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sau\Documents\GitHub\WavContact\Documents\Scrum\"/>
    </mc:Choice>
  </mc:AlternateContent>
  <xr:revisionPtr revIDLastSave="0" documentId="13_ncr:1_{9CE68B2F-EB92-402D-9D16-6A492E4CBC6C}" xr6:coauthVersionLast="47" xr6:coauthVersionMax="47" xr10:uidLastSave="{00000000-0000-0000-0000-000000000000}"/>
  <bookViews>
    <workbookView xWindow="-120" yWindow="-120" windowWidth="29040" windowHeight="15840" firstSheet="1" activeTab="10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9" i="20" l="1"/>
  <c r="N159" i="21" s="1"/>
  <c r="D200" i="20"/>
  <c r="H219" i="19"/>
  <c r="N158" i="21" s="1"/>
  <c r="D210" i="19"/>
  <c r="D211" i="19" s="1"/>
  <c r="H219" i="18"/>
  <c r="N157" i="21" s="1"/>
  <c r="D210" i="18"/>
  <c r="D211" i="18" s="1"/>
  <c r="D200" i="5"/>
  <c r="N160" i="21"/>
  <c r="N135" i="21"/>
  <c r="N154" i="21"/>
  <c r="N129" i="21"/>
  <c r="N163" i="21"/>
  <c r="J219" i="20"/>
  <c r="J219" i="19"/>
  <c r="C194" i="20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193" i="20"/>
  <c r="C192" i="20"/>
  <c r="D192" i="20"/>
  <c r="D193" i="20" s="1"/>
  <c r="C194" i="19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193" i="19"/>
  <c r="C192" i="19"/>
  <c r="D193" i="19"/>
  <c r="D194" i="19" s="1"/>
  <c r="D192" i="19"/>
  <c r="D197" i="18"/>
  <c r="D198" i="18" s="1"/>
  <c r="D195" i="18"/>
  <c r="D194" i="18"/>
  <c r="D193" i="18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193" i="18"/>
  <c r="C192" i="18"/>
  <c r="C194" i="17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193" i="17"/>
  <c r="C192" i="17"/>
  <c r="D192" i="17"/>
  <c r="B192" i="20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192" i="19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192" i="18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192" i="17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D194" i="5"/>
  <c r="D195" i="5"/>
  <c r="D193" i="5"/>
  <c r="D192" i="5"/>
  <c r="J219" i="18"/>
  <c r="J187" i="18"/>
  <c r="H187" i="18"/>
  <c r="H219" i="17"/>
  <c r="N156" i="21" s="1"/>
  <c r="H187" i="17"/>
  <c r="J187" i="17"/>
  <c r="J219" i="17"/>
  <c r="E192" i="5"/>
  <c r="C192" i="5"/>
  <c r="N161" i="21" l="1"/>
  <c r="E192" i="20"/>
  <c r="E192" i="19"/>
  <c r="D193" i="17"/>
  <c r="D194" i="17" s="1"/>
  <c r="D195" i="17" s="1"/>
  <c r="E192" i="17"/>
  <c r="D196" i="5"/>
  <c r="D197" i="5" s="1"/>
  <c r="D198" i="5" s="1"/>
  <c r="D199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H187" i="19"/>
  <c r="N132" i="21"/>
  <c r="D185" i="18"/>
  <c r="D185" i="17"/>
  <c r="H187" i="20"/>
  <c r="D183" i="20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E193" i="20" l="1"/>
  <c r="D194" i="20"/>
  <c r="D195" i="20" s="1"/>
  <c r="D196" i="20" s="1"/>
  <c r="D197" i="20" s="1"/>
  <c r="D198" i="20" s="1"/>
  <c r="D199" i="20" s="1"/>
  <c r="D201" i="20" s="1"/>
  <c r="D202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204" i="5" l="1"/>
  <c r="D205" i="5" s="1"/>
  <c r="D206" i="5" s="1"/>
  <c r="D207" i="5" s="1"/>
  <c r="D208" i="5" s="1"/>
  <c r="D209" i="5" s="1"/>
  <c r="D210" i="5" s="1"/>
  <c r="D211" i="5" s="1"/>
  <c r="D212" i="5" s="1"/>
  <c r="D213" i="5" s="1"/>
  <c r="D203" i="5"/>
  <c r="D203" i="20"/>
  <c r="D204" i="20" s="1"/>
  <c r="D205" i="20" s="1"/>
  <c r="D206" i="20" s="1"/>
  <c r="D207" i="20" s="1"/>
  <c r="D208" i="20" s="1"/>
  <c r="D209" i="20" s="1"/>
  <c r="D210" i="20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2" i="20" l="1"/>
  <c r="D213" i="20" s="1"/>
  <c r="D214" i="20" s="1"/>
  <c r="D215" i="20" s="1"/>
  <c r="D216" i="20" s="1"/>
  <c r="D217" i="20" s="1"/>
  <c r="D218" i="20" s="1"/>
  <c r="D219" i="20" s="1"/>
  <c r="D211" i="20"/>
  <c r="D214" i="5"/>
  <c r="D215" i="5" s="1"/>
  <c r="D216" i="5" s="1"/>
  <c r="D217" i="5" s="1"/>
  <c r="D218" i="5" s="1"/>
  <c r="D219" i="5" s="1"/>
  <c r="E195" i="20"/>
  <c r="E195" i="19"/>
  <c r="D196" i="19"/>
  <c r="D197" i="19" s="1"/>
  <c r="E195" i="18"/>
  <c r="D196" i="18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196" i="20" l="1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E208" i="19"/>
  <c r="E208" i="18"/>
  <c r="D209" i="18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D214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D214" i="19"/>
  <c r="E213" i="18"/>
  <c r="E213" i="17"/>
  <c r="D214" i="17"/>
  <c r="E214" i="5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E214" i="20" l="1"/>
  <c r="E214" i="19"/>
  <c r="D215" i="19"/>
  <c r="E214" i="18"/>
  <c r="D215" i="18"/>
  <c r="D215" i="17"/>
  <c r="E214" i="17"/>
  <c r="E215" i="5"/>
  <c r="D47" i="5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215" i="20" l="1"/>
  <c r="E215" i="19"/>
  <c r="D216" i="19"/>
  <c r="E215" i="18"/>
  <c r="D216" i="18"/>
  <c r="E215" i="17"/>
  <c r="D216" i="17"/>
  <c r="E216" i="5"/>
  <c r="E47" i="5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E216" i="20" l="1"/>
  <c r="D217" i="19"/>
  <c r="E216" i="19"/>
  <c r="D217" i="18"/>
  <c r="E216" i="18"/>
  <c r="D217" i="17"/>
  <c r="E216" i="17"/>
  <c r="E217" i="5"/>
  <c r="D49" i="5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217" i="20" l="1"/>
  <c r="E217" i="19"/>
  <c r="D218" i="19"/>
  <c r="E217" i="18"/>
  <c r="D218" i="18"/>
  <c r="E217" i="17"/>
  <c r="D218" i="17"/>
  <c r="E218" i="5"/>
  <c r="E177" i="19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219" i="20" l="1"/>
  <c r="E218" i="20"/>
  <c r="D219" i="19"/>
  <c r="E219" i="19" s="1"/>
  <c r="E218" i="19"/>
  <c r="D219" i="18"/>
  <c r="E219" i="18" s="1"/>
  <c r="E218" i="18"/>
  <c r="D219" i="17"/>
  <c r="E219" i="17" s="1"/>
  <c r="E218" i="17"/>
  <c r="E219" i="5"/>
  <c r="E178" i="19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<sst xmlns="http://schemas.openxmlformats.org/spreadsheetml/2006/main" count="496" uniqueCount="292">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</sst>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2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7" fontId="10" fillId="2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1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0.80555555555555514</c:v>
                </c:pt>
                <c:pt idx="23">
                  <c:v>0.80555555555555514</c:v>
                </c:pt>
                <c:pt idx="24">
                  <c:v>0.80555555555555514</c:v>
                </c:pt>
                <c:pt idx="25">
                  <c:v>0.80555555555555514</c:v>
                </c:pt>
                <c:pt idx="26">
                  <c:v>0.80555555555555514</c:v>
                </c:pt>
                <c:pt idx="27">
                  <c:v>0.80555555555555514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0.76041666666666652</c:v>
                </c:pt>
                <c:pt idx="25">
                  <c:v>0.76041666666666652</c:v>
                </c:pt>
                <c:pt idx="26">
                  <c:v>0.76041666666666652</c:v>
                </c:pt>
                <c:pt idx="27">
                  <c:v>0.76041666666666652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0.90624999999999967</c:v>
                </c:pt>
                <c:pt idx="25">
                  <c:v>0.90624999999999967</c:v>
                </c:pt>
                <c:pt idx="26">
                  <c:v>0.90624999999999967</c:v>
                </c:pt>
                <c:pt idx="27">
                  <c:v>0.90624999999999967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0.80555555555555514</c:v>
                </c:pt>
                <c:pt idx="23">
                  <c:v>0.80555555555555514</c:v>
                </c:pt>
                <c:pt idx="24">
                  <c:v>0.80555555555555514</c:v>
                </c:pt>
                <c:pt idx="25">
                  <c:v>0.80555555555555514</c:v>
                </c:pt>
                <c:pt idx="26">
                  <c:v>0.80555555555555514</c:v>
                </c:pt>
                <c:pt idx="27">
                  <c:v>0.80555555555555514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0.76041666666666652</c:v>
                </c:pt>
                <c:pt idx="25">
                  <c:v>0.76041666666666652</c:v>
                </c:pt>
                <c:pt idx="26">
                  <c:v>0.76041666666666652</c:v>
                </c:pt>
                <c:pt idx="27">
                  <c:v>0.76041666666666652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0.90624999999999967</c:v>
                </c:pt>
                <c:pt idx="25">
                  <c:v>0.90624999999999967</c:v>
                </c:pt>
                <c:pt idx="26">
                  <c:v>0.90624999999999967</c:v>
                </c:pt>
                <c:pt idx="27">
                  <c:v>0.90624999999999967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Commun!$C$192:$C$219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Commun!$D$192:$D$219</c:f>
              <c:numCache>
                <c:formatCode>0.0</c:formatCode>
                <c:ptCount val="28"/>
                <c:pt idx="0">
                  <c:v>5.1666666666666661</c:v>
                </c:pt>
                <c:pt idx="1">
                  <c:v>5.1249999999999991</c:v>
                </c:pt>
                <c:pt idx="2">
                  <c:v>5.0416666666666661</c:v>
                </c:pt>
                <c:pt idx="3">
                  <c:v>5.0381944444444438</c:v>
                </c:pt>
                <c:pt idx="4">
                  <c:v>5.0381944444444438</c:v>
                </c:pt>
                <c:pt idx="5">
                  <c:v>4.9652777777777768</c:v>
                </c:pt>
                <c:pt idx="6">
                  <c:v>4.9583333333333321</c:v>
                </c:pt>
                <c:pt idx="7">
                  <c:v>4.9583333333333321</c:v>
                </c:pt>
                <c:pt idx="8">
                  <c:v>4.8333333333333321</c:v>
                </c:pt>
                <c:pt idx="9">
                  <c:v>4.7187499999999991</c:v>
                </c:pt>
                <c:pt idx="10">
                  <c:v>4.6076388888888884</c:v>
                </c:pt>
                <c:pt idx="11">
                  <c:v>4.5451388888888884</c:v>
                </c:pt>
                <c:pt idx="12">
                  <c:v>4.5451388888888884</c:v>
                </c:pt>
                <c:pt idx="13">
                  <c:v>4.5451388888888884</c:v>
                </c:pt>
                <c:pt idx="14">
                  <c:v>4.5451388888888884</c:v>
                </c:pt>
                <c:pt idx="15">
                  <c:v>4.4722222222222214</c:v>
                </c:pt>
                <c:pt idx="16">
                  <c:v>4.4722222222222214</c:v>
                </c:pt>
                <c:pt idx="17">
                  <c:v>4.4722222222222214</c:v>
                </c:pt>
                <c:pt idx="18">
                  <c:v>3.8888888888888884</c:v>
                </c:pt>
                <c:pt idx="19">
                  <c:v>3.7638888888888884</c:v>
                </c:pt>
                <c:pt idx="20">
                  <c:v>3.7638888888888884</c:v>
                </c:pt>
                <c:pt idx="21">
                  <c:v>3.7638888888888884</c:v>
                </c:pt>
                <c:pt idx="22">
                  <c:v>3.5763888888888884</c:v>
                </c:pt>
                <c:pt idx="23">
                  <c:v>3.5763888888888884</c:v>
                </c:pt>
                <c:pt idx="24">
                  <c:v>3.5763888888888884</c:v>
                </c:pt>
                <c:pt idx="25">
                  <c:v>3.5763888888888884</c:v>
                </c:pt>
                <c:pt idx="26">
                  <c:v>3.5763888888888884</c:v>
                </c:pt>
                <c:pt idx="27">
                  <c:v>3.5763888888888884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20" totalsRowDxfId="19" totalsRowCellStyle="Normal 2"/>
    <tableColumn id="2" xr3:uid="{35B558AF-A00C-8A47-8F22-48D29FAC35F3}" name="DURÉE" dataDxfId="18" totalsRowDxfId="17" totalsRowCellStyle="Normal 2"/>
    <tableColumn id="3" xr3:uid="{4C1F4176-4430-7541-BDFD-529187E4605B}" name="ÉVÉNEMENT" dataDxfId="16" totalsRowDxfId="15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79">
  <autoFilter ref="B2:D79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1">
  <autoFilter ref="B2:D6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09" totalsRowShown="0">
  <autoFilter ref="B2:D109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6">
  <autoFilter ref="B2:D3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19"/>
  <sheetViews>
    <sheetView showGridLines="0" zoomScaleNormal="100" workbookViewId="0">
      <pane ySplit="1" topLeftCell="A191" activePane="bottomLeft" state="frozen"/>
      <selection pane="bottomLeft" activeCell="G223" sqref="G223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.25">
      <c r="B2" s="123" t="s">
        <v>8</v>
      </c>
      <c r="C2" s="124"/>
      <c r="D2" s="124"/>
      <c r="E2" s="124"/>
      <c r="F2" s="2"/>
    </row>
    <row r="3" spans="1:6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.25">
      <c r="A25" s="1"/>
      <c r="B25" s="123" t="s">
        <v>3</v>
      </c>
      <c r="C25" s="124"/>
      <c r="D25" s="124"/>
      <c r="E25" s="124"/>
    </row>
    <row r="26" spans="1:5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.25">
      <c r="B57" s="123" t="s">
        <v>4</v>
      </c>
      <c r="C57" s="124"/>
      <c r="D57" s="124"/>
      <c r="E57" s="124"/>
    </row>
    <row r="58" spans="1:5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.25">
      <c r="B82" s="123" t="s">
        <v>5</v>
      </c>
      <c r="C82" s="124"/>
      <c r="D82" s="124"/>
      <c r="E82" s="124"/>
    </row>
    <row r="83" spans="1:5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.25">
      <c r="B107" s="123" t="s">
        <v>6</v>
      </c>
      <c r="C107" s="124"/>
      <c r="D107" s="124"/>
      <c r="E107" s="124"/>
    </row>
    <row r="108" spans="1:5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.25">
      <c r="B150" s="123" t="s">
        <v>9</v>
      </c>
      <c r="C150" s="124"/>
      <c r="D150" s="124"/>
      <c r="E150" s="124"/>
    </row>
    <row r="151" spans="1:5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.25">
      <c r="B191" s="123" t="s">
        <v>253</v>
      </c>
      <c r="C191" s="124"/>
      <c r="D191" s="124"/>
      <c r="E191" s="124"/>
    </row>
    <row r="192" spans="1:5">
      <c r="A192">
        <v>1</v>
      </c>
      <c r="B192" s="4">
        <f>B187+1</f>
        <v>44624</v>
      </c>
      <c r="C192" s="5">
        <f>($F$1*4/7)*A219</f>
        <v>5.333333333333333</v>
      </c>
      <c r="D192" s="5">
        <f>C192-(JDB_Commun!C27*4)</f>
        <v>5.1666666666666661</v>
      </c>
      <c r="E192" s="9">
        <f>D192/$C$192</f>
        <v>0.96874999999999989</v>
      </c>
    </row>
    <row r="193" spans="1:5">
      <c r="A193">
        <v>2</v>
      </c>
      <c r="B193" s="4">
        <f>B192+1</f>
        <v>44625</v>
      </c>
      <c r="C193" s="5">
        <f>C192-(($F$1/7)*4)</f>
        <v>5.1428571428571423</v>
      </c>
      <c r="D193" s="5">
        <f>D192-(JDB_Angela!C65)</f>
        <v>5.1249999999999991</v>
      </c>
      <c r="E193" s="9">
        <f t="shared" ref="E193:E219" si="21">D193/$C$192</f>
        <v>0.96093749999999989</v>
      </c>
    </row>
    <row r="194" spans="1:5">
      <c r="A194">
        <v>3</v>
      </c>
      <c r="B194" s="4">
        <f t="shared" ref="B194:B219" si="22">B193+1</f>
        <v>44626</v>
      </c>
      <c r="C194" s="5">
        <f t="shared" ref="C194:C219" si="23">C193-(($F$1/7)*4)</f>
        <v>4.9523809523809517</v>
      </c>
      <c r="D194" s="5">
        <f>D193-(JDB_Constantin!C33)</f>
        <v>5.0416666666666661</v>
      </c>
      <c r="E194" s="9">
        <f t="shared" si="21"/>
        <v>0.94531249999999989</v>
      </c>
    </row>
    <row r="195" spans="1:5">
      <c r="A195">
        <v>4</v>
      </c>
      <c r="B195" s="4">
        <f t="shared" si="22"/>
        <v>44627</v>
      </c>
      <c r="C195" s="5">
        <f t="shared" si="23"/>
        <v>4.761904761904761</v>
      </c>
      <c r="D195" s="5">
        <f>D194-(JDB_Coralie!C92)</f>
        <v>5.0381944444444438</v>
      </c>
      <c r="E195" s="9">
        <f t="shared" si="21"/>
        <v>0.94466145833333326</v>
      </c>
    </row>
    <row r="196" spans="1:5">
      <c r="A196">
        <v>5</v>
      </c>
      <c r="B196" s="4">
        <f t="shared" si="22"/>
        <v>44628</v>
      </c>
      <c r="C196" s="5">
        <f t="shared" si="23"/>
        <v>4.5714285714285703</v>
      </c>
      <c r="D196" s="5">
        <f t="shared" ref="D196:D219" si="24">D195</f>
        <v>5.0381944444444438</v>
      </c>
      <c r="E196" s="9">
        <f t="shared" si="21"/>
        <v>0.94466145833333326</v>
      </c>
    </row>
    <row r="197" spans="1:5">
      <c r="A197">
        <v>6</v>
      </c>
      <c r="B197" s="4">
        <f t="shared" si="22"/>
        <v>44629</v>
      </c>
      <c r="C197" s="5">
        <f t="shared" si="23"/>
        <v>4.3809523809523796</v>
      </c>
      <c r="D197" s="5">
        <f>D196-(JDB_Angela!C66+JDB_Aurelie!C55+JDB_Aurelie!C56)</f>
        <v>4.9652777777777768</v>
      </c>
      <c r="E197" s="9">
        <f t="shared" si="21"/>
        <v>0.93098958333333315</v>
      </c>
    </row>
    <row r="198" spans="1:5">
      <c r="A198">
        <v>7</v>
      </c>
      <c r="B198" s="4">
        <f t="shared" si="22"/>
        <v>44630</v>
      </c>
      <c r="C198" s="5">
        <f t="shared" si="23"/>
        <v>4.1904761904761889</v>
      </c>
      <c r="D198" s="5">
        <f>D197-(JDB_Coralie!C93)</f>
        <v>4.9583333333333321</v>
      </c>
      <c r="E198" s="9">
        <f t="shared" si="21"/>
        <v>0.92968749999999978</v>
      </c>
    </row>
    <row r="199" spans="1:5">
      <c r="A199">
        <v>8</v>
      </c>
      <c r="B199" s="4">
        <f t="shared" si="22"/>
        <v>44631</v>
      </c>
      <c r="C199" s="5">
        <f t="shared" si="23"/>
        <v>3.9999999999999982</v>
      </c>
      <c r="D199" s="5">
        <f t="shared" si="24"/>
        <v>4.9583333333333321</v>
      </c>
      <c r="E199" s="9">
        <f t="shared" si="21"/>
        <v>0.92968749999999978</v>
      </c>
    </row>
    <row r="200" spans="1:5">
      <c r="A200">
        <v>9</v>
      </c>
      <c r="B200" s="4">
        <f t="shared" si="22"/>
        <v>44632</v>
      </c>
      <c r="C200" s="5">
        <f t="shared" si="23"/>
        <v>3.8095238095238075</v>
      </c>
      <c r="D200" s="5">
        <f>D199-(JDB_Constantin!C34)</f>
        <v>4.8333333333333321</v>
      </c>
      <c r="E200" s="9">
        <f t="shared" si="21"/>
        <v>0.90624999999999978</v>
      </c>
    </row>
    <row r="201" spans="1:5">
      <c r="A201">
        <v>10</v>
      </c>
      <c r="B201" s="4">
        <f t="shared" si="22"/>
        <v>44633</v>
      </c>
      <c r="C201" s="5">
        <f t="shared" si="23"/>
        <v>3.6190476190476168</v>
      </c>
      <c r="D201" s="5">
        <f>D200-(JDB_Angela!C67+JDB_Angela!C68+JDB_Angela!C69+JDB_Angela!C70+JDB_Coralie!C94+JDB_Coralie!C95+JDB_Coralie!C96+JDB_Coralie!C97+JDB_Coralie!C98)</f>
        <v>4.7187499999999991</v>
      </c>
      <c r="E201" s="9">
        <f t="shared" si="21"/>
        <v>0.88476562499999989</v>
      </c>
    </row>
    <row r="202" spans="1:5">
      <c r="A202">
        <v>11</v>
      </c>
      <c r="B202" s="4">
        <f t="shared" si="22"/>
        <v>44634</v>
      </c>
      <c r="C202" s="5">
        <f t="shared" si="23"/>
        <v>3.4285714285714262</v>
      </c>
      <c r="D202" s="5">
        <f>D201-(JDB_Angela!C71+JDB_Angela!C72)</f>
        <v>4.6076388888888884</v>
      </c>
      <c r="E202" s="9">
        <f t="shared" si="21"/>
        <v>0.86393229166666663</v>
      </c>
    </row>
    <row r="203" spans="1:5">
      <c r="A203">
        <v>12</v>
      </c>
      <c r="B203" s="4">
        <f t="shared" si="22"/>
        <v>44635</v>
      </c>
      <c r="C203" s="5">
        <f t="shared" si="23"/>
        <v>3.2380952380952355</v>
      </c>
      <c r="D203" s="5">
        <f>D202-(JDB_Constantin!C35)</f>
        <v>4.5451388888888884</v>
      </c>
      <c r="E203" s="9">
        <f t="shared" si="21"/>
        <v>0.85221354166666663</v>
      </c>
    </row>
    <row r="204" spans="1:5">
      <c r="A204">
        <v>13</v>
      </c>
      <c r="B204" s="4">
        <f t="shared" si="22"/>
        <v>44636</v>
      </c>
      <c r="C204" s="5">
        <f t="shared" si="23"/>
        <v>3.0476190476190448</v>
      </c>
      <c r="D204" s="5">
        <f t="shared" si="24"/>
        <v>4.5451388888888884</v>
      </c>
      <c r="E204" s="9">
        <f t="shared" si="21"/>
        <v>0.85221354166666663</v>
      </c>
    </row>
    <row r="205" spans="1:5">
      <c r="A205">
        <v>14</v>
      </c>
      <c r="B205" s="4">
        <f t="shared" si="22"/>
        <v>44637</v>
      </c>
      <c r="C205" s="5">
        <f t="shared" si="23"/>
        <v>2.8571428571428541</v>
      </c>
      <c r="D205" s="5">
        <f t="shared" si="24"/>
        <v>4.5451388888888884</v>
      </c>
      <c r="E205" s="9">
        <f t="shared" si="21"/>
        <v>0.85221354166666663</v>
      </c>
    </row>
    <row r="206" spans="1:5">
      <c r="A206">
        <v>15</v>
      </c>
      <c r="B206" s="4">
        <f t="shared" si="22"/>
        <v>44638</v>
      </c>
      <c r="C206" s="5">
        <f t="shared" si="23"/>
        <v>2.6666666666666634</v>
      </c>
      <c r="D206" s="5">
        <f t="shared" si="24"/>
        <v>4.5451388888888884</v>
      </c>
      <c r="E206" s="9">
        <f t="shared" si="21"/>
        <v>0.85221354166666663</v>
      </c>
    </row>
    <row r="207" spans="1:5">
      <c r="A207">
        <v>16</v>
      </c>
      <c r="B207" s="4">
        <f t="shared" si="22"/>
        <v>44639</v>
      </c>
      <c r="C207" s="5">
        <f t="shared" si="23"/>
        <v>2.4761904761904727</v>
      </c>
      <c r="D207" s="5">
        <f>D206-(JDB_Aurelie!C57+JDB_Coralie!C99+JDB_Coralie!C100+JDB_Coralie!C101+JDB_Coralie!C102+JDB_Coralie!C103+JDB_Coralie!C104)</f>
        <v>4.4722222222222214</v>
      </c>
      <c r="E207" s="9">
        <f t="shared" si="21"/>
        <v>0.83854166666666652</v>
      </c>
    </row>
    <row r="208" spans="1:5">
      <c r="A208">
        <v>17</v>
      </c>
      <c r="B208" s="4">
        <f t="shared" si="22"/>
        <v>44640</v>
      </c>
      <c r="C208" s="5">
        <f t="shared" si="23"/>
        <v>2.285714285714282</v>
      </c>
      <c r="D208" s="5">
        <f t="shared" si="24"/>
        <v>4.4722222222222214</v>
      </c>
      <c r="E208" s="9">
        <f t="shared" si="21"/>
        <v>0.83854166666666652</v>
      </c>
    </row>
    <row r="209" spans="1:5">
      <c r="A209">
        <v>18</v>
      </c>
      <c r="B209" s="4">
        <f t="shared" si="22"/>
        <v>44641</v>
      </c>
      <c r="C209" s="5">
        <f t="shared" si="23"/>
        <v>2.0952380952380913</v>
      </c>
      <c r="D209" s="5">
        <f t="shared" si="24"/>
        <v>4.4722222222222214</v>
      </c>
      <c r="E209" s="9">
        <f t="shared" si="21"/>
        <v>0.83854166666666652</v>
      </c>
    </row>
    <row r="210" spans="1:5">
      <c r="A210">
        <v>19</v>
      </c>
      <c r="B210" s="4">
        <f t="shared" si="22"/>
        <v>44642</v>
      </c>
      <c r="C210" s="5">
        <f t="shared" si="23"/>
        <v>1.9047619047619009</v>
      </c>
      <c r="D210" s="5">
        <f>D209-(JDB_Angela!C73+JDB_Angela!C74+JDB_Angela!C75+JDB_Angela!C76+JDB_Angela!C77+JDB_Angela!C78+JDB_Angela!C79+JDB_Aurelie!C58+JDB_Aurelie!C59+JDB_Coralie!C105+JDB_Coralie!C106+JDB_Coralie!C107+JDB_Coralie!C108)</f>
        <v>3.8888888888888884</v>
      </c>
      <c r="E210" s="9">
        <f t="shared" si="21"/>
        <v>0.72916666666666663</v>
      </c>
    </row>
    <row r="211" spans="1:5">
      <c r="A211">
        <v>20</v>
      </c>
      <c r="B211" s="4">
        <f t="shared" si="22"/>
        <v>44643</v>
      </c>
      <c r="C211" s="5">
        <f t="shared" si="23"/>
        <v>1.7142857142857104</v>
      </c>
      <c r="D211" s="5">
        <f>D210-(JDB_Aurelie!C60+JDB_Coralie!C109-JDB_Constantin!C36)</f>
        <v>3.7638888888888884</v>
      </c>
      <c r="E211" s="9">
        <f t="shared" si="21"/>
        <v>0.70572916666666663</v>
      </c>
    </row>
    <row r="212" spans="1:5">
      <c r="A212">
        <v>21</v>
      </c>
      <c r="B212" s="10">
        <f t="shared" si="22"/>
        <v>44644</v>
      </c>
      <c r="C212" s="11">
        <f>C211-(($F$1/7)*4)</f>
        <v>1.52380952380952</v>
      </c>
      <c r="D212" s="5">
        <f t="shared" si="24"/>
        <v>3.7638888888888884</v>
      </c>
      <c r="E212" s="9">
        <f t="shared" si="21"/>
        <v>0.70572916666666663</v>
      </c>
    </row>
    <row r="213" spans="1:5">
      <c r="A213">
        <v>22</v>
      </c>
      <c r="B213" s="4">
        <f t="shared" si="22"/>
        <v>44645</v>
      </c>
      <c r="C213" s="5">
        <f t="shared" si="23"/>
        <v>1.3333333333333295</v>
      </c>
      <c r="D213" s="5">
        <f t="shared" si="24"/>
        <v>3.7638888888888884</v>
      </c>
      <c r="E213" s="9">
        <f t="shared" si="21"/>
        <v>0.70572916666666663</v>
      </c>
    </row>
    <row r="214" spans="1:5">
      <c r="A214">
        <v>23</v>
      </c>
      <c r="B214" s="4">
        <f t="shared" si="22"/>
        <v>44646</v>
      </c>
      <c r="C214" s="5">
        <f t="shared" si="23"/>
        <v>1.142857142857139</v>
      </c>
      <c r="D214" s="5">
        <f>D213-(JDB_Aurelie!C61)</f>
        <v>3.5763888888888884</v>
      </c>
      <c r="E214" s="9">
        <f t="shared" si="21"/>
        <v>0.67057291666666663</v>
      </c>
    </row>
    <row r="215" spans="1:5">
      <c r="A215">
        <v>24</v>
      </c>
      <c r="B215" s="4">
        <f t="shared" si="22"/>
        <v>44647</v>
      </c>
      <c r="C215" s="5">
        <f t="shared" si="23"/>
        <v>0.95238095238094855</v>
      </c>
      <c r="D215" s="5">
        <f t="shared" si="24"/>
        <v>3.5763888888888884</v>
      </c>
      <c r="E215" s="9">
        <f t="shared" si="21"/>
        <v>0.67057291666666663</v>
      </c>
    </row>
    <row r="216" spans="1:5">
      <c r="A216">
        <v>25</v>
      </c>
      <c r="B216" s="4">
        <f t="shared" si="22"/>
        <v>44648</v>
      </c>
      <c r="C216" s="5">
        <f t="shared" si="23"/>
        <v>0.76190476190475809</v>
      </c>
      <c r="D216" s="5">
        <f t="shared" si="24"/>
        <v>3.5763888888888884</v>
      </c>
      <c r="E216" s="9">
        <f t="shared" si="21"/>
        <v>0.67057291666666663</v>
      </c>
    </row>
    <row r="217" spans="1:5">
      <c r="A217">
        <v>26</v>
      </c>
      <c r="B217" s="4">
        <f t="shared" si="22"/>
        <v>44649</v>
      </c>
      <c r="C217" s="5">
        <f t="shared" si="23"/>
        <v>0.57142857142856762</v>
      </c>
      <c r="D217" s="5">
        <f t="shared" si="24"/>
        <v>3.5763888888888884</v>
      </c>
      <c r="E217" s="9">
        <f t="shared" si="21"/>
        <v>0.67057291666666663</v>
      </c>
    </row>
    <row r="218" spans="1:5">
      <c r="A218">
        <v>27</v>
      </c>
      <c r="B218" s="4">
        <f t="shared" si="22"/>
        <v>44650</v>
      </c>
      <c r="C218" s="5">
        <f t="shared" si="23"/>
        <v>0.38095238095237716</v>
      </c>
      <c r="D218" s="5">
        <f t="shared" si="24"/>
        <v>3.5763888888888884</v>
      </c>
      <c r="E218" s="9">
        <f t="shared" si="21"/>
        <v>0.67057291666666663</v>
      </c>
    </row>
    <row r="219" spans="1:5">
      <c r="A219">
        <v>28</v>
      </c>
      <c r="B219" s="4">
        <f t="shared" si="22"/>
        <v>44651</v>
      </c>
      <c r="C219" s="5">
        <f t="shared" si="23"/>
        <v>0.19047619047618669</v>
      </c>
      <c r="D219" s="5">
        <f t="shared" si="24"/>
        <v>3.5763888888888884</v>
      </c>
      <c r="E219" s="9">
        <f t="shared" si="21"/>
        <v>0.67057291666666663</v>
      </c>
    </row>
  </sheetData>
  <mergeCells count="7"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9" priority="8" timePeriod="today">
      <formula>FLOOR(B1,1)=TODAY()</formula>
    </cfRule>
  </conditionalFormatting>
  <conditionalFormatting sqref="B150:E187">
    <cfRule type="timePeriod" dxfId="58" priority="6" timePeriod="today">
      <formula>FLOOR(B150,1)=TODAY()</formula>
    </cfRule>
  </conditionalFormatting>
  <conditionalFormatting sqref="B25:E25">
    <cfRule type="timePeriod" dxfId="57" priority="5" timePeriod="today">
      <formula>FLOOR(B25,1)=TODAY()</formula>
    </cfRule>
  </conditionalFormatting>
  <conditionalFormatting sqref="B22:E24">
    <cfRule type="timePeriod" dxfId="56" priority="4" timePeriod="today">
      <formula>FLOOR(B22,1)=TODAY()</formula>
    </cfRule>
  </conditionalFormatting>
  <conditionalFormatting sqref="B54:E57">
    <cfRule type="timePeriod" dxfId="55" priority="3" timePeriod="today">
      <formula>FLOOR(B54,1)=TODAY()</formula>
    </cfRule>
  </conditionalFormatting>
  <conditionalFormatting sqref="B107:E107">
    <cfRule type="timePeriod" dxfId="54" priority="2" timePeriod="today">
      <formula>FLOOR(B107,1)=TODAY()</formula>
    </cfRule>
  </conditionalFormatting>
  <conditionalFormatting sqref="B191:E219">
    <cfRule type="timePeriod" dxfId="53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opLeftCell="A99" zoomScale="113" zoomScaleNormal="115" workbookViewId="0">
      <selection activeCell="B108" sqref="B108:D109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25" t="s">
        <v>123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65">
        <v>44459</v>
      </c>
      <c r="C3" s="66">
        <v>3.472222222222222E-3</v>
      </c>
      <c r="D3" s="21" t="s">
        <v>124</v>
      </c>
    </row>
    <row r="4" spans="1:26" ht="30.75" customHeight="1">
      <c r="B4" s="65">
        <v>44459</v>
      </c>
      <c r="C4" s="66">
        <v>3.472222222222222E-3</v>
      </c>
      <c r="D4" s="21" t="s">
        <v>125</v>
      </c>
    </row>
    <row r="5" spans="1:26" ht="30.75" customHeight="1">
      <c r="B5" s="65">
        <v>44461</v>
      </c>
      <c r="C5" s="66">
        <v>3.472222222222222E-3</v>
      </c>
      <c r="D5" s="21" t="s">
        <v>126</v>
      </c>
    </row>
    <row r="6" spans="1:26" ht="30.75" customHeight="1">
      <c r="B6" s="65">
        <v>44465</v>
      </c>
      <c r="C6" s="66">
        <v>0.125</v>
      </c>
      <c r="D6" s="21" t="s">
        <v>127</v>
      </c>
    </row>
    <row r="7" spans="1:26" ht="30.75" customHeight="1">
      <c r="B7" s="65">
        <v>44465</v>
      </c>
      <c r="C7" s="66">
        <v>3.472222222222222E-3</v>
      </c>
      <c r="D7" s="21" t="s">
        <v>128</v>
      </c>
    </row>
    <row r="8" spans="1:26" ht="30.75" customHeight="1">
      <c r="B8" s="65">
        <v>44466</v>
      </c>
      <c r="C8" s="66">
        <v>4.1666666666666664E-2</v>
      </c>
      <c r="D8" s="67" t="s">
        <v>38</v>
      </c>
    </row>
    <row r="9" spans="1:26" ht="30.75" customHeight="1">
      <c r="B9" s="65">
        <v>44467</v>
      </c>
      <c r="C9" s="66">
        <v>3.125E-2</v>
      </c>
      <c r="D9" s="21" t="s">
        <v>129</v>
      </c>
    </row>
    <row r="10" spans="1:26" ht="30.75" customHeight="1">
      <c r="B10" s="65">
        <v>44467</v>
      </c>
      <c r="C10" s="66">
        <v>1.0416666666666666E-2</v>
      </c>
      <c r="D10" s="21" t="s">
        <v>130</v>
      </c>
    </row>
    <row r="11" spans="1:26" ht="30.75" customHeight="1">
      <c r="B11" s="65">
        <v>44467</v>
      </c>
      <c r="C11" s="68">
        <v>4.1666666666666664E-2</v>
      </c>
      <c r="D11" s="21" t="s">
        <v>39</v>
      </c>
    </row>
    <row r="12" spans="1:26" ht="30.75" customHeight="1">
      <c r="B12" s="65">
        <v>44470</v>
      </c>
      <c r="C12" s="69">
        <v>2.0833333333333332E-2</v>
      </c>
      <c r="D12" s="21" t="s">
        <v>131</v>
      </c>
    </row>
    <row r="13" spans="1:26" ht="30.75" customHeight="1">
      <c r="B13" s="65">
        <v>44472</v>
      </c>
      <c r="C13" s="70">
        <v>6.25E-2</v>
      </c>
      <c r="D13" s="21" t="s">
        <v>132</v>
      </c>
    </row>
    <row r="14" spans="1:26" ht="30.75" customHeight="1">
      <c r="B14" s="65">
        <v>44472</v>
      </c>
      <c r="C14" s="70">
        <v>6.9444444444444441E-3</v>
      </c>
      <c r="D14" s="21" t="s">
        <v>133</v>
      </c>
    </row>
    <row r="15" spans="1:26" ht="30.75" customHeight="1">
      <c r="B15" s="65">
        <v>44472</v>
      </c>
      <c r="C15" s="71">
        <v>1.7361111111111112E-2</v>
      </c>
      <c r="D15" s="21" t="s">
        <v>134</v>
      </c>
    </row>
    <row r="16" spans="1:26" ht="30.75" customHeight="1">
      <c r="B16" s="65">
        <v>44477</v>
      </c>
      <c r="C16" s="72">
        <v>1.0416666666666666E-2</v>
      </c>
      <c r="D16" s="21" t="s">
        <v>135</v>
      </c>
    </row>
    <row r="17" spans="2:4" ht="30.75" customHeight="1">
      <c r="B17" s="65">
        <v>44477</v>
      </c>
      <c r="C17" s="66">
        <v>6.9444444444444441E-3</v>
      </c>
      <c r="D17" s="21" t="s">
        <v>136</v>
      </c>
    </row>
    <row r="18" spans="2:4" ht="30.75" customHeight="1" thickBot="1">
      <c r="B18" s="73">
        <v>44477</v>
      </c>
      <c r="C18" s="74">
        <v>6.9444444444444441E-3</v>
      </c>
      <c r="D18" s="30" t="s">
        <v>137</v>
      </c>
    </row>
    <row r="19" spans="2:4" ht="30.75" customHeight="1" thickTop="1">
      <c r="B19" s="65">
        <v>44480</v>
      </c>
      <c r="C19" s="66">
        <v>2.0833333333333332E-2</v>
      </c>
      <c r="D19" s="32" t="s">
        <v>138</v>
      </c>
    </row>
    <row r="20" spans="2:4" ht="30.75" customHeight="1">
      <c r="B20" s="65">
        <v>44480</v>
      </c>
      <c r="C20" s="66">
        <v>2.0833333333333332E-2</v>
      </c>
      <c r="D20" s="21" t="s">
        <v>139</v>
      </c>
    </row>
    <row r="21" spans="2:4" ht="30.75" customHeight="1">
      <c r="B21" s="65">
        <v>44483</v>
      </c>
      <c r="C21" s="66">
        <v>3.472222222222222E-3</v>
      </c>
      <c r="D21" s="21" t="s">
        <v>140</v>
      </c>
    </row>
    <row r="22" spans="2:4" ht="30.75" customHeight="1">
      <c r="B22" s="65">
        <v>44483</v>
      </c>
      <c r="C22" s="68">
        <v>1.0416666666666666E-2</v>
      </c>
      <c r="D22" s="21" t="s">
        <v>141</v>
      </c>
    </row>
    <row r="23" spans="2:4" ht="30.75" customHeight="1">
      <c r="B23" s="65">
        <v>44483</v>
      </c>
      <c r="C23" s="69">
        <v>7.2916666666666671E-2</v>
      </c>
      <c r="D23" s="21" t="s">
        <v>142</v>
      </c>
    </row>
    <row r="24" spans="2:4" ht="30.75" customHeight="1">
      <c r="B24" s="65">
        <v>44483</v>
      </c>
      <c r="C24" s="70">
        <v>1.0416666666666666E-2</v>
      </c>
      <c r="D24" s="21" t="s">
        <v>143</v>
      </c>
    </row>
    <row r="25" spans="2:4" ht="30.75" customHeight="1">
      <c r="B25" s="65">
        <v>44484</v>
      </c>
      <c r="C25" s="70">
        <v>5.2083333333333336E-2</v>
      </c>
      <c r="D25" s="21" t="s">
        <v>144</v>
      </c>
    </row>
    <row r="26" spans="2:4" ht="30.75" customHeight="1">
      <c r="B26" s="65">
        <v>44485</v>
      </c>
      <c r="C26" s="66">
        <v>6.9444444444444441E-3</v>
      </c>
      <c r="D26" s="21" t="s">
        <v>145</v>
      </c>
    </row>
    <row r="27" spans="2:4" ht="30.75" customHeight="1">
      <c r="B27" s="65">
        <v>44485</v>
      </c>
      <c r="C27" s="70">
        <v>7.2916666666666671E-2</v>
      </c>
      <c r="D27" s="21" t="s">
        <v>146</v>
      </c>
    </row>
    <row r="28" spans="2:4" ht="30.75" customHeight="1">
      <c r="B28" s="65">
        <v>44485</v>
      </c>
      <c r="C28" s="70">
        <v>5.2083333333333336E-2</v>
      </c>
      <c r="D28" s="21" t="s">
        <v>147</v>
      </c>
    </row>
    <row r="29" spans="2:4" ht="30.75" customHeight="1">
      <c r="B29" s="65">
        <v>44485</v>
      </c>
      <c r="C29" s="66">
        <v>1.0416666666666666E-2</v>
      </c>
      <c r="D29" s="21" t="s">
        <v>148</v>
      </c>
    </row>
    <row r="30" spans="2:4" ht="30.75" customHeight="1">
      <c r="B30" s="65">
        <v>44485</v>
      </c>
      <c r="C30" s="66">
        <v>3.125E-2</v>
      </c>
      <c r="D30" s="21" t="s">
        <v>149</v>
      </c>
    </row>
    <row r="31" spans="2:4" ht="30.75" customHeight="1">
      <c r="B31" s="65">
        <v>44486</v>
      </c>
      <c r="C31" s="66">
        <v>1.7361111111111112E-2</v>
      </c>
      <c r="D31" s="21" t="s">
        <v>150</v>
      </c>
    </row>
    <row r="32" spans="2:4" ht="30.75" customHeight="1">
      <c r="B32" s="65">
        <v>44486</v>
      </c>
      <c r="C32" s="66">
        <v>1.0416666666666666E-2</v>
      </c>
      <c r="D32" s="21" t="s">
        <v>151</v>
      </c>
    </row>
    <row r="33" spans="2:4" ht="30.75" customHeight="1">
      <c r="B33" s="65">
        <v>44487</v>
      </c>
      <c r="C33" s="66">
        <v>3.125E-2</v>
      </c>
      <c r="D33" s="21" t="s">
        <v>152</v>
      </c>
    </row>
    <row r="34" spans="2:4" ht="30.75" customHeight="1">
      <c r="B34" s="65">
        <v>44490</v>
      </c>
      <c r="C34" s="66">
        <v>1.0416666666666666E-2</v>
      </c>
      <c r="D34" s="32" t="s">
        <v>153</v>
      </c>
    </row>
    <row r="35" spans="2:4" ht="30.75" customHeight="1">
      <c r="B35" s="65">
        <v>44493</v>
      </c>
      <c r="C35" s="66">
        <v>1.3888888888888888E-2</v>
      </c>
      <c r="D35" s="21" t="s">
        <v>154</v>
      </c>
    </row>
    <row r="36" spans="2:4" ht="30.75" customHeight="1">
      <c r="B36" s="65">
        <v>44494</v>
      </c>
      <c r="C36" s="66">
        <v>6.9444444444444441E-3</v>
      </c>
      <c r="D36" s="21" t="s">
        <v>155</v>
      </c>
    </row>
    <row r="37" spans="2:4" ht="30.75" customHeight="1">
      <c r="B37" s="65">
        <v>44497</v>
      </c>
      <c r="C37" s="66">
        <v>4.1666666666666664E-2</v>
      </c>
      <c r="D37" s="42" t="s">
        <v>156</v>
      </c>
    </row>
    <row r="38" spans="2:4" ht="30.75" customHeight="1">
      <c r="B38" s="65">
        <v>44497</v>
      </c>
      <c r="C38" s="66">
        <v>1.0416666666666666E-2</v>
      </c>
      <c r="D38" s="42" t="s">
        <v>157</v>
      </c>
    </row>
    <row r="39" spans="2:4" ht="30.75" customHeight="1">
      <c r="B39" s="65">
        <v>44501</v>
      </c>
      <c r="C39" s="66">
        <v>8.3333333333333329E-2</v>
      </c>
      <c r="D39" s="42" t="s">
        <v>158</v>
      </c>
    </row>
    <row r="40" spans="2:4" ht="30.75" customHeight="1">
      <c r="B40" s="65">
        <v>44501</v>
      </c>
      <c r="C40" s="66">
        <v>3.472222222222222E-3</v>
      </c>
      <c r="D40" s="21" t="s">
        <v>159</v>
      </c>
    </row>
    <row r="41" spans="2:4" ht="30.75" customHeight="1">
      <c r="B41" s="65">
        <v>44501</v>
      </c>
      <c r="C41" s="66">
        <v>3.472222222222222E-3</v>
      </c>
      <c r="D41" s="21" t="s">
        <v>160</v>
      </c>
    </row>
    <row r="42" spans="2:4" ht="30.75" customHeight="1">
      <c r="B42" s="65">
        <v>44504</v>
      </c>
      <c r="C42" s="66">
        <v>5.2083333333333336E-2</v>
      </c>
      <c r="D42" s="21" t="s">
        <v>161</v>
      </c>
    </row>
    <row r="43" spans="2:4" ht="30.75" customHeight="1" thickBot="1">
      <c r="B43" s="73">
        <v>44504</v>
      </c>
      <c r="C43" s="74">
        <v>3.472222222222222E-3</v>
      </c>
      <c r="D43" s="30" t="s">
        <v>162</v>
      </c>
    </row>
    <row r="44" spans="2:4" ht="30.75" customHeight="1" thickTop="1">
      <c r="B44" s="65">
        <v>44506</v>
      </c>
      <c r="C44" s="75">
        <v>2.0833333333333332E-2</v>
      </c>
      <c r="D44" s="76" t="s">
        <v>59</v>
      </c>
    </row>
    <row r="45" spans="2:4" ht="30.75" customHeight="1">
      <c r="B45" s="65">
        <v>44506</v>
      </c>
      <c r="C45" s="66">
        <v>3.472222222222222E-3</v>
      </c>
      <c r="D45" s="21" t="s">
        <v>163</v>
      </c>
    </row>
    <row r="46" spans="2:4" ht="30.75" customHeight="1">
      <c r="B46" s="65">
        <v>44515</v>
      </c>
      <c r="C46" s="66">
        <v>1.0416666666666666E-2</v>
      </c>
      <c r="D46" s="21" t="s">
        <v>164</v>
      </c>
    </row>
    <row r="47" spans="2:4" ht="30.75" customHeight="1">
      <c r="B47" s="65">
        <v>44515</v>
      </c>
      <c r="C47" s="66">
        <v>4.1666666666666664E-2</v>
      </c>
      <c r="D47" s="21" t="s">
        <v>165</v>
      </c>
    </row>
    <row r="48" spans="2:4" ht="30.75" customHeight="1">
      <c r="B48" s="65">
        <v>44518</v>
      </c>
      <c r="C48" s="66">
        <v>2.0833333333333332E-2</v>
      </c>
      <c r="D48" s="21" t="s">
        <v>166</v>
      </c>
    </row>
    <row r="49" spans="2:4" ht="30.75" customHeight="1">
      <c r="B49" s="65">
        <v>44519</v>
      </c>
      <c r="C49" s="66">
        <v>6.25E-2</v>
      </c>
      <c r="D49" s="21" t="s">
        <v>167</v>
      </c>
    </row>
    <row r="50" spans="2:4" ht="30.75" customHeight="1">
      <c r="B50" s="77">
        <v>44520</v>
      </c>
      <c r="C50" s="66">
        <v>8.3333333333333329E-2</v>
      </c>
      <c r="D50" s="60" t="s">
        <v>168</v>
      </c>
    </row>
    <row r="51" spans="2:4" ht="30.75" customHeight="1">
      <c r="B51" s="77">
        <v>44524</v>
      </c>
      <c r="C51" s="66">
        <v>8.3333333333333329E-2</v>
      </c>
      <c r="D51" s="60" t="s">
        <v>169</v>
      </c>
    </row>
    <row r="52" spans="2:4" ht="30.75" customHeight="1">
      <c r="B52" s="77">
        <v>44525</v>
      </c>
      <c r="C52" s="66">
        <v>3.472222222222222E-3</v>
      </c>
      <c r="D52" s="60" t="s">
        <v>170</v>
      </c>
    </row>
    <row r="53" spans="2:4" ht="30.75" customHeight="1" thickBot="1">
      <c r="B53" s="78">
        <v>44526</v>
      </c>
      <c r="C53" s="74">
        <v>2.0833333333333332E-2</v>
      </c>
      <c r="D53" s="62" t="s">
        <v>171</v>
      </c>
    </row>
    <row r="54" spans="2:4" ht="30.75" customHeight="1" thickTop="1">
      <c r="B54" s="77">
        <v>44527</v>
      </c>
      <c r="C54" s="66">
        <v>4.1666666666666664E-2</v>
      </c>
      <c r="D54" s="60" t="s">
        <v>172</v>
      </c>
    </row>
    <row r="55" spans="2:4" ht="30.75" customHeight="1">
      <c r="B55" s="77">
        <v>44529</v>
      </c>
      <c r="C55" s="66">
        <v>3.472222222222222E-3</v>
      </c>
      <c r="D55" s="60" t="s">
        <v>163</v>
      </c>
    </row>
    <row r="56" spans="2:4" ht="30.75" customHeight="1">
      <c r="B56" s="77">
        <v>44539</v>
      </c>
      <c r="C56" s="66">
        <v>6.25E-2</v>
      </c>
      <c r="D56" s="60" t="s">
        <v>173</v>
      </c>
    </row>
    <row r="57" spans="2:4" ht="30.75" customHeight="1">
      <c r="B57" s="77">
        <v>44541</v>
      </c>
      <c r="C57" s="66">
        <v>0.125</v>
      </c>
      <c r="D57" s="60" t="s">
        <v>174</v>
      </c>
    </row>
    <row r="58" spans="2:4" ht="30.75" customHeight="1">
      <c r="B58" s="77">
        <v>44541</v>
      </c>
      <c r="C58" s="66">
        <v>3.472222222222222E-3</v>
      </c>
      <c r="D58" s="60" t="s">
        <v>175</v>
      </c>
    </row>
    <row r="59" spans="2:4" ht="30.75" customHeight="1">
      <c r="B59" s="77">
        <v>44543</v>
      </c>
      <c r="C59" s="66">
        <v>8.3333333333333329E-2</v>
      </c>
      <c r="D59" s="60" t="s">
        <v>174</v>
      </c>
    </row>
    <row r="60" spans="2:4" ht="30.75" customHeight="1">
      <c r="B60" s="77">
        <v>44543</v>
      </c>
      <c r="C60" s="66">
        <v>6.9444444444444441E-3</v>
      </c>
      <c r="D60" s="63" t="s">
        <v>176</v>
      </c>
    </row>
    <row r="61" spans="2:4" ht="30.75" customHeight="1" thickBot="1">
      <c r="B61" s="78">
        <v>44546</v>
      </c>
      <c r="C61" s="74">
        <v>0.22916666666666666</v>
      </c>
      <c r="D61" s="62" t="s">
        <v>174</v>
      </c>
    </row>
    <row r="62" spans="2:4" ht="30.75" customHeight="1" thickTop="1">
      <c r="B62" s="77">
        <v>44548</v>
      </c>
      <c r="C62" s="66">
        <v>2.0833333333333332E-2</v>
      </c>
      <c r="D62" s="64" t="s">
        <v>177</v>
      </c>
    </row>
    <row r="63" spans="2:4" ht="30.75" customHeight="1">
      <c r="B63" s="77">
        <v>44550</v>
      </c>
      <c r="C63" s="66">
        <v>3.472222222222222E-3</v>
      </c>
      <c r="D63" s="63" t="s">
        <v>163</v>
      </c>
    </row>
    <row r="64" spans="2:4" ht="30.75" customHeight="1">
      <c r="B64" s="77">
        <v>44553</v>
      </c>
      <c r="C64" s="66">
        <v>3.472222222222222E-3</v>
      </c>
      <c r="D64" s="63" t="s">
        <v>178</v>
      </c>
    </row>
    <row r="65" spans="2:4" ht="30.75" customHeight="1">
      <c r="B65" s="77">
        <v>44573</v>
      </c>
      <c r="C65" s="66">
        <v>3.472222222222222E-3</v>
      </c>
      <c r="D65" s="63" t="s">
        <v>179</v>
      </c>
    </row>
    <row r="66" spans="2:4" ht="30.75" customHeight="1">
      <c r="B66" s="77">
        <v>44573</v>
      </c>
      <c r="C66" s="66">
        <v>0.125</v>
      </c>
      <c r="D66" s="63" t="s">
        <v>180</v>
      </c>
    </row>
    <row r="67" spans="2:4" ht="30.75" customHeight="1">
      <c r="B67" s="77">
        <v>44574</v>
      </c>
      <c r="C67" s="66">
        <v>3.472222222222222E-3</v>
      </c>
      <c r="D67" s="63" t="s">
        <v>181</v>
      </c>
    </row>
    <row r="68" spans="2:4" ht="30.75" customHeight="1" thickBot="1">
      <c r="B68" s="78">
        <v>44586</v>
      </c>
      <c r="C68" s="74">
        <v>5.2083333333333336E-2</v>
      </c>
      <c r="D68" s="62" t="s">
        <v>182</v>
      </c>
    </row>
    <row r="69" spans="2:4" ht="30.75" customHeight="1" thickTop="1">
      <c r="B69" s="77">
        <v>44587</v>
      </c>
      <c r="C69" s="66">
        <v>0.125</v>
      </c>
      <c r="D69" s="64" t="s">
        <v>183</v>
      </c>
    </row>
    <row r="70" spans="2:4" ht="30.75" customHeight="1">
      <c r="B70" s="77">
        <v>44587</v>
      </c>
      <c r="C70" s="66">
        <v>1.0416666666666666E-2</v>
      </c>
      <c r="D70" s="63" t="s">
        <v>215</v>
      </c>
    </row>
    <row r="71" spans="2:4" ht="30.75" customHeight="1">
      <c r="B71" s="77">
        <v>44587</v>
      </c>
      <c r="C71" s="66">
        <v>3.472222222222222E-3</v>
      </c>
      <c r="D71" s="63" t="s">
        <v>163</v>
      </c>
    </row>
    <row r="72" spans="2:4" ht="30.75" customHeight="1">
      <c r="B72" s="77">
        <v>44590</v>
      </c>
      <c r="C72" s="66">
        <v>6.25E-2</v>
      </c>
      <c r="D72" s="63" t="s">
        <v>212</v>
      </c>
    </row>
    <row r="73" spans="2:4" ht="30.75" customHeight="1">
      <c r="B73" s="77">
        <v>44600</v>
      </c>
      <c r="C73" s="66">
        <v>2.0833333333333332E-2</v>
      </c>
      <c r="D73" s="63" t="s">
        <v>213</v>
      </c>
    </row>
    <row r="74" spans="2:4" ht="30.75" customHeight="1">
      <c r="B74" s="77">
        <v>44600</v>
      </c>
      <c r="C74" s="66">
        <v>2.7777777777777776E-2</v>
      </c>
      <c r="D74" s="63" t="s">
        <v>164</v>
      </c>
    </row>
    <row r="75" spans="2:4" ht="30.75" customHeight="1">
      <c r="B75" s="77">
        <v>44600</v>
      </c>
      <c r="C75" s="66">
        <v>2.7777777777777776E-2</v>
      </c>
      <c r="D75" s="63" t="s">
        <v>214</v>
      </c>
    </row>
    <row r="76" spans="2:4" ht="30.75" customHeight="1">
      <c r="B76" s="77">
        <v>44611</v>
      </c>
      <c r="C76" s="66">
        <v>0.10416666666666667</v>
      </c>
      <c r="D76" s="63" t="s">
        <v>219</v>
      </c>
    </row>
    <row r="77" spans="2:4" ht="30.75" customHeight="1">
      <c r="B77" s="77">
        <v>44611</v>
      </c>
      <c r="C77" s="66">
        <v>1.0416666666666666E-2</v>
      </c>
      <c r="D77" s="63" t="s">
        <v>220</v>
      </c>
    </row>
    <row r="78" spans="2:4" ht="30.75" customHeight="1">
      <c r="B78" s="77">
        <v>44613</v>
      </c>
      <c r="C78" s="66">
        <v>3.472222222222222E-3</v>
      </c>
      <c r="D78" s="63" t="s">
        <v>235</v>
      </c>
    </row>
    <row r="79" spans="2:4" ht="30.75" customHeight="1">
      <c r="B79" s="77">
        <v>44613</v>
      </c>
      <c r="C79" s="66">
        <v>2.0833333333333332E-2</v>
      </c>
      <c r="D79" s="63" t="s">
        <v>236</v>
      </c>
    </row>
    <row r="80" spans="2:4" ht="30.75" customHeight="1">
      <c r="B80" s="77">
        <v>44613</v>
      </c>
      <c r="C80" s="66">
        <v>6.25E-2</v>
      </c>
      <c r="D80" s="63" t="s">
        <v>237</v>
      </c>
    </row>
    <row r="81" spans="2:4" ht="30.75" customHeight="1">
      <c r="B81" s="77">
        <v>44614</v>
      </c>
      <c r="C81" s="66">
        <v>8.3333333333333329E-2</v>
      </c>
      <c r="D81" s="63" t="s">
        <v>237</v>
      </c>
    </row>
    <row r="82" spans="2:4" ht="30.75" customHeight="1">
      <c r="B82" s="77">
        <v>44614</v>
      </c>
      <c r="C82" s="66">
        <v>1.0416666666666666E-2</v>
      </c>
      <c r="D82" s="63" t="s">
        <v>236</v>
      </c>
    </row>
    <row r="83" spans="2:4" ht="30.75" customHeight="1">
      <c r="B83" s="77">
        <v>44614</v>
      </c>
      <c r="C83" s="66">
        <v>3.472222222222222E-3</v>
      </c>
      <c r="D83" s="63" t="s">
        <v>238</v>
      </c>
    </row>
    <row r="84" spans="2:4" ht="30.75" customHeight="1">
      <c r="B84" s="77">
        <v>44620</v>
      </c>
      <c r="C84" s="66">
        <v>2.0833333333333332E-2</v>
      </c>
      <c r="D84" s="63" t="s">
        <v>242</v>
      </c>
    </row>
    <row r="85" spans="2:4" ht="30.75" customHeight="1">
      <c r="B85" s="77">
        <v>44620</v>
      </c>
      <c r="C85" s="66">
        <v>0.14583333333333334</v>
      </c>
      <c r="D85" s="63" t="s">
        <v>243</v>
      </c>
    </row>
    <row r="86" spans="2:4" ht="30.75" customHeight="1">
      <c r="B86" s="77">
        <v>44620</v>
      </c>
      <c r="C86" s="66">
        <v>3.125E-2</v>
      </c>
      <c r="D86" s="63" t="s">
        <v>244</v>
      </c>
    </row>
    <row r="87" spans="2:4" ht="30.75" customHeight="1">
      <c r="B87" s="77">
        <v>44620</v>
      </c>
      <c r="C87" s="66">
        <v>1.0416666666666666E-2</v>
      </c>
      <c r="D87" s="63" t="s">
        <v>245</v>
      </c>
    </row>
    <row r="88" spans="2:4" ht="30.75" customHeight="1">
      <c r="B88" s="77">
        <v>44621</v>
      </c>
      <c r="C88" s="66">
        <v>7.2916666666666671E-2</v>
      </c>
      <c r="D88" s="63" t="s">
        <v>250</v>
      </c>
    </row>
    <row r="89" spans="2:4" ht="30.75" customHeight="1">
      <c r="B89" s="77">
        <v>44621</v>
      </c>
      <c r="C89" s="66">
        <v>6.25E-2</v>
      </c>
      <c r="D89" s="63" t="s">
        <v>251</v>
      </c>
    </row>
    <row r="90" spans="2:4" ht="30.75" customHeight="1">
      <c r="B90" s="77">
        <v>44621</v>
      </c>
      <c r="C90" s="66">
        <v>3.472222222222222E-3</v>
      </c>
      <c r="D90" s="63" t="s">
        <v>181</v>
      </c>
    </row>
    <row r="91" spans="2:4" ht="30.75" customHeight="1" thickBot="1">
      <c r="B91" s="78">
        <v>44621</v>
      </c>
      <c r="C91" s="74">
        <v>2.0833333333333332E-2</v>
      </c>
      <c r="D91" s="62" t="s">
        <v>252</v>
      </c>
    </row>
    <row r="92" spans="2:4" ht="30.75" customHeight="1" thickTop="1">
      <c r="B92" s="119">
        <v>44627</v>
      </c>
      <c r="C92" s="120">
        <v>3.472222222222222E-3</v>
      </c>
      <c r="D92" s="121" t="s">
        <v>258</v>
      </c>
    </row>
    <row r="93" spans="2:4" ht="30.75" customHeight="1">
      <c r="B93" s="77">
        <v>44630</v>
      </c>
      <c r="C93" s="66">
        <v>6.9444444444444441E-3</v>
      </c>
      <c r="D93" s="63" t="s">
        <v>273</v>
      </c>
    </row>
    <row r="94" spans="2:4" ht="30.75" customHeight="1">
      <c r="B94" s="77">
        <v>44633</v>
      </c>
      <c r="C94" s="66">
        <v>1.0416666666666666E-2</v>
      </c>
      <c r="D94" s="63" t="s">
        <v>274</v>
      </c>
    </row>
    <row r="95" spans="2:4" ht="30.75" customHeight="1">
      <c r="B95" s="77">
        <v>44633</v>
      </c>
      <c r="C95" s="66">
        <v>1.0416666666666666E-2</v>
      </c>
      <c r="D95" s="63" t="s">
        <v>275</v>
      </c>
    </row>
    <row r="96" spans="2:4" ht="30.75" customHeight="1">
      <c r="B96" s="77">
        <v>44633</v>
      </c>
      <c r="C96" s="66">
        <v>3.125E-2</v>
      </c>
      <c r="D96" s="63" t="s">
        <v>276</v>
      </c>
    </row>
    <row r="97" spans="2:4" ht="30.75" customHeight="1">
      <c r="B97" s="77">
        <v>44633</v>
      </c>
      <c r="C97" s="66">
        <v>1.0416666666666666E-2</v>
      </c>
      <c r="D97" s="63" t="s">
        <v>212</v>
      </c>
    </row>
    <row r="98" spans="2:4" ht="30.75" customHeight="1">
      <c r="B98" s="77">
        <v>44633</v>
      </c>
      <c r="C98" s="66">
        <v>1.0416666666666666E-2</v>
      </c>
      <c r="D98" s="63" t="s">
        <v>277</v>
      </c>
    </row>
    <row r="99" spans="2:4" ht="30.75" customHeight="1">
      <c r="B99" s="77">
        <v>44639</v>
      </c>
      <c r="C99" s="66">
        <v>3.472222222222222E-3</v>
      </c>
      <c r="D99" s="63" t="s">
        <v>278</v>
      </c>
    </row>
    <row r="100" spans="2:4" ht="30.75" customHeight="1">
      <c r="B100" s="77">
        <v>44639</v>
      </c>
      <c r="C100" s="66">
        <v>3.472222222222222E-3</v>
      </c>
      <c r="D100" s="63" t="s">
        <v>279</v>
      </c>
    </row>
    <row r="101" spans="2:4" ht="30.75" customHeight="1">
      <c r="B101" s="77">
        <v>44639</v>
      </c>
      <c r="C101" s="66">
        <v>3.472222222222222E-3</v>
      </c>
      <c r="D101" s="63" t="s">
        <v>280</v>
      </c>
    </row>
    <row r="102" spans="2:4" ht="30.75" customHeight="1">
      <c r="B102" s="77">
        <v>44639</v>
      </c>
      <c r="C102" s="66">
        <v>3.472222222222222E-3</v>
      </c>
      <c r="D102" s="63" t="s">
        <v>281</v>
      </c>
    </row>
    <row r="103" spans="2:4" ht="30.75" customHeight="1">
      <c r="B103" s="77">
        <v>44639</v>
      </c>
      <c r="C103" s="66">
        <v>3.472222222222222E-3</v>
      </c>
      <c r="D103" s="63" t="s">
        <v>282</v>
      </c>
    </row>
    <row r="104" spans="2:4" ht="30.75" customHeight="1">
      <c r="B104" s="77">
        <v>44639</v>
      </c>
      <c r="C104" s="66">
        <v>1.3888888888888888E-2</v>
      </c>
      <c r="D104" s="63" t="s">
        <v>283</v>
      </c>
    </row>
    <row r="105" spans="2:4" ht="30.75" customHeight="1">
      <c r="B105" s="77">
        <v>44642</v>
      </c>
      <c r="C105" s="66">
        <v>2.0833333333333332E-2</v>
      </c>
      <c r="D105" s="63" t="s">
        <v>284</v>
      </c>
    </row>
    <row r="106" spans="2:4" ht="30.75" customHeight="1">
      <c r="B106" s="77">
        <v>44642</v>
      </c>
      <c r="C106" s="66">
        <v>2.0833333333333332E-2</v>
      </c>
      <c r="D106" s="63" t="s">
        <v>285</v>
      </c>
    </row>
    <row r="107" spans="2:4" ht="30.75" customHeight="1">
      <c r="B107" s="77">
        <v>44642</v>
      </c>
      <c r="C107" s="66">
        <v>6.25E-2</v>
      </c>
      <c r="D107" s="63" t="s">
        <v>286</v>
      </c>
    </row>
    <row r="108" spans="2:4" ht="30.75" customHeight="1">
      <c r="B108" s="77">
        <v>44642</v>
      </c>
      <c r="C108" s="66">
        <v>8.3333333333333329E-2</v>
      </c>
      <c r="D108" s="63" t="s">
        <v>289</v>
      </c>
    </row>
    <row r="109" spans="2:4" ht="30.75" customHeight="1">
      <c r="B109" s="77">
        <v>44643</v>
      </c>
      <c r="C109" s="66">
        <v>8.3333333333333329E-2</v>
      </c>
      <c r="D109" s="63" t="s">
        <v>289</v>
      </c>
    </row>
    <row r="110" spans="2:4" ht="30.75" customHeight="1"/>
    <row r="111" spans="2:4" ht="30.75" customHeight="1"/>
    <row r="112" spans="2:4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  <row r="1038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abSelected="1" topLeftCell="A25" zoomScaleNormal="100" workbookViewId="0">
      <selection activeCell="D41" sqref="D41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25" t="s">
        <v>184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79">
        <v>44459</v>
      </c>
      <c r="C3" s="80">
        <v>3.472222222222222E-3</v>
      </c>
      <c r="D3" s="21" t="s">
        <v>185</v>
      </c>
    </row>
    <row r="4" spans="1:26" ht="30.75" customHeight="1">
      <c r="B4" s="79">
        <v>44463</v>
      </c>
      <c r="C4" s="80">
        <v>1.3888888888888889E-3</v>
      </c>
      <c r="D4" s="21" t="s">
        <v>186</v>
      </c>
    </row>
    <row r="5" spans="1:26" ht="30.75" customHeight="1">
      <c r="B5" s="79">
        <v>44463</v>
      </c>
      <c r="C5" s="80">
        <v>4.1666666666666664E-2</v>
      </c>
      <c r="D5" s="21" t="s">
        <v>88</v>
      </c>
    </row>
    <row r="6" spans="1:26" ht="30.75" customHeight="1">
      <c r="B6" s="79">
        <v>44468</v>
      </c>
      <c r="C6" s="80">
        <v>8.3333333333333329E-2</v>
      </c>
      <c r="D6" s="67" t="s">
        <v>187</v>
      </c>
    </row>
    <row r="7" spans="1:26" ht="30.75" customHeight="1" thickBot="1">
      <c r="B7" s="81">
        <v>44477</v>
      </c>
      <c r="C7" s="82">
        <v>6.9444444444444441E-3</v>
      </c>
      <c r="D7" s="30" t="s">
        <v>188</v>
      </c>
    </row>
    <row r="8" spans="1:26" ht="30.75" customHeight="1" thickTop="1">
      <c r="B8" s="79">
        <v>44479</v>
      </c>
      <c r="C8" s="83">
        <v>6.25E-2</v>
      </c>
      <c r="D8" s="32" t="s">
        <v>189</v>
      </c>
    </row>
    <row r="9" spans="1:26" ht="30.75" customHeight="1">
      <c r="B9" s="79">
        <v>44485</v>
      </c>
      <c r="C9" s="84">
        <v>2.0833333333333332E-2</v>
      </c>
      <c r="D9" s="85" t="s">
        <v>190</v>
      </c>
    </row>
    <row r="10" spans="1:26" ht="30.75" customHeight="1">
      <c r="B10" s="79">
        <v>44488</v>
      </c>
      <c r="C10" s="80">
        <v>4.1666666666666664E-2</v>
      </c>
      <c r="D10" s="21" t="s">
        <v>191</v>
      </c>
    </row>
    <row r="11" spans="1:26" ht="30.75" customHeight="1">
      <c r="B11" s="79">
        <v>44494</v>
      </c>
      <c r="C11" s="83">
        <v>1.3888888888888888E-2</v>
      </c>
      <c r="D11" s="32" t="s">
        <v>192</v>
      </c>
    </row>
    <row r="12" spans="1:26" ht="30.75" customHeight="1">
      <c r="B12" s="79">
        <v>44494</v>
      </c>
      <c r="C12" s="80">
        <v>3.125E-2</v>
      </c>
      <c r="D12" s="21" t="s">
        <v>193</v>
      </c>
    </row>
    <row r="13" spans="1:26" ht="30.75" customHeight="1">
      <c r="B13" s="86">
        <v>44494</v>
      </c>
      <c r="C13" s="84">
        <v>2.0833333333333332E-2</v>
      </c>
      <c r="D13" s="85" t="s">
        <v>194</v>
      </c>
    </row>
    <row r="14" spans="1:26" ht="30.75" customHeight="1" thickBot="1">
      <c r="B14" s="87">
        <v>44502</v>
      </c>
      <c r="C14" s="82">
        <v>4.1666666666666664E-2</v>
      </c>
      <c r="D14" s="30" t="s">
        <v>195</v>
      </c>
    </row>
    <row r="15" spans="1:26" ht="30.75" customHeight="1" thickTop="1">
      <c r="B15" s="86">
        <v>44506</v>
      </c>
      <c r="C15" s="88">
        <v>2.0833333333333332E-2</v>
      </c>
      <c r="D15" s="76" t="s">
        <v>196</v>
      </c>
    </row>
    <row r="16" spans="1:26" ht="30.75" customHeight="1">
      <c r="B16" s="86">
        <v>44508</v>
      </c>
      <c r="C16" s="84">
        <v>2.0833333333333332E-2</v>
      </c>
      <c r="D16" s="85" t="s">
        <v>197</v>
      </c>
    </row>
    <row r="17" spans="2:4" ht="30.75" customHeight="1">
      <c r="B17" s="89">
        <v>44520</v>
      </c>
      <c r="C17" s="90">
        <v>6.25E-2</v>
      </c>
      <c r="D17" s="63" t="s">
        <v>198</v>
      </c>
    </row>
    <row r="18" spans="2:4" ht="30.75" customHeight="1">
      <c r="B18" s="89">
        <v>44520</v>
      </c>
      <c r="C18" s="90">
        <v>3.125E-2</v>
      </c>
      <c r="D18" s="63" t="s">
        <v>199</v>
      </c>
    </row>
    <row r="19" spans="2:4" ht="30.75" customHeight="1">
      <c r="B19" s="89">
        <v>44521</v>
      </c>
      <c r="C19" s="91">
        <v>2.0833333333333332E-2</v>
      </c>
      <c r="D19" s="60" t="s">
        <v>200</v>
      </c>
    </row>
    <row r="20" spans="2:4" ht="30.75" customHeight="1">
      <c r="B20" s="89">
        <v>44522</v>
      </c>
      <c r="C20" s="90">
        <v>2.0833333333333332E-2</v>
      </c>
      <c r="D20" s="63" t="s">
        <v>201</v>
      </c>
    </row>
    <row r="21" spans="2:4" ht="30.75" customHeight="1">
      <c r="B21" s="89">
        <v>44522</v>
      </c>
      <c r="C21" s="90">
        <v>6.25E-2</v>
      </c>
      <c r="D21" s="63" t="s">
        <v>202</v>
      </c>
    </row>
    <row r="22" spans="2:4" ht="30.75" customHeight="1">
      <c r="B22" s="89">
        <v>44523</v>
      </c>
      <c r="C22" s="90">
        <v>0.16666666666666666</v>
      </c>
      <c r="D22" s="63" t="s">
        <v>203</v>
      </c>
    </row>
    <row r="23" spans="2:4" ht="30.75" customHeight="1" thickBot="1">
      <c r="B23" s="92">
        <v>44523</v>
      </c>
      <c r="C23" s="93">
        <v>6.25E-2</v>
      </c>
      <c r="D23" s="62" t="s">
        <v>204</v>
      </c>
    </row>
    <row r="24" spans="2:4" ht="30.75" customHeight="1" thickTop="1">
      <c r="B24" s="86">
        <v>44546</v>
      </c>
      <c r="C24" s="84">
        <v>0.125</v>
      </c>
      <c r="D24" s="85" t="s">
        <v>205</v>
      </c>
    </row>
    <row r="25" spans="2:4" ht="30.75" customHeight="1">
      <c r="B25" s="86">
        <v>44546</v>
      </c>
      <c r="C25" s="84">
        <v>3.125E-2</v>
      </c>
      <c r="D25" s="85" t="s">
        <v>206</v>
      </c>
    </row>
    <row r="26" spans="2:4" ht="30.75" customHeight="1" thickBot="1">
      <c r="B26" s="87">
        <v>44546</v>
      </c>
      <c r="C26" s="82">
        <v>2.0833333333333332E-2</v>
      </c>
      <c r="D26" s="30" t="s">
        <v>207</v>
      </c>
    </row>
    <row r="27" spans="2:4" ht="30.75" customHeight="1" thickTop="1">
      <c r="B27" s="86">
        <v>44573</v>
      </c>
      <c r="C27" s="88">
        <v>0.125</v>
      </c>
      <c r="D27" s="76" t="s">
        <v>208</v>
      </c>
    </row>
    <row r="28" spans="2:4" ht="30.75" customHeight="1" thickBot="1">
      <c r="B28" s="87">
        <v>44585</v>
      </c>
      <c r="C28" s="82">
        <v>0.16666666666666666</v>
      </c>
      <c r="D28" s="30" t="s">
        <v>209</v>
      </c>
    </row>
    <row r="29" spans="2:4" ht="30.75" customHeight="1" thickTop="1">
      <c r="B29" s="86">
        <v>44607</v>
      </c>
      <c r="C29" s="84">
        <v>0.41666666666666669</v>
      </c>
      <c r="D29" s="85" t="s">
        <v>232</v>
      </c>
    </row>
    <row r="30" spans="2:4" ht="30.75" customHeight="1">
      <c r="B30" s="86">
        <v>44609</v>
      </c>
      <c r="C30" s="84">
        <v>6.25E-2</v>
      </c>
      <c r="D30" s="85" t="s">
        <v>233</v>
      </c>
    </row>
    <row r="31" spans="2:4" ht="30.75" customHeight="1">
      <c r="B31" s="86">
        <v>44614</v>
      </c>
      <c r="C31" s="84">
        <v>0.125</v>
      </c>
      <c r="D31" s="85" t="s">
        <v>234</v>
      </c>
    </row>
    <row r="32" spans="2:4" ht="30.75" customHeight="1" thickBot="1">
      <c r="B32" s="87">
        <v>44619</v>
      </c>
      <c r="C32" s="82">
        <v>0.14583333333333334</v>
      </c>
      <c r="D32" s="30" t="s">
        <v>246</v>
      </c>
    </row>
    <row r="33" spans="2:4" ht="30.75" customHeight="1" thickTop="1">
      <c r="B33" s="86">
        <v>44626</v>
      </c>
      <c r="C33" s="84">
        <v>8.3333333333333329E-2</v>
      </c>
      <c r="D33" s="85" t="s">
        <v>257</v>
      </c>
    </row>
    <row r="34" spans="2:4" ht="30.75" customHeight="1">
      <c r="B34" s="86">
        <v>44632</v>
      </c>
      <c r="C34" s="84">
        <v>0.125</v>
      </c>
      <c r="D34" s="85" t="s">
        <v>290</v>
      </c>
    </row>
    <row r="35" spans="2:4" ht="30.75" customHeight="1">
      <c r="B35" s="86">
        <v>44635</v>
      </c>
      <c r="C35" s="84">
        <v>6.25E-2</v>
      </c>
      <c r="D35" s="85" t="s">
        <v>290</v>
      </c>
    </row>
    <row r="36" spans="2:4" ht="30.75" customHeight="1">
      <c r="B36" s="86">
        <v>44643</v>
      </c>
      <c r="C36" s="84">
        <v>8.3333333333333329E-2</v>
      </c>
      <c r="D36" s="85" t="s">
        <v>291</v>
      </c>
    </row>
    <row r="37" spans="2:4" ht="30.75" customHeight="1"/>
    <row r="38" spans="2:4" ht="30.75" customHeight="1"/>
    <row r="39" spans="2:4" ht="30.75" customHeight="1"/>
    <row r="40" spans="2:4" ht="30.75" customHeight="1"/>
    <row r="41" spans="2:4" ht="30.75" customHeight="1"/>
    <row r="42" spans="2:4" ht="30.75" customHeight="1"/>
    <row r="43" spans="2:4" ht="30.75" customHeight="1"/>
    <row r="44" spans="2:4" ht="30.75" customHeight="1"/>
    <row r="45" spans="2:4" ht="30.75" customHeight="1"/>
    <row r="46" spans="2:4" ht="30.75" customHeight="1"/>
    <row r="47" spans="2:4" ht="30.75" customHeight="1"/>
    <row r="48" spans="2:4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19"/>
  <sheetViews>
    <sheetView showGridLines="0" zoomScale="110" zoomScaleNormal="70" workbookViewId="0">
      <pane ySplit="1" topLeftCell="A195" activePane="bottomLeft" state="frozen"/>
      <selection pane="bottomLeft" activeCell="K184" sqref="K184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16.375" bestFit="1" customWidth="1"/>
    <col min="8" max="8" width="10.875" style="97"/>
    <col min="9" max="9" width="2" bestFit="1" customWidth="1"/>
    <col min="10" max="10" width="8.5" style="97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.25">
      <c r="B2" s="123" t="s">
        <v>8</v>
      </c>
      <c r="C2" s="124"/>
      <c r="D2" s="124"/>
      <c r="E2" s="124"/>
      <c r="F2" s="2"/>
      <c r="H2" s="98"/>
      <c r="J2" s="98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.25">
      <c r="A25" s="1"/>
      <c r="B25" s="123" t="s">
        <v>3</v>
      </c>
      <c r="C25" s="124"/>
      <c r="D25" s="124"/>
      <c r="E25" s="12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.25">
      <c r="B57" s="123" t="s">
        <v>4</v>
      </c>
      <c r="C57" s="124"/>
      <c r="D57" s="124"/>
      <c r="E57" s="124"/>
    </row>
    <row r="58" spans="1:10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.25">
      <c r="B82" s="123" t="s">
        <v>5</v>
      </c>
      <c r="C82" s="124"/>
      <c r="D82" s="124"/>
      <c r="E82" s="12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.25">
      <c r="B107" s="123" t="s">
        <v>6</v>
      </c>
      <c r="C107" s="124"/>
      <c r="D107" s="124"/>
      <c r="E107" s="12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.25">
      <c r="B150" s="123" t="s">
        <v>9</v>
      </c>
      <c r="C150" s="124"/>
      <c r="D150" s="124"/>
      <c r="E150" s="12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>
      <c r="B188" s="111"/>
      <c r="C188" s="112"/>
      <c r="D188" s="112"/>
      <c r="E188" s="113"/>
    </row>
    <row r="189" spans="1:10">
      <c r="B189" s="108"/>
      <c r="C189" s="109"/>
      <c r="D189" s="109"/>
      <c r="E189" s="110"/>
    </row>
    <row r="190" spans="1:10">
      <c r="B190" s="108"/>
      <c r="C190" s="109"/>
      <c r="D190" s="109"/>
      <c r="E190" s="110"/>
    </row>
    <row r="191" spans="1:10" ht="26.25">
      <c r="B191" s="123" t="s">
        <v>253</v>
      </c>
      <c r="C191" s="124"/>
      <c r="D191" s="124"/>
      <c r="E191" s="124"/>
    </row>
    <row r="192" spans="1:10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>
      <c r="A193">
        <v>2</v>
      </c>
      <c r="B193" s="4">
        <f>B192+1</f>
        <v>44625</v>
      </c>
      <c r="C193" s="5">
        <f>C192-(($F$1/7))</f>
        <v>1.2857142857142856</v>
      </c>
      <c r="D193" s="5">
        <f>D192-(JDB_Angela!C65)</f>
        <v>1.2499999999999998</v>
      </c>
      <c r="E193" s="9">
        <f t="shared" ref="E193:E219" si="21">D193/$C$192</f>
        <v>0.93749999999999989</v>
      </c>
    </row>
    <row r="194" spans="1:5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1.2499999999999998</v>
      </c>
      <c r="E194" s="9">
        <f t="shared" si="21"/>
        <v>0.93749999999999989</v>
      </c>
    </row>
    <row r="195" spans="1:5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1.2499999999999998</v>
      </c>
      <c r="E195" s="9">
        <f t="shared" si="21"/>
        <v>0.93749999999999989</v>
      </c>
    </row>
    <row r="196" spans="1:5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1.2499999999999998</v>
      </c>
      <c r="E196" s="9">
        <f t="shared" si="21"/>
        <v>0.93749999999999989</v>
      </c>
    </row>
    <row r="197" spans="1:5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D196-(JDB_Angela!C66)</f>
        <v>1.239583333333333</v>
      </c>
      <c r="E197" s="9">
        <f t="shared" si="21"/>
        <v>0.92968749999999978</v>
      </c>
    </row>
    <row r="198" spans="1:5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1.239583333333333</v>
      </c>
      <c r="E198" s="9">
        <f t="shared" si="21"/>
        <v>0.92968749999999978</v>
      </c>
    </row>
    <row r="199" spans="1:5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1.239583333333333</v>
      </c>
      <c r="E199" s="9">
        <f t="shared" si="21"/>
        <v>0.92968749999999978</v>
      </c>
    </row>
    <row r="200" spans="1:5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1.239583333333333</v>
      </c>
      <c r="E200" s="9">
        <f t="shared" si="21"/>
        <v>0.92968749999999978</v>
      </c>
    </row>
    <row r="201" spans="1:5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D200-(JDB_Angela!C67+JDB_Angela!C68+JDB_Angela!C69+JDB_Angela!C70)</f>
        <v>1.1979166666666663</v>
      </c>
      <c r="E201" s="9">
        <f t="shared" si="21"/>
        <v>0.89843749999999978</v>
      </c>
    </row>
    <row r="202" spans="1:5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D201-(JDB_Angela!C71+JDB_Angela!C72)</f>
        <v>1.0868055555555551</v>
      </c>
      <c r="E202" s="9">
        <f t="shared" si="21"/>
        <v>0.81510416666666641</v>
      </c>
    </row>
    <row r="203" spans="1:5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1.0868055555555551</v>
      </c>
      <c r="E203" s="9">
        <f t="shared" si="21"/>
        <v>0.81510416666666641</v>
      </c>
    </row>
    <row r="204" spans="1:5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1.0868055555555551</v>
      </c>
      <c r="E204" s="9">
        <f t="shared" si="21"/>
        <v>0.81510416666666641</v>
      </c>
    </row>
    <row r="205" spans="1:5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1.0868055555555551</v>
      </c>
      <c r="E205" s="9">
        <f t="shared" si="21"/>
        <v>0.81510416666666641</v>
      </c>
    </row>
    <row r="206" spans="1:5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1.0868055555555551</v>
      </c>
      <c r="E206" s="9">
        <f t="shared" si="21"/>
        <v>0.81510416666666641</v>
      </c>
    </row>
    <row r="207" spans="1:5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</f>
        <v>1.0868055555555551</v>
      </c>
      <c r="E207" s="9">
        <f t="shared" si="21"/>
        <v>0.81510416666666641</v>
      </c>
    </row>
    <row r="208" spans="1:5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1.0868055555555551</v>
      </c>
      <c r="E208" s="9">
        <f t="shared" si="21"/>
        <v>0.81510416666666641</v>
      </c>
    </row>
    <row r="209" spans="1:10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1.0868055555555551</v>
      </c>
      <c r="E209" s="9">
        <f t="shared" si="21"/>
        <v>0.81510416666666641</v>
      </c>
    </row>
    <row r="210" spans="1:10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D209-(JDB_Angela!C73+JDB_Angela!C74+JDB_Angela!C75+JDB_Angela!C76+JDB_Angela!C77+JDB_Angela!C78+JDB_Angela!C79)</f>
        <v>0.80555555555555514</v>
      </c>
      <c r="E210" s="9">
        <f t="shared" si="21"/>
        <v>0.60416666666666641</v>
      </c>
    </row>
    <row r="211" spans="1:10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0.80555555555555514</v>
      </c>
      <c r="E211" s="9">
        <f t="shared" si="21"/>
        <v>0.60416666666666641</v>
      </c>
    </row>
    <row r="212" spans="1:10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0.80555555555555514</v>
      </c>
      <c r="E212" s="9">
        <f t="shared" si="21"/>
        <v>0.60416666666666641</v>
      </c>
    </row>
    <row r="213" spans="1:10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0.80555555555555514</v>
      </c>
      <c r="E213" s="9">
        <f t="shared" si="21"/>
        <v>0.60416666666666641</v>
      </c>
    </row>
    <row r="214" spans="1:10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0.80555555555555514</v>
      </c>
      <c r="E214" s="9">
        <f t="shared" si="21"/>
        <v>0.60416666666666641</v>
      </c>
    </row>
    <row r="215" spans="1:10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0.80555555555555514</v>
      </c>
      <c r="E215" s="9">
        <f t="shared" si="21"/>
        <v>0.60416666666666641</v>
      </c>
    </row>
    <row r="216" spans="1:10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0.80555555555555514</v>
      </c>
      <c r="E216" s="9">
        <f t="shared" si="21"/>
        <v>0.60416666666666641</v>
      </c>
    </row>
    <row r="217" spans="1:10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0.80555555555555514</v>
      </c>
      <c r="E217" s="9">
        <f t="shared" si="21"/>
        <v>0.60416666666666641</v>
      </c>
    </row>
    <row r="218" spans="1:10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0.80555555555555514</v>
      </c>
      <c r="E218" s="9">
        <f t="shared" si="21"/>
        <v>0.60416666666666641</v>
      </c>
    </row>
    <row r="219" spans="1:10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0.80555555555555514</v>
      </c>
      <c r="E219" s="9">
        <f t="shared" si="21"/>
        <v>0.60416666666666641</v>
      </c>
      <c r="G219" t="s">
        <v>221</v>
      </c>
      <c r="H219" s="97">
        <f>SUM(JDB_Angela!C65:C79)</f>
        <v>0.4861111111111111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2" priority="9" timePeriod="today">
      <formula>FLOOR(B1,1)=TODAY()</formula>
    </cfRule>
  </conditionalFormatting>
  <conditionalFormatting sqref="B150:E190">
    <cfRule type="timePeriod" dxfId="51" priority="8" timePeriod="today">
      <formula>FLOOR(B150,1)=TODAY()</formula>
    </cfRule>
  </conditionalFormatting>
  <conditionalFormatting sqref="B25:E25">
    <cfRule type="timePeriod" dxfId="50" priority="7" timePeriod="today">
      <formula>FLOOR(B25,1)=TODAY()</formula>
    </cfRule>
  </conditionalFormatting>
  <conditionalFormatting sqref="B22:E24">
    <cfRule type="timePeriod" dxfId="49" priority="6" timePeriod="today">
      <formula>FLOOR(B22,1)=TODAY()</formula>
    </cfRule>
  </conditionalFormatting>
  <conditionalFormatting sqref="B54:E57">
    <cfRule type="timePeriod" dxfId="48" priority="5" timePeriod="today">
      <formula>FLOOR(B54,1)=TODAY()</formula>
    </cfRule>
  </conditionalFormatting>
  <conditionalFormatting sqref="B107:E107">
    <cfRule type="timePeriod" dxfId="47" priority="4" timePeriod="today">
      <formula>FLOOR(B107,1)=TODAY()</formula>
    </cfRule>
  </conditionalFormatting>
  <conditionalFormatting sqref="B191:E191">
    <cfRule type="timePeriod" dxfId="46" priority="2" timePeriod="today">
      <formula>FLOOR(B191,1)=TODAY()</formula>
    </cfRule>
  </conditionalFormatting>
  <conditionalFormatting sqref="B192:E219">
    <cfRule type="timePeriod" dxfId="45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19"/>
  <sheetViews>
    <sheetView showGridLines="0" zoomScale="85" zoomScaleNormal="85" workbookViewId="0">
      <pane ySplit="1" topLeftCell="A187" activePane="bottomLeft" state="frozen"/>
      <selection pane="bottomLeft" activeCell="H220" sqref="H220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16.375" bestFit="1" customWidth="1"/>
    <col min="8" max="8" width="10.875" style="97"/>
    <col min="9" max="9" width="2" bestFit="1" customWidth="1"/>
    <col min="10" max="10" width="8.5" style="97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.25">
      <c r="B2" s="123" t="s">
        <v>8</v>
      </c>
      <c r="C2" s="124"/>
      <c r="D2" s="124"/>
      <c r="E2" s="124"/>
      <c r="F2" s="2"/>
      <c r="H2" s="98"/>
      <c r="J2" s="98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.25">
      <c r="A25" s="1"/>
      <c r="B25" s="123" t="s">
        <v>3</v>
      </c>
      <c r="C25" s="124"/>
      <c r="D25" s="124"/>
      <c r="E25" s="12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.25">
      <c r="B57" s="123" t="s">
        <v>4</v>
      </c>
      <c r="C57" s="124"/>
      <c r="D57" s="124"/>
      <c r="E57" s="124"/>
    </row>
    <row r="58" spans="1:10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.25">
      <c r="B82" s="123" t="s">
        <v>5</v>
      </c>
      <c r="C82" s="124"/>
      <c r="D82" s="124"/>
      <c r="E82" s="12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.25">
      <c r="B107" s="123" t="s">
        <v>6</v>
      </c>
      <c r="C107" s="124"/>
      <c r="D107" s="124"/>
      <c r="E107" s="12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.25">
      <c r="B150" s="123" t="s">
        <v>9</v>
      </c>
      <c r="C150" s="124"/>
      <c r="D150" s="124"/>
      <c r="E150" s="12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.25">
      <c r="B191" s="123" t="s">
        <v>253</v>
      </c>
      <c r="C191" s="124"/>
      <c r="D191" s="124"/>
      <c r="E191" s="124"/>
    </row>
    <row r="192" spans="1:10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1.2916666666666665</v>
      </c>
      <c r="E195" s="9">
        <f t="shared" si="21"/>
        <v>0.96874999999999989</v>
      </c>
    </row>
    <row r="196" spans="1:5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1.2916666666666665</v>
      </c>
      <c r="E196" s="9">
        <f t="shared" si="21"/>
        <v>0.96874999999999989</v>
      </c>
    </row>
    <row r="197" spans="1:5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D196-(JDB_Aurelie!C55+JDB_Aurelie!C56)</f>
        <v>1.2291666666666665</v>
      </c>
      <c r="E197" s="9">
        <f t="shared" si="21"/>
        <v>0.92187499999999989</v>
      </c>
    </row>
    <row r="198" spans="1:5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1.2291666666666665</v>
      </c>
      <c r="E198" s="9">
        <f t="shared" si="21"/>
        <v>0.92187499999999989</v>
      </c>
    </row>
    <row r="199" spans="1:5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1.2291666666666665</v>
      </c>
      <c r="E199" s="9">
        <f t="shared" si="21"/>
        <v>0.92187499999999989</v>
      </c>
    </row>
    <row r="200" spans="1:5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1.2291666666666665</v>
      </c>
      <c r="E200" s="9">
        <f t="shared" si="21"/>
        <v>0.92187499999999989</v>
      </c>
    </row>
    <row r="201" spans="1:5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</f>
        <v>1.2291666666666665</v>
      </c>
      <c r="E201" s="9">
        <f t="shared" si="21"/>
        <v>0.92187499999999989</v>
      </c>
    </row>
    <row r="202" spans="1:5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1.2291666666666665</v>
      </c>
      <c r="E202" s="9">
        <f t="shared" si="21"/>
        <v>0.92187499999999989</v>
      </c>
    </row>
    <row r="203" spans="1:5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1.2291666666666665</v>
      </c>
      <c r="E203" s="9">
        <f t="shared" si="21"/>
        <v>0.92187499999999989</v>
      </c>
    </row>
    <row r="204" spans="1:5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1.2291666666666665</v>
      </c>
      <c r="E204" s="9">
        <f t="shared" si="21"/>
        <v>0.92187499999999989</v>
      </c>
    </row>
    <row r="205" spans="1:5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1.2291666666666665</v>
      </c>
      <c r="E205" s="9">
        <f t="shared" si="21"/>
        <v>0.92187499999999989</v>
      </c>
    </row>
    <row r="206" spans="1:5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1.2291666666666665</v>
      </c>
      <c r="E206" s="9">
        <f t="shared" si="21"/>
        <v>0.92187499999999989</v>
      </c>
    </row>
    <row r="207" spans="1:5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D206-(JDB_Aurelie!C57)</f>
        <v>1.1874999999999998</v>
      </c>
      <c r="E207" s="9">
        <f t="shared" si="21"/>
        <v>0.89062499999999989</v>
      </c>
    </row>
    <row r="208" spans="1:5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1.1874999999999998</v>
      </c>
      <c r="E208" s="9">
        <f t="shared" si="21"/>
        <v>0.89062499999999989</v>
      </c>
    </row>
    <row r="209" spans="1:10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1.1874999999999998</v>
      </c>
      <c r="E209" s="9">
        <f t="shared" si="21"/>
        <v>0.89062499999999989</v>
      </c>
    </row>
    <row r="210" spans="1:10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D209-(JDB_Aurelie!C58+JDB_Aurelie!C59)</f>
        <v>1.0729166666666665</v>
      </c>
      <c r="E210" s="9">
        <f t="shared" si="21"/>
        <v>0.80468749999999989</v>
      </c>
    </row>
    <row r="211" spans="1:10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D210-(JDB_Aurelie!C60)</f>
        <v>0.94791666666666652</v>
      </c>
      <c r="E211" s="9">
        <f t="shared" si="21"/>
        <v>0.71093749999999989</v>
      </c>
    </row>
    <row r="212" spans="1:10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0.94791666666666652</v>
      </c>
      <c r="E212" s="9">
        <f t="shared" si="21"/>
        <v>0.71093749999999989</v>
      </c>
    </row>
    <row r="213" spans="1:10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0.94791666666666652</v>
      </c>
      <c r="E213" s="9">
        <f t="shared" si="21"/>
        <v>0.71093749999999989</v>
      </c>
    </row>
    <row r="214" spans="1:10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D213-(JDB_Aurelie!C61)</f>
        <v>0.76041666666666652</v>
      </c>
      <c r="E214" s="9">
        <f t="shared" si="21"/>
        <v>0.57031249999999989</v>
      </c>
    </row>
    <row r="215" spans="1:10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0.76041666666666652</v>
      </c>
      <c r="E215" s="9">
        <f t="shared" si="21"/>
        <v>0.57031249999999989</v>
      </c>
    </row>
    <row r="216" spans="1:10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0.76041666666666652</v>
      </c>
      <c r="E216" s="9">
        <f t="shared" si="21"/>
        <v>0.57031249999999989</v>
      </c>
    </row>
    <row r="217" spans="1:10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0.76041666666666652</v>
      </c>
      <c r="E217" s="9">
        <f t="shared" si="21"/>
        <v>0.57031249999999989</v>
      </c>
    </row>
    <row r="218" spans="1:10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0.76041666666666652</v>
      </c>
      <c r="E218" s="9">
        <f t="shared" si="21"/>
        <v>0.57031249999999989</v>
      </c>
    </row>
    <row r="219" spans="1:10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0.76041666666666652</v>
      </c>
      <c r="E219" s="9">
        <f t="shared" si="21"/>
        <v>0.57031249999999989</v>
      </c>
      <c r="G219" t="s">
        <v>221</v>
      </c>
      <c r="H219" s="97">
        <f>SUM(JDB_Aurelie!C55:C61)</f>
        <v>0.53125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4" priority="9" timePeriod="today">
      <formula>FLOOR(B1,1)=TODAY()</formula>
    </cfRule>
  </conditionalFormatting>
  <conditionalFormatting sqref="B150:E187">
    <cfRule type="timePeriod" dxfId="43" priority="8" timePeriod="today">
      <formula>FLOOR(B150,1)=TODAY()</formula>
    </cfRule>
  </conditionalFormatting>
  <conditionalFormatting sqref="B25:E25">
    <cfRule type="timePeriod" dxfId="42" priority="7" timePeriod="today">
      <formula>FLOOR(B25,1)=TODAY()</formula>
    </cfRule>
  </conditionalFormatting>
  <conditionalFormatting sqref="B22:E24">
    <cfRule type="timePeriod" dxfId="41" priority="6" timePeriod="today">
      <formula>FLOOR(B22,1)=TODAY()</formula>
    </cfRule>
  </conditionalFormatting>
  <conditionalFormatting sqref="B54:E57">
    <cfRule type="timePeriod" dxfId="40" priority="5" timePeriod="today">
      <formula>FLOOR(B54,1)=TODAY()</formula>
    </cfRule>
  </conditionalFormatting>
  <conditionalFormatting sqref="B107:E107">
    <cfRule type="timePeriod" dxfId="39" priority="4" timePeriod="today">
      <formula>FLOOR(B107,1)=TODAY()</formula>
    </cfRule>
  </conditionalFormatting>
  <conditionalFormatting sqref="B191:E191">
    <cfRule type="timePeriod" dxfId="38" priority="2" timePeriod="today">
      <formula>FLOOR(B191,1)=TODAY()</formula>
    </cfRule>
  </conditionalFormatting>
  <conditionalFormatting sqref="B192:E219">
    <cfRule type="timePeriod" dxfId="37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19"/>
  <sheetViews>
    <sheetView showGridLines="0" zoomScale="125" zoomScaleNormal="70" workbookViewId="0">
      <pane ySplit="1" topLeftCell="A197" activePane="bottomLeft" state="frozen"/>
      <selection pane="bottomLeft" activeCell="H220" sqref="H220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16.375" bestFit="1" customWidth="1"/>
    <col min="8" max="8" width="10.875" style="97"/>
    <col min="9" max="9" width="2" bestFit="1" customWidth="1"/>
    <col min="10" max="10" width="8.5" style="97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.25">
      <c r="B2" s="123" t="s">
        <v>8</v>
      </c>
      <c r="C2" s="124"/>
      <c r="D2" s="124"/>
      <c r="E2" s="124"/>
      <c r="F2" s="2"/>
      <c r="H2" s="98"/>
      <c r="J2" s="98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.25">
      <c r="A25" s="1"/>
      <c r="B25" s="123" t="s">
        <v>3</v>
      </c>
      <c r="C25" s="124"/>
      <c r="D25" s="124"/>
      <c r="E25" s="12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.25">
      <c r="B57" s="123" t="s">
        <v>4</v>
      </c>
      <c r="C57" s="124"/>
      <c r="D57" s="124"/>
      <c r="E57" s="124"/>
    </row>
    <row r="58" spans="1:10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.25">
      <c r="B82" s="123" t="s">
        <v>5</v>
      </c>
      <c r="C82" s="124"/>
      <c r="D82" s="124"/>
      <c r="E82" s="12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.25">
      <c r="B107" s="123" t="s">
        <v>6</v>
      </c>
      <c r="C107" s="124"/>
      <c r="D107" s="124"/>
      <c r="E107" s="12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.25">
      <c r="B150" s="123" t="s">
        <v>9</v>
      </c>
      <c r="C150" s="124"/>
      <c r="D150" s="124"/>
      <c r="E150" s="12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.25">
      <c r="B191" s="123" t="s">
        <v>253</v>
      </c>
      <c r="C191" s="124"/>
      <c r="D191" s="124"/>
      <c r="E191" s="124"/>
    </row>
    <row r="192" spans="1:10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D194-(JDB_Coralie!C92)</f>
        <v>1.2881944444444442</v>
      </c>
      <c r="E195" s="9">
        <f t="shared" si="21"/>
        <v>0.96614583333333315</v>
      </c>
    </row>
    <row r="196" spans="1:5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1.2881944444444442</v>
      </c>
      <c r="E196" s="9">
        <f t="shared" si="21"/>
        <v>0.96614583333333315</v>
      </c>
    </row>
    <row r="197" spans="1:5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</f>
        <v>1.2881944444444442</v>
      </c>
      <c r="E197" s="9">
        <f t="shared" si="21"/>
        <v>0.96614583333333315</v>
      </c>
    </row>
    <row r="198" spans="1:5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D197-(JDB_Coralie!C93)</f>
        <v>1.2812499999999998</v>
      </c>
      <c r="E198" s="9">
        <f t="shared" si="21"/>
        <v>0.96093749999999989</v>
      </c>
    </row>
    <row r="199" spans="1:5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1.2812499999999998</v>
      </c>
      <c r="E199" s="9">
        <f t="shared" si="21"/>
        <v>0.96093749999999989</v>
      </c>
    </row>
    <row r="200" spans="1:5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1.2812499999999998</v>
      </c>
      <c r="E200" s="9">
        <f t="shared" si="21"/>
        <v>0.96093749999999989</v>
      </c>
    </row>
    <row r="201" spans="1:5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D200-(JDB_Coralie!C94+JDB_Coralie!C95+JDB_Coralie!C96+JDB_Coralie!C97+JDB_Coralie!C98)</f>
        <v>1.208333333333333</v>
      </c>
      <c r="E201" s="9">
        <f t="shared" si="21"/>
        <v>0.90624999999999978</v>
      </c>
    </row>
    <row r="202" spans="1:5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1.208333333333333</v>
      </c>
      <c r="E202" s="9">
        <f t="shared" si="21"/>
        <v>0.90624999999999978</v>
      </c>
    </row>
    <row r="203" spans="1:5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</v>
      </c>
      <c r="E203" s="9">
        <f t="shared" si="21"/>
        <v>0.90624999999999978</v>
      </c>
    </row>
    <row r="204" spans="1:5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</v>
      </c>
      <c r="E204" s="9">
        <f t="shared" si="21"/>
        <v>0.90624999999999978</v>
      </c>
    </row>
    <row r="205" spans="1:5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1.208333333333333</v>
      </c>
      <c r="E205" s="9">
        <f t="shared" si="21"/>
        <v>0.90624999999999978</v>
      </c>
    </row>
    <row r="206" spans="1:5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</v>
      </c>
      <c r="E206" s="9">
        <f t="shared" si="21"/>
        <v>0.90624999999999978</v>
      </c>
    </row>
    <row r="207" spans="1:5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D206-(JDB_Coralie!C99+JDB_Coralie!C100+JDB_Coralie!C101+JDB_Coralie!C102+JDB_Coralie!C103+JDB_Coralie!C104)</f>
        <v>1.177083333333333</v>
      </c>
      <c r="E207" s="9">
        <f t="shared" si="21"/>
        <v>0.88281249999999978</v>
      </c>
    </row>
    <row r="208" spans="1:5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1.177083333333333</v>
      </c>
      <c r="E208" s="9">
        <f t="shared" si="21"/>
        <v>0.88281249999999978</v>
      </c>
    </row>
    <row r="209" spans="1:10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1.177083333333333</v>
      </c>
      <c r="E209" s="9">
        <f t="shared" si="21"/>
        <v>0.88281249999999978</v>
      </c>
    </row>
    <row r="210" spans="1:10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D209-(JDB_Coralie!C105+JDB_Coralie!C106+JDB_Coralie!C107+JDB_Coralie!C108)</f>
        <v>0.98958333333333304</v>
      </c>
      <c r="E210" s="9">
        <f t="shared" si="21"/>
        <v>0.74218749999999978</v>
      </c>
    </row>
    <row r="211" spans="1:10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D210-(JDB_Coralie!C109)</f>
        <v>0.90624999999999967</v>
      </c>
      <c r="E211" s="9">
        <f t="shared" si="21"/>
        <v>0.67968749999999978</v>
      </c>
    </row>
    <row r="212" spans="1:10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0.90624999999999967</v>
      </c>
      <c r="E212" s="9">
        <f t="shared" si="21"/>
        <v>0.67968749999999978</v>
      </c>
    </row>
    <row r="213" spans="1:10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0.90624999999999967</v>
      </c>
      <c r="E213" s="9">
        <f t="shared" si="21"/>
        <v>0.67968749999999978</v>
      </c>
    </row>
    <row r="214" spans="1:10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0.90624999999999967</v>
      </c>
      <c r="E214" s="9">
        <f t="shared" si="21"/>
        <v>0.67968749999999978</v>
      </c>
    </row>
    <row r="215" spans="1:10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0.90624999999999967</v>
      </c>
      <c r="E215" s="9">
        <f t="shared" si="21"/>
        <v>0.67968749999999978</v>
      </c>
    </row>
    <row r="216" spans="1:10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0.90624999999999967</v>
      </c>
      <c r="E216" s="9">
        <f t="shared" si="21"/>
        <v>0.67968749999999978</v>
      </c>
    </row>
    <row r="217" spans="1:10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0.90624999999999967</v>
      </c>
      <c r="E217" s="9">
        <f t="shared" si="21"/>
        <v>0.67968749999999978</v>
      </c>
    </row>
    <row r="218" spans="1:10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0.90624999999999967</v>
      </c>
      <c r="E218" s="9">
        <f t="shared" si="21"/>
        <v>0.67968749999999978</v>
      </c>
    </row>
    <row r="219" spans="1:10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0.90624999999999967</v>
      </c>
      <c r="E219" s="9">
        <f t="shared" si="21"/>
        <v>0.67968749999999978</v>
      </c>
      <c r="G219" t="s">
        <v>221</v>
      </c>
      <c r="H219" s="97">
        <f>SUM(JDB_Coralie!C92:C109)</f>
        <v>0.38541666666666669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6" priority="9" timePeriod="today">
      <formula>FLOOR(B1,1)=TODAY()</formula>
    </cfRule>
  </conditionalFormatting>
  <conditionalFormatting sqref="B150:E187">
    <cfRule type="timePeriod" dxfId="35" priority="8" timePeriod="today">
      <formula>FLOOR(B150,1)=TODAY()</formula>
    </cfRule>
  </conditionalFormatting>
  <conditionalFormatting sqref="B25:E25">
    <cfRule type="timePeriod" dxfId="34" priority="7" timePeriod="today">
      <formula>FLOOR(B25,1)=TODAY()</formula>
    </cfRule>
  </conditionalFormatting>
  <conditionalFormatting sqref="B22:E24">
    <cfRule type="timePeriod" dxfId="33" priority="6" timePeriod="today">
      <formula>FLOOR(B22,1)=TODAY()</formula>
    </cfRule>
  </conditionalFormatting>
  <conditionalFormatting sqref="B54:E57">
    <cfRule type="timePeriod" dxfId="32" priority="5" timePeriod="today">
      <formula>FLOOR(B54,1)=TODAY()</formula>
    </cfRule>
  </conditionalFormatting>
  <conditionalFormatting sqref="B107:E107">
    <cfRule type="timePeriod" dxfId="31" priority="4" timePeriod="today">
      <formula>FLOOR(B107,1)=TODAY()</formula>
    </cfRule>
  </conditionalFormatting>
  <conditionalFormatting sqref="B191:E191">
    <cfRule type="timePeriod" dxfId="30" priority="2" timePeriod="today">
      <formula>FLOOR(B191,1)=TODAY()</formula>
    </cfRule>
  </conditionalFormatting>
  <conditionalFormatting sqref="B192:E219">
    <cfRule type="timePeriod" dxfId="29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19"/>
  <sheetViews>
    <sheetView showGridLines="0" zoomScale="125" zoomScaleNormal="70" workbookViewId="0">
      <pane ySplit="1" topLeftCell="A194" activePane="bottomLeft" state="frozen"/>
      <selection pane="bottomLeft" activeCell="H220" sqref="H220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16.375" bestFit="1" customWidth="1"/>
    <col min="8" max="8" width="10.875" style="97"/>
    <col min="9" max="9" width="2" bestFit="1" customWidth="1"/>
    <col min="10" max="10" width="8.5" style="97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.25">
      <c r="B2" s="123" t="s">
        <v>8</v>
      </c>
      <c r="C2" s="124"/>
      <c r="D2" s="124"/>
      <c r="E2" s="124"/>
      <c r="F2" s="2"/>
      <c r="H2" s="98"/>
      <c r="J2" s="98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.25">
      <c r="A25" s="1"/>
      <c r="B25" s="123" t="s">
        <v>3</v>
      </c>
      <c r="C25" s="124"/>
      <c r="D25" s="124"/>
      <c r="E25" s="12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.25">
      <c r="B57" s="123" t="s">
        <v>4</v>
      </c>
      <c r="C57" s="124"/>
      <c r="D57" s="124"/>
      <c r="E57" s="124"/>
    </row>
    <row r="58" spans="1:10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.25">
      <c r="B82" s="123" t="s">
        <v>5</v>
      </c>
      <c r="C82" s="124"/>
      <c r="D82" s="124"/>
      <c r="E82" s="12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.25">
      <c r="B107" s="123" t="s">
        <v>6</v>
      </c>
      <c r="C107" s="124"/>
      <c r="D107" s="124"/>
      <c r="E107" s="12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.25">
      <c r="B150" s="123" t="s">
        <v>9</v>
      </c>
      <c r="C150" s="124"/>
      <c r="D150" s="124"/>
      <c r="E150" s="12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>
      <c r="B188" s="111"/>
      <c r="C188" s="112"/>
      <c r="D188" s="112"/>
      <c r="E188" s="113"/>
    </row>
    <row r="189" spans="1:10">
      <c r="B189" s="108"/>
      <c r="C189" s="109"/>
      <c r="D189" s="109"/>
      <c r="E189" s="110"/>
    </row>
    <row r="190" spans="1:10">
      <c r="B190" s="108"/>
      <c r="C190" s="109"/>
      <c r="D190" s="109"/>
      <c r="E190" s="110"/>
    </row>
    <row r="191" spans="1:10" ht="26.25">
      <c r="B191" s="123" t="s">
        <v>253</v>
      </c>
      <c r="C191" s="124"/>
      <c r="D191" s="124"/>
      <c r="E191" s="124"/>
    </row>
    <row r="192" spans="1:10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D193-(JDB_Constantin!C33)</f>
        <v>1.2083333333333333</v>
      </c>
      <c r="E194" s="9">
        <f t="shared" si="21"/>
        <v>0.90625</v>
      </c>
    </row>
    <row r="195" spans="1:5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1.2083333333333333</v>
      </c>
      <c r="E195" s="9">
        <f t="shared" si="21"/>
        <v>0.90625</v>
      </c>
    </row>
    <row r="196" spans="1:5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1.2083333333333333</v>
      </c>
      <c r="E196" s="9">
        <f t="shared" si="21"/>
        <v>0.90625</v>
      </c>
    </row>
    <row r="197" spans="1:5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1.2083333333333333</v>
      </c>
      <c r="E197" s="9">
        <f t="shared" si="21"/>
        <v>0.90625</v>
      </c>
    </row>
    <row r="198" spans="1:5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1.2083333333333333</v>
      </c>
      <c r="E198" s="9">
        <f t="shared" si="21"/>
        <v>0.90625</v>
      </c>
    </row>
    <row r="199" spans="1:5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1.2083333333333333</v>
      </c>
      <c r="E199" s="9">
        <f t="shared" si="21"/>
        <v>0.90625</v>
      </c>
    </row>
    <row r="200" spans="1:5">
      <c r="A200">
        <v>9</v>
      </c>
      <c r="B200" s="4">
        <f t="shared" si="22"/>
        <v>44632</v>
      </c>
      <c r="C200" s="5">
        <f t="shared" si="23"/>
        <v>0.95238095238095188</v>
      </c>
      <c r="D200" s="5">
        <f>D199-(JDB_Constantin!C34)</f>
        <v>1.0833333333333333</v>
      </c>
      <c r="E200" s="9">
        <f t="shared" si="21"/>
        <v>0.8125</v>
      </c>
    </row>
    <row r="201" spans="1:5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1.0833333333333333</v>
      </c>
      <c r="E201" s="9">
        <f t="shared" si="21"/>
        <v>0.8125</v>
      </c>
    </row>
    <row r="202" spans="1:5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1.0833333333333333</v>
      </c>
      <c r="E202" s="9">
        <f t="shared" si="21"/>
        <v>0.8125</v>
      </c>
    </row>
    <row r="203" spans="1:5">
      <c r="A203">
        <v>12</v>
      </c>
      <c r="B203" s="4">
        <f t="shared" si="22"/>
        <v>44635</v>
      </c>
      <c r="C203" s="5">
        <f t="shared" si="23"/>
        <v>0.80952380952380887</v>
      </c>
      <c r="D203" s="5">
        <f>D202-(JDB_Constantin!C35)</f>
        <v>1.0208333333333333</v>
      </c>
      <c r="E203" s="9">
        <f t="shared" si="21"/>
        <v>0.765625</v>
      </c>
    </row>
    <row r="204" spans="1:5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1.0208333333333333</v>
      </c>
      <c r="E204" s="9">
        <f t="shared" si="21"/>
        <v>0.765625</v>
      </c>
    </row>
    <row r="205" spans="1:5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1.0208333333333333</v>
      </c>
      <c r="E205" s="9">
        <f t="shared" si="21"/>
        <v>0.765625</v>
      </c>
    </row>
    <row r="206" spans="1:5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1.0208333333333333</v>
      </c>
      <c r="E206" s="9">
        <f t="shared" si="21"/>
        <v>0.765625</v>
      </c>
    </row>
    <row r="207" spans="1:5">
      <c r="A207">
        <v>16</v>
      </c>
      <c r="B207" s="4">
        <f t="shared" si="22"/>
        <v>44639</v>
      </c>
      <c r="C207" s="5">
        <f t="shared" si="23"/>
        <v>0.61904761904761818</v>
      </c>
      <c r="D207" s="5">
        <f t="shared" si="24"/>
        <v>1.0208333333333333</v>
      </c>
      <c r="E207" s="9">
        <f t="shared" si="21"/>
        <v>0.765625</v>
      </c>
    </row>
    <row r="208" spans="1:5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1.0208333333333333</v>
      </c>
      <c r="E208" s="9">
        <f t="shared" si="21"/>
        <v>0.765625</v>
      </c>
    </row>
    <row r="209" spans="1:10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1.0208333333333333</v>
      </c>
      <c r="E209" s="9">
        <f t="shared" si="21"/>
        <v>0.765625</v>
      </c>
    </row>
    <row r="210" spans="1:10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1.0208333333333333</v>
      </c>
      <c r="E210" s="9">
        <f t="shared" si="21"/>
        <v>0.765625</v>
      </c>
    </row>
    <row r="211" spans="1:10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D210-(JDB_Constantin!C36)</f>
        <v>0.93749999999999989</v>
      </c>
      <c r="E211" s="9">
        <f t="shared" si="21"/>
        <v>0.703125</v>
      </c>
    </row>
    <row r="212" spans="1:10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0.93749999999999989</v>
      </c>
      <c r="E212" s="9">
        <f t="shared" si="21"/>
        <v>0.703125</v>
      </c>
    </row>
    <row r="213" spans="1:10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0.93749999999999989</v>
      </c>
      <c r="E213" s="9">
        <f t="shared" si="21"/>
        <v>0.703125</v>
      </c>
    </row>
    <row r="214" spans="1:10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0.93749999999999989</v>
      </c>
      <c r="E214" s="9">
        <f t="shared" si="21"/>
        <v>0.703125</v>
      </c>
    </row>
    <row r="215" spans="1:10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0.93749999999999989</v>
      </c>
      <c r="E215" s="9">
        <f t="shared" si="21"/>
        <v>0.703125</v>
      </c>
    </row>
    <row r="216" spans="1:10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0.93749999999999989</v>
      </c>
      <c r="E216" s="9">
        <f t="shared" si="21"/>
        <v>0.703125</v>
      </c>
    </row>
    <row r="217" spans="1:10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0.93749999999999989</v>
      </c>
      <c r="E217" s="9">
        <f t="shared" si="21"/>
        <v>0.703125</v>
      </c>
    </row>
    <row r="218" spans="1:10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0.93749999999999989</v>
      </c>
      <c r="E218" s="9">
        <f t="shared" si="21"/>
        <v>0.703125</v>
      </c>
    </row>
    <row r="219" spans="1:10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0.93749999999999989</v>
      </c>
      <c r="E219" s="9">
        <f t="shared" si="21"/>
        <v>0.703125</v>
      </c>
      <c r="G219" t="s">
        <v>221</v>
      </c>
      <c r="H219" s="97">
        <f>SUM(JDB_Constantin!C33:C36)</f>
        <v>0.35416666666666663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8" priority="9" timePeriod="today">
      <formula>FLOOR(B1,1)=TODAY()</formula>
    </cfRule>
  </conditionalFormatting>
  <conditionalFormatting sqref="B150:E190">
    <cfRule type="timePeriod" dxfId="27" priority="8" timePeriod="today">
      <formula>FLOOR(B150,1)=TODAY()</formula>
    </cfRule>
  </conditionalFormatting>
  <conditionalFormatting sqref="B25:E25">
    <cfRule type="timePeriod" dxfId="26" priority="7" timePeriod="today">
      <formula>FLOOR(B25,1)=TODAY()</formula>
    </cfRule>
  </conditionalFormatting>
  <conditionalFormatting sqref="B22:E24">
    <cfRule type="timePeriod" dxfId="25" priority="6" timePeriod="today">
      <formula>FLOOR(B22,1)=TODAY()</formula>
    </cfRule>
  </conditionalFormatting>
  <conditionalFormatting sqref="B54:E57">
    <cfRule type="timePeriod" dxfId="24" priority="5" timePeriod="today">
      <formula>FLOOR(B54,1)=TODAY()</formula>
    </cfRule>
  </conditionalFormatting>
  <conditionalFormatting sqref="B107:E107">
    <cfRule type="timePeriod" dxfId="23" priority="4" timePeriod="today">
      <formula>FLOOR(B107,1)=TODAY()</formula>
    </cfRule>
  </conditionalFormatting>
  <conditionalFormatting sqref="B191:E191">
    <cfRule type="timePeriod" dxfId="22" priority="2" timePeriod="today">
      <formula>FLOOR(B191,1)=TODAY()</formula>
    </cfRule>
  </conditionalFormatting>
  <conditionalFormatting sqref="B192:E219">
    <cfRule type="timePeriod" dxfId="21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63"/>
  <sheetViews>
    <sheetView showGridLines="0" zoomScale="125" zoomScaleNormal="70" workbookViewId="0">
      <pane ySplit="1" topLeftCell="A148" activePane="bottomLeft" state="frozen"/>
      <selection pane="bottomLeft" activeCell="O165" sqref="O165"/>
    </sheetView>
  </sheetViews>
  <sheetFormatPr baseColWidth="10" defaultRowHeight="15.75"/>
  <cols>
    <col min="2" max="2" width="10.875" style="97"/>
    <col min="4" max="4" width="10.875" style="97"/>
    <col min="13" max="13" width="18.5" customWidth="1"/>
    <col min="14" max="14" width="10.875" style="97"/>
    <col min="15" max="15" width="17.875" style="97" bestFit="1" customWidth="1"/>
  </cols>
  <sheetData>
    <row r="4" spans="13:15">
      <c r="M4" s="101" t="s">
        <v>227</v>
      </c>
      <c r="N4" s="97">
        <f>Angela!J21</f>
        <v>0.90476190476190466</v>
      </c>
      <c r="O4" s="97" t="s">
        <v>230</v>
      </c>
    </row>
    <row r="6" spans="13:15">
      <c r="M6" t="s">
        <v>223</v>
      </c>
      <c r="N6" s="97">
        <f>Angela!H21</f>
        <v>0.18402777777777776</v>
      </c>
    </row>
    <row r="7" spans="13:15">
      <c r="M7" t="s">
        <v>224</v>
      </c>
      <c r="N7" s="97">
        <f>Aurelie!H21</f>
        <v>0.2048611111111111</v>
      </c>
    </row>
    <row r="8" spans="13:15">
      <c r="M8" t="s">
        <v>225</v>
      </c>
      <c r="N8" s="97">
        <f>Coralie!$H$21</f>
        <v>0.3958333333333332</v>
      </c>
    </row>
    <row r="9" spans="13:15">
      <c r="M9" t="s">
        <v>226</v>
      </c>
      <c r="N9" s="104">
        <f>Constantin!$H$21</f>
        <v>0.13680555555555554</v>
      </c>
    </row>
    <row r="10" spans="13:15">
      <c r="M10" t="s">
        <v>231</v>
      </c>
      <c r="N10" s="102">
        <f>SUM(JDB_Commun!C3:C9)</f>
        <v>0.21875</v>
      </c>
    </row>
    <row r="11" spans="13:15">
      <c r="N11" s="97">
        <f>SUM(N6:N9)+N10*4</f>
        <v>1.7965277777777775</v>
      </c>
      <c r="O11" s="97" t="s">
        <v>228</v>
      </c>
    </row>
    <row r="12" spans="13:15" ht="6" customHeight="1"/>
    <row r="13" spans="13:15">
      <c r="N13" s="97">
        <f>N4*4</f>
        <v>3.6190476190476186</v>
      </c>
      <c r="O13" s="97" t="s">
        <v>229</v>
      </c>
    </row>
    <row r="28" spans="13:15">
      <c r="M28" s="101" t="s">
        <v>227</v>
      </c>
      <c r="N28" s="97">
        <f>Angela!J53</f>
        <v>1.3333333333333333</v>
      </c>
      <c r="O28" s="97" t="s">
        <v>230</v>
      </c>
    </row>
    <row r="30" spans="13:15">
      <c r="M30" t="s">
        <v>223</v>
      </c>
      <c r="N30" s="97">
        <f>Angela!H53</f>
        <v>0.68055555555555547</v>
      </c>
    </row>
    <row r="31" spans="13:15">
      <c r="M31" t="s">
        <v>224</v>
      </c>
      <c r="N31" s="97">
        <f>Aurelie!H53</f>
        <v>0.30902777777777779</v>
      </c>
    </row>
    <row r="32" spans="13:15">
      <c r="M32" t="s">
        <v>225</v>
      </c>
      <c r="N32" s="97">
        <f>Coralie!$H$53</f>
        <v>0.65277777777777779</v>
      </c>
    </row>
    <row r="33" spans="13:15">
      <c r="M33" t="s">
        <v>226</v>
      </c>
      <c r="N33" s="104">
        <f>Constantin!$H$53</f>
        <v>0.2326388888888889</v>
      </c>
    </row>
    <row r="34" spans="13:15">
      <c r="M34" t="s">
        <v>231</v>
      </c>
      <c r="N34" s="102">
        <f>SUM(JDB_Commun!C10:C15)</f>
        <v>0.31249999999999994</v>
      </c>
    </row>
    <row r="35" spans="13:15">
      <c r="N35" s="97">
        <f>SUM(N30:N33)+N34*4</f>
        <v>3.125</v>
      </c>
      <c r="O35" s="97" t="s">
        <v>228</v>
      </c>
    </row>
    <row r="37" spans="13:15">
      <c r="N37" s="97">
        <f>N28*4</f>
        <v>5.333333333333333</v>
      </c>
      <c r="O37" s="97" t="s">
        <v>229</v>
      </c>
    </row>
    <row r="53" spans="13:15">
      <c r="M53" s="101" t="s">
        <v>227</v>
      </c>
      <c r="N53" s="97">
        <f>Angela!J78</f>
        <v>1</v>
      </c>
      <c r="O53" s="97" t="s">
        <v>230</v>
      </c>
    </row>
    <row r="55" spans="13:15">
      <c r="M55" t="s">
        <v>223</v>
      </c>
      <c r="N55" s="97">
        <f>Angela!H78</f>
        <v>0.49652777777777779</v>
      </c>
    </row>
    <row r="56" spans="13:15">
      <c r="M56" t="s">
        <v>224</v>
      </c>
      <c r="N56" s="97">
        <f>Aurelie!H78</f>
        <v>0.39236111111111105</v>
      </c>
    </row>
    <row r="57" spans="13:15">
      <c r="M57" t="s">
        <v>225</v>
      </c>
      <c r="N57" s="97">
        <f>Coralie!$H$78</f>
        <v>0.35069444444444436</v>
      </c>
    </row>
    <row r="58" spans="13:15">
      <c r="M58" t="s">
        <v>226</v>
      </c>
      <c r="N58" s="104">
        <f>Constantin!$H$78</f>
        <v>0.46875</v>
      </c>
    </row>
    <row r="59" spans="13:15">
      <c r="M59" t="s">
        <v>231</v>
      </c>
      <c r="N59" s="102">
        <f>SUM(JDB_Commun!C16:C20)</f>
        <v>0.21874999999999997</v>
      </c>
    </row>
    <row r="60" spans="13:15">
      <c r="N60" s="97">
        <f>SUM(N55:N58)+N59*4</f>
        <v>2.583333333333333</v>
      </c>
      <c r="O60" s="97" t="s">
        <v>228</v>
      </c>
    </row>
    <row r="62" spans="13:15">
      <c r="N62" s="97">
        <f>N53*4</f>
        <v>4</v>
      </c>
      <c r="O62" s="97" t="s">
        <v>229</v>
      </c>
    </row>
    <row r="77" spans="13:15">
      <c r="M77" s="101" t="s">
        <v>227</v>
      </c>
      <c r="N77" s="97">
        <f>Angela!J103</f>
        <v>1</v>
      </c>
      <c r="O77" s="97" t="s">
        <v>230</v>
      </c>
    </row>
    <row r="79" spans="13:15">
      <c r="M79" t="s">
        <v>223</v>
      </c>
      <c r="N79" s="97">
        <f>Angela!H103</f>
        <v>0.35416666666666657</v>
      </c>
    </row>
    <row r="80" spans="13:15">
      <c r="M80" t="s">
        <v>224</v>
      </c>
      <c r="N80" s="97">
        <f>Aurelie!H103</f>
        <v>0.37152777777777773</v>
      </c>
    </row>
    <row r="81" spans="13:15">
      <c r="M81" t="s">
        <v>225</v>
      </c>
      <c r="N81" s="97">
        <f>Coralie!H103</f>
        <v>0.55555555555555547</v>
      </c>
    </row>
    <row r="82" spans="13:15">
      <c r="M82" t="s">
        <v>226</v>
      </c>
      <c r="N82" s="104">
        <f>Constantin!H103</f>
        <v>0.17708333333333334</v>
      </c>
    </row>
    <row r="83" spans="13:15">
      <c r="M83" t="s">
        <v>231</v>
      </c>
      <c r="N83" s="102">
        <f>SUM(JDB_Commun!C21:C22)</f>
        <v>0.125</v>
      </c>
    </row>
    <row r="84" spans="13:15">
      <c r="N84" s="97">
        <f>SUM(N79:N82)+N83*4</f>
        <v>1.958333333333333</v>
      </c>
      <c r="O84" s="97" t="s">
        <v>228</v>
      </c>
    </row>
    <row r="86" spans="13:15">
      <c r="N86" s="97">
        <f>N77*4</f>
        <v>4</v>
      </c>
      <c r="O86" s="97" t="s">
        <v>229</v>
      </c>
    </row>
    <row r="103" spans="13:15">
      <c r="M103" s="101" t="s">
        <v>227</v>
      </c>
      <c r="N103" s="97">
        <f>Angela!J146</f>
        <v>1.857142857142857</v>
      </c>
      <c r="O103" s="97" t="s">
        <v>230</v>
      </c>
    </row>
    <row r="105" spans="13:15">
      <c r="M105" t="s">
        <v>223</v>
      </c>
      <c r="N105" s="97">
        <f>Angela!H146</f>
        <v>4.8611111111111105E-2</v>
      </c>
    </row>
    <row r="106" spans="13:15">
      <c r="M106" t="s">
        <v>224</v>
      </c>
      <c r="N106" s="97">
        <f>Aurelie!H146</f>
        <v>0.25347222222222221</v>
      </c>
    </row>
    <row r="107" spans="13:15">
      <c r="M107" t="s">
        <v>225</v>
      </c>
      <c r="N107" s="97">
        <f>Coralie!H146</f>
        <v>0.21180555555555555</v>
      </c>
    </row>
    <row r="108" spans="13:15">
      <c r="M108" t="s">
        <v>226</v>
      </c>
      <c r="N108" s="104">
        <f>Constantin!H146</f>
        <v>0.29166666666666663</v>
      </c>
    </row>
    <row r="109" spans="13:15">
      <c r="M109" t="s">
        <v>231</v>
      </c>
      <c r="N109" s="102">
        <f>SUM(JDB_Commun!C23:C25)</f>
        <v>0.125</v>
      </c>
    </row>
    <row r="110" spans="13:15">
      <c r="N110" s="97">
        <f>SUM(N105:N108)+N109*4</f>
        <v>1.3055555555555554</v>
      </c>
      <c r="O110" s="97" t="s">
        <v>228</v>
      </c>
    </row>
    <row r="112" spans="13:15">
      <c r="N112" s="97">
        <f>N103*4</f>
        <v>7.4285714285714279</v>
      </c>
      <c r="O112" s="97" t="s">
        <v>229</v>
      </c>
    </row>
    <row r="129" spans="13:15">
      <c r="M129" s="101" t="s">
        <v>227</v>
      </c>
      <c r="N129" s="97">
        <f>Angela!J187</f>
        <v>1.7619047619047619</v>
      </c>
      <c r="O129" s="97" t="s">
        <v>230</v>
      </c>
    </row>
    <row r="131" spans="13:15">
      <c r="M131" t="s">
        <v>223</v>
      </c>
      <c r="N131" s="97">
        <f>Angela!H187</f>
        <v>0.52083333333333326</v>
      </c>
    </row>
    <row r="132" spans="13:15">
      <c r="M132" t="s">
        <v>224</v>
      </c>
      <c r="N132" s="97">
        <f>Aurelie!H187</f>
        <v>0.72916666666666663</v>
      </c>
    </row>
    <row r="133" spans="13:15">
      <c r="M133" t="s">
        <v>225</v>
      </c>
      <c r="N133" s="97">
        <f>Coralie!H187</f>
        <v>0.94444444444444442</v>
      </c>
    </row>
    <row r="134" spans="13:15">
      <c r="M134" t="s">
        <v>226</v>
      </c>
      <c r="N134" s="104">
        <f>Constantin!H187</f>
        <v>0.75000000000000011</v>
      </c>
    </row>
    <row r="135" spans="13:15">
      <c r="M135" t="s">
        <v>231</v>
      </c>
      <c r="N135" s="102">
        <f>SUM(JDB_Commun!C26)</f>
        <v>8.3333333333333329E-2</v>
      </c>
    </row>
    <row r="136" spans="13:15">
      <c r="N136" s="97">
        <f>SUM(N131:N134)+N135*4</f>
        <v>3.2777777777777781</v>
      </c>
      <c r="O136" s="97" t="s">
        <v>228</v>
      </c>
    </row>
    <row r="138" spans="13:15">
      <c r="N138" s="97">
        <f>N129*4</f>
        <v>7.0476190476190474</v>
      </c>
      <c r="O138" s="97" t="s">
        <v>229</v>
      </c>
    </row>
    <row r="154" spans="13:15">
      <c r="M154" s="101" t="s">
        <v>227</v>
      </c>
      <c r="N154" s="97">
        <f>Angela!J219</f>
        <v>1.3333333333333333</v>
      </c>
      <c r="O154" s="97" t="s">
        <v>230</v>
      </c>
    </row>
    <row r="156" spans="13:15">
      <c r="M156" t="s">
        <v>223</v>
      </c>
      <c r="N156" s="97">
        <f>Angela!H219</f>
        <v>0.4861111111111111</v>
      </c>
    </row>
    <row r="157" spans="13:15">
      <c r="M157" t="s">
        <v>224</v>
      </c>
      <c r="N157" s="97">
        <f>Aurelie!$H$219</f>
        <v>0.53125</v>
      </c>
    </row>
    <row r="158" spans="13:15">
      <c r="M158" t="s">
        <v>225</v>
      </c>
      <c r="N158" s="97">
        <f>Coralie!H219</f>
        <v>0.38541666666666669</v>
      </c>
    </row>
    <row r="159" spans="13:15">
      <c r="M159" t="s">
        <v>226</v>
      </c>
      <c r="N159" s="104">
        <f>Constantin!H219</f>
        <v>0.35416666666666663</v>
      </c>
    </row>
    <row r="160" spans="13:15">
      <c r="M160" t="s">
        <v>231</v>
      </c>
      <c r="N160" s="102">
        <f>SUM(JDB_Commun!C27)</f>
        <v>4.1666666666666664E-2</v>
      </c>
    </row>
    <row r="161" spans="14:15">
      <c r="N161" s="97">
        <f>SUM(N156:N159)+N160*4</f>
        <v>1.9236111111111114</v>
      </c>
      <c r="O161" s="97" t="s">
        <v>228</v>
      </c>
    </row>
    <row r="163" spans="14:15">
      <c r="N163" s="97">
        <f>N154*4</f>
        <v>5.333333333333333</v>
      </c>
      <c r="O163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6" zoomScaleNormal="100" workbookViewId="0">
      <selection activeCell="D32" sqref="D32"/>
    </sheetView>
  </sheetViews>
  <sheetFormatPr baseColWidth="10" defaultColWidth="12.5" defaultRowHeight="15" customHeight="1"/>
  <cols>
    <col min="1" max="1" width="2.5" style="14" customWidth="1"/>
    <col min="2" max="2" width="21.875" style="14" bestFit="1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25" t="s">
        <v>10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19">
        <v>44384</v>
      </c>
      <c r="C3" s="20">
        <v>6.25E-2</v>
      </c>
      <c r="D3" s="21" t="s">
        <v>14</v>
      </c>
    </row>
    <row r="4" spans="1:25" ht="30.75" customHeight="1">
      <c r="B4" s="22">
        <v>44459</v>
      </c>
      <c r="C4" s="23">
        <v>2.0833333333333332E-2</v>
      </c>
      <c r="D4" s="24" t="s">
        <v>15</v>
      </c>
    </row>
    <row r="5" spans="1:25" ht="30.75" customHeight="1">
      <c r="B5" s="22">
        <v>44459</v>
      </c>
      <c r="C5" s="23">
        <v>2.0833333333333332E-2</v>
      </c>
      <c r="D5" s="24" t="s">
        <v>16</v>
      </c>
    </row>
    <row r="6" spans="1:25" ht="30.75" customHeight="1">
      <c r="B6" s="22">
        <v>44468</v>
      </c>
      <c r="C6" s="25">
        <v>4.1666666666666664E-2</v>
      </c>
      <c r="D6" s="26" t="s">
        <v>17</v>
      </c>
    </row>
    <row r="7" spans="1:25" ht="30.75" customHeight="1">
      <c r="B7" s="22">
        <v>44470</v>
      </c>
      <c r="C7" s="27">
        <v>1.7361111111111112E-2</v>
      </c>
      <c r="D7" s="21" t="s">
        <v>18</v>
      </c>
    </row>
    <row r="8" spans="1:25" ht="30.75" customHeight="1">
      <c r="B8" s="22">
        <v>44470</v>
      </c>
      <c r="C8" s="27">
        <v>2.7777777777777776E-2</v>
      </c>
      <c r="D8" s="21" t="s">
        <v>19</v>
      </c>
    </row>
    <row r="9" spans="1:25" ht="30.75" customHeight="1" thickBot="1">
      <c r="B9" s="28">
        <v>44477</v>
      </c>
      <c r="C9" s="29">
        <v>2.7777777777777776E-2</v>
      </c>
      <c r="D9" s="30" t="s">
        <v>20</v>
      </c>
    </row>
    <row r="10" spans="1:25" ht="30.75" customHeight="1" thickTop="1">
      <c r="B10" s="22">
        <v>44480</v>
      </c>
      <c r="C10" s="31">
        <v>8.3333333333333329E-2</v>
      </c>
      <c r="D10" s="32" t="s">
        <v>21</v>
      </c>
    </row>
    <row r="11" spans="1:25" ht="30.75" customHeight="1">
      <c r="B11" s="22">
        <v>44483</v>
      </c>
      <c r="C11" s="20">
        <v>4.1666666666666664E-2</v>
      </c>
      <c r="D11" s="21" t="s">
        <v>22</v>
      </c>
    </row>
    <row r="12" spans="1:25" ht="30.75" customHeight="1">
      <c r="B12" s="22">
        <v>44487</v>
      </c>
      <c r="C12" s="20">
        <v>4.1666666666666664E-2</v>
      </c>
      <c r="D12" s="21" t="s">
        <v>23</v>
      </c>
    </row>
    <row r="13" spans="1:25" ht="30.75" customHeight="1">
      <c r="B13" s="22">
        <v>44488</v>
      </c>
      <c r="C13" s="20">
        <v>4.1666666666666664E-2</v>
      </c>
      <c r="D13" s="21" t="s">
        <v>24</v>
      </c>
    </row>
    <row r="14" spans="1:25" ht="30.75" customHeight="1">
      <c r="B14" s="22">
        <v>44505</v>
      </c>
      <c r="C14" s="31">
        <v>8.3333333333333329E-2</v>
      </c>
      <c r="D14" s="32" t="s">
        <v>25</v>
      </c>
    </row>
    <row r="15" spans="1:25" ht="30.75" customHeight="1" thickBot="1">
      <c r="B15" s="28">
        <v>44505</v>
      </c>
      <c r="C15" s="29">
        <v>2.0833333333333332E-2</v>
      </c>
      <c r="D15" s="30" t="s">
        <v>26</v>
      </c>
    </row>
    <row r="16" spans="1:25" ht="30.75" customHeight="1" thickTop="1">
      <c r="B16" s="22">
        <v>44508</v>
      </c>
      <c r="C16" s="33">
        <v>4.1666666666666664E-2</v>
      </c>
      <c r="D16" s="24" t="s">
        <v>27</v>
      </c>
    </row>
    <row r="17" spans="2:4" ht="30.75" customHeight="1">
      <c r="B17" s="34">
        <v>44522</v>
      </c>
      <c r="C17" s="33">
        <v>8.3333333333333329E-2</v>
      </c>
      <c r="D17" s="35" t="s">
        <v>28</v>
      </c>
    </row>
    <row r="18" spans="2:4" ht="30.75" customHeight="1">
      <c r="B18" s="34">
        <v>44526</v>
      </c>
      <c r="C18" s="33">
        <v>4.1666666666666664E-2</v>
      </c>
      <c r="D18" s="35" t="s">
        <v>23</v>
      </c>
    </row>
    <row r="19" spans="2:4" ht="30.75" customHeight="1">
      <c r="B19" s="34">
        <v>44526</v>
      </c>
      <c r="C19" s="33">
        <v>4.1666666666666664E-2</v>
      </c>
      <c r="D19" s="35" t="s">
        <v>29</v>
      </c>
    </row>
    <row r="20" spans="2:4" ht="30.75" customHeight="1" thickBot="1">
      <c r="B20" s="36">
        <v>44526</v>
      </c>
      <c r="C20" s="37">
        <v>1.0416666666666666E-2</v>
      </c>
      <c r="D20" s="38" t="s">
        <v>30</v>
      </c>
    </row>
    <row r="21" spans="2:4" ht="30.75" customHeight="1" thickTop="1">
      <c r="B21" s="34">
        <v>44536</v>
      </c>
      <c r="C21" s="33">
        <v>8.3333333333333329E-2</v>
      </c>
      <c r="D21" s="39" t="s">
        <v>23</v>
      </c>
    </row>
    <row r="22" spans="2:4" ht="30.75" customHeight="1" thickBot="1">
      <c r="B22" s="36">
        <v>44547</v>
      </c>
      <c r="C22" s="37">
        <v>4.1666666666666664E-2</v>
      </c>
      <c r="D22" s="38" t="s">
        <v>31</v>
      </c>
    </row>
    <row r="23" spans="2:4" ht="30.75" customHeight="1" thickTop="1">
      <c r="B23" s="34">
        <v>44585</v>
      </c>
      <c r="C23" s="33">
        <v>4.1666666666666664E-2</v>
      </c>
      <c r="D23" s="35" t="s">
        <v>23</v>
      </c>
    </row>
    <row r="24" spans="2:4" ht="30.75" customHeight="1">
      <c r="B24" s="34">
        <v>44586</v>
      </c>
      <c r="C24" s="117">
        <v>3.125E-2</v>
      </c>
      <c r="D24" s="64" t="s">
        <v>32</v>
      </c>
    </row>
    <row r="25" spans="2:4" ht="30.75" customHeight="1" thickBot="1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>
      <c r="B26" s="36">
        <v>44602</v>
      </c>
      <c r="C26" s="37">
        <v>8.3333333333333329E-2</v>
      </c>
      <c r="D26" s="38" t="s">
        <v>23</v>
      </c>
    </row>
    <row r="27" spans="2:4" ht="30.75" customHeight="1" thickTop="1">
      <c r="B27" s="34">
        <v>44624</v>
      </c>
      <c r="C27" s="33">
        <v>4.1666666666666664E-2</v>
      </c>
      <c r="D27" s="35" t="s">
        <v>254</v>
      </c>
    </row>
    <row r="28" spans="2:4" ht="30.75" customHeight="1">
      <c r="B28" s="114"/>
      <c r="C28" s="115"/>
      <c r="D28" s="116"/>
    </row>
    <row r="29" spans="2:4" ht="30.75" customHeight="1"/>
    <row r="30" spans="2:4" ht="30.75" customHeight="1"/>
    <row r="31" spans="2:4" ht="30.75" customHeight="1"/>
    <row r="32" spans="2:4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  <row r="45" ht="30.75" customHeight="1"/>
    <row r="46" ht="30.75" customHeight="1"/>
    <row r="47" ht="30.75" customHeight="1"/>
    <row r="48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63" workbookViewId="0">
      <selection activeCell="D76" sqref="D76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25" t="s">
        <v>33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40">
        <v>44459</v>
      </c>
      <c r="C3" s="41">
        <v>6.9444444444444441E-3</v>
      </c>
      <c r="D3" s="42" t="s">
        <v>34</v>
      </c>
    </row>
    <row r="4" spans="1:25" ht="30.75" customHeight="1">
      <c r="B4" s="40">
        <v>44462</v>
      </c>
      <c r="C4" s="41">
        <v>5.2083333333333336E-2</v>
      </c>
      <c r="D4" s="42" t="s">
        <v>35</v>
      </c>
    </row>
    <row r="5" spans="1:25" ht="30.75" customHeight="1">
      <c r="B5" s="40">
        <v>44463</v>
      </c>
      <c r="C5" s="41">
        <v>2.7777777777777776E-2</v>
      </c>
      <c r="D5" s="42" t="s">
        <v>36</v>
      </c>
    </row>
    <row r="6" spans="1:25" ht="30.75" customHeight="1">
      <c r="B6" s="40">
        <v>44464</v>
      </c>
      <c r="C6" s="41">
        <v>6.9444444444444441E-3</v>
      </c>
      <c r="D6" s="42" t="s">
        <v>37</v>
      </c>
    </row>
    <row r="7" spans="1:25" ht="30.75" customHeight="1">
      <c r="B7" s="40">
        <v>44466</v>
      </c>
      <c r="C7" s="41">
        <v>4.1666666666666664E-2</v>
      </c>
      <c r="D7" s="42" t="s">
        <v>38</v>
      </c>
    </row>
    <row r="8" spans="1:25" ht="30.75" customHeight="1">
      <c r="B8" s="40">
        <v>44467</v>
      </c>
      <c r="C8" s="41">
        <v>4.1666666666666664E-2</v>
      </c>
      <c r="D8" s="42" t="s">
        <v>39</v>
      </c>
    </row>
    <row r="9" spans="1:25" ht="30.75" customHeight="1" thickBot="1">
      <c r="B9" s="43">
        <v>44468</v>
      </c>
      <c r="C9" s="44">
        <v>6.9444444444444441E-3</v>
      </c>
      <c r="D9" s="45" t="s">
        <v>40</v>
      </c>
    </row>
    <row r="10" spans="1:25" ht="30.75" customHeight="1" thickTop="1">
      <c r="B10" s="40">
        <v>44479</v>
      </c>
      <c r="C10" s="46">
        <v>2.0833333333333332E-2</v>
      </c>
      <c r="D10" s="47" t="s">
        <v>41</v>
      </c>
    </row>
    <row r="11" spans="1:25" ht="30.75" customHeight="1">
      <c r="B11" s="40">
        <v>44480</v>
      </c>
      <c r="C11" s="41">
        <v>3.125E-2</v>
      </c>
      <c r="D11" s="42" t="s">
        <v>42</v>
      </c>
    </row>
    <row r="12" spans="1:25" ht="30.75" customHeight="1">
      <c r="B12" s="40">
        <v>44480</v>
      </c>
      <c r="C12" s="41">
        <v>2.0833333333333332E-2</v>
      </c>
      <c r="D12" s="42" t="s">
        <v>43</v>
      </c>
    </row>
    <row r="13" spans="1:25" ht="30.75" customHeight="1">
      <c r="B13" s="40">
        <v>44482</v>
      </c>
      <c r="C13" s="41">
        <v>2.0833333333333332E-2</v>
      </c>
      <c r="D13" s="42" t="s">
        <v>44</v>
      </c>
    </row>
    <row r="14" spans="1:25" ht="30.75" customHeight="1">
      <c r="B14" s="40">
        <v>44482</v>
      </c>
      <c r="C14" s="41">
        <v>2.0833333333333332E-2</v>
      </c>
      <c r="D14" s="42" t="s">
        <v>45</v>
      </c>
    </row>
    <row r="15" spans="1:25" ht="30.75" customHeight="1">
      <c r="B15" s="40">
        <v>44482</v>
      </c>
      <c r="C15" s="41">
        <v>2.0833333333333332E-2</v>
      </c>
      <c r="D15" s="42" t="s">
        <v>46</v>
      </c>
    </row>
    <row r="16" spans="1:25" ht="30.75" customHeight="1">
      <c r="B16" s="40">
        <v>44484</v>
      </c>
      <c r="C16" s="41">
        <v>0.125</v>
      </c>
      <c r="D16" s="42" t="s">
        <v>47</v>
      </c>
    </row>
    <row r="17" spans="2:4" ht="30.75" customHeight="1">
      <c r="B17" s="40">
        <v>44484</v>
      </c>
      <c r="C17" s="41">
        <v>6.9444444444444441E-3</v>
      </c>
      <c r="D17" s="42" t="s">
        <v>40</v>
      </c>
    </row>
    <row r="18" spans="2:4" ht="30.75" customHeight="1">
      <c r="B18" s="40">
        <v>44485</v>
      </c>
      <c r="C18" s="41">
        <v>0.10416666666666667</v>
      </c>
      <c r="D18" s="42" t="s">
        <v>47</v>
      </c>
    </row>
    <row r="19" spans="2:4" ht="30.75" customHeight="1">
      <c r="B19" s="40">
        <v>44487</v>
      </c>
      <c r="C19" s="41">
        <v>1.3888888888888888E-2</v>
      </c>
      <c r="D19" s="42" t="s">
        <v>48</v>
      </c>
    </row>
    <row r="20" spans="2:4" ht="30.75" customHeight="1">
      <c r="B20" s="40">
        <v>44491</v>
      </c>
      <c r="C20" s="46">
        <v>2.0833333333333332E-2</v>
      </c>
      <c r="D20" s="47" t="s">
        <v>49</v>
      </c>
    </row>
    <row r="21" spans="2:4" ht="30.75" customHeight="1">
      <c r="B21" s="40">
        <v>44493</v>
      </c>
      <c r="C21" s="41">
        <v>1.3888888888888888E-2</v>
      </c>
      <c r="D21" s="42" t="s">
        <v>50</v>
      </c>
    </row>
    <row r="22" spans="2:4" ht="30.75" customHeight="1">
      <c r="B22" s="40">
        <v>44494</v>
      </c>
      <c r="C22" s="41">
        <v>3.125E-2</v>
      </c>
      <c r="D22" s="42" t="s">
        <v>51</v>
      </c>
    </row>
    <row r="23" spans="2:4" ht="30.75" customHeight="1">
      <c r="B23" s="40">
        <v>44494</v>
      </c>
      <c r="C23" s="41">
        <v>1.0416666666666666E-2</v>
      </c>
      <c r="D23" s="42" t="s">
        <v>52</v>
      </c>
    </row>
    <row r="24" spans="2:4" ht="30.75" customHeight="1">
      <c r="B24" s="40">
        <v>44497</v>
      </c>
      <c r="C24" s="41">
        <v>2.0833333333333332E-2</v>
      </c>
      <c r="D24" s="42" t="s">
        <v>53</v>
      </c>
    </row>
    <row r="25" spans="2:4" ht="30.75" customHeight="1">
      <c r="B25" s="40">
        <v>44497</v>
      </c>
      <c r="C25" s="41">
        <v>4.1666666666666664E-2</v>
      </c>
      <c r="D25" s="42" t="s">
        <v>54</v>
      </c>
    </row>
    <row r="26" spans="2:4" ht="30.75" customHeight="1">
      <c r="B26" s="40">
        <v>44497</v>
      </c>
      <c r="C26" s="41">
        <v>1.0416666666666666E-2</v>
      </c>
      <c r="D26" s="42" t="s">
        <v>55</v>
      </c>
    </row>
    <row r="27" spans="2:4" ht="30.75" customHeight="1">
      <c r="B27" s="40">
        <v>44501</v>
      </c>
      <c r="C27" s="41">
        <v>8.3333333333333329E-2</v>
      </c>
      <c r="D27" s="42" t="s">
        <v>56</v>
      </c>
    </row>
    <row r="28" spans="2:4" ht="30.75" customHeight="1">
      <c r="B28" s="40">
        <v>44504</v>
      </c>
      <c r="C28" s="41">
        <v>5.2083333333333336E-2</v>
      </c>
      <c r="D28" s="42" t="s">
        <v>57</v>
      </c>
    </row>
    <row r="29" spans="2:4" ht="30.75" customHeight="1" thickBot="1">
      <c r="B29" s="43">
        <v>44505</v>
      </c>
      <c r="C29" s="44">
        <v>1.0416666666666666E-2</v>
      </c>
      <c r="D29" s="48" t="s">
        <v>58</v>
      </c>
    </row>
    <row r="30" spans="2:4" ht="30.75" customHeight="1" thickTop="1">
      <c r="B30" s="40">
        <v>44506</v>
      </c>
      <c r="C30" s="46">
        <v>2.0833333333333332E-2</v>
      </c>
      <c r="D30" s="47" t="s">
        <v>59</v>
      </c>
    </row>
    <row r="31" spans="2:4" ht="30.75" customHeight="1">
      <c r="B31" s="40">
        <v>44515</v>
      </c>
      <c r="C31" s="41">
        <v>4.1666666666666664E-2</v>
      </c>
      <c r="D31" s="42" t="s">
        <v>60</v>
      </c>
    </row>
    <row r="32" spans="2:4" ht="30.75" customHeight="1">
      <c r="B32" s="40">
        <v>44517</v>
      </c>
      <c r="C32" s="41">
        <v>0.1875</v>
      </c>
      <c r="D32" s="42" t="s">
        <v>61</v>
      </c>
    </row>
    <row r="33" spans="2:4" ht="30.75" customHeight="1">
      <c r="B33" s="40">
        <v>44518</v>
      </c>
      <c r="C33" s="41">
        <v>4.1666666666666664E-2</v>
      </c>
      <c r="D33" s="42" t="s">
        <v>62</v>
      </c>
    </row>
    <row r="34" spans="2:4" ht="30.75" customHeight="1">
      <c r="B34" s="40">
        <v>44519</v>
      </c>
      <c r="C34" s="41">
        <v>1.0416666666666666E-2</v>
      </c>
      <c r="D34" s="42" t="s">
        <v>63</v>
      </c>
    </row>
    <row r="35" spans="2:4" ht="32.25" customHeight="1">
      <c r="B35" s="40">
        <v>44519</v>
      </c>
      <c r="C35" s="41">
        <v>8.3333333333333329E-2</v>
      </c>
      <c r="D35" s="42" t="s">
        <v>64</v>
      </c>
    </row>
    <row r="36" spans="2:4" ht="30.75" customHeight="1">
      <c r="B36" s="49">
        <v>44521</v>
      </c>
      <c r="C36" s="41">
        <v>6.9444444444444441E-3</v>
      </c>
      <c r="D36" s="50" t="s">
        <v>40</v>
      </c>
    </row>
    <row r="37" spans="2:4" ht="30.75" customHeight="1">
      <c r="B37" s="49">
        <v>44524</v>
      </c>
      <c r="C37" s="41">
        <v>2.0833333333333332E-2</v>
      </c>
      <c r="D37" s="50" t="s">
        <v>65</v>
      </c>
    </row>
    <row r="38" spans="2:4" ht="30.75" customHeight="1">
      <c r="B38" s="49">
        <v>44525</v>
      </c>
      <c r="C38" s="41">
        <v>4.1666666666666664E-2</v>
      </c>
      <c r="D38" s="50" t="s">
        <v>66</v>
      </c>
    </row>
    <row r="39" spans="2:4" ht="30.75" customHeight="1" thickBot="1">
      <c r="B39" s="51">
        <v>44525</v>
      </c>
      <c r="C39" s="44">
        <v>4.1666666666666664E-2</v>
      </c>
      <c r="D39" s="52" t="s">
        <v>67</v>
      </c>
    </row>
    <row r="40" spans="2:4" ht="30.75" customHeight="1" thickTop="1">
      <c r="B40" s="49">
        <v>44528</v>
      </c>
      <c r="C40" s="41">
        <v>2.0833333333333332E-2</v>
      </c>
      <c r="D40" s="50" t="s">
        <v>68</v>
      </c>
    </row>
    <row r="41" spans="2:4" ht="30.75" customHeight="1">
      <c r="B41" s="49">
        <v>44543</v>
      </c>
      <c r="C41" s="41">
        <v>8.3333333333333329E-2</v>
      </c>
      <c r="D41" s="50" t="s">
        <v>69</v>
      </c>
    </row>
    <row r="42" spans="2:4" ht="30.75" customHeight="1">
      <c r="B42" s="49">
        <v>44543</v>
      </c>
      <c r="C42" s="41">
        <v>6.9444444444444441E-3</v>
      </c>
      <c r="D42" s="50" t="s">
        <v>70</v>
      </c>
    </row>
    <row r="43" spans="2:4" ht="30.75" customHeight="1">
      <c r="B43" s="49">
        <v>44543</v>
      </c>
      <c r="C43" s="41">
        <v>8.3333333333333329E-2</v>
      </c>
      <c r="D43" s="50" t="s">
        <v>71</v>
      </c>
    </row>
    <row r="44" spans="2:4" ht="30.75" customHeight="1">
      <c r="B44" s="49">
        <v>44544</v>
      </c>
      <c r="C44" s="41">
        <v>6.25E-2</v>
      </c>
      <c r="D44" s="50" t="s">
        <v>72</v>
      </c>
    </row>
    <row r="45" spans="2:4" ht="30.75" customHeight="1">
      <c r="B45" s="49">
        <v>44545</v>
      </c>
      <c r="C45" s="41">
        <v>2.0833333333333332E-2</v>
      </c>
      <c r="D45" s="50" t="s">
        <v>73</v>
      </c>
    </row>
    <row r="46" spans="2:4" ht="30.75" customHeight="1">
      <c r="B46" s="49">
        <v>44545</v>
      </c>
      <c r="C46" s="41">
        <v>1.0416666666666666E-2</v>
      </c>
      <c r="D46" s="50" t="s">
        <v>74</v>
      </c>
    </row>
    <row r="47" spans="2:4" ht="30.75" customHeight="1">
      <c r="B47" s="49">
        <v>44545</v>
      </c>
      <c r="C47" s="41">
        <v>2.0833333333333332E-2</v>
      </c>
      <c r="D47" s="50" t="s">
        <v>75</v>
      </c>
    </row>
    <row r="48" spans="2:4" ht="30.75" customHeight="1">
      <c r="B48" s="49">
        <v>44546</v>
      </c>
      <c r="C48" s="41">
        <v>2.0833333333333332E-2</v>
      </c>
      <c r="D48" s="50" t="s">
        <v>76</v>
      </c>
    </row>
    <row r="49" spans="2:4" ht="30.75" customHeight="1">
      <c r="B49" s="49">
        <v>44546</v>
      </c>
      <c r="C49" s="41">
        <v>3.472222222222222E-3</v>
      </c>
      <c r="D49" s="50" t="s">
        <v>77</v>
      </c>
    </row>
    <row r="50" spans="2:4" ht="30.75" customHeight="1" thickBot="1">
      <c r="B50" s="51">
        <v>44547</v>
      </c>
      <c r="C50" s="44">
        <v>2.0833333333333332E-2</v>
      </c>
      <c r="D50" s="52" t="s">
        <v>78</v>
      </c>
    </row>
    <row r="51" spans="2:4" ht="30.75" customHeight="1" thickTop="1">
      <c r="B51" s="49">
        <v>44548</v>
      </c>
      <c r="C51" s="46">
        <v>6.9444444444444441E-3</v>
      </c>
      <c r="D51" s="53" t="s">
        <v>68</v>
      </c>
    </row>
    <row r="52" spans="2:4" ht="30.75" customHeight="1">
      <c r="B52" s="49">
        <v>44585</v>
      </c>
      <c r="C52" s="41">
        <v>1.0416666666666666E-2</v>
      </c>
      <c r="D52" s="50" t="s">
        <v>79</v>
      </c>
    </row>
    <row r="53" spans="2:4" ht="30.75" customHeight="1">
      <c r="B53" s="49">
        <v>44585</v>
      </c>
      <c r="C53" s="41">
        <v>1.0416666666666666E-2</v>
      </c>
      <c r="D53" s="50" t="s">
        <v>80</v>
      </c>
    </row>
    <row r="54" spans="2:4" ht="30.75" customHeight="1" thickBot="1">
      <c r="B54" s="51">
        <v>44586</v>
      </c>
      <c r="C54" s="44">
        <v>2.0833333333333332E-2</v>
      </c>
      <c r="D54" s="52" t="s">
        <v>81</v>
      </c>
    </row>
    <row r="55" spans="2:4" ht="30.75" customHeight="1" thickTop="1">
      <c r="B55" s="49">
        <v>44587</v>
      </c>
      <c r="C55" s="41">
        <v>8.3333333333333329E-2</v>
      </c>
      <c r="D55" s="50" t="s">
        <v>82</v>
      </c>
    </row>
    <row r="56" spans="2:4" ht="30.75" customHeight="1">
      <c r="B56" s="49">
        <v>44587</v>
      </c>
      <c r="C56" s="41">
        <v>5.2083333333333336E-2</v>
      </c>
      <c r="D56" s="50" t="s">
        <v>83</v>
      </c>
    </row>
    <row r="57" spans="2:4" ht="30.75" customHeight="1">
      <c r="B57" s="49">
        <v>44587</v>
      </c>
      <c r="C57" s="41">
        <v>1.0416666666666666E-2</v>
      </c>
      <c r="D57" s="50" t="s">
        <v>210</v>
      </c>
    </row>
    <row r="58" spans="2:4" ht="30.75" customHeight="1">
      <c r="B58" s="49">
        <v>44590</v>
      </c>
      <c r="C58" s="41">
        <v>6.25E-2</v>
      </c>
      <c r="D58" s="50" t="s">
        <v>211</v>
      </c>
    </row>
    <row r="59" spans="2:4" ht="30.75" customHeight="1">
      <c r="B59" s="49">
        <v>44614</v>
      </c>
      <c r="C59" s="41">
        <v>0.10416666666666667</v>
      </c>
      <c r="D59" s="50" t="s">
        <v>161</v>
      </c>
    </row>
    <row r="60" spans="2:4" ht="30.75" customHeight="1">
      <c r="B60" s="49">
        <v>44614</v>
      </c>
      <c r="C60" s="41">
        <v>2.0833333333333332E-2</v>
      </c>
      <c r="D60" s="50" t="s">
        <v>239</v>
      </c>
    </row>
    <row r="61" spans="2:4" ht="30.75" customHeight="1">
      <c r="B61" s="49">
        <v>44614</v>
      </c>
      <c r="C61" s="41">
        <v>2.0833333333333332E-2</v>
      </c>
      <c r="D61" s="50" t="s">
        <v>240</v>
      </c>
    </row>
    <row r="62" spans="2:4" ht="30.75" customHeight="1">
      <c r="B62" s="49">
        <v>44615</v>
      </c>
      <c r="C62" s="41">
        <v>6.25E-2</v>
      </c>
      <c r="D62" s="50" t="s">
        <v>241</v>
      </c>
    </row>
    <row r="63" spans="2:4" ht="30.75" customHeight="1">
      <c r="B63" s="49">
        <v>44621</v>
      </c>
      <c r="C63" s="41">
        <v>8.3333333333333329E-2</v>
      </c>
      <c r="D63" s="50" t="s">
        <v>247</v>
      </c>
    </row>
    <row r="64" spans="2:4" ht="30.75" customHeight="1" thickBot="1">
      <c r="B64" s="51">
        <v>44621</v>
      </c>
      <c r="C64" s="44">
        <v>2.0833333333333332E-2</v>
      </c>
      <c r="D64" s="52" t="s">
        <v>248</v>
      </c>
    </row>
    <row r="65" spans="2:4" ht="30.75" customHeight="1" thickTop="1">
      <c r="B65" s="49">
        <v>44625</v>
      </c>
      <c r="C65" s="46">
        <v>4.1666666666666664E-2</v>
      </c>
      <c r="D65" s="53" t="s">
        <v>255</v>
      </c>
    </row>
    <row r="66" spans="2:4" ht="30.75" customHeight="1">
      <c r="B66" s="49">
        <v>44629</v>
      </c>
      <c r="C66" s="41">
        <v>1.0416666666666666E-2</v>
      </c>
      <c r="D66" s="50" t="s">
        <v>256</v>
      </c>
    </row>
    <row r="67" spans="2:4" ht="30.75" customHeight="1">
      <c r="B67" s="49">
        <v>44633</v>
      </c>
      <c r="C67" s="41">
        <v>1.0416666666666666E-2</v>
      </c>
      <c r="D67" s="50" t="s">
        <v>211</v>
      </c>
    </row>
    <row r="68" spans="2:4" ht="30.75" customHeight="1">
      <c r="B68" s="49">
        <v>44633</v>
      </c>
      <c r="C68" s="41">
        <v>1.0416666666666666E-2</v>
      </c>
      <c r="D68" s="50" t="s">
        <v>259</v>
      </c>
    </row>
    <row r="69" spans="2:4" ht="30.75" customHeight="1">
      <c r="B69" s="49">
        <v>44633</v>
      </c>
      <c r="C69" s="41">
        <v>1.0416666666666666E-2</v>
      </c>
      <c r="D69" s="50" t="s">
        <v>260</v>
      </c>
    </row>
    <row r="70" spans="2:4" ht="30.75" customHeight="1">
      <c r="B70" s="49">
        <v>44633</v>
      </c>
      <c r="C70" s="41">
        <v>1.0416666666666666E-2</v>
      </c>
      <c r="D70" s="50" t="s">
        <v>261</v>
      </c>
    </row>
    <row r="71" spans="2:4" ht="30.75" customHeight="1">
      <c r="B71" s="49">
        <v>44634</v>
      </c>
      <c r="C71" s="41">
        <v>0.10416666666666667</v>
      </c>
      <c r="D71" s="50" t="s">
        <v>262</v>
      </c>
    </row>
    <row r="72" spans="2:4" ht="30.75" customHeight="1">
      <c r="B72" s="49">
        <v>44634</v>
      </c>
      <c r="C72" s="41">
        <v>6.9444444444444441E-3</v>
      </c>
      <c r="D72" s="50" t="s">
        <v>263</v>
      </c>
    </row>
    <row r="73" spans="2:4" ht="30.75" customHeight="1">
      <c r="B73" s="49">
        <v>44642</v>
      </c>
      <c r="C73" s="41">
        <v>4.1666666666666664E-2</v>
      </c>
      <c r="D73" s="50" t="s">
        <v>264</v>
      </c>
    </row>
    <row r="74" spans="2:4" ht="30.75" customHeight="1">
      <c r="B74" s="49">
        <v>44642</v>
      </c>
      <c r="C74" s="41">
        <v>2.0833333333333332E-2</v>
      </c>
      <c r="D74" s="50" t="s">
        <v>265</v>
      </c>
    </row>
    <row r="75" spans="2:4" ht="30.75" customHeight="1">
      <c r="B75" s="49">
        <v>44642</v>
      </c>
      <c r="C75" s="41">
        <v>2.0833333333333332E-2</v>
      </c>
      <c r="D75" s="50" t="s">
        <v>266</v>
      </c>
    </row>
    <row r="76" spans="2:4" ht="30.75" customHeight="1">
      <c r="B76" s="49">
        <v>44642</v>
      </c>
      <c r="C76" s="41">
        <v>1.0416666666666666E-2</v>
      </c>
      <c r="D76" s="50" t="s">
        <v>267</v>
      </c>
    </row>
    <row r="77" spans="2:4" ht="30.75" customHeight="1">
      <c r="B77" s="49">
        <v>44642</v>
      </c>
      <c r="C77" s="41">
        <v>6.25E-2</v>
      </c>
      <c r="D77" s="50" t="s">
        <v>268</v>
      </c>
    </row>
    <row r="78" spans="2:4" ht="30.75" customHeight="1">
      <c r="B78" s="49">
        <v>44642</v>
      </c>
      <c r="C78" s="41">
        <v>0.10416666666666667</v>
      </c>
      <c r="D78" s="50" t="s">
        <v>269</v>
      </c>
    </row>
    <row r="79" spans="2:4" ht="30.75" customHeight="1">
      <c r="B79" s="49">
        <v>44642</v>
      </c>
      <c r="C79" s="41">
        <v>2.0833333333333332E-2</v>
      </c>
      <c r="D79" s="50" t="s">
        <v>270</v>
      </c>
    </row>
    <row r="80" spans="2:4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  <row r="1038" ht="30.75" customHeight="1"/>
    <row r="1039" ht="30.75" customHeight="1"/>
    <row r="1040" ht="30.75" customHeight="1"/>
    <row r="1041" ht="30.75" customHeight="1"/>
    <row r="1042" ht="30.75" customHeight="1"/>
    <row r="1043" ht="30.75" customHeight="1"/>
    <row r="1044" ht="30.75" customHeight="1"/>
    <row r="1045" ht="30.75" customHeight="1"/>
    <row r="1046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46" workbookViewId="0">
      <selection activeCell="B59" sqref="B59:D61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25" t="s">
        <v>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B2" s="15" t="s">
        <v>11</v>
      </c>
      <c r="C2" s="16" t="s">
        <v>12</v>
      </c>
      <c r="D2" s="15" t="s">
        <v>13</v>
      </c>
    </row>
    <row r="3" spans="1:26" ht="32.25" customHeight="1">
      <c r="B3" s="54">
        <v>44460</v>
      </c>
      <c r="C3" s="55">
        <v>6.9444444444444441E-3</v>
      </c>
      <c r="D3" s="21" t="s">
        <v>85</v>
      </c>
    </row>
    <row r="4" spans="1:26" ht="32.25" customHeight="1">
      <c r="B4" s="54">
        <v>44461</v>
      </c>
      <c r="C4" s="55">
        <v>6.9444444444444441E-3</v>
      </c>
      <c r="D4" s="21" t="s">
        <v>86</v>
      </c>
    </row>
    <row r="5" spans="1:26" ht="32.25" customHeight="1">
      <c r="B5" s="54">
        <v>44463</v>
      </c>
      <c r="C5" s="55">
        <v>1.3888888888888888E-2</v>
      </c>
      <c r="D5" s="21" t="s">
        <v>87</v>
      </c>
    </row>
    <row r="6" spans="1:26" ht="32.25" customHeight="1">
      <c r="B6" s="54">
        <v>44465</v>
      </c>
      <c r="C6" s="55">
        <v>4.1666666666666664E-2</v>
      </c>
      <c r="D6" s="21" t="s">
        <v>88</v>
      </c>
    </row>
    <row r="7" spans="1:26" ht="32.25" customHeight="1">
      <c r="B7" s="54">
        <v>44468</v>
      </c>
      <c r="C7" s="55">
        <v>8.3333333333333329E-2</v>
      </c>
      <c r="D7" s="21" t="s">
        <v>89</v>
      </c>
    </row>
    <row r="8" spans="1:26" ht="32.25" customHeight="1">
      <c r="B8" s="54">
        <v>44472</v>
      </c>
      <c r="C8" s="55">
        <v>1.0416666666666666E-2</v>
      </c>
      <c r="D8" s="21" t="s">
        <v>90</v>
      </c>
    </row>
    <row r="9" spans="1:26" ht="32.25" customHeight="1">
      <c r="B9" s="54">
        <v>44472</v>
      </c>
      <c r="C9" s="55">
        <v>2.0833333333333332E-2</v>
      </c>
      <c r="D9" s="21" t="s">
        <v>91</v>
      </c>
    </row>
    <row r="10" spans="1:26" ht="32.25" customHeight="1">
      <c r="B10" s="54">
        <v>44472</v>
      </c>
      <c r="C10" s="55">
        <v>1.0416666666666666E-2</v>
      </c>
      <c r="D10" s="21" t="s">
        <v>92</v>
      </c>
    </row>
    <row r="11" spans="1:26" ht="32.25" customHeight="1" thickBot="1">
      <c r="B11" s="56">
        <v>44477</v>
      </c>
      <c r="C11" s="57">
        <v>1.0416666666666666E-2</v>
      </c>
      <c r="D11" s="30" t="s">
        <v>93</v>
      </c>
    </row>
    <row r="12" spans="1:26" ht="32.25" customHeight="1" thickTop="1">
      <c r="B12" s="54">
        <v>44479</v>
      </c>
      <c r="C12" s="58">
        <v>0.125</v>
      </c>
      <c r="D12" s="32" t="s">
        <v>94</v>
      </c>
    </row>
    <row r="13" spans="1:26" ht="32.25" customHeight="1">
      <c r="B13" s="54">
        <v>44479</v>
      </c>
      <c r="C13" s="55">
        <v>6.9444444444444441E-3</v>
      </c>
      <c r="D13" s="21" t="s">
        <v>95</v>
      </c>
    </row>
    <row r="14" spans="1:26" ht="32.25" customHeight="1">
      <c r="B14" s="54">
        <v>44479</v>
      </c>
      <c r="C14" s="55">
        <v>1.0416666666666666E-2</v>
      </c>
      <c r="D14" s="21" t="s">
        <v>96</v>
      </c>
    </row>
    <row r="15" spans="1:26" ht="32.25" customHeight="1">
      <c r="B15" s="54">
        <v>44483</v>
      </c>
      <c r="C15" s="55">
        <v>5.2083333333333336E-2</v>
      </c>
      <c r="D15" s="21" t="s">
        <v>97</v>
      </c>
    </row>
    <row r="16" spans="1:26" ht="32.25" customHeight="1">
      <c r="B16" s="54">
        <v>44497</v>
      </c>
      <c r="C16" s="58">
        <v>2.0833333333333332E-2</v>
      </c>
      <c r="D16" s="32" t="s">
        <v>98</v>
      </c>
    </row>
    <row r="17" spans="2:4" ht="32.25" customHeight="1">
      <c r="B17" s="54">
        <v>44504</v>
      </c>
      <c r="C17" s="55">
        <v>1.0416666666666666E-2</v>
      </c>
      <c r="D17" s="21" t="s">
        <v>98</v>
      </c>
    </row>
    <row r="18" spans="2:4" ht="32.25" customHeight="1">
      <c r="B18" s="54">
        <v>44505</v>
      </c>
      <c r="C18" s="55">
        <v>4.1666666666666664E-2</v>
      </c>
      <c r="D18" s="21" t="s">
        <v>99</v>
      </c>
    </row>
    <row r="19" spans="2:4" ht="32.25" customHeight="1" thickBot="1">
      <c r="B19" s="56">
        <v>44505</v>
      </c>
      <c r="C19" s="57">
        <v>4.1666666666666664E-2</v>
      </c>
      <c r="D19" s="30" t="s">
        <v>100</v>
      </c>
    </row>
    <row r="20" spans="2:4" ht="32.25" customHeight="1" thickTop="1">
      <c r="B20" s="54">
        <v>44515</v>
      </c>
      <c r="C20" s="58">
        <v>1.0416666666666666E-2</v>
      </c>
      <c r="D20" s="32" t="s">
        <v>101</v>
      </c>
    </row>
    <row r="21" spans="2:4" ht="32.25" customHeight="1">
      <c r="B21" s="54">
        <v>44518</v>
      </c>
      <c r="C21" s="55">
        <v>5.2083333333333336E-2</v>
      </c>
      <c r="D21" s="21" t="s">
        <v>102</v>
      </c>
    </row>
    <row r="22" spans="2:4" ht="32.25" customHeight="1">
      <c r="B22" s="54">
        <v>44519</v>
      </c>
      <c r="C22" s="55">
        <v>8.3333333333333329E-2</v>
      </c>
      <c r="D22" s="21" t="s">
        <v>103</v>
      </c>
    </row>
    <row r="23" spans="2:4" ht="32.25" customHeight="1">
      <c r="B23" s="54">
        <v>44519</v>
      </c>
      <c r="C23" s="55">
        <v>6.9444444444444441E-3</v>
      </c>
      <c r="D23" s="21" t="s">
        <v>98</v>
      </c>
    </row>
    <row r="24" spans="2:4" ht="32.25" customHeight="1">
      <c r="B24" s="54">
        <v>44519</v>
      </c>
      <c r="C24" s="55">
        <v>8.3333333333333329E-2</v>
      </c>
      <c r="D24" s="21" t="s">
        <v>104</v>
      </c>
    </row>
    <row r="25" spans="2:4" ht="32.25" customHeight="1">
      <c r="B25" s="59">
        <v>44524</v>
      </c>
      <c r="C25" s="55">
        <v>2.0833333333333332E-2</v>
      </c>
      <c r="D25" s="60" t="s">
        <v>105</v>
      </c>
    </row>
    <row r="26" spans="2:4" ht="32.25" customHeight="1">
      <c r="B26" s="59">
        <v>44524</v>
      </c>
      <c r="C26" s="55">
        <v>3.125E-2</v>
      </c>
      <c r="D26" s="60" t="s">
        <v>106</v>
      </c>
    </row>
    <row r="27" spans="2:4" ht="30.75" customHeight="1">
      <c r="B27" s="59">
        <v>44525</v>
      </c>
      <c r="C27" s="55">
        <v>8.3333333333333329E-2</v>
      </c>
      <c r="D27" s="60" t="s">
        <v>107</v>
      </c>
    </row>
    <row r="28" spans="2:4" ht="30.75" customHeight="1" thickBot="1">
      <c r="B28" s="61">
        <v>44525</v>
      </c>
      <c r="C28" s="57">
        <v>2.0833333333333332E-2</v>
      </c>
      <c r="D28" s="62" t="s">
        <v>108</v>
      </c>
    </row>
    <row r="29" spans="2:4" ht="30.75" customHeight="1" thickTop="1">
      <c r="B29" s="59">
        <v>44532</v>
      </c>
      <c r="C29" s="55">
        <v>3.125E-2</v>
      </c>
      <c r="D29" s="60" t="s">
        <v>109</v>
      </c>
    </row>
    <row r="30" spans="2:4" ht="30.75" customHeight="1">
      <c r="B30" s="59">
        <v>44533</v>
      </c>
      <c r="C30" s="55">
        <v>3.472222222222222E-3</v>
      </c>
      <c r="D30" s="60" t="s">
        <v>110</v>
      </c>
    </row>
    <row r="31" spans="2:4" ht="30.75" customHeight="1">
      <c r="B31" s="59">
        <v>44533</v>
      </c>
      <c r="C31" s="55">
        <v>1.3888888888888888E-2</v>
      </c>
      <c r="D31" s="60" t="s">
        <v>101</v>
      </c>
    </row>
    <row r="32" spans="2:4" ht="30.75" customHeight="1">
      <c r="B32" s="59">
        <v>44533</v>
      </c>
      <c r="C32" s="55">
        <v>6.25E-2</v>
      </c>
      <c r="D32" s="60" t="s">
        <v>111</v>
      </c>
    </row>
    <row r="33" spans="2:4" ht="30.75" customHeight="1">
      <c r="B33" s="59">
        <v>44533</v>
      </c>
      <c r="C33" s="55">
        <v>3.125E-2</v>
      </c>
      <c r="D33" s="60" t="s">
        <v>112</v>
      </c>
    </row>
    <row r="34" spans="2:4" ht="30.75" customHeight="1">
      <c r="B34" s="59">
        <v>44536</v>
      </c>
      <c r="C34" s="55">
        <v>1.0416666666666666E-2</v>
      </c>
      <c r="D34" s="60" t="s">
        <v>113</v>
      </c>
    </row>
    <row r="35" spans="2:4" ht="30.75" customHeight="1">
      <c r="B35" s="59">
        <v>44543</v>
      </c>
      <c r="C35" s="55">
        <v>8.3333333333333329E-2</v>
      </c>
      <c r="D35" s="60" t="s">
        <v>114</v>
      </c>
    </row>
    <row r="36" spans="2:4" ht="30.75" customHeight="1">
      <c r="B36" s="59">
        <v>44543</v>
      </c>
      <c r="C36" s="55">
        <v>1.0416666666666666E-2</v>
      </c>
      <c r="D36" s="60" t="s">
        <v>101</v>
      </c>
    </row>
    <row r="37" spans="2:4" ht="30.75" customHeight="1">
      <c r="B37" s="59">
        <v>44546</v>
      </c>
      <c r="C37" s="55">
        <v>8.3333333333333329E-2</v>
      </c>
      <c r="D37" s="63" t="s">
        <v>115</v>
      </c>
    </row>
    <row r="38" spans="2:4" ht="30.75" customHeight="1">
      <c r="B38" s="59">
        <v>44546</v>
      </c>
      <c r="C38" s="55">
        <v>3.472222222222222E-3</v>
      </c>
      <c r="D38" s="60" t="s">
        <v>116</v>
      </c>
    </row>
    <row r="39" spans="2:4" ht="30.75" customHeight="1">
      <c r="B39" s="59">
        <v>44546</v>
      </c>
      <c r="C39" s="55">
        <v>6.9444444444444441E-3</v>
      </c>
      <c r="D39" s="60" t="s">
        <v>117</v>
      </c>
    </row>
    <row r="40" spans="2:4" ht="30.75" customHeight="1" thickBot="1">
      <c r="B40" s="61">
        <v>44546</v>
      </c>
      <c r="C40" s="57">
        <v>3.125E-2</v>
      </c>
      <c r="D40" s="62" t="s">
        <v>111</v>
      </c>
    </row>
    <row r="41" spans="2:4" ht="30.75" customHeight="1" thickTop="1">
      <c r="B41" s="59">
        <v>44574</v>
      </c>
      <c r="C41" s="58">
        <v>2.0833333333333332E-2</v>
      </c>
      <c r="D41" s="64" t="s">
        <v>118</v>
      </c>
    </row>
    <row r="42" spans="2:4" ht="30.75" customHeight="1">
      <c r="B42" s="59">
        <v>44574</v>
      </c>
      <c r="C42" s="55">
        <v>1.0416666666666666E-2</v>
      </c>
      <c r="D42" s="63" t="s">
        <v>101</v>
      </c>
    </row>
    <row r="43" spans="2:4" ht="30.75" customHeight="1">
      <c r="B43" s="59">
        <v>44577</v>
      </c>
      <c r="C43" s="55">
        <v>0.10416666666666667</v>
      </c>
      <c r="D43" s="63" t="s">
        <v>119</v>
      </c>
    </row>
    <row r="44" spans="2:4" ht="30.75" customHeight="1">
      <c r="B44" s="59">
        <v>44578</v>
      </c>
      <c r="C44" s="55">
        <v>4.1666666666666664E-2</v>
      </c>
      <c r="D44" s="63" t="s">
        <v>120</v>
      </c>
    </row>
    <row r="45" spans="2:4" ht="30.75" customHeight="1">
      <c r="B45" s="59">
        <v>44585</v>
      </c>
      <c r="C45" s="55">
        <v>1.3888888888888888E-2</v>
      </c>
      <c r="D45" s="63" t="s">
        <v>117</v>
      </c>
    </row>
    <row r="46" spans="2:4" ht="30.75" customHeight="1">
      <c r="B46" s="59">
        <v>44585</v>
      </c>
      <c r="C46" s="55">
        <v>4.1666666666666664E-2</v>
      </c>
      <c r="D46" s="63" t="s">
        <v>111</v>
      </c>
    </row>
    <row r="47" spans="2:4" ht="30.75" customHeight="1" thickBot="1">
      <c r="B47" s="61">
        <v>44586</v>
      </c>
      <c r="C47" s="57">
        <v>2.0833333333333332E-2</v>
      </c>
      <c r="D47" s="62" t="s">
        <v>121</v>
      </c>
    </row>
    <row r="48" spans="2:4" ht="30.75" customHeight="1" thickTop="1">
      <c r="B48" s="59">
        <v>44587</v>
      </c>
      <c r="C48" s="58">
        <v>4.1666666666666664E-2</v>
      </c>
      <c r="D48" s="64" t="s">
        <v>122</v>
      </c>
    </row>
    <row r="49" spans="2:4" ht="30.75" customHeight="1">
      <c r="B49" s="59">
        <v>44587</v>
      </c>
      <c r="C49" s="55">
        <v>0.125</v>
      </c>
      <c r="D49" s="63" t="s">
        <v>111</v>
      </c>
    </row>
    <row r="50" spans="2:4" ht="30.75" customHeight="1">
      <c r="B50" s="54">
        <v>44602</v>
      </c>
      <c r="C50" s="94">
        <v>0.16666666666666666</v>
      </c>
      <c r="D50" s="85" t="s">
        <v>216</v>
      </c>
    </row>
    <row r="51" spans="2:4" ht="30.75" customHeight="1">
      <c r="B51" s="54">
        <v>44603</v>
      </c>
      <c r="C51" s="94">
        <v>0.16666666666666666</v>
      </c>
      <c r="D51" s="85" t="s">
        <v>217</v>
      </c>
    </row>
    <row r="52" spans="2:4" ht="30.75" customHeight="1">
      <c r="B52" s="54">
        <v>44611</v>
      </c>
      <c r="C52" s="94">
        <v>0.16666666666666666</v>
      </c>
      <c r="D52" s="85" t="s">
        <v>218</v>
      </c>
    </row>
    <row r="53" spans="2:4" ht="30.75" customHeight="1">
      <c r="B53" s="95">
        <v>44611</v>
      </c>
      <c r="C53" s="96">
        <v>4.1666666666666664E-2</v>
      </c>
      <c r="D53" s="103" t="s">
        <v>111</v>
      </c>
    </row>
    <row r="54" spans="2:4" ht="30.75" customHeight="1" thickBot="1">
      <c r="B54" s="56">
        <v>44621</v>
      </c>
      <c r="C54" s="57">
        <v>2.0833333333333332E-2</v>
      </c>
      <c r="D54" s="30" t="s">
        <v>249</v>
      </c>
    </row>
    <row r="55" spans="2:4" ht="30.75" customHeight="1" thickTop="1">
      <c r="B55" s="95">
        <v>44629</v>
      </c>
      <c r="C55" s="118">
        <v>2.0833333333333332E-2</v>
      </c>
      <c r="D55" s="122" t="s">
        <v>111</v>
      </c>
    </row>
    <row r="56" spans="2:4" ht="30.75" customHeight="1">
      <c r="B56" s="59">
        <v>44629</v>
      </c>
      <c r="C56" s="55">
        <v>4.1666666666666664E-2</v>
      </c>
      <c r="D56" s="63" t="s">
        <v>271</v>
      </c>
    </row>
    <row r="57" spans="2:4" ht="30.75" customHeight="1">
      <c r="B57" s="59">
        <v>44639</v>
      </c>
      <c r="C57" s="55">
        <v>4.1666666666666664E-2</v>
      </c>
      <c r="D57" s="63" t="s">
        <v>272</v>
      </c>
    </row>
    <row r="58" spans="2:4" ht="30.75" customHeight="1">
      <c r="B58" s="59">
        <v>44642</v>
      </c>
      <c r="C58" s="55">
        <v>8.3333333333333329E-2</v>
      </c>
      <c r="D58" s="63" t="s">
        <v>272</v>
      </c>
    </row>
    <row r="59" spans="2:4" ht="30.75" customHeight="1">
      <c r="B59" s="59">
        <v>44642</v>
      </c>
      <c r="C59" s="55">
        <v>3.125E-2</v>
      </c>
      <c r="D59" s="63" t="s">
        <v>111</v>
      </c>
    </row>
    <row r="60" spans="2:4" ht="30.75" customHeight="1">
      <c r="B60" s="59">
        <v>44643</v>
      </c>
      <c r="C60" s="55">
        <v>0.125</v>
      </c>
      <c r="D60" s="63" t="s">
        <v>287</v>
      </c>
    </row>
    <row r="61" spans="2:4" ht="30.75" customHeight="1">
      <c r="B61" s="59">
        <v>44646</v>
      </c>
      <c r="C61" s="55">
        <v>0.1875</v>
      </c>
      <c r="D61" s="63" t="s">
        <v>288</v>
      </c>
    </row>
    <row r="62" spans="2:4" ht="30.75" customHeight="1"/>
    <row r="63" spans="2:4" ht="30.75" customHeight="1"/>
    <row r="64" spans="2: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Aurélie Sauge</cp:lastModifiedBy>
  <dcterms:created xsi:type="dcterms:W3CDTF">2019-09-18T13:29:49Z</dcterms:created>
  <dcterms:modified xsi:type="dcterms:W3CDTF">2022-03-26T19:24:35Z</dcterms:modified>
</cp:coreProperties>
</file>