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FC681626-AD46-0C43-AC7E-B0C71BCF775A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Comparaison" sheetId="21" r:id="rId6"/>
    <sheet name="JDB_Commun" sheetId="12" r:id="rId7"/>
    <sheet name="JDB_Angela" sheetId="13" r:id="rId8"/>
    <sheet name="JDB_Aurelie" sheetId="14" r:id="rId9"/>
    <sheet name="JDB_Coralie" sheetId="15" r:id="rId10"/>
    <sheet name="JDB_Constantin" sheetId="16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1" i="19" l="1"/>
  <c r="D277" i="19"/>
  <c r="D278" i="19" s="1"/>
  <c r="H266" i="19"/>
  <c r="H291" i="20"/>
  <c r="D277" i="20"/>
  <c r="D278" i="20" s="1"/>
  <c r="H291" i="18"/>
  <c r="H266" i="18"/>
  <c r="D277" i="18"/>
  <c r="H291" i="17"/>
  <c r="H266" i="17"/>
  <c r="D277" i="17"/>
  <c r="D277" i="5"/>
  <c r="D278" i="5" s="1"/>
  <c r="D272" i="19"/>
  <c r="D252" i="18"/>
  <c r="D253" i="18" s="1"/>
  <c r="D271" i="17"/>
  <c r="D272" i="17" s="1"/>
  <c r="D261" i="17"/>
  <c r="D252" i="5"/>
  <c r="D253" i="5" s="1"/>
  <c r="D271" i="5"/>
  <c r="D272" i="5" s="1"/>
  <c r="H239" i="19"/>
  <c r="N187" i="21"/>
  <c r="C235" i="5"/>
  <c r="N233" i="21" l="1"/>
  <c r="N239" i="21"/>
  <c r="N238" i="21"/>
  <c r="N237" i="21"/>
  <c r="N236" i="21"/>
  <c r="N235" i="21"/>
  <c r="N242" i="21"/>
  <c r="E272" i="20"/>
  <c r="E273" i="20"/>
  <c r="E274" i="20"/>
  <c r="E275" i="20"/>
  <c r="E276" i="20"/>
  <c r="E277" i="20"/>
  <c r="E278" i="20"/>
  <c r="E286" i="20"/>
  <c r="E271" i="20"/>
  <c r="D273" i="20"/>
  <c r="D274" i="20" s="1"/>
  <c r="D275" i="20" s="1"/>
  <c r="D276" i="20" s="1"/>
  <c r="D279" i="20" s="1"/>
  <c r="D280" i="20" s="1"/>
  <c r="D281" i="20" s="1"/>
  <c r="D282" i="20" s="1"/>
  <c r="D283" i="20" s="1"/>
  <c r="D284" i="20" s="1"/>
  <c r="D285" i="20" s="1"/>
  <c r="D286" i="20" s="1"/>
  <c r="D287" i="20" s="1"/>
  <c r="D288" i="20" s="1"/>
  <c r="D289" i="20" s="1"/>
  <c r="D290" i="20" s="1"/>
  <c r="D291" i="20" s="1"/>
  <c r="E291" i="20" s="1"/>
  <c r="C271" i="20"/>
  <c r="D271" i="20" s="1"/>
  <c r="J291" i="20"/>
  <c r="J291" i="19"/>
  <c r="E272" i="19"/>
  <c r="E271" i="19"/>
  <c r="D273" i="19"/>
  <c r="C271" i="19"/>
  <c r="C272" i="19"/>
  <c r="C273" i="19" s="1"/>
  <c r="C274" i="19" s="1"/>
  <c r="C275" i="19" s="1"/>
  <c r="C276" i="19" s="1"/>
  <c r="C277" i="19" s="1"/>
  <c r="C278" i="19" s="1"/>
  <c r="C279" i="19" s="1"/>
  <c r="C280" i="19" s="1"/>
  <c r="C281" i="19" s="1"/>
  <c r="C282" i="19" s="1"/>
  <c r="C283" i="19" s="1"/>
  <c r="C284" i="19" s="1"/>
  <c r="C285" i="19" s="1"/>
  <c r="C286" i="19" s="1"/>
  <c r="C287" i="19" s="1"/>
  <c r="C288" i="19" s="1"/>
  <c r="C289" i="19" s="1"/>
  <c r="C290" i="19" s="1"/>
  <c r="C291" i="19" s="1"/>
  <c r="J291" i="18"/>
  <c r="E272" i="18"/>
  <c r="E273" i="18"/>
  <c r="E274" i="18"/>
  <c r="E275" i="18"/>
  <c r="E276" i="18"/>
  <c r="E277" i="18"/>
  <c r="E271" i="18"/>
  <c r="D273" i="18"/>
  <c r="D274" i="18" s="1"/>
  <c r="D275" i="18" s="1"/>
  <c r="D276" i="18" s="1"/>
  <c r="D278" i="18" s="1"/>
  <c r="D279" i="18" s="1"/>
  <c r="D280" i="18" s="1"/>
  <c r="D281" i="18" s="1"/>
  <c r="D282" i="18" s="1"/>
  <c r="D283" i="18" s="1"/>
  <c r="D284" i="18" s="1"/>
  <c r="D285" i="18" s="1"/>
  <c r="D286" i="18" s="1"/>
  <c r="D287" i="18" s="1"/>
  <c r="D288" i="18" s="1"/>
  <c r="D289" i="18" s="1"/>
  <c r="D290" i="18" s="1"/>
  <c r="D291" i="18" s="1"/>
  <c r="E291" i="18" s="1"/>
  <c r="C271" i="18"/>
  <c r="C272" i="18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J291" i="17"/>
  <c r="E271" i="17"/>
  <c r="C271" i="17"/>
  <c r="C272" i="17" s="1"/>
  <c r="C273" i="17" s="1"/>
  <c r="C274" i="17" s="1"/>
  <c r="C275" i="17" s="1"/>
  <c r="C276" i="17" s="1"/>
  <c r="C277" i="17" s="1"/>
  <c r="C278" i="17" s="1"/>
  <c r="C279" i="17" s="1"/>
  <c r="C280" i="17" s="1"/>
  <c r="C281" i="17" s="1"/>
  <c r="C282" i="17" s="1"/>
  <c r="C283" i="17" s="1"/>
  <c r="C284" i="17" s="1"/>
  <c r="C285" i="17" s="1"/>
  <c r="C286" i="17" s="1"/>
  <c r="C287" i="17" s="1"/>
  <c r="C288" i="17" s="1"/>
  <c r="C289" i="17" s="1"/>
  <c r="C290" i="17" s="1"/>
  <c r="C291" i="17" s="1"/>
  <c r="C271" i="5"/>
  <c r="E272" i="5"/>
  <c r="E271" i="5"/>
  <c r="E288" i="20" l="1"/>
  <c r="E280" i="20"/>
  <c r="E287" i="20"/>
  <c r="E279" i="20"/>
  <c r="E285" i="20"/>
  <c r="E290" i="20"/>
  <c r="E282" i="20"/>
  <c r="E284" i="20"/>
  <c r="E283" i="20"/>
  <c r="E289" i="20"/>
  <c r="E281" i="20"/>
  <c r="E278" i="18"/>
  <c r="N240" i="21"/>
  <c r="E273" i="19"/>
  <c r="D274" i="19"/>
  <c r="E279" i="18"/>
  <c r="E287" i="18"/>
  <c r="E283" i="18"/>
  <c r="E285" i="18"/>
  <c r="E289" i="18"/>
  <c r="E286" i="18"/>
  <c r="E284" i="18"/>
  <c r="E290" i="18"/>
  <c r="E282" i="18"/>
  <c r="E281" i="18"/>
  <c r="E288" i="18"/>
  <c r="E280" i="18"/>
  <c r="D273" i="5"/>
  <c r="D274" i="5" s="1"/>
  <c r="C272" i="20"/>
  <c r="C273" i="20" s="1"/>
  <c r="C274" i="20" s="1"/>
  <c r="C275" i="20" s="1"/>
  <c r="C276" i="20" s="1"/>
  <c r="C277" i="20" s="1"/>
  <c r="C278" i="20" s="1"/>
  <c r="C279" i="20" s="1"/>
  <c r="C280" i="20" s="1"/>
  <c r="C281" i="20" s="1"/>
  <c r="C282" i="20" s="1"/>
  <c r="C283" i="20" s="1"/>
  <c r="C284" i="20" s="1"/>
  <c r="C285" i="20" s="1"/>
  <c r="C286" i="20" s="1"/>
  <c r="C287" i="20" s="1"/>
  <c r="C288" i="20" s="1"/>
  <c r="C289" i="20" s="1"/>
  <c r="C290" i="20" s="1"/>
  <c r="C291" i="20" s="1"/>
  <c r="D272" i="20"/>
  <c r="D271" i="19"/>
  <c r="D271" i="18"/>
  <c r="N210" i="21"/>
  <c r="N214" i="21"/>
  <c r="N213" i="21"/>
  <c r="N211" i="21"/>
  <c r="N212" i="21"/>
  <c r="J266" i="20"/>
  <c r="C244" i="20"/>
  <c r="D244" i="20" s="1"/>
  <c r="J266" i="19"/>
  <c r="C244" i="19"/>
  <c r="D244" i="19" s="1"/>
  <c r="C244" i="18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J266" i="18"/>
  <c r="J266" i="17"/>
  <c r="N208" i="21" s="1"/>
  <c r="N217" i="21" s="1"/>
  <c r="C244" i="17"/>
  <c r="D244" i="17" s="1"/>
  <c r="D244" i="5"/>
  <c r="E244" i="5" s="1"/>
  <c r="D245" i="5"/>
  <c r="E245" i="5" s="1"/>
  <c r="C244" i="5"/>
  <c r="C245" i="5" s="1"/>
  <c r="E274" i="19" l="1"/>
  <c r="D275" i="19"/>
  <c r="E273" i="5"/>
  <c r="C245" i="20"/>
  <c r="C246" i="20" s="1"/>
  <c r="C247" i="20" s="1"/>
  <c r="C248" i="20" s="1"/>
  <c r="C249" i="20" s="1"/>
  <c r="C250" i="20" s="1"/>
  <c r="C251" i="20" s="1"/>
  <c r="C252" i="20" s="1"/>
  <c r="C253" i="20" s="1"/>
  <c r="C254" i="20" s="1"/>
  <c r="C255" i="20" s="1"/>
  <c r="C256" i="20" s="1"/>
  <c r="C257" i="20" s="1"/>
  <c r="C258" i="20" s="1"/>
  <c r="C259" i="20" s="1"/>
  <c r="C260" i="20" s="1"/>
  <c r="C261" i="20" s="1"/>
  <c r="C262" i="20" s="1"/>
  <c r="C263" i="20" s="1"/>
  <c r="C264" i="20" s="1"/>
  <c r="C265" i="20" s="1"/>
  <c r="C266" i="20" s="1"/>
  <c r="C245" i="19"/>
  <c r="C246" i="19" s="1"/>
  <c r="C247" i="19" s="1"/>
  <c r="C248" i="19" s="1"/>
  <c r="C249" i="19" s="1"/>
  <c r="C250" i="19" s="1"/>
  <c r="C251" i="19" s="1"/>
  <c r="C252" i="19" s="1"/>
  <c r="C253" i="19" s="1"/>
  <c r="C254" i="19" s="1"/>
  <c r="C255" i="19" s="1"/>
  <c r="C256" i="19" s="1"/>
  <c r="C257" i="19" s="1"/>
  <c r="C258" i="19" s="1"/>
  <c r="C259" i="19" s="1"/>
  <c r="C260" i="19" s="1"/>
  <c r="C261" i="19" s="1"/>
  <c r="C262" i="19" s="1"/>
  <c r="C263" i="19" s="1"/>
  <c r="C264" i="19" s="1"/>
  <c r="C265" i="19" s="1"/>
  <c r="C266" i="19" s="1"/>
  <c r="D244" i="18"/>
  <c r="D272" i="18"/>
  <c r="D245" i="17"/>
  <c r="E244" i="17"/>
  <c r="C245" i="17"/>
  <c r="C246" i="17" s="1"/>
  <c r="C247" i="17" s="1"/>
  <c r="C248" i="17" s="1"/>
  <c r="C249" i="17" s="1"/>
  <c r="C250" i="17" s="1"/>
  <c r="C251" i="17" s="1"/>
  <c r="C252" i="17" s="1"/>
  <c r="C253" i="17" s="1"/>
  <c r="C254" i="17" s="1"/>
  <c r="C255" i="17" s="1"/>
  <c r="C256" i="17" s="1"/>
  <c r="C257" i="17" s="1"/>
  <c r="C258" i="17" s="1"/>
  <c r="C259" i="17" s="1"/>
  <c r="C260" i="17" s="1"/>
  <c r="C261" i="17" s="1"/>
  <c r="C262" i="17" s="1"/>
  <c r="C263" i="17" s="1"/>
  <c r="C264" i="17" s="1"/>
  <c r="C265" i="17" s="1"/>
  <c r="C266" i="17" s="1"/>
  <c r="D246" i="5"/>
  <c r="C272" i="5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N215" i="21"/>
  <c r="E244" i="20"/>
  <c r="D245" i="20"/>
  <c r="E244" i="19"/>
  <c r="D245" i="19"/>
  <c r="E244" i="18"/>
  <c r="D245" i="18"/>
  <c r="C246" i="5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N185" i="21"/>
  <c r="H239" i="17"/>
  <c r="N183" i="21" s="1"/>
  <c r="J239" i="17"/>
  <c r="N181" i="21" s="1"/>
  <c r="N190" i="21" s="1"/>
  <c r="J239" i="18"/>
  <c r="J239" i="19"/>
  <c r="J239" i="20"/>
  <c r="H239" i="20"/>
  <c r="N186" i="21" s="1"/>
  <c r="C218" i="20"/>
  <c r="C218" i="19"/>
  <c r="C218" i="18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18" i="17"/>
  <c r="D218" i="17" s="1"/>
  <c r="C218" i="5"/>
  <c r="D218" i="5"/>
  <c r="E218" i="5" s="1"/>
  <c r="D218" i="20"/>
  <c r="D219" i="20" s="1"/>
  <c r="D220" i="20" s="1"/>
  <c r="D221" i="20" s="1"/>
  <c r="D222" i="20" s="1"/>
  <c r="D223" i="20" s="1"/>
  <c r="C219" i="20"/>
  <c r="C220" i="20" s="1"/>
  <c r="C221" i="20" s="1"/>
  <c r="C222" i="20" s="1"/>
  <c r="C223" i="20" s="1"/>
  <c r="C224" i="20" s="1"/>
  <c r="C225" i="20" s="1"/>
  <c r="C226" i="20" s="1"/>
  <c r="C227" i="20" s="1"/>
  <c r="C228" i="20" s="1"/>
  <c r="C229" i="20" s="1"/>
  <c r="C230" i="20" s="1"/>
  <c r="C231" i="20" s="1"/>
  <c r="C232" i="20" s="1"/>
  <c r="C233" i="20" s="1"/>
  <c r="C234" i="20" s="1"/>
  <c r="C235" i="20" s="1"/>
  <c r="C236" i="20" s="1"/>
  <c r="C237" i="20" s="1"/>
  <c r="C238" i="20" s="1"/>
  <c r="C239" i="20" s="1"/>
  <c r="D218" i="19"/>
  <c r="D219" i="19" s="1"/>
  <c r="D220" i="19" s="1"/>
  <c r="C219" i="19"/>
  <c r="C220" i="19" s="1"/>
  <c r="C221" i="19" s="1"/>
  <c r="C222" i="19" s="1"/>
  <c r="C223" i="19" s="1"/>
  <c r="C224" i="19" s="1"/>
  <c r="C225" i="19" s="1"/>
  <c r="C226" i="19" s="1"/>
  <c r="C227" i="19" s="1"/>
  <c r="C228" i="19" s="1"/>
  <c r="C229" i="19" s="1"/>
  <c r="C230" i="19" s="1"/>
  <c r="C231" i="19" s="1"/>
  <c r="C232" i="19" s="1"/>
  <c r="C233" i="19" s="1"/>
  <c r="C234" i="19" s="1"/>
  <c r="C235" i="19" s="1"/>
  <c r="C236" i="19" s="1"/>
  <c r="C237" i="19" s="1"/>
  <c r="C238" i="19" s="1"/>
  <c r="C239" i="19" s="1"/>
  <c r="C219" i="17"/>
  <c r="C220" i="17" s="1"/>
  <c r="C221" i="17" s="1"/>
  <c r="C222" i="17" s="1"/>
  <c r="C223" i="17" s="1"/>
  <c r="C224" i="17" s="1"/>
  <c r="C225" i="17" s="1"/>
  <c r="C226" i="17" s="1"/>
  <c r="C227" i="17" s="1"/>
  <c r="C228" i="17" s="1"/>
  <c r="C229" i="17" s="1"/>
  <c r="C230" i="17" s="1"/>
  <c r="C231" i="17" s="1"/>
  <c r="C232" i="17" s="1"/>
  <c r="C233" i="17" s="1"/>
  <c r="C234" i="17" s="1"/>
  <c r="C235" i="17" s="1"/>
  <c r="C236" i="17" s="1"/>
  <c r="C237" i="17" s="1"/>
  <c r="C238" i="17" s="1"/>
  <c r="C239" i="17" s="1"/>
  <c r="H239" i="18"/>
  <c r="N184" i="21" s="1"/>
  <c r="D218" i="18"/>
  <c r="D219" i="18" s="1"/>
  <c r="D220" i="18" s="1"/>
  <c r="D221" i="18" s="1"/>
  <c r="D222" i="18" s="1"/>
  <c r="D223" i="18" s="1"/>
  <c r="H213" i="20"/>
  <c r="H213" i="19"/>
  <c r="H213" i="18"/>
  <c r="H213" i="17"/>
  <c r="J213" i="20"/>
  <c r="C192" i="20"/>
  <c r="C192" i="18"/>
  <c r="C193" i="18" s="1"/>
  <c r="J213" i="18"/>
  <c r="J213" i="19"/>
  <c r="C192" i="19"/>
  <c r="J213" i="17"/>
  <c r="C192" i="17"/>
  <c r="C192" i="5"/>
  <c r="D276" i="19" l="1"/>
  <c r="E275" i="19"/>
  <c r="D273" i="17"/>
  <c r="D274" i="17" s="1"/>
  <c r="E272" i="17"/>
  <c r="D275" i="5"/>
  <c r="E274" i="5"/>
  <c r="D246" i="17"/>
  <c r="E245" i="17"/>
  <c r="D247" i="5"/>
  <c r="E246" i="5"/>
  <c r="E245" i="20"/>
  <c r="D246" i="20"/>
  <c r="D246" i="19"/>
  <c r="E245" i="19"/>
  <c r="E245" i="18"/>
  <c r="D246" i="18"/>
  <c r="N188" i="21"/>
  <c r="D219" i="5"/>
  <c r="E218" i="19"/>
  <c r="E218" i="17"/>
  <c r="D219" i="17"/>
  <c r="D220" i="17" s="1"/>
  <c r="D221" i="17" s="1"/>
  <c r="D222" i="17" s="1"/>
  <c r="D223" i="17" s="1"/>
  <c r="C219" i="5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6" i="5" s="1"/>
  <c r="C237" i="5" s="1"/>
  <c r="C238" i="5" s="1"/>
  <c r="C239" i="5" s="1"/>
  <c r="E276" i="19" l="1"/>
  <c r="E273" i="17"/>
  <c r="D276" i="5"/>
  <c r="E275" i="5"/>
  <c r="D247" i="17"/>
  <c r="E246" i="17"/>
  <c r="D248" i="5"/>
  <c r="E247" i="5"/>
  <c r="E246" i="20"/>
  <c r="D247" i="20"/>
  <c r="E246" i="19"/>
  <c r="D247" i="19"/>
  <c r="E246" i="18"/>
  <c r="D247" i="18"/>
  <c r="E219" i="5"/>
  <c r="D220" i="5"/>
  <c r="D221" i="5" s="1"/>
  <c r="D222" i="5" s="1"/>
  <c r="E218" i="20"/>
  <c r="E219" i="19"/>
  <c r="E218" i="18"/>
  <c r="E219" i="17"/>
  <c r="E277" i="19" l="1"/>
  <c r="D275" i="17"/>
  <c r="E274" i="17"/>
  <c r="E276" i="5"/>
  <c r="D248" i="17"/>
  <c r="E247" i="17"/>
  <c r="D249" i="5"/>
  <c r="E248" i="5"/>
  <c r="D248" i="20"/>
  <c r="E247" i="20"/>
  <c r="E247" i="19"/>
  <c r="D248" i="19"/>
  <c r="E247" i="18"/>
  <c r="D248" i="18"/>
  <c r="E220" i="5"/>
  <c r="E219" i="20"/>
  <c r="E220" i="19"/>
  <c r="D221" i="19"/>
  <c r="E219" i="18"/>
  <c r="E220" i="17"/>
  <c r="E221" i="5"/>
  <c r="D279" i="19" l="1"/>
  <c r="E278" i="19"/>
  <c r="D276" i="17"/>
  <c r="E275" i="17"/>
  <c r="E277" i="5"/>
  <c r="D222" i="19"/>
  <c r="D223" i="19" s="1"/>
  <c r="D249" i="17"/>
  <c r="E248" i="17"/>
  <c r="D250" i="5"/>
  <c r="E249" i="5"/>
  <c r="D249" i="20"/>
  <c r="E248" i="20"/>
  <c r="E248" i="19"/>
  <c r="D249" i="19"/>
  <c r="E248" i="18"/>
  <c r="D249" i="18"/>
  <c r="E220" i="20"/>
  <c r="E221" i="19"/>
  <c r="E220" i="18"/>
  <c r="E221" i="17"/>
  <c r="D223" i="5"/>
  <c r="E222" i="5"/>
  <c r="D280" i="19" l="1"/>
  <c r="E279" i="19"/>
  <c r="E276" i="17"/>
  <c r="E278" i="5"/>
  <c r="D279" i="5"/>
  <c r="D250" i="17"/>
  <c r="E249" i="17"/>
  <c r="D251" i="5"/>
  <c r="E250" i="5"/>
  <c r="E249" i="20"/>
  <c r="D250" i="20"/>
  <c r="D250" i="19"/>
  <c r="E249" i="19"/>
  <c r="E249" i="18"/>
  <c r="D250" i="18"/>
  <c r="E221" i="20"/>
  <c r="E222" i="19"/>
  <c r="E221" i="18"/>
  <c r="E222" i="17"/>
  <c r="E223" i="5"/>
  <c r="D224" i="5"/>
  <c r="D225" i="5" s="1"/>
  <c r="D226" i="5" s="1"/>
  <c r="D227" i="5" s="1"/>
  <c r="D281" i="19" l="1"/>
  <c r="E280" i="19"/>
  <c r="D278" i="17"/>
  <c r="E277" i="17"/>
  <c r="D280" i="5"/>
  <c r="E279" i="5"/>
  <c r="D251" i="17"/>
  <c r="E250" i="17"/>
  <c r="E251" i="5"/>
  <c r="E250" i="20"/>
  <c r="D251" i="20"/>
  <c r="E250" i="19"/>
  <c r="D251" i="19"/>
  <c r="E250" i="18"/>
  <c r="D251" i="18"/>
  <c r="E222" i="20"/>
  <c r="E223" i="19"/>
  <c r="D224" i="19"/>
  <c r="D225" i="19" s="1"/>
  <c r="D226" i="19" s="1"/>
  <c r="D227" i="19" s="1"/>
  <c r="D228" i="19" s="1"/>
  <c r="D229" i="19" s="1"/>
  <c r="E222" i="18"/>
  <c r="E223" i="17"/>
  <c r="D224" i="17"/>
  <c r="D225" i="17" s="1"/>
  <c r="D226" i="17" s="1"/>
  <c r="D227" i="17" s="1"/>
  <c r="D228" i="17" s="1"/>
  <c r="D229" i="17" s="1"/>
  <c r="E224" i="5"/>
  <c r="D282" i="19" l="1"/>
  <c r="E281" i="19"/>
  <c r="D279" i="17"/>
  <c r="E278" i="17"/>
  <c r="D281" i="5"/>
  <c r="E280" i="5"/>
  <c r="D252" i="17"/>
  <c r="E251" i="17"/>
  <c r="E252" i="5"/>
  <c r="D252" i="20"/>
  <c r="E251" i="20"/>
  <c r="E251" i="19"/>
  <c r="D252" i="19"/>
  <c r="D253" i="19" s="1"/>
  <c r="E251" i="18"/>
  <c r="E223" i="20"/>
  <c r="D224" i="20"/>
  <c r="D225" i="20" s="1"/>
  <c r="E224" i="19"/>
  <c r="E223" i="18"/>
  <c r="D224" i="18"/>
  <c r="D225" i="18" s="1"/>
  <c r="D226" i="18" s="1"/>
  <c r="D227" i="18" s="1"/>
  <c r="D228" i="18" s="1"/>
  <c r="D229" i="18" s="1"/>
  <c r="E224" i="17"/>
  <c r="D228" i="5"/>
  <c r="D229" i="5" s="1"/>
  <c r="E225" i="5"/>
  <c r="D283" i="19" l="1"/>
  <c r="E282" i="19"/>
  <c r="D280" i="17"/>
  <c r="E279" i="17"/>
  <c r="E281" i="5"/>
  <c r="D282" i="5"/>
  <c r="E252" i="17"/>
  <c r="D253" i="17"/>
  <c r="E253" i="17" s="1"/>
  <c r="E253" i="5"/>
  <c r="D254" i="5"/>
  <c r="E252" i="20"/>
  <c r="D253" i="20"/>
  <c r="E252" i="19"/>
  <c r="E252" i="18"/>
  <c r="E224" i="20"/>
  <c r="E225" i="19"/>
  <c r="E224" i="18"/>
  <c r="E225" i="17"/>
  <c r="E226" i="5"/>
  <c r="D284" i="19" l="1"/>
  <c r="E283" i="19"/>
  <c r="D281" i="17"/>
  <c r="E280" i="17"/>
  <c r="E282" i="5"/>
  <c r="D283" i="5"/>
  <c r="D254" i="17"/>
  <c r="D255" i="5"/>
  <c r="E254" i="5"/>
  <c r="E253" i="20"/>
  <c r="D254" i="20"/>
  <c r="D254" i="19"/>
  <c r="E253" i="19"/>
  <c r="E253" i="18"/>
  <c r="D254" i="18"/>
  <c r="E225" i="20"/>
  <c r="D226" i="20"/>
  <c r="D227" i="20" s="1"/>
  <c r="D228" i="20" s="1"/>
  <c r="D229" i="20" s="1"/>
  <c r="E226" i="19"/>
  <c r="E225" i="18"/>
  <c r="E226" i="17"/>
  <c r="E227" i="5"/>
  <c r="D285" i="19" l="1"/>
  <c r="E284" i="19"/>
  <c r="D282" i="17"/>
  <c r="E281" i="17"/>
  <c r="E283" i="5"/>
  <c r="D284" i="5"/>
  <c r="D255" i="17"/>
  <c r="E254" i="17"/>
  <c r="D256" i="5"/>
  <c r="D257" i="5" s="1"/>
  <c r="E255" i="5"/>
  <c r="D255" i="20"/>
  <c r="E254" i="20"/>
  <c r="E254" i="19"/>
  <c r="D255" i="19"/>
  <c r="E254" i="18"/>
  <c r="D255" i="18"/>
  <c r="E226" i="20"/>
  <c r="E227" i="19"/>
  <c r="E226" i="18"/>
  <c r="E227" i="17"/>
  <c r="E228" i="5"/>
  <c r="D286" i="19" l="1"/>
  <c r="E285" i="19"/>
  <c r="D283" i="17"/>
  <c r="E282" i="17"/>
  <c r="E284" i="5"/>
  <c r="D285" i="5"/>
  <c r="D256" i="17"/>
  <c r="E255" i="17"/>
  <c r="E256" i="5"/>
  <c r="D256" i="20"/>
  <c r="E255" i="20"/>
  <c r="E255" i="19"/>
  <c r="D256" i="19"/>
  <c r="D257" i="19" s="1"/>
  <c r="E255" i="18"/>
  <c r="D256" i="18"/>
  <c r="D257" i="18" s="1"/>
  <c r="E227" i="20"/>
  <c r="E228" i="19"/>
  <c r="E227" i="18"/>
  <c r="E228" i="17"/>
  <c r="D230" i="5"/>
  <c r="E229" i="5"/>
  <c r="D287" i="19" l="1"/>
  <c r="E286" i="19"/>
  <c r="D284" i="17"/>
  <c r="E283" i="17"/>
  <c r="E285" i="5"/>
  <c r="D286" i="5"/>
  <c r="D257" i="17"/>
  <c r="E256" i="17"/>
  <c r="D258" i="5"/>
  <c r="E257" i="5"/>
  <c r="D257" i="20"/>
  <c r="E256" i="20"/>
  <c r="E256" i="19"/>
  <c r="E256" i="18"/>
  <c r="E228" i="20"/>
  <c r="E229" i="19"/>
  <c r="D230" i="19"/>
  <c r="E228" i="18"/>
  <c r="E229" i="17"/>
  <c r="D230" i="17"/>
  <c r="D231" i="5"/>
  <c r="E230" i="5"/>
  <c r="D288" i="19" l="1"/>
  <c r="E287" i="19"/>
  <c r="D285" i="17"/>
  <c r="E284" i="17"/>
  <c r="E286" i="5"/>
  <c r="D287" i="5"/>
  <c r="D258" i="17"/>
  <c r="E257" i="17"/>
  <c r="D259" i="5"/>
  <c r="D260" i="5" s="1"/>
  <c r="E258" i="5"/>
  <c r="E257" i="20"/>
  <c r="D258" i="20"/>
  <c r="D258" i="19"/>
  <c r="E257" i="19"/>
  <c r="E257" i="18"/>
  <c r="D258" i="18"/>
  <c r="E229" i="20"/>
  <c r="D230" i="20"/>
  <c r="E230" i="19"/>
  <c r="D231" i="19"/>
  <c r="E229" i="18"/>
  <c r="D230" i="18"/>
  <c r="D231" i="17"/>
  <c r="E230" i="17"/>
  <c r="D232" i="5"/>
  <c r="D233" i="5" s="1"/>
  <c r="D234" i="5" s="1"/>
  <c r="D235" i="5" s="1"/>
  <c r="E231" i="5"/>
  <c r="D289" i="19" l="1"/>
  <c r="E288" i="19"/>
  <c r="D286" i="17"/>
  <c r="E285" i="17"/>
  <c r="D288" i="5"/>
  <c r="E287" i="5"/>
  <c r="D259" i="17"/>
  <c r="E258" i="17"/>
  <c r="D261" i="5"/>
  <c r="D262" i="5" s="1"/>
  <c r="D263" i="5" s="1"/>
  <c r="E259" i="5"/>
  <c r="D259" i="20"/>
  <c r="E258" i="20"/>
  <c r="E258" i="19"/>
  <c r="D259" i="19"/>
  <c r="D260" i="19" s="1"/>
  <c r="D261" i="19" s="1"/>
  <c r="E258" i="18"/>
  <c r="D259" i="18"/>
  <c r="D260" i="18" s="1"/>
  <c r="D231" i="20"/>
  <c r="E230" i="20"/>
  <c r="E231" i="19"/>
  <c r="D232" i="19"/>
  <c r="D231" i="18"/>
  <c r="E230" i="18"/>
  <c r="E231" i="17"/>
  <c r="D232" i="17"/>
  <c r="D233" i="17" s="1"/>
  <c r="D234" i="17" s="1"/>
  <c r="D235" i="17" s="1"/>
  <c r="E232" i="5"/>
  <c r="D290" i="19" l="1"/>
  <c r="E289" i="19"/>
  <c r="D287" i="17"/>
  <c r="E286" i="17"/>
  <c r="D289" i="5"/>
  <c r="E288" i="5"/>
  <c r="D260" i="17"/>
  <c r="E259" i="17"/>
  <c r="E260" i="5"/>
  <c r="D260" i="20"/>
  <c r="E259" i="20"/>
  <c r="E259" i="19"/>
  <c r="E259" i="18"/>
  <c r="E231" i="20"/>
  <c r="D232" i="20"/>
  <c r="D233" i="19"/>
  <c r="D234" i="19" s="1"/>
  <c r="D235" i="19" s="1"/>
  <c r="E232" i="19"/>
  <c r="E231" i="18"/>
  <c r="D232" i="18"/>
  <c r="E232" i="17"/>
  <c r="E233" i="5"/>
  <c r="D291" i="19" l="1"/>
  <c r="E291" i="19" s="1"/>
  <c r="E290" i="19"/>
  <c r="D288" i="17"/>
  <c r="E287" i="17"/>
  <c r="D290" i="5"/>
  <c r="E289" i="5"/>
  <c r="E260" i="17"/>
  <c r="E261" i="5"/>
  <c r="E260" i="20"/>
  <c r="D261" i="20"/>
  <c r="E260" i="19"/>
  <c r="E260" i="18"/>
  <c r="D261" i="18"/>
  <c r="E232" i="20"/>
  <c r="D233" i="20"/>
  <c r="E233" i="19"/>
  <c r="D233" i="18"/>
  <c r="E232" i="18"/>
  <c r="E233" i="17"/>
  <c r="E234" i="5"/>
  <c r="D289" i="17" l="1"/>
  <c r="E288" i="17"/>
  <c r="E290" i="5"/>
  <c r="D291" i="5"/>
  <c r="E291" i="5" s="1"/>
  <c r="D262" i="17"/>
  <c r="E261" i="17"/>
  <c r="E262" i="5"/>
  <c r="D262" i="20"/>
  <c r="E261" i="20"/>
  <c r="D262" i="19"/>
  <c r="E261" i="19"/>
  <c r="E261" i="18"/>
  <c r="D262" i="18"/>
  <c r="D263" i="18" s="1"/>
  <c r="E235" i="5"/>
  <c r="D236" i="5"/>
  <c r="E233" i="20"/>
  <c r="D234" i="20"/>
  <c r="D235" i="20" s="1"/>
  <c r="E234" i="19"/>
  <c r="E233" i="18"/>
  <c r="D234" i="18"/>
  <c r="D235" i="18" s="1"/>
  <c r="E234" i="17"/>
  <c r="D290" i="17" l="1"/>
  <c r="E289" i="17"/>
  <c r="D263" i="17"/>
  <c r="E262" i="17"/>
  <c r="D264" i="5"/>
  <c r="D265" i="5" s="1"/>
  <c r="D266" i="5" s="1"/>
  <c r="E263" i="5"/>
  <c r="E262" i="20"/>
  <c r="D263" i="20"/>
  <c r="E262" i="19"/>
  <c r="D263" i="19"/>
  <c r="E262" i="18"/>
  <c r="E235" i="19"/>
  <c r="D236" i="19"/>
  <c r="E235" i="17"/>
  <c r="D236" i="17"/>
  <c r="E236" i="5"/>
  <c r="D237" i="5"/>
  <c r="E234" i="20"/>
  <c r="E234" i="18"/>
  <c r="D291" i="17" l="1"/>
  <c r="E291" i="17" s="1"/>
  <c r="E290" i="17"/>
  <c r="D264" i="17"/>
  <c r="E263" i="17"/>
  <c r="E264" i="5"/>
  <c r="E263" i="20"/>
  <c r="D264" i="20"/>
  <c r="D264" i="19"/>
  <c r="E263" i="19"/>
  <c r="E263" i="18"/>
  <c r="D264" i="18"/>
  <c r="D265" i="18" s="1"/>
  <c r="D266" i="18" s="1"/>
  <c r="E235" i="20"/>
  <c r="D236" i="20"/>
  <c r="E236" i="19"/>
  <c r="D237" i="19"/>
  <c r="E235" i="18"/>
  <c r="D236" i="18"/>
  <c r="E236" i="17"/>
  <c r="D237" i="17"/>
  <c r="D238" i="5"/>
  <c r="E237" i="5"/>
  <c r="D265" i="17" l="1"/>
  <c r="E264" i="17"/>
  <c r="E266" i="5"/>
  <c r="E265" i="5"/>
  <c r="D265" i="20"/>
  <c r="E264" i="20"/>
  <c r="E264" i="19"/>
  <c r="D265" i="19"/>
  <c r="E264" i="18"/>
  <c r="D237" i="20"/>
  <c r="E236" i="20"/>
  <c r="D238" i="19"/>
  <c r="E237" i="19"/>
  <c r="E236" i="18"/>
  <c r="D237" i="18"/>
  <c r="D238" i="17"/>
  <c r="E237" i="17"/>
  <c r="E238" i="5"/>
  <c r="D239" i="5"/>
  <c r="E239" i="5" s="1"/>
  <c r="D266" i="17" l="1"/>
  <c r="E266" i="17" s="1"/>
  <c r="E265" i="17"/>
  <c r="D266" i="20"/>
  <c r="E266" i="20" s="1"/>
  <c r="E265" i="20"/>
  <c r="D266" i="19"/>
  <c r="E266" i="19" s="1"/>
  <c r="E265" i="19"/>
  <c r="E266" i="18"/>
  <c r="E265" i="18"/>
  <c r="D238" i="20"/>
  <c r="E237" i="20"/>
  <c r="D239" i="19"/>
  <c r="E239" i="19" s="1"/>
  <c r="E238" i="19"/>
  <c r="D238" i="18"/>
  <c r="E237" i="18"/>
  <c r="E238" i="17"/>
  <c r="D239" i="17"/>
  <c r="E239" i="17" s="1"/>
  <c r="E238" i="20" l="1"/>
  <c r="D239" i="20"/>
  <c r="E239" i="20" s="1"/>
  <c r="D239" i="18"/>
  <c r="E239" i="18" s="1"/>
  <c r="E238" i="18"/>
  <c r="N158" i="21" l="1"/>
  <c r="N157" i="21"/>
  <c r="N156" i="21"/>
  <c r="N159" i="21"/>
  <c r="N160" i="21"/>
  <c r="N135" i="21"/>
  <c r="N154" i="21"/>
  <c r="N163" i="21" s="1"/>
  <c r="C193" i="20"/>
  <c r="C194" i="20" s="1"/>
  <c r="C195" i="20" s="1"/>
  <c r="C196" i="20" s="1"/>
  <c r="C197" i="20" s="1"/>
  <c r="C198" i="20" s="1"/>
  <c r="C199" i="20" s="1"/>
  <c r="C200" i="20" s="1"/>
  <c r="C201" i="20" s="1"/>
  <c r="C202" i="20" s="1"/>
  <c r="C203" i="20" s="1"/>
  <c r="C204" i="20" s="1"/>
  <c r="C205" i="20" s="1"/>
  <c r="C206" i="20" s="1"/>
  <c r="C207" i="20" s="1"/>
  <c r="C208" i="20" s="1"/>
  <c r="C209" i="20" s="1"/>
  <c r="C210" i="20" s="1"/>
  <c r="C211" i="20" s="1"/>
  <c r="C212" i="20" s="1"/>
  <c r="C213" i="20" s="1"/>
  <c r="C193" i="19"/>
  <c r="C194" i="19" s="1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D192" i="18"/>
  <c r="E192" i="18" s="1"/>
  <c r="C194" i="18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193" i="17"/>
  <c r="C194" i="17" s="1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D192" i="17"/>
  <c r="J187" i="18"/>
  <c r="H187" i="18"/>
  <c r="H187" i="17"/>
  <c r="J187" i="17"/>
  <c r="N129" i="21" s="1"/>
  <c r="D192" i="5"/>
  <c r="D192" i="20" l="1"/>
  <c r="D193" i="20" s="1"/>
  <c r="D192" i="19"/>
  <c r="D193" i="19" s="1"/>
  <c r="D194" i="19" s="1"/>
  <c r="D193" i="18"/>
  <c r="D194" i="18" s="1"/>
  <c r="D195" i="18" s="1"/>
  <c r="D193" i="5"/>
  <c r="D194" i="5" s="1"/>
  <c r="D195" i="5" s="1"/>
  <c r="D196" i="5" s="1"/>
  <c r="D197" i="5" s="1"/>
  <c r="D198" i="5" s="1"/>
  <c r="D199" i="5" s="1"/>
  <c r="D200" i="5" s="1"/>
  <c r="E192" i="5"/>
  <c r="N161" i="21"/>
  <c r="E192" i="20"/>
  <c r="E192" i="19"/>
  <c r="D193" i="17"/>
  <c r="D194" i="17" s="1"/>
  <c r="D195" i="17" s="1"/>
  <c r="E192" i="17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H187" i="19"/>
  <c r="N133" i="21" s="1"/>
  <c r="N132" i="21"/>
  <c r="H187" i="20"/>
  <c r="N134" i="21" s="1"/>
  <c r="C151" i="18"/>
  <c r="N138" i="21"/>
  <c r="C151" i="20"/>
  <c r="C152" i="20" s="1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J187" i="20"/>
  <c r="J187" i="19"/>
  <c r="C151" i="19"/>
  <c r="D151" i="19" s="1"/>
  <c r="E151" i="19" s="1"/>
  <c r="C151" i="17"/>
  <c r="C152" i="17" s="1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C151" i="5"/>
  <c r="N109" i="21"/>
  <c r="N83" i="21"/>
  <c r="N59" i="21"/>
  <c r="N34" i="21"/>
  <c r="N10" i="21"/>
  <c r="N131" i="21"/>
  <c r="J103" i="17"/>
  <c r="N77" i="21" s="1"/>
  <c r="N86" i="21" s="1"/>
  <c r="N80" i="21"/>
  <c r="H21" i="17"/>
  <c r="N6" i="21" s="1"/>
  <c r="H53" i="17"/>
  <c r="N30" i="21" s="1"/>
  <c r="H78" i="17"/>
  <c r="N55" i="21" s="1"/>
  <c r="H103" i="17"/>
  <c r="N79" i="21" s="1"/>
  <c r="H146" i="17"/>
  <c r="N105" i="21" s="1"/>
  <c r="J146" i="17"/>
  <c r="N103" i="21" s="1"/>
  <c r="N112" i="21" s="1"/>
  <c r="J78" i="17"/>
  <c r="N53" i="21" s="1"/>
  <c r="N62" i="21" s="1"/>
  <c r="J53" i="17"/>
  <c r="N28" i="21" s="1"/>
  <c r="N37" i="21" s="1"/>
  <c r="J21" i="17"/>
  <c r="N4" i="21" s="1"/>
  <c r="N13" i="21" s="1"/>
  <c r="H146" i="18"/>
  <c r="N106" i="21" s="1"/>
  <c r="H103" i="18"/>
  <c r="H78" i="18"/>
  <c r="N56" i="21" s="1"/>
  <c r="H53" i="18"/>
  <c r="N31" i="21" s="1"/>
  <c r="H21" i="18"/>
  <c r="N7" i="21" s="1"/>
  <c r="J146" i="18"/>
  <c r="J103" i="18"/>
  <c r="J78" i="18"/>
  <c r="J53" i="18"/>
  <c r="J21" i="18"/>
  <c r="H146" i="19"/>
  <c r="N107" i="21" s="1"/>
  <c r="H103" i="19"/>
  <c r="N81" i="21" s="1"/>
  <c r="H78" i="19"/>
  <c r="N57" i="21" s="1"/>
  <c r="H53" i="19"/>
  <c r="N32" i="21" s="1"/>
  <c r="J53" i="19"/>
  <c r="J21" i="19"/>
  <c r="H21" i="19"/>
  <c r="N8" i="21" s="1"/>
  <c r="J146" i="19"/>
  <c r="J103" i="19"/>
  <c r="J78" i="19"/>
  <c r="H78" i="20"/>
  <c r="N58" i="21" s="1"/>
  <c r="H103" i="20"/>
  <c r="N82" i="21" s="1"/>
  <c r="H146" i="20"/>
  <c r="N108" i="21" s="1"/>
  <c r="J146" i="20"/>
  <c r="J103" i="20"/>
  <c r="J78" i="20"/>
  <c r="J53" i="20"/>
  <c r="J21" i="20"/>
  <c r="C26" i="20"/>
  <c r="C27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H53" i="20"/>
  <c r="N33" i="21" s="1"/>
  <c r="H21" i="20"/>
  <c r="N9" i="21" s="1"/>
  <c r="C108" i="20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83" i="20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58" i="20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3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C108" i="19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83" i="19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58" i="19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26" i="19"/>
  <c r="D26" i="19" s="1"/>
  <c r="D27" i="19" s="1"/>
  <c r="D28" i="19" s="1"/>
  <c r="C3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C108" i="18"/>
  <c r="D108" i="18" s="1"/>
  <c r="C83" i="18"/>
  <c r="D83" i="18" s="1"/>
  <c r="C58" i="18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26" i="18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108" i="17"/>
  <c r="D108" i="17" s="1"/>
  <c r="D109" i="17" s="1"/>
  <c r="C83" i="17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58" i="17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26" i="17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3" i="17"/>
  <c r="D3" i="17" s="1"/>
  <c r="D4" i="17" s="1"/>
  <c r="D5" i="17" s="1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B192" i="20" s="1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218" i="20" s="1"/>
  <c r="B219" i="20" s="1"/>
  <c r="B220" i="20" s="1"/>
  <c r="B221" i="20" s="1"/>
  <c r="B222" i="20" s="1"/>
  <c r="B223" i="20" s="1"/>
  <c r="B224" i="20" s="1"/>
  <c r="B225" i="20" s="1"/>
  <c r="B226" i="20" s="1"/>
  <c r="B227" i="20" s="1"/>
  <c r="B228" i="20" s="1"/>
  <c r="B229" i="20" s="1"/>
  <c r="B230" i="20" s="1"/>
  <c r="B231" i="20" s="1"/>
  <c r="B232" i="20" s="1"/>
  <c r="B233" i="20" s="1"/>
  <c r="B234" i="20" s="1"/>
  <c r="B235" i="20" s="1"/>
  <c r="B236" i="20" s="1"/>
  <c r="B237" i="20" s="1"/>
  <c r="B238" i="20" s="1"/>
  <c r="B239" i="20" s="1"/>
  <c r="B244" i="20" s="1"/>
  <c r="B245" i="20" s="1"/>
  <c r="B246" i="20" s="1"/>
  <c r="B247" i="20" s="1"/>
  <c r="B248" i="20" s="1"/>
  <c r="B249" i="20" s="1"/>
  <c r="B250" i="20" s="1"/>
  <c r="B251" i="20" s="1"/>
  <c r="B252" i="20" s="1"/>
  <c r="B253" i="20" s="1"/>
  <c r="B254" i="20" s="1"/>
  <c r="B255" i="20" s="1"/>
  <c r="B256" i="20" s="1"/>
  <c r="B257" i="20" s="1"/>
  <c r="B258" i="20" s="1"/>
  <c r="B259" i="20" s="1"/>
  <c r="B260" i="20" s="1"/>
  <c r="B261" i="20" s="1"/>
  <c r="B262" i="20" s="1"/>
  <c r="B263" i="20" s="1"/>
  <c r="B264" i="20" s="1"/>
  <c r="B265" i="20" s="1"/>
  <c r="B266" i="20" s="1"/>
  <c r="B271" i="20" s="1"/>
  <c r="B272" i="20" s="1"/>
  <c r="B273" i="20" s="1"/>
  <c r="B274" i="20" s="1"/>
  <c r="B275" i="20" s="1"/>
  <c r="B276" i="20" s="1"/>
  <c r="B277" i="20" s="1"/>
  <c r="B278" i="20" s="1"/>
  <c r="B279" i="20" s="1"/>
  <c r="B280" i="20" s="1"/>
  <c r="B281" i="20" s="1"/>
  <c r="B282" i="20" s="1"/>
  <c r="B283" i="20" s="1"/>
  <c r="B284" i="20" s="1"/>
  <c r="B285" i="20" s="1"/>
  <c r="B286" i="20" s="1"/>
  <c r="B287" i="20" s="1"/>
  <c r="B288" i="20" s="1"/>
  <c r="B289" i="20" s="1"/>
  <c r="B290" i="20" s="1"/>
  <c r="B291" i="20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253" i="19" s="1"/>
  <c r="B254" i="19" s="1"/>
  <c r="B255" i="19" s="1"/>
  <c r="B256" i="19" s="1"/>
  <c r="B257" i="19" s="1"/>
  <c r="B258" i="19" s="1"/>
  <c r="B259" i="19" s="1"/>
  <c r="B260" i="19" s="1"/>
  <c r="B261" i="19" s="1"/>
  <c r="B262" i="19" s="1"/>
  <c r="B263" i="19" s="1"/>
  <c r="B264" i="19" s="1"/>
  <c r="B265" i="19" s="1"/>
  <c r="B266" i="19" s="1"/>
  <c r="B271" i="19" s="1"/>
  <c r="B272" i="19" s="1"/>
  <c r="B273" i="19" s="1"/>
  <c r="B274" i="19" s="1"/>
  <c r="B275" i="19" s="1"/>
  <c r="B276" i="19" s="1"/>
  <c r="B277" i="19" s="1"/>
  <c r="B278" i="19" s="1"/>
  <c r="B279" i="19" s="1"/>
  <c r="B280" i="19" s="1"/>
  <c r="B281" i="19" s="1"/>
  <c r="B282" i="19" s="1"/>
  <c r="B283" i="19" s="1"/>
  <c r="B284" i="19" s="1"/>
  <c r="B285" i="19" s="1"/>
  <c r="B286" i="19" s="1"/>
  <c r="B287" i="19" s="1"/>
  <c r="B288" i="19" s="1"/>
  <c r="B289" i="19" s="1"/>
  <c r="B290" i="19" s="1"/>
  <c r="B291" i="19" s="1"/>
  <c r="B83" i="18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37" i="18" s="1"/>
  <c r="B238" i="18" s="1"/>
  <c r="B239" i="18" s="1"/>
  <c r="B244" i="18" s="1"/>
  <c r="B245" i="18" s="1"/>
  <c r="B246" i="18" s="1"/>
  <c r="B247" i="18" s="1"/>
  <c r="B248" i="18" s="1"/>
  <c r="B249" i="18" s="1"/>
  <c r="B250" i="18" s="1"/>
  <c r="B251" i="18" s="1"/>
  <c r="B252" i="18" s="1"/>
  <c r="B253" i="18" s="1"/>
  <c r="B254" i="18" s="1"/>
  <c r="B255" i="18" s="1"/>
  <c r="B256" i="18" s="1"/>
  <c r="B257" i="18" s="1"/>
  <c r="B258" i="18" s="1"/>
  <c r="B259" i="18" s="1"/>
  <c r="B260" i="18" s="1"/>
  <c r="B261" i="18" s="1"/>
  <c r="B262" i="18" s="1"/>
  <c r="B263" i="18" s="1"/>
  <c r="B264" i="18" s="1"/>
  <c r="B265" i="18" s="1"/>
  <c r="B266" i="18" s="1"/>
  <c r="B271" i="18" s="1"/>
  <c r="B272" i="18" s="1"/>
  <c r="B273" i="18" s="1"/>
  <c r="B274" i="18" s="1"/>
  <c r="B275" i="18" s="1"/>
  <c r="B276" i="18" s="1"/>
  <c r="B277" i="18" s="1"/>
  <c r="B278" i="18" s="1"/>
  <c r="B279" i="18" s="1"/>
  <c r="B280" i="18" s="1"/>
  <c r="B281" i="18" s="1"/>
  <c r="B282" i="18" s="1"/>
  <c r="B283" i="18" s="1"/>
  <c r="B284" i="18" s="1"/>
  <c r="B285" i="18" s="1"/>
  <c r="B286" i="18" s="1"/>
  <c r="B287" i="18" s="1"/>
  <c r="B288" i="18" s="1"/>
  <c r="B289" i="18" s="1"/>
  <c r="B290" i="18" s="1"/>
  <c r="B291" i="18" s="1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55" i="17" s="1"/>
  <c r="B256" i="17" s="1"/>
  <c r="B257" i="17" s="1"/>
  <c r="B258" i="17" s="1"/>
  <c r="B259" i="17" s="1"/>
  <c r="B260" i="17" s="1"/>
  <c r="B261" i="17" s="1"/>
  <c r="B262" i="17" s="1"/>
  <c r="B263" i="17" s="1"/>
  <c r="B264" i="17" s="1"/>
  <c r="B265" i="17" s="1"/>
  <c r="B266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D58" i="19" l="1"/>
  <c r="E58" i="19" s="1"/>
  <c r="D3" i="18"/>
  <c r="E3" i="18" s="1"/>
  <c r="D151" i="17"/>
  <c r="E151" i="17" s="1"/>
  <c r="C27" i="19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D83" i="19"/>
  <c r="E83" i="19" s="1"/>
  <c r="D58" i="17"/>
  <c r="E58" i="17" s="1"/>
  <c r="D83" i="17"/>
  <c r="D84" i="17" s="1"/>
  <c r="D85" i="17" s="1"/>
  <c r="E85" i="17" s="1"/>
  <c r="E193" i="20"/>
  <c r="D194" i="20"/>
  <c r="D195" i="20" s="1"/>
  <c r="D196" i="20" s="1"/>
  <c r="D197" i="20" s="1"/>
  <c r="D198" i="20" s="1"/>
  <c r="D199" i="20" s="1"/>
  <c r="E193" i="19"/>
  <c r="E193" i="18"/>
  <c r="E193" i="17"/>
  <c r="D201" i="5"/>
  <c r="D202" i="5" s="1"/>
  <c r="E193" i="5"/>
  <c r="N60" i="21"/>
  <c r="N110" i="21"/>
  <c r="N35" i="21"/>
  <c r="N84" i="21"/>
  <c r="N11" i="21"/>
  <c r="N136" i="21"/>
  <c r="D84" i="18"/>
  <c r="D85" i="18" s="1"/>
  <c r="E85" i="18" s="1"/>
  <c r="E83" i="18"/>
  <c r="D108" i="20"/>
  <c r="D58" i="20"/>
  <c r="E58" i="20" s="1"/>
  <c r="D151" i="20"/>
  <c r="D152" i="20" s="1"/>
  <c r="D83" i="20"/>
  <c r="D84" i="20" s="1"/>
  <c r="D85" i="20" s="1"/>
  <c r="D26" i="17"/>
  <c r="D27" i="17" s="1"/>
  <c r="D28" i="17" s="1"/>
  <c r="C84" i="18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52" i="19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D108" i="19"/>
  <c r="C109" i="17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D26" i="20"/>
  <c r="D27" i="20" s="1"/>
  <c r="D28" i="20" s="1"/>
  <c r="C109" i="18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D58" i="18"/>
  <c r="E58" i="18" s="1"/>
  <c r="D152" i="19"/>
  <c r="D153" i="19" s="1"/>
  <c r="E108" i="18"/>
  <c r="D109" i="18"/>
  <c r="E109" i="17"/>
  <c r="D110" i="17"/>
  <c r="E3" i="20"/>
  <c r="D59" i="20"/>
  <c r="E26" i="19"/>
  <c r="E4" i="19"/>
  <c r="E3" i="19"/>
  <c r="D59" i="19"/>
  <c r="D60" i="19" s="1"/>
  <c r="E26" i="18"/>
  <c r="D59" i="18"/>
  <c r="D60" i="18" s="1"/>
  <c r="D4" i="18"/>
  <c r="D5" i="18" s="1"/>
  <c r="D6" i="18" s="1"/>
  <c r="D7" i="18" s="1"/>
  <c r="D8" i="18" s="1"/>
  <c r="D9" i="18" s="1"/>
  <c r="D10" i="18" s="1"/>
  <c r="D11" i="18" s="1"/>
  <c r="D12" i="18" s="1"/>
  <c r="E4" i="17"/>
  <c r="E108" i="17"/>
  <c r="E3" i="17"/>
  <c r="D152" i="17"/>
  <c r="D151" i="5"/>
  <c r="E151" i="5" s="1"/>
  <c r="C108" i="5"/>
  <c r="D108" i="5" s="1"/>
  <c r="C83" i="5"/>
  <c r="D83" i="5" s="1"/>
  <c r="C58" i="5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C26" i="5"/>
  <c r="C3" i="5"/>
  <c r="D3" i="5" s="1"/>
  <c r="E3" i="5" s="1"/>
  <c r="D26" i="5"/>
  <c r="D84" i="19" l="1"/>
  <c r="E84" i="18"/>
  <c r="D86" i="18"/>
  <c r="D87" i="18" s="1"/>
  <c r="E87" i="18" s="1"/>
  <c r="E84" i="17"/>
  <c r="D86" i="17"/>
  <c r="D59" i="17"/>
  <c r="D60" i="17" s="1"/>
  <c r="E83" i="17"/>
  <c r="D200" i="20"/>
  <c r="D201" i="20" s="1"/>
  <c r="D202" i="20" s="1"/>
  <c r="D203" i="20" s="1"/>
  <c r="D204" i="20" s="1"/>
  <c r="D205" i="20" s="1"/>
  <c r="D206" i="20" s="1"/>
  <c r="D207" i="20" s="1"/>
  <c r="D208" i="20" s="1"/>
  <c r="D209" i="20" s="1"/>
  <c r="D210" i="20" s="1"/>
  <c r="D203" i="5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E194" i="20"/>
  <c r="E194" i="19"/>
  <c r="D195" i="19"/>
  <c r="E194" i="18"/>
  <c r="E194" i="17"/>
  <c r="E194" i="5"/>
  <c r="C84" i="5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59" i="5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E195" i="5"/>
  <c r="C15" i="20"/>
  <c r="C16" i="20" s="1"/>
  <c r="C17" i="20" s="1"/>
  <c r="C18" i="20" s="1"/>
  <c r="C19" i="20" s="1"/>
  <c r="C20" i="20" s="1"/>
  <c r="C21" i="20" s="1"/>
  <c r="E58" i="5"/>
  <c r="E152" i="19"/>
  <c r="E26" i="5"/>
  <c r="D27" i="5"/>
  <c r="E153" i="19"/>
  <c r="D154" i="19"/>
  <c r="D155" i="19" s="1"/>
  <c r="E151" i="20"/>
  <c r="D4" i="5"/>
  <c r="D5" i="5" s="1"/>
  <c r="D6" i="5" s="1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E83" i="5"/>
  <c r="E26" i="17"/>
  <c r="E83" i="20"/>
  <c r="D109" i="5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E108" i="5"/>
  <c r="E26" i="20"/>
  <c r="E109" i="18"/>
  <c r="D110" i="18"/>
  <c r="E86" i="18"/>
  <c r="E84" i="20"/>
  <c r="E59" i="20"/>
  <c r="D60" i="20"/>
  <c r="D109" i="20"/>
  <c r="D110" i="20" s="1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E59" i="18"/>
  <c r="E27" i="18"/>
  <c r="E59" i="17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76" i="5"/>
  <c r="D77" i="5" s="1"/>
  <c r="D78" i="5" s="1"/>
  <c r="D88" i="18" l="1"/>
  <c r="D211" i="20"/>
  <c r="D212" i="20" s="1"/>
  <c r="D213" i="20" s="1"/>
  <c r="E195" i="20"/>
  <c r="E195" i="19"/>
  <c r="D196" i="19"/>
  <c r="D197" i="19" s="1"/>
  <c r="E195" i="18"/>
  <c r="D196" i="18"/>
  <c r="D197" i="18" s="1"/>
  <c r="D198" i="18" s="1"/>
  <c r="E195" i="17"/>
  <c r="D196" i="17"/>
  <c r="D197" i="17" s="1"/>
  <c r="D198" i="17" s="1"/>
  <c r="E4" i="5"/>
  <c r="D28" i="5"/>
  <c r="E27" i="5"/>
  <c r="E154" i="19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D30" i="20" s="1"/>
  <c r="D31" i="20" s="1"/>
  <c r="D32" i="20" s="1"/>
  <c r="D33" i="20" s="1"/>
  <c r="D34" i="20" s="1"/>
  <c r="D35" i="20" s="1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D152" i="5"/>
  <c r="D153" i="5" s="1"/>
  <c r="D154" i="5" s="1"/>
  <c r="D89" i="18" l="1"/>
  <c r="E88" i="18"/>
  <c r="E196" i="20"/>
  <c r="E196" i="19"/>
  <c r="E196" i="18"/>
  <c r="E196" i="17"/>
  <c r="E196" i="5"/>
  <c r="E197" i="5"/>
  <c r="E28" i="5"/>
  <c r="D29" i="5"/>
  <c r="D155" i="5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D88" i="20" s="1"/>
  <c r="D89" i="20" s="1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E29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E89" i="18" l="1"/>
  <c r="D90" i="18"/>
  <c r="E197" i="20"/>
  <c r="E197" i="19"/>
  <c r="D198" i="19"/>
  <c r="E197" i="18"/>
  <c r="E197" i="17"/>
  <c r="E198" i="5"/>
  <c r="D30" i="5"/>
  <c r="E29" i="5"/>
  <c r="D164" i="5"/>
  <c r="D165" i="5" s="1"/>
  <c r="D166" i="5" s="1"/>
  <c r="D167" i="5" s="1"/>
  <c r="D113" i="18"/>
  <c r="E112" i="18"/>
  <c r="E7" i="20"/>
  <c r="E155" i="20"/>
  <c r="D156" i="20"/>
  <c r="D63" i="20"/>
  <c r="E62" i="20"/>
  <c r="E87" i="20"/>
  <c r="E30" i="20"/>
  <c r="E111" i="20"/>
  <c r="D112" i="20"/>
  <c r="D113" i="20" s="1"/>
  <c r="E87" i="19"/>
  <c r="E111" i="19"/>
  <c r="D112" i="19"/>
  <c r="D63" i="19"/>
  <c r="E62" i="19"/>
  <c r="E30" i="19"/>
  <c r="E8" i="19"/>
  <c r="E157" i="19"/>
  <c r="D158" i="19"/>
  <c r="E30" i="18"/>
  <c r="D63" i="18"/>
  <c r="E62" i="18"/>
  <c r="E7" i="18"/>
  <c r="E89" i="17"/>
  <c r="D90" i="17"/>
  <c r="D63" i="17"/>
  <c r="E62" i="17"/>
  <c r="E30" i="17"/>
  <c r="E8" i="17"/>
  <c r="E155" i="17"/>
  <c r="D156" i="17"/>
  <c r="E113" i="17"/>
  <c r="D114" i="17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D91" i="18" l="1"/>
  <c r="E90" i="18"/>
  <c r="E198" i="20"/>
  <c r="E198" i="19"/>
  <c r="D199" i="19"/>
  <c r="E198" i="18"/>
  <c r="D199" i="18"/>
  <c r="D199" i="17"/>
  <c r="E198" i="17"/>
  <c r="E199" i="5"/>
  <c r="D31" i="5"/>
  <c r="E30" i="5"/>
  <c r="D168" i="5"/>
  <c r="D169" i="5" s="1"/>
  <c r="D170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153" i="5"/>
  <c r="E85" i="5"/>
  <c r="E91" i="18" l="1"/>
  <c r="D92" i="18"/>
  <c r="E199" i="20"/>
  <c r="E199" i="19"/>
  <c r="D200" i="19"/>
  <c r="D201" i="19" s="1"/>
  <c r="D202" i="19" s="1"/>
  <c r="E199" i="18"/>
  <c r="D200" i="18"/>
  <c r="D201" i="18" s="1"/>
  <c r="D202" i="18" s="1"/>
  <c r="E199" i="17"/>
  <c r="D200" i="17"/>
  <c r="D201" i="17" s="1"/>
  <c r="E200" i="5"/>
  <c r="D171" i="5"/>
  <c r="D172" i="5" s="1"/>
  <c r="D32" i="5"/>
  <c r="E31" i="5"/>
  <c r="E114" i="18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154" i="5"/>
  <c r="E86" i="5"/>
  <c r="D93" i="18" l="1"/>
  <c r="E92" i="18"/>
  <c r="E200" i="20"/>
  <c r="E200" i="19"/>
  <c r="E200" i="18"/>
  <c r="E200" i="17"/>
  <c r="E201" i="5"/>
  <c r="D173" i="5"/>
  <c r="D174" i="5" s="1"/>
  <c r="D175" i="5" s="1"/>
  <c r="D176" i="5" s="1"/>
  <c r="D177" i="5" s="1"/>
  <c r="D178" i="5" s="1"/>
  <c r="D179" i="5" s="1"/>
  <c r="D180" i="5" s="1"/>
  <c r="D181" i="5" s="1"/>
  <c r="D182" i="5" s="1"/>
  <c r="D33" i="5"/>
  <c r="E32" i="5"/>
  <c r="E115" i="18"/>
  <c r="D116" i="18"/>
  <c r="E10" i="20"/>
  <c r="D66" i="20"/>
  <c r="D67" i="20" s="1"/>
  <c r="E65" i="20"/>
  <c r="D115" i="20"/>
  <c r="E114" i="20"/>
  <c r="D159" i="20"/>
  <c r="E158" i="20"/>
  <c r="D91" i="20"/>
  <c r="D92" i="20" s="1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66" i="18"/>
  <c r="D67" i="18" s="1"/>
  <c r="E65" i="18"/>
  <c r="E33" i="18"/>
  <c r="E10" i="18"/>
  <c r="D93" i="17"/>
  <c r="E92" i="17"/>
  <c r="D117" i="17"/>
  <c r="E116" i="17"/>
  <c r="E33" i="17"/>
  <c r="E11" i="17"/>
  <c r="D159" i="17"/>
  <c r="E158" i="17"/>
  <c r="D66" i="17"/>
  <c r="D67" i="17" s="1"/>
  <c r="E65" i="17"/>
  <c r="E155" i="5"/>
  <c r="E87" i="5"/>
  <c r="E93" i="18" l="1"/>
  <c r="D94" i="18"/>
  <c r="E201" i="20"/>
  <c r="E201" i="19"/>
  <c r="E201" i="18"/>
  <c r="E201" i="17"/>
  <c r="D202" i="17"/>
  <c r="E202" i="5"/>
  <c r="D183" i="5"/>
  <c r="D184" i="5" s="1"/>
  <c r="E177" i="5"/>
  <c r="D34" i="5"/>
  <c r="E33" i="5"/>
  <c r="D117" i="18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66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E156" i="5"/>
  <c r="E88" i="5"/>
  <c r="D95" i="18" l="1"/>
  <c r="E94" i="18"/>
  <c r="E202" i="20"/>
  <c r="D203" i="19"/>
  <c r="E202" i="19"/>
  <c r="D203" i="18"/>
  <c r="E202" i="18"/>
  <c r="D203" i="17"/>
  <c r="E202" i="17"/>
  <c r="E203" i="5"/>
  <c r="D185" i="5"/>
  <c r="D186" i="5" s="1"/>
  <c r="D187" i="5" s="1"/>
  <c r="E178" i="5"/>
  <c r="D35" i="5"/>
  <c r="E34" i="5"/>
  <c r="E117" i="18"/>
  <c r="D118" i="18"/>
  <c r="E67" i="20"/>
  <c r="D68" i="20"/>
  <c r="D69" i="20" s="1"/>
  <c r="D70" i="20" s="1"/>
  <c r="D71" i="20" s="1"/>
  <c r="D72" i="20" s="1"/>
  <c r="D73" i="20" s="1"/>
  <c r="E35" i="20"/>
  <c r="D36" i="20"/>
  <c r="D93" i="20"/>
  <c r="E92" i="20"/>
  <c r="D117" i="20"/>
  <c r="E116" i="20"/>
  <c r="D161" i="20"/>
  <c r="E160" i="20"/>
  <c r="D13" i="20"/>
  <c r="D14" i="20" s="1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D164" i="19" s="1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157" i="5"/>
  <c r="E89" i="5"/>
  <c r="E95" i="18" l="1"/>
  <c r="D96" i="18"/>
  <c r="E203" i="20"/>
  <c r="E203" i="19"/>
  <c r="D204" i="19"/>
  <c r="E203" i="18"/>
  <c r="D204" i="18"/>
  <c r="E203" i="17"/>
  <c r="D204" i="17"/>
  <c r="E204" i="5"/>
  <c r="E179" i="5"/>
  <c r="D36" i="5"/>
  <c r="E35" i="5"/>
  <c r="D119" i="18"/>
  <c r="E118" i="18"/>
  <c r="E93" i="20"/>
  <c r="D94" i="20"/>
  <c r="D95" i="20" s="1"/>
  <c r="E36" i="20"/>
  <c r="D37" i="20"/>
  <c r="D38" i="20" s="1"/>
  <c r="D39" i="20" s="1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3" i="18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E158" i="5"/>
  <c r="E90" i="5"/>
  <c r="D97" i="18" l="1"/>
  <c r="E96" i="18"/>
  <c r="E204" i="20"/>
  <c r="E204" i="19"/>
  <c r="D205" i="19"/>
  <c r="D205" i="18"/>
  <c r="E204" i="18"/>
  <c r="D205" i="17"/>
  <c r="E204" i="17"/>
  <c r="E205" i="5"/>
  <c r="E180" i="5"/>
  <c r="D37" i="5"/>
  <c r="E36" i="5"/>
  <c r="D120" i="18"/>
  <c r="E119" i="18"/>
  <c r="D119" i="20"/>
  <c r="E118" i="20"/>
  <c r="D15" i="20"/>
  <c r="D16" i="20" s="1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D166" i="19" s="1"/>
  <c r="E164" i="19"/>
  <c r="D95" i="19"/>
  <c r="E94" i="19"/>
  <c r="D15" i="18"/>
  <c r="D16" i="18" s="1"/>
  <c r="E14" i="18"/>
  <c r="E37" i="18"/>
  <c r="E69" i="18"/>
  <c r="E15" i="17"/>
  <c r="D163" i="17"/>
  <c r="E162" i="17"/>
  <c r="E96" i="17"/>
  <c r="D121" i="17"/>
  <c r="E120" i="17"/>
  <c r="E69" i="17"/>
  <c r="E37" i="17"/>
  <c r="E159" i="5"/>
  <c r="E91" i="5"/>
  <c r="E97" i="18" l="1"/>
  <c r="D98" i="18"/>
  <c r="E205" i="20"/>
  <c r="E205" i="19"/>
  <c r="D206" i="19"/>
  <c r="D207" i="19" s="1"/>
  <c r="E205" i="18"/>
  <c r="D206" i="18"/>
  <c r="D207" i="18" s="1"/>
  <c r="E205" i="17"/>
  <c r="D206" i="17"/>
  <c r="D207" i="17" s="1"/>
  <c r="E206" i="5"/>
  <c r="E181" i="5"/>
  <c r="D38" i="5"/>
  <c r="E37" i="5"/>
  <c r="D121" i="18"/>
  <c r="E120" i="18"/>
  <c r="E38" i="20"/>
  <c r="E163" i="20"/>
  <c r="D164" i="20"/>
  <c r="E70" i="20"/>
  <c r="E15" i="20"/>
  <c r="E95" i="20"/>
  <c r="D96" i="20"/>
  <c r="D97" i="20" s="1"/>
  <c r="E119" i="20"/>
  <c r="D120" i="20"/>
  <c r="E38" i="19"/>
  <c r="D17" i="19"/>
  <c r="E16" i="19"/>
  <c r="E119" i="19"/>
  <c r="D120" i="19"/>
  <c r="E70" i="19"/>
  <c r="E95" i="19"/>
  <c r="D96" i="19"/>
  <c r="E165" i="19"/>
  <c r="E70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160" i="5"/>
  <c r="E92" i="5"/>
  <c r="D99" i="18" l="1"/>
  <c r="E98" i="18"/>
  <c r="E206" i="20"/>
  <c r="E206" i="19"/>
  <c r="E206" i="18"/>
  <c r="E206" i="17"/>
  <c r="E207" i="5"/>
  <c r="E182" i="5"/>
  <c r="D39" i="5"/>
  <c r="E38" i="5"/>
  <c r="D122" i="18"/>
  <c r="E121" i="18"/>
  <c r="D17" i="20"/>
  <c r="E16" i="20"/>
  <c r="E71" i="20"/>
  <c r="D121" i="20"/>
  <c r="E120" i="20"/>
  <c r="D165" i="20"/>
  <c r="D166" i="20" s="1"/>
  <c r="E164" i="20"/>
  <c r="E96" i="20"/>
  <c r="E39" i="20"/>
  <c r="D40" i="20"/>
  <c r="D41" i="20" s="1"/>
  <c r="D42" i="20" s="1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71" i="18"/>
  <c r="E16" i="18"/>
  <c r="D17" i="18"/>
  <c r="E39" i="18"/>
  <c r="D40" i="18"/>
  <c r="D41" i="18" s="1"/>
  <c r="D42" i="18" s="1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E161" i="5"/>
  <c r="E93" i="5"/>
  <c r="D100" i="18" l="1"/>
  <c r="E99" i="18"/>
  <c r="E207" i="20"/>
  <c r="E207" i="19"/>
  <c r="D208" i="19"/>
  <c r="E207" i="18"/>
  <c r="D208" i="18"/>
  <c r="E207" i="17"/>
  <c r="D208" i="17"/>
  <c r="E208" i="5"/>
  <c r="E183" i="5"/>
  <c r="D40" i="5"/>
  <c r="E39" i="5"/>
  <c r="D123" i="18"/>
  <c r="E122" i="18"/>
  <c r="E165" i="20"/>
  <c r="E121" i="20"/>
  <c r="D122" i="20"/>
  <c r="E40" i="20"/>
  <c r="E72" i="20"/>
  <c r="E97" i="20"/>
  <c r="D98" i="20"/>
  <c r="D99" i="20" s="1"/>
  <c r="D100" i="20" s="1"/>
  <c r="D101" i="20" s="1"/>
  <c r="D102" i="20" s="1"/>
  <c r="D103" i="20" s="1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D18" i="18"/>
  <c r="E17" i="18"/>
  <c r="E40" i="18"/>
  <c r="E72" i="17"/>
  <c r="E99" i="17"/>
  <c r="D100" i="17"/>
  <c r="E123" i="17"/>
  <c r="D124" i="17"/>
  <c r="E40" i="17"/>
  <c r="E18" i="17"/>
  <c r="D19" i="17"/>
  <c r="E165" i="17"/>
  <c r="E162" i="5"/>
  <c r="E94" i="5"/>
  <c r="D101" i="18" l="1"/>
  <c r="E100" i="18"/>
  <c r="E208" i="20"/>
  <c r="D209" i="19"/>
  <c r="D210" i="19" s="1"/>
  <c r="D211" i="19" s="1"/>
  <c r="E208" i="19"/>
  <c r="E208" i="18"/>
  <c r="D209" i="18"/>
  <c r="D210" i="18" s="1"/>
  <c r="D211" i="18" s="1"/>
  <c r="D209" i="17"/>
  <c r="D210" i="17" s="1"/>
  <c r="E208" i="17"/>
  <c r="E209" i="5"/>
  <c r="E184" i="5"/>
  <c r="D41" i="5"/>
  <c r="E40" i="5"/>
  <c r="E123" i="18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163" i="5"/>
  <c r="E95" i="5"/>
  <c r="D102" i="18" l="1"/>
  <c r="E101" i="18"/>
  <c r="E209" i="20"/>
  <c r="E209" i="19"/>
  <c r="E209" i="18"/>
  <c r="E209" i="17"/>
  <c r="E210" i="5"/>
  <c r="E185" i="5"/>
  <c r="D42" i="5"/>
  <c r="E41" i="5"/>
  <c r="D125" i="18"/>
  <c r="E124" i="18"/>
  <c r="E167" i="20"/>
  <c r="D168" i="20"/>
  <c r="D20" i="20"/>
  <c r="D21" i="20" s="1"/>
  <c r="E19" i="20"/>
  <c r="E42" i="20"/>
  <c r="D43" i="20"/>
  <c r="E123" i="20"/>
  <c r="D124" i="20"/>
  <c r="E99" i="20"/>
  <c r="E74" i="20"/>
  <c r="D75" i="20"/>
  <c r="D76" i="20" s="1"/>
  <c r="D77" i="20" s="1"/>
  <c r="D78" i="20" s="1"/>
  <c r="E21" i="19"/>
  <c r="E20" i="19"/>
  <c r="E169" i="19"/>
  <c r="D170" i="19"/>
  <c r="D43" i="19"/>
  <c r="E42" i="19"/>
  <c r="E74" i="19"/>
  <c r="E123" i="19"/>
  <c r="D124" i="19"/>
  <c r="E99" i="19"/>
  <c r="E74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E164" i="5"/>
  <c r="E96" i="5"/>
  <c r="D103" i="18" l="1"/>
  <c r="E103" i="18" s="1"/>
  <c r="E102" i="18"/>
  <c r="E210" i="20"/>
  <c r="E210" i="19"/>
  <c r="E210" i="18"/>
  <c r="D211" i="17"/>
  <c r="E210" i="17"/>
  <c r="E211" i="5"/>
  <c r="E186" i="5"/>
  <c r="E187" i="5"/>
  <c r="D43" i="5"/>
  <c r="E42" i="5"/>
  <c r="E125" i="18"/>
  <c r="D126" i="18"/>
  <c r="D125" i="20"/>
  <c r="E124" i="20"/>
  <c r="E43" i="20"/>
  <c r="D44" i="20"/>
  <c r="D45" i="20" s="1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E97" i="5"/>
  <c r="E211" i="20" l="1"/>
  <c r="E211" i="19"/>
  <c r="D212" i="19"/>
  <c r="E211" i="18"/>
  <c r="D212" i="18"/>
  <c r="E211" i="17"/>
  <c r="D212" i="17"/>
  <c r="E212" i="5"/>
  <c r="E43" i="5"/>
  <c r="D44" i="5"/>
  <c r="D127" i="18"/>
  <c r="E126" i="18"/>
  <c r="E76" i="20"/>
  <c r="E44" i="20"/>
  <c r="E169" i="20"/>
  <c r="D170" i="20"/>
  <c r="D171" i="20" s="1"/>
  <c r="E101" i="20"/>
  <c r="E125" i="20"/>
  <c r="D126" i="20"/>
  <c r="E125" i="19"/>
  <c r="D126" i="19"/>
  <c r="E171" i="19"/>
  <c r="D172" i="19"/>
  <c r="E101" i="19"/>
  <c r="E44" i="19"/>
  <c r="E76" i="19"/>
  <c r="E76" i="18"/>
  <c r="E44" i="18"/>
  <c r="E127" i="17"/>
  <c r="D128" i="17"/>
  <c r="E76" i="17"/>
  <c r="E44" i="17"/>
  <c r="E169" i="17"/>
  <c r="D170" i="17"/>
  <c r="E166" i="5"/>
  <c r="E98" i="5"/>
  <c r="E212" i="20" l="1"/>
  <c r="D213" i="19"/>
  <c r="E212" i="19"/>
  <c r="D213" i="18"/>
  <c r="E213" i="18" s="1"/>
  <c r="E212" i="18"/>
  <c r="D213" i="17"/>
  <c r="E212" i="17"/>
  <c r="E213" i="5"/>
  <c r="D45" i="5"/>
  <c r="E44" i="5"/>
  <c r="D128" i="18"/>
  <c r="E127" i="18"/>
  <c r="E103" i="20"/>
  <c r="E102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E77" i="18"/>
  <c r="E78" i="18"/>
  <c r="D171" i="17"/>
  <c r="E170" i="17"/>
  <c r="D46" i="17"/>
  <c r="E45" i="17"/>
  <c r="E77" i="17"/>
  <c r="E78" i="17"/>
  <c r="D129" i="17"/>
  <c r="E128" i="17"/>
  <c r="E167" i="5"/>
  <c r="E99" i="5"/>
  <c r="E213" i="20" l="1"/>
  <c r="E213" i="19"/>
  <c r="E213" i="17"/>
  <c r="D46" i="5"/>
  <c r="E45" i="5"/>
  <c r="D129" i="18"/>
  <c r="E128" i="18"/>
  <c r="E127" i="20"/>
  <c r="D128" i="20"/>
  <c r="E46" i="20"/>
  <c r="D47" i="20"/>
  <c r="E171" i="20"/>
  <c r="D172" i="20"/>
  <c r="D173" i="20" s="1"/>
  <c r="E127" i="19"/>
  <c r="D128" i="19"/>
  <c r="E173" i="19"/>
  <c r="D174" i="19"/>
  <c r="D175" i="19" s="1"/>
  <c r="E46" i="19"/>
  <c r="D47" i="19"/>
  <c r="E46" i="18"/>
  <c r="D47" i="18"/>
  <c r="E129" i="17"/>
  <c r="D130" i="17"/>
  <c r="E46" i="17"/>
  <c r="D47" i="17"/>
  <c r="E171" i="17"/>
  <c r="D172" i="17"/>
  <c r="E168" i="5"/>
  <c r="E100" i="5"/>
  <c r="D47" i="5" l="1"/>
  <c r="E46" i="5"/>
  <c r="E129" i="18"/>
  <c r="D130" i="18"/>
  <c r="E172" i="20"/>
  <c r="E47" i="20"/>
  <c r="D48" i="20"/>
  <c r="D49" i="20" s="1"/>
  <c r="D129" i="20"/>
  <c r="E128" i="20"/>
  <c r="E47" i="19"/>
  <c r="D48" i="19"/>
  <c r="D49" i="19" s="1"/>
  <c r="D50" i="19" s="1"/>
  <c r="E174" i="19"/>
  <c r="D129" i="19"/>
  <c r="E128" i="19"/>
  <c r="D48" i="18"/>
  <c r="D49" i="18" s="1"/>
  <c r="D50" i="18" s="1"/>
  <c r="E47" i="18"/>
  <c r="D173" i="17"/>
  <c r="E172" i="17"/>
  <c r="D48" i="17"/>
  <c r="D49" i="17" s="1"/>
  <c r="D50" i="17" s="1"/>
  <c r="E47" i="17"/>
  <c r="D131" i="17"/>
  <c r="E130" i="17"/>
  <c r="E169" i="5"/>
  <c r="E59" i="5"/>
  <c r="E47" i="5" l="1"/>
  <c r="D48" i="5"/>
  <c r="D131" i="18"/>
  <c r="E130" i="18"/>
  <c r="E129" i="20"/>
  <c r="D130" i="20"/>
  <c r="E48" i="20"/>
  <c r="E173" i="20"/>
  <c r="D174" i="20"/>
  <c r="E129" i="19"/>
  <c r="D130" i="19"/>
  <c r="E175" i="19"/>
  <c r="D176" i="19"/>
  <c r="D177" i="19" s="1"/>
  <c r="D178" i="19" s="1"/>
  <c r="E48" i="19"/>
  <c r="E48" i="18"/>
  <c r="E131" i="17"/>
  <c r="D132" i="17"/>
  <c r="D133" i="17" s="1"/>
  <c r="D134" i="17" s="1"/>
  <c r="E48" i="17"/>
  <c r="E173" i="17"/>
  <c r="D174" i="17"/>
  <c r="E170" i="5"/>
  <c r="E101" i="5"/>
  <c r="E102" i="5"/>
  <c r="E60" i="5"/>
  <c r="D49" i="5" l="1"/>
  <c r="E48" i="5"/>
  <c r="E131" i="18"/>
  <c r="D132" i="18"/>
  <c r="D175" i="20"/>
  <c r="E174" i="20"/>
  <c r="D50" i="20"/>
  <c r="E49" i="20"/>
  <c r="D131" i="20"/>
  <c r="E130" i="20"/>
  <c r="E176" i="19"/>
  <c r="D131" i="19"/>
  <c r="E130" i="19"/>
  <c r="E49" i="19"/>
  <c r="E49" i="18"/>
  <c r="D175" i="17"/>
  <c r="E174" i="17"/>
  <c r="E49" i="17"/>
  <c r="E132" i="17"/>
  <c r="E171" i="5"/>
  <c r="E103" i="5"/>
  <c r="E61" i="5"/>
  <c r="E177" i="19" l="1"/>
  <c r="D50" i="5"/>
  <c r="E49" i="5"/>
  <c r="D133" i="18"/>
  <c r="E132" i="18"/>
  <c r="E131" i="20"/>
  <c r="D132" i="20"/>
  <c r="D133" i="20" s="1"/>
  <c r="D134" i="20" s="1"/>
  <c r="E50" i="20"/>
  <c r="D51" i="20"/>
  <c r="D52" i="20" s="1"/>
  <c r="D53" i="20" s="1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E178" i="19" l="1"/>
  <c r="D179" i="19"/>
  <c r="D51" i="5"/>
  <c r="E50" i="5"/>
  <c r="D134" i="18"/>
  <c r="E133" i="18"/>
  <c r="D177" i="20"/>
  <c r="D178" i="20" s="1"/>
  <c r="E176" i="20"/>
  <c r="E132" i="20"/>
  <c r="E51" i="20"/>
  <c r="E132" i="19"/>
  <c r="E51" i="19"/>
  <c r="E51" i="18"/>
  <c r="D177" i="17"/>
  <c r="D178" i="17" s="1"/>
  <c r="D179" i="17" s="1"/>
  <c r="E176" i="17"/>
  <c r="E51" i="17"/>
  <c r="D135" i="17"/>
  <c r="E134" i="17"/>
  <c r="E173" i="5"/>
  <c r="E109" i="5"/>
  <c r="E63" i="5"/>
  <c r="E177" i="20" l="1"/>
  <c r="D180" i="19"/>
  <c r="E179" i="19"/>
  <c r="E177" i="17"/>
  <c r="D52" i="5"/>
  <c r="E51" i="5"/>
  <c r="D135" i="18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79" i="20" l="1"/>
  <c r="E178" i="20"/>
  <c r="E180" i="19"/>
  <c r="D181" i="19"/>
  <c r="E178" i="17"/>
  <c r="D53" i="5"/>
  <c r="E53" i="5" s="1"/>
  <c r="E52" i="5"/>
  <c r="D136" i="18"/>
  <c r="E135" i="18"/>
  <c r="D135" i="20"/>
  <c r="E134" i="20"/>
  <c r="D135" i="19"/>
  <c r="E134" i="19"/>
  <c r="E136" i="17"/>
  <c r="E175" i="5"/>
  <c r="E111" i="5"/>
  <c r="E65" i="5"/>
  <c r="D180" i="20" l="1"/>
  <c r="E179" i="20"/>
  <c r="D182" i="19"/>
  <c r="E181" i="19"/>
  <c r="D180" i="17"/>
  <c r="E179" i="17"/>
  <c r="E136" i="18"/>
  <c r="D137" i="18"/>
  <c r="E135" i="20"/>
  <c r="D136" i="20"/>
  <c r="D137" i="20" s="1"/>
  <c r="D138" i="20" s="1"/>
  <c r="E135" i="19"/>
  <c r="D136" i="19"/>
  <c r="D137" i="19" s="1"/>
  <c r="D138" i="19" s="1"/>
  <c r="E137" i="17"/>
  <c r="E176" i="5"/>
  <c r="E112" i="5"/>
  <c r="E66" i="5"/>
  <c r="E180" i="20" l="1"/>
  <c r="D181" i="20"/>
  <c r="E182" i="19"/>
  <c r="D183" i="19"/>
  <c r="D184" i="19" s="1"/>
  <c r="D185" i="19" s="1"/>
  <c r="E180" i="17"/>
  <c r="D181" i="17"/>
  <c r="E137" i="18"/>
  <c r="D138" i="18"/>
  <c r="E136" i="20"/>
  <c r="E136" i="19"/>
  <c r="D139" i="17"/>
  <c r="E138" i="17"/>
  <c r="E113" i="5"/>
  <c r="E67" i="5"/>
  <c r="D182" i="20" l="1"/>
  <c r="D183" i="20" s="1"/>
  <c r="E181" i="20"/>
  <c r="E183" i="19"/>
  <c r="D182" i="17"/>
  <c r="E181" i="17"/>
  <c r="D139" i="18"/>
  <c r="E138" i="18"/>
  <c r="E137" i="20"/>
  <c r="E137" i="19"/>
  <c r="E139" i="17"/>
  <c r="D140" i="17"/>
  <c r="E114" i="5"/>
  <c r="E68" i="5"/>
  <c r="E182" i="20" l="1"/>
  <c r="E184" i="19"/>
  <c r="E182" i="17"/>
  <c r="D183" i="17"/>
  <c r="E139" i="18"/>
  <c r="D140" i="18"/>
  <c r="D139" i="20"/>
  <c r="E138" i="20"/>
  <c r="D139" i="19"/>
  <c r="E138" i="19"/>
  <c r="D141" i="17"/>
  <c r="E140" i="17"/>
  <c r="E115" i="5"/>
  <c r="E69" i="5"/>
  <c r="D184" i="20" l="1"/>
  <c r="E183" i="20"/>
  <c r="E185" i="19"/>
  <c r="D186" i="19"/>
  <c r="D184" i="17"/>
  <c r="D185" i="17" s="1"/>
  <c r="E183" i="17"/>
  <c r="D141" i="18"/>
  <c r="E140" i="18"/>
  <c r="E139" i="20"/>
  <c r="D140" i="20"/>
  <c r="E139" i="19"/>
  <c r="D140" i="19"/>
  <c r="E141" i="17"/>
  <c r="D142" i="17"/>
  <c r="E116" i="5"/>
  <c r="E70" i="5"/>
  <c r="E184" i="20" l="1"/>
  <c r="D185" i="20"/>
  <c r="E186" i="19"/>
  <c r="D187" i="19"/>
  <c r="E187" i="19" s="1"/>
  <c r="E184" i="17"/>
  <c r="E141" i="18"/>
  <c r="D142" i="18"/>
  <c r="D141" i="20"/>
  <c r="E140" i="20"/>
  <c r="D141" i="19"/>
  <c r="E140" i="19"/>
  <c r="D143" i="17"/>
  <c r="E142" i="17"/>
  <c r="E117" i="5"/>
  <c r="E71" i="5"/>
  <c r="D186" i="20" l="1"/>
  <c r="E185" i="20"/>
  <c r="E185" i="17"/>
  <c r="D186" i="17"/>
  <c r="D143" i="18"/>
  <c r="E142" i="18"/>
  <c r="E141" i="20"/>
  <c r="D142" i="20"/>
  <c r="E141" i="19"/>
  <c r="D142" i="19"/>
  <c r="E143" i="17"/>
  <c r="D144" i="17"/>
  <c r="D145" i="17" s="1"/>
  <c r="D146" i="17" s="1"/>
  <c r="E118" i="5"/>
  <c r="E72" i="5"/>
  <c r="D187" i="20" l="1"/>
  <c r="E187" i="20" s="1"/>
  <c r="E186" i="20"/>
  <c r="E186" i="17"/>
  <c r="D187" i="17"/>
  <c r="E187" i="17" s="1"/>
  <c r="E143" i="18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D145" i="20" s="1"/>
  <c r="D146" i="20" s="1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135" i="5" l="1"/>
  <c r="C27" i="5" l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  <c r="D151" i="18"/>
  <c r="E151" i="18" s="1"/>
  <c r="C152" i="18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D152" i="18" l="1"/>
  <c r="D153" i="18" l="1"/>
  <c r="E152" i="18"/>
  <c r="D154" i="18" l="1"/>
  <c r="E153" i="18"/>
  <c r="D155" i="18" l="1"/>
  <c r="E154" i="18"/>
  <c r="E155" i="18" l="1"/>
  <c r="D156" i="18"/>
  <c r="D157" i="18" l="1"/>
  <c r="E156" i="18"/>
  <c r="E157" i="18" l="1"/>
  <c r="D158" i="18"/>
  <c r="E158" i="18" l="1"/>
  <c r="D159" i="18"/>
  <c r="E159" i="18" l="1"/>
  <c r="D160" i="18"/>
  <c r="D161" i="18" l="1"/>
  <c r="E160" i="18"/>
  <c r="D162" i="18" l="1"/>
  <c r="E161" i="18"/>
  <c r="D163" i="18" l="1"/>
  <c r="E162" i="18"/>
  <c r="D164" i="18" l="1"/>
  <c r="E163" i="18"/>
  <c r="E164" i="18" l="1"/>
  <c r="D165" i="18"/>
  <c r="E165" i="18" l="1"/>
  <c r="D166" i="18"/>
  <c r="E166" i="18" l="1"/>
  <c r="D167" i="18"/>
  <c r="E167" i="18" l="1"/>
  <c r="D168" i="18"/>
  <c r="D169" i="18" l="1"/>
  <c r="E168" i="18"/>
  <c r="D170" i="18" l="1"/>
  <c r="E169" i="18"/>
  <c r="D171" i="18" l="1"/>
  <c r="E170" i="18"/>
  <c r="E171" i="18" l="1"/>
  <c r="D172" i="18"/>
  <c r="E172" i="18" l="1"/>
  <c r="D173" i="18"/>
  <c r="D174" i="18" l="1"/>
  <c r="E173" i="18"/>
  <c r="E174" i="18" l="1"/>
  <c r="D175" i="18"/>
  <c r="E175" i="18" l="1"/>
  <c r="D176" i="18"/>
  <c r="E176" i="18" l="1"/>
  <c r="D177" i="18"/>
  <c r="E177" i="18" l="1"/>
  <c r="D178" i="18"/>
  <c r="D179" i="18" l="1"/>
  <c r="E178" i="18"/>
  <c r="E179" i="18" l="1"/>
  <c r="D180" i="18"/>
  <c r="E180" i="18" l="1"/>
  <c r="D181" i="18"/>
  <c r="E181" i="18" l="1"/>
  <c r="D182" i="18"/>
  <c r="D183" i="18" l="1"/>
  <c r="E182" i="18"/>
  <c r="D184" i="18" l="1"/>
  <c r="D185" i="18" s="1"/>
  <c r="E183" i="18"/>
  <c r="E184" i="18" l="1"/>
  <c r="E185" i="18" l="1"/>
  <c r="D186" i="18"/>
  <c r="D187" i="18" l="1"/>
  <c r="E187" i="18" s="1"/>
  <c r="E186" i="18"/>
</calcChain>
</file>

<file path=xl/sharedStrings.xml><?xml version="1.0" encoding="utf-8"?>
<sst xmlns="http://schemas.openxmlformats.org/spreadsheetml/2006/main" count="647" uniqueCount="356">
  <si>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</si>
  <si>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</si>
  <si>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</si>
  <si>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</si>
  <si>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</si>
  <si>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</si>
  <si>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</si>
  <si>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</si>
  <si>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</si>
  <si>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</si>
  <si>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</si>
  <si>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</si>
  <si>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</si>
  <si>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</si>
  <si>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</si>
  <si>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</si>
  <si>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</si>
  <si>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</si>
  <si>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</si>
  <si>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</si>
  <si>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</si>
  <si>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</si>
  <si>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</si>
  <si>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</si>
  <si>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</si>
  <si>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</si>
  <si>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</si>
  <si>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</si>
  <si>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</si>
  <si>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</si>
  <si>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</si>
  <si>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</si>
  <si>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</si>
  <si>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</si>
  <si>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</si>
  <si>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</si>
  <si>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</si>
  <si>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</si>
  <si>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</si>
  <si>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</si>
  <si>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</si>
  <si>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</si>
  <si>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</si>
  <si>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</si>
  <si>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</si>
  <si>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</si>
  <si>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</si>
  <si>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</si>
  <si>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</si>
  <si>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</si>
  <si>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</si>
  <si>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</si>
  <si>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</si>
  <si>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</si>
  <si>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</si>
  <si>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</si>
  <si>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</si>
  <si>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</si>
  <si>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</si>
  <si>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</si>
  <si>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</si>
  <si>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</si>
  <si>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</si>
  <si>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</si>
  <si>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</si>
  <si>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</si>
  <si>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</si>
  <si>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</si>
  <si>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</si>
  <si>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</si>
  <si>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</si>
  <si>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</si>
  <si>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</si>
  <si>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</si>
  <si>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</si>
  <si>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</si>
  <si>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</si>
  <si>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</si>
  <si>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</si>
  <si>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</si>
  <si>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</si>
  <si>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</si>
  <si>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</si>
  <si>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</si>
  <si>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</si>
  <si>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</si>
  <si>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</si>
  <si>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</si>
  <si>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</si>
  <si>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</si>
  <si>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</si>
  <si>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</si>
  <si>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</si>
  <si>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</si>
  <si>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</si>
  <si>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</si>
  <si>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</si>
  <si>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</si>
  <si>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</si>
  <si>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</si>
  <si>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</si>
  <si>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</si>
  <si>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</si>
  <si>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</si>
  <si>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</si>
  <si>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</si>
  <si>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</si>
  <si>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</si>
  <si>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</si>
  <si>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</si>
  <si>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</si>
  <si>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</si>
  <si>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</si>
  <si>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</si>
  <si>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</si>
  <si>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</si>
  <si>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</si>
  <si>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</si>
  <si>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</si>
  <si>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</si>
  <si>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</si>
  <si>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</si>
  <si>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</si>
  <si>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</si>
  <si>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</si>
  <si>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</si>
  <si>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</si>
  <si>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</si>
  <si>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</si>
  <si>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</si>
  <si>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</si>
  <si>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</si>
  <si>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</si>
  <si>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</si>
  <si>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</si>
  <si>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</si>
  <si>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</si>
  <si>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</si>
  <si>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</si>
  <si>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</si>
  <si>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</si>
  <si>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</si>
  <si>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</si>
  <si>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</si>
  <si>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</si>
  <si>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</si>
  <si>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</si>
  <si>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</si>
  <si>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</si>
  <si>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</si>
  <si>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</si>
  <si>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</si>
  <si>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</si>
  <si>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</si>
  <si>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</si>
  <si>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</si>
  <si>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</si>
  <si>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</si>
  <si>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</si>
  <si>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</si>
  <si>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</si>
  <si>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</si>
  <si>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</si>
  <si>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</si>
  <si>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</si>
  <si>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</si>
  <si>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</si>
  <si>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</si>
  <si>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</si>
  <si>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</si>
  <si>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</si>
  <si>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</si>
  <si>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</si>
  <si>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</si>
  <si>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</si>
  <si>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</si>
  <si>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</si>
  <si>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</si>
  <si>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</si>
  <si>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</si>
  <si>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</si>
  <si>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</si>
  <si>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</si>
  <si>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</si>
  <si>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</si>
  <si>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</si>
  <si>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</si>
  <si>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</si>
  <si>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</si>
  <si>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</si>
  <si>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</si>
  <si>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</si>
  <si>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</si>
  <si>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</si>
  <si>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</si>
  <si>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</si>
  <si>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</si>
  <si>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</si>
  <si>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</si>
  <si>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</si>
  <si>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</si>
  <si>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</si>
  <si>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</si>
  <si>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</si>
  <si>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</si>
  <si>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</si>
  <si>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</si>
  <si>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</si>
  <si>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</si>
  <si>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</si>
  <si>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</si>
  <si>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</si>
  <si>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</si>
  <si>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</si>
  <si>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</si>
  <si>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</si>
  <si>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</si>
  <si>
    <t>Mise en place du CRUD pour les table simples</t>
  </si>
  <si>
    <t>Mise en place du CRUD pour les table d'associations</t>
  </si>
  <si>
    <t>Recherches diverse et création du script BDD pour WavMap</t>
  </si>
  <si>
    <t>Création de la modélisation de la BDD pour WavMap</t>
  </si>
  <si>
    <t xml:space="preserve">Totale des heures </t>
  </si>
  <si>
    <t>/</t>
  </si>
  <si>
    <t>Angela</t>
  </si>
  <si>
    <t>Aurélie</t>
  </si>
  <si>
    <t>Coralie</t>
  </si>
  <si>
    <t xml:space="preserve">Constantin </t>
  </si>
  <si>
    <t>Totale des heures</t>
  </si>
  <si>
    <t>fait en réel</t>
  </si>
  <si>
    <t>à faire en groupe</t>
  </si>
  <si>
    <t>à faire par personne</t>
  </si>
  <si>
    <t>Commun</t>
  </si>
  <si>
    <t>API V2</t>
  </si>
  <si>
    <t>Tests de l'api</t>
  </si>
  <si>
    <t xml:space="preserve">Visual studio </t>
  </si>
  <si>
    <t>Mail pour le point de contrôle</t>
  </si>
  <si>
    <t>Modification du script BDD et de sa modélisation  pour WavMap</t>
  </si>
  <si>
    <t>Mise à jour du document d'assurance qualité et renommage des documents</t>
  </si>
  <si>
    <t>Ajout des mails dans le dossier Mails</t>
  </si>
  <si>
    <t>Mise à jour du sprint backlog</t>
  </si>
  <si>
    <t>Création du dossier scénario de l'application</t>
  </si>
  <si>
    <t xml:space="preserve">Création dossier liste des risques </t>
  </si>
  <si>
    <t>Mise à jour des styles de texte dans le document d'assurance qualité et mise à jour du template Word</t>
  </si>
  <si>
    <t>Recherches diverse pour WavMap (Normal que j'ai pas encore mis j'ai pas fini de regarder)</t>
  </si>
  <si>
    <t>Création du fichier sur API Google Map (Normal que j'ai pas encore mis j'ai pas fini de regarder)</t>
  </si>
  <si>
    <t>Correction du script WavMap et ajout de celui-ci sur One.com</t>
  </si>
  <si>
    <t>Visual studio + Connexion à l'api + Filtre catégories</t>
  </si>
  <si>
    <t>Source et finalisation du dossier de recherches WavMap avec Coralie</t>
  </si>
  <si>
    <t>Mise à jour du sprint backlog (sprint 5 et 6)</t>
  </si>
  <si>
    <t>Mise a jour du BurnDownChart + Création PowerPoint A3_1</t>
  </si>
  <si>
    <t>Finalisation de l'écriture des recherches pour WavMap</t>
  </si>
  <si>
    <t>Source et modification conclusion pour les recherches WavMap avec Angela</t>
  </si>
  <si>
    <t xml:space="preserve">Mise à jour du Trello </t>
  </si>
  <si>
    <t>SPRINT 6</t>
  </si>
  <si>
    <t>Réunion A3_1</t>
  </si>
  <si>
    <t>Création PV réunion A3_1</t>
  </si>
  <si>
    <t>Mise à jour document sprint backlog partie sprint 6</t>
  </si>
  <si>
    <t>Ajout des Tests unitaires + Envoie email</t>
  </si>
  <si>
    <t>Envoi mail à Waview pour le travail de recherches</t>
  </si>
  <si>
    <t>Modification du Sprint backlog avec Coralie</t>
  </si>
  <si>
    <t>Création document jeux de tests</t>
  </si>
  <si>
    <t>Modification document scénario (partie template word + tableau historique des modifications)</t>
  </si>
  <si>
    <t>Modification de la liste des risques (ajout introduction + tableau historique des modifications + table des matières + nouvelle version de la liste des risques)</t>
  </si>
  <si>
    <t>Modification document scénario (partie introduction)</t>
  </si>
  <si>
    <t>Création manuel jeux de test (partie test unitaire)</t>
  </si>
  <si>
    <t>Création de nouveau test avec Coralie pour la documentation jeu de test</t>
  </si>
  <si>
    <t>Mise à jour du sprint 6</t>
  </si>
  <si>
    <t>Mise à jour du product_backlog</t>
  </si>
  <si>
    <t>Mise en place des tâches avec Coralie</t>
  </si>
  <si>
    <t>Création manuel utilisation administrateur V1</t>
  </si>
  <si>
    <t xml:space="preserve">Correction erreur d'interface sur Visual Studio </t>
  </si>
  <si>
    <t>Création de index.html pour WavMap</t>
  </si>
  <si>
    <t>Avancement WavMap</t>
  </si>
  <si>
    <t xml:space="preserve">Relecture et envoi du PV </t>
  </si>
  <si>
    <t>Modification document de vision (partie tableau historique des modifications)</t>
  </si>
  <si>
    <t>Modification plan d'assurance qualité (partie tableau historique des modifications)</t>
  </si>
  <si>
    <t>Modification étude d'opportunité (template word + partie tableau historique des modifications)</t>
  </si>
  <si>
    <t>Modification du Sprint backlog avec Angela</t>
  </si>
  <si>
    <t>Modification de la modélisation de WavMap (ajout de la catégorie)</t>
  </si>
  <si>
    <t>Modification du script BDD pour WavMap (ajout de la categorie)</t>
  </si>
  <si>
    <t>Modification de la modélisation de WavMap (ajout du statut)</t>
  </si>
  <si>
    <t>Modification du script BDD pour WavMap (ajout du statut)</t>
  </si>
  <si>
    <t>Modification dans la base de donnée nom du LIEU_STATUT en FK_LIEU_STATUT</t>
  </si>
  <si>
    <t>Modification et ajout des données dans la base de donnée One.com</t>
  </si>
  <si>
    <t>Création de nouveau test avec Angela pour la documentation jeu de test</t>
  </si>
  <si>
    <t xml:space="preserve">Mise à jour du trello </t>
  </si>
  <si>
    <t>Mise en place des tâches avec Angela</t>
  </si>
  <si>
    <t>Avancement WavMap (Ajout catégorie 1er plan maps)</t>
  </si>
  <si>
    <t>Avancement WavMap (Amélioration visuel)</t>
  </si>
  <si>
    <t>Recherches et codage de WavMap</t>
  </si>
  <si>
    <t>Avancement du Visual Studio</t>
  </si>
  <si>
    <t xml:space="preserve">Régler les problèmes des autres </t>
  </si>
  <si>
    <t>Mise à jour manuel d'utilisation administrateur</t>
  </si>
  <si>
    <t>Mise à jour manuel d'utilisation client</t>
  </si>
  <si>
    <t>Mise à jour des manuels d'utilisation</t>
  </si>
  <si>
    <t>Recherche nouveau Doodle + création</t>
  </si>
  <si>
    <t>Code sur WavMap AJAX</t>
  </si>
  <si>
    <t>Code sur WavMap insertion donnée dans le HTML</t>
  </si>
  <si>
    <t>Création du sprint 7</t>
  </si>
  <si>
    <t>Mise à jour de tous les sprint selon le product backlog et mise à jour du product backlog (changement nom des users stories)</t>
  </si>
  <si>
    <t xml:space="preserve">Mise à jour planning sprint 7 et 8 </t>
  </si>
  <si>
    <t>Création manuel utilisation WavMap</t>
  </si>
  <si>
    <t>Création ordre du jour pour la réunion A4</t>
  </si>
  <si>
    <t>Avancement WavMap (Mise en place formulaire)</t>
  </si>
  <si>
    <t>Code sur WavMap ajout des markers et externalisation des fonctions appartenant à la map</t>
  </si>
  <si>
    <t>Modication script BDD, modélisation et SQL sur One.com pour l'ajout du compteur dans la table TAG</t>
  </si>
  <si>
    <t>Code et recherches sur WavMap</t>
  </si>
  <si>
    <t>SPRINT 7</t>
  </si>
  <si>
    <t>Réglage problème login</t>
  </si>
  <si>
    <t>Restructuration de l'API WavContact</t>
  </si>
  <si>
    <t>Création test unitaire</t>
  </si>
  <si>
    <t>Test API</t>
  </si>
  <si>
    <t>Recherche envoi fichier API depuis c#</t>
  </si>
  <si>
    <t>Finalisation manuel utilisation WavMap</t>
  </si>
  <si>
    <t>Finalisation manuel utilisation WavCom administrateur</t>
  </si>
  <si>
    <t>Finalisation manuel utilisation WavCom client</t>
  </si>
  <si>
    <t>Finalisation jeux de tests</t>
  </si>
  <si>
    <t>Création présentation réunion A4</t>
  </si>
  <si>
    <t>Envoi mail confirmation pour réunion A4</t>
  </si>
  <si>
    <t xml:space="preserve">Vérification des documents d'utilisation </t>
  </si>
  <si>
    <t>Mise à jour du planning</t>
  </si>
  <si>
    <t>11 avril 2022</t>
  </si>
  <si>
    <t>Résolution problème infoWindow dans WavMap</t>
  </si>
  <si>
    <t>Envoi mail pour rendez-vous A4</t>
  </si>
  <si>
    <t>Mise en page du formulaire WavMap</t>
  </si>
  <si>
    <t>Continuation du code WavMap</t>
  </si>
  <si>
    <t>Vérification et modification du PV A4</t>
  </si>
  <si>
    <t>SPRINT 8</t>
  </si>
  <si>
    <t>SPRINT 9</t>
  </si>
  <si>
    <t>Post-réunion A4</t>
  </si>
  <si>
    <t>Mise à jour du sprint 8</t>
  </si>
  <si>
    <t>Création du sprint 9</t>
  </si>
  <si>
    <t>Création manuel installation WavCom</t>
  </si>
  <si>
    <t>Création manuel installation WavMap</t>
  </si>
  <si>
    <t>Suite manuel installation WavCom</t>
  </si>
  <si>
    <t xml:space="preserve">Mise à jour du sprint 9 </t>
  </si>
  <si>
    <t>Mise à jour du product backlog</t>
  </si>
  <si>
    <t>Création ordre du jour réunion A5</t>
  </si>
  <si>
    <t>Création présentation réunion A5</t>
  </si>
  <si>
    <t>Mise en page de WavMap</t>
  </si>
  <si>
    <t>Création formulaire</t>
  </si>
  <si>
    <t>Envoi mail pour réévaluation A4</t>
  </si>
  <si>
    <t>Création de formulaire pour Ajout de lieu et de tag + résolution problème</t>
  </si>
  <si>
    <t>Suite manuel installation WavMap</t>
  </si>
  <si>
    <t>Continuation du code WavMap, recherches et résolution de problème</t>
  </si>
  <si>
    <t>Modification de l'ordre du jour, mise sous PDF et envoi de mail pour A5</t>
  </si>
  <si>
    <t>Recherches lié au code de WavMap pour résolution de problème</t>
  </si>
  <si>
    <t>Code en commun avec Aurélie</t>
  </si>
  <si>
    <t>Condition de WavMap</t>
  </si>
  <si>
    <t>Aide avec Hauri</t>
  </si>
  <si>
    <t>Code WavMap</t>
  </si>
  <si>
    <t>Recherche sur Gmail</t>
  </si>
  <si>
    <t>Gestion des Fichiers</t>
  </si>
  <si>
    <t>Suivi de l'activité</t>
  </si>
  <si>
    <t>Commentaires</t>
  </si>
  <si>
    <t>Enregistrer les MàJ des projets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</si>
</sst>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hh&quot;h&quot;mm"/>
    <numFmt numFmtId="167" formatCode="dd\ mmmm\ yyyy"/>
    <numFmt numFmtId="168" formatCode="[h]:mm:ss;@"/>
  </numFmts>
  <fonts count="2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  <font>
      <b/>
      <sz val="12"/>
      <color theme="1"/>
      <name val="Bookman Old Style"/>
      <family val="1"/>
    </font>
    <font>
      <b/>
      <sz val="12"/>
      <color rgb="FF3F835B"/>
      <name val="Calibri"/>
      <family val="2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36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6" fontId="5" fillId="0" borderId="0" xfId="2" applyNumberFormat="1" applyAlignment="1">
      <alignment vertical="center" wrapText="1"/>
    </xf>
    <xf numFmtId="0" fontId="5" fillId="0" borderId="0" xfId="2" applyAlignment="1">
      <alignment horizontal="center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5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5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6" fillId="0" borderId="3" xfId="0" applyNumberFormat="1" applyFont="1" applyBorder="1" applyAlignment="1">
      <alignment horizontal="center" vertical="center" wrapText="1"/>
    </xf>
    <xf numFmtId="166" fontId="16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17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17" fillId="0" borderId="13" xfId="0" applyNumberFormat="1" applyFont="1" applyBorder="1" applyAlignment="1">
      <alignment horizontal="center" vertical="center" wrapText="1"/>
    </xf>
    <xf numFmtId="166" fontId="17" fillId="0" borderId="4" xfId="0" applyNumberFormat="1" applyFont="1" applyBorder="1" applyAlignment="1">
      <alignment horizontal="center" vertical="center" wrapText="1"/>
    </xf>
    <xf numFmtId="166" fontId="17" fillId="0" borderId="1" xfId="0" applyNumberFormat="1" applyFont="1" applyBorder="1" applyAlignment="1">
      <alignment horizontal="center" vertical="center" wrapText="1"/>
    </xf>
    <xf numFmtId="166" fontId="17" fillId="0" borderId="14" xfId="0" applyNumberFormat="1" applyFont="1" applyBorder="1" applyAlignment="1">
      <alignment horizontal="center" vertical="center" wrapText="1"/>
    </xf>
    <xf numFmtId="166" fontId="17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17" fillId="0" borderId="9" xfId="0" applyNumberFormat="1" applyFont="1" applyBorder="1" applyAlignment="1">
      <alignment horizontal="center" vertical="center" wrapText="1"/>
    </xf>
    <xf numFmtId="166" fontId="17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7" fontId="10" fillId="6" borderId="0" xfId="0" applyNumberFormat="1" applyFont="1" applyFill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167" fontId="10" fillId="6" borderId="11" xfId="0" applyNumberFormat="1" applyFont="1" applyFill="1" applyBorder="1" applyAlignment="1">
      <alignment horizontal="left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7" fontId="10" fillId="6" borderId="7" xfId="0" applyNumberFormat="1" applyFont="1" applyFill="1" applyBorder="1" applyAlignment="1">
      <alignment horizontal="left" vertical="center" wrapText="1"/>
    </xf>
    <xf numFmtId="167" fontId="10" fillId="6" borderId="16" xfId="0" applyNumberFormat="1" applyFont="1" applyFill="1" applyBorder="1" applyAlignment="1">
      <alignment horizontal="left" vertical="center" wrapText="1"/>
    </xf>
    <xf numFmtId="166" fontId="18" fillId="0" borderId="4" xfId="0" applyNumberFormat="1" applyFont="1" applyBorder="1" applyAlignment="1">
      <alignment horizontal="center" vertical="center" wrapText="1"/>
    </xf>
    <xf numFmtId="167" fontId="13" fillId="6" borderId="7" xfId="0" applyNumberFormat="1" applyFont="1" applyFill="1" applyBorder="1" applyAlignment="1">
      <alignment horizontal="left" vertical="center" wrapText="1"/>
    </xf>
    <xf numFmtId="166" fontId="19" fillId="0" borderId="12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7" fontId="13" fillId="6" borderId="16" xfId="0" applyNumberFormat="1" applyFont="1" applyFill="1" applyBorder="1" applyAlignment="1">
      <alignment horizontal="left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6" fillId="0" borderId="12" xfId="0" applyNumberFormat="1" applyFont="1" applyBorder="1" applyAlignment="1">
      <alignment horizontal="center" vertical="center" wrapText="1"/>
    </xf>
    <xf numFmtId="167" fontId="20" fillId="4" borderId="4" xfId="2" applyNumberFormat="1" applyFont="1" applyFill="1" applyBorder="1" applyAlignment="1">
      <alignment horizontal="left" vertical="center" wrapText="1"/>
    </xf>
    <xf numFmtId="166" fontId="21" fillId="0" borderId="1" xfId="2" applyNumberFormat="1" applyFont="1" applyBorder="1" applyAlignment="1">
      <alignment horizontal="center" vertical="center" wrapText="1"/>
    </xf>
    <xf numFmtId="168" fontId="0" fillId="0" borderId="0" xfId="0" applyNumberFormat="1"/>
    <xf numFmtId="168" fontId="0" fillId="0" borderId="0" xfId="0" applyNumberFormat="1" applyProtection="1">
      <protection locked="0"/>
    </xf>
    <xf numFmtId="0" fontId="3" fillId="0" borderId="0" xfId="0" applyFont="1"/>
    <xf numFmtId="168" fontId="3" fillId="0" borderId="0" xfId="0" applyNumberFormat="1" applyFont="1"/>
    <xf numFmtId="0" fontId="0" fillId="0" borderId="0" xfId="0" applyAlignment="1"/>
    <xf numFmtId="168" fontId="0" fillId="0" borderId="2" xfId="0" applyNumberFormat="1" applyBorder="1"/>
    <xf numFmtId="0" fontId="6" fillId="0" borderId="1" xfId="2" applyFont="1" applyBorder="1" applyAlignment="1">
      <alignment horizontal="left" vertical="center" wrapText="1"/>
    </xf>
    <xf numFmtId="168" fontId="0" fillId="0" borderId="0" xfId="0" applyNumberFormat="1" applyBorder="1"/>
    <xf numFmtId="1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166" fontId="21" fillId="0" borderId="10" xfId="2" applyNumberFormat="1" applyFont="1" applyBorder="1" applyAlignment="1">
      <alignment horizontal="center" vertical="center" wrapText="1"/>
    </xf>
    <xf numFmtId="167" fontId="10" fillId="5" borderId="0" xfId="2" applyNumberFormat="1" applyFont="1" applyFill="1" applyAlignment="1">
      <alignment horizontal="left" vertical="center" wrapText="1"/>
    </xf>
    <xf numFmtId="166" fontId="17" fillId="0" borderId="4" xfId="2" applyNumberFormat="1" applyFont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left" vertical="center" wrapText="1"/>
    </xf>
    <xf numFmtId="167" fontId="13" fillId="2" borderId="18" xfId="0" applyNumberFormat="1" applyFont="1" applyFill="1" applyBorder="1" applyAlignment="1">
      <alignment horizontal="left" vertical="center" wrapText="1"/>
    </xf>
    <xf numFmtId="166" fontId="11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vertical="center" wrapText="1"/>
    </xf>
    <xf numFmtId="167" fontId="22" fillId="2" borderId="4" xfId="2" applyNumberFormat="1" applyFont="1" applyFill="1" applyBorder="1" applyAlignment="1">
      <alignment horizontal="left" vertical="center" wrapText="1"/>
    </xf>
    <xf numFmtId="166" fontId="23" fillId="0" borderId="4" xfId="2" applyNumberFormat="1" applyFont="1" applyBorder="1" applyAlignment="1">
      <alignment horizontal="center" vertical="center" wrapText="1"/>
    </xf>
    <xf numFmtId="0" fontId="24" fillId="0" borderId="4" xfId="2" applyFont="1" applyBorder="1" applyAlignment="1">
      <alignment horizontal="left" vertical="center" wrapText="1"/>
    </xf>
    <xf numFmtId="167" fontId="22" fillId="2" borderId="9" xfId="2" applyNumberFormat="1" applyFont="1" applyFill="1" applyBorder="1" applyAlignment="1">
      <alignment horizontal="left" vertical="center" wrapText="1"/>
    </xf>
    <xf numFmtId="166" fontId="23" fillId="0" borderId="9" xfId="2" applyNumberFormat="1" applyFont="1" applyBorder="1" applyAlignment="1">
      <alignment horizontal="center" vertical="center" wrapText="1"/>
    </xf>
    <xf numFmtId="0" fontId="24" fillId="0" borderId="9" xfId="2" applyFont="1" applyBorder="1" applyAlignment="1">
      <alignment horizontal="left" vertical="center" wrapText="1"/>
    </xf>
    <xf numFmtId="167" fontId="13" fillId="3" borderId="20" xfId="0" applyNumberFormat="1" applyFont="1" applyFill="1" applyBorder="1" applyAlignment="1">
      <alignment horizontal="left" vertical="center" wrapText="1"/>
    </xf>
    <xf numFmtId="166" fontId="15" fillId="0" borderId="19" xfId="0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left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  <xf numFmtId="168" fontId="0" fillId="0" borderId="0" xfId="0" applyNumberFormat="1" applyFill="1"/>
  </cellXfs>
  <cellStyles count="3">
    <cellStyle name="Normal" xfId="0" builtinId="0"/>
    <cellStyle name="Normal 2" xfId="2" xr:uid="{8878B6EB-44BE-C743-BF11-1FB9874699A9}"/>
    <cellStyle name="Pourcentage" xfId="1" builtinId="5"/>
  </cellStyles>
  <dxfs count="7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E39202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rgb="FF746B55"/>
        </bottom>
      </border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498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double">
          <color indexed="64"/>
        </top>
      </border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7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ser>
          <c:idx val="2"/>
          <c:order val="2"/>
          <c:tx>
            <c:v>Angela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8042-95E0-DAAEF0B9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Commun!$C$271:$C$291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A-4640-BD2A-1895BC3CE683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Commun!$D$271:$D$291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3.8784722222222223</c:v>
                </c:pt>
                <c:pt idx="2">
                  <c:v>3.8784722222222223</c:v>
                </c:pt>
                <c:pt idx="3">
                  <c:v>3.7986111111111112</c:v>
                </c:pt>
                <c:pt idx="4">
                  <c:v>3.7986111111111112</c:v>
                </c:pt>
                <c:pt idx="5">
                  <c:v>3.7986111111111112</c:v>
                </c:pt>
                <c:pt idx="6">
                  <c:v>2.5173611111111112</c:v>
                </c:pt>
                <c:pt idx="7">
                  <c:v>2.2048611111111112</c:v>
                </c:pt>
                <c:pt idx="8">
                  <c:v>2.2048611111111112</c:v>
                </c:pt>
                <c:pt idx="9">
                  <c:v>2.2048611111111112</c:v>
                </c:pt>
                <c:pt idx="10">
                  <c:v>2.2048611111111112</c:v>
                </c:pt>
                <c:pt idx="11">
                  <c:v>2.2048611111111112</c:v>
                </c:pt>
                <c:pt idx="12">
                  <c:v>2.2048611111111112</c:v>
                </c:pt>
                <c:pt idx="13">
                  <c:v>2.2048611111111112</c:v>
                </c:pt>
                <c:pt idx="14">
                  <c:v>2.2048611111111112</c:v>
                </c:pt>
                <c:pt idx="15">
                  <c:v>2.2048611111111112</c:v>
                </c:pt>
                <c:pt idx="16">
                  <c:v>2.2048611111111112</c:v>
                </c:pt>
                <c:pt idx="17">
                  <c:v>2.2048611111111112</c:v>
                </c:pt>
                <c:pt idx="18">
                  <c:v>2.2048611111111112</c:v>
                </c:pt>
                <c:pt idx="19">
                  <c:v>2.2048611111111112</c:v>
                </c:pt>
                <c:pt idx="20">
                  <c:v>2.2048611111111112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A-4640-BD2A-1895BC3CE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4-8C48-9417-4C148CB1540D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4-8C48-9417-4C148CB1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F-6349-9424-3ED292C602B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0.25942460317460297</c:v>
                </c:pt>
                <c:pt idx="18">
                  <c:v>0.25942460317460297</c:v>
                </c:pt>
                <c:pt idx="19">
                  <c:v>0.25942460317460297</c:v>
                </c:pt>
                <c:pt idx="20">
                  <c:v>0.25942460317460297</c:v>
                </c:pt>
                <c:pt idx="21">
                  <c:v>0.25942460317460297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F-6349-9424-3ED292C6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9-6442-9853-4B318C2B46DF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1.0882936507936507</c:v>
                </c:pt>
                <c:pt idx="10">
                  <c:v>1.0882936507936507</c:v>
                </c:pt>
                <c:pt idx="11">
                  <c:v>1.0882936507936507</c:v>
                </c:pt>
                <c:pt idx="12">
                  <c:v>1.0882936507936507</c:v>
                </c:pt>
                <c:pt idx="13">
                  <c:v>1.0882936507936507</c:v>
                </c:pt>
                <c:pt idx="14">
                  <c:v>1.0882936507936507</c:v>
                </c:pt>
                <c:pt idx="15">
                  <c:v>1.0882936507936507</c:v>
                </c:pt>
                <c:pt idx="16">
                  <c:v>1.0882936507936507</c:v>
                </c:pt>
                <c:pt idx="17">
                  <c:v>1.046626984126984</c:v>
                </c:pt>
                <c:pt idx="18">
                  <c:v>1.046626984126984</c:v>
                </c:pt>
                <c:pt idx="19">
                  <c:v>1.046626984126984</c:v>
                </c:pt>
                <c:pt idx="20">
                  <c:v>1.046626984126984</c:v>
                </c:pt>
                <c:pt idx="21">
                  <c:v>1.046626984126984</c:v>
                </c:pt>
                <c:pt idx="22">
                  <c:v>1.046626984126984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9-6442-9853-4B318C2B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Angela!$C$271:$C$291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6-C44C-B297-95D1E872E498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Angela!$D$271:$D$291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0.89583333333333337</c:v>
                </c:pt>
                <c:pt idx="2">
                  <c:v>0.89583333333333337</c:v>
                </c:pt>
                <c:pt idx="3">
                  <c:v>0.82291666666666674</c:v>
                </c:pt>
                <c:pt idx="4">
                  <c:v>0.82291666666666674</c:v>
                </c:pt>
                <c:pt idx="5">
                  <c:v>0.82291666666666674</c:v>
                </c:pt>
                <c:pt idx="6">
                  <c:v>0.37847222222222232</c:v>
                </c:pt>
                <c:pt idx="7">
                  <c:v>0.37847222222222232</c:v>
                </c:pt>
                <c:pt idx="8">
                  <c:v>0.37847222222222232</c:v>
                </c:pt>
                <c:pt idx="9">
                  <c:v>0.37847222222222232</c:v>
                </c:pt>
                <c:pt idx="10">
                  <c:v>0.37847222222222232</c:v>
                </c:pt>
                <c:pt idx="11">
                  <c:v>0.37847222222222232</c:v>
                </c:pt>
                <c:pt idx="12">
                  <c:v>0.37847222222222232</c:v>
                </c:pt>
                <c:pt idx="13">
                  <c:v>0.37847222222222232</c:v>
                </c:pt>
                <c:pt idx="14">
                  <c:v>0.37847222222222232</c:v>
                </c:pt>
                <c:pt idx="15">
                  <c:v>0.37847222222222232</c:v>
                </c:pt>
                <c:pt idx="16">
                  <c:v>0.37847222222222232</c:v>
                </c:pt>
                <c:pt idx="17">
                  <c:v>0.37847222222222232</c:v>
                </c:pt>
                <c:pt idx="18">
                  <c:v>0.37847222222222232</c:v>
                </c:pt>
                <c:pt idx="19">
                  <c:v>0.37847222222222232</c:v>
                </c:pt>
                <c:pt idx="20">
                  <c:v>0.37847222222222232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6-C44C-B297-95D1E872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2-C840-9C60-D37732BA172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2-C840-9C60-D37732BA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0-EB42-AE6B-355790819976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0.23511904761904742</c:v>
                </c:pt>
                <c:pt idx="18">
                  <c:v>0.23511904761904742</c:v>
                </c:pt>
                <c:pt idx="19">
                  <c:v>0.23511904761904742</c:v>
                </c:pt>
                <c:pt idx="20">
                  <c:v>0.23511904761904742</c:v>
                </c:pt>
                <c:pt idx="21">
                  <c:v>0.23511904761904742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0-EB42-AE6B-35579081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C-984F-A5D2-D27FBF14411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1.0535714285714284</c:v>
                </c:pt>
                <c:pt idx="9">
                  <c:v>0.95982142857142838</c:v>
                </c:pt>
                <c:pt idx="10">
                  <c:v>0.95982142857142838</c:v>
                </c:pt>
                <c:pt idx="11">
                  <c:v>0.95982142857142838</c:v>
                </c:pt>
                <c:pt idx="12">
                  <c:v>0.95982142857142838</c:v>
                </c:pt>
                <c:pt idx="13">
                  <c:v>0.84523809523809501</c:v>
                </c:pt>
                <c:pt idx="14">
                  <c:v>0.84523809523809501</c:v>
                </c:pt>
                <c:pt idx="15">
                  <c:v>0.84523809523809501</c:v>
                </c:pt>
                <c:pt idx="16">
                  <c:v>0.80357142857142838</c:v>
                </c:pt>
                <c:pt idx="17">
                  <c:v>0.80357142857142838</c:v>
                </c:pt>
                <c:pt idx="18">
                  <c:v>0.80357142857142838</c:v>
                </c:pt>
                <c:pt idx="19">
                  <c:v>0.67857142857142838</c:v>
                </c:pt>
                <c:pt idx="20">
                  <c:v>0.67857142857142838</c:v>
                </c:pt>
                <c:pt idx="21">
                  <c:v>0.65773809523809501</c:v>
                </c:pt>
                <c:pt idx="22">
                  <c:v>0.59523809523809501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984F-A5D2-D27FBF14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Commun!$C$151:$C$187</c:f>
              <c:numCache>
                <c:formatCode>0.0</c:formatCode>
                <c:ptCount val="37"/>
                <c:pt idx="0">
                  <c:v>7.0476190476190474</c:v>
                </c:pt>
                <c:pt idx="1">
                  <c:v>6.8571428571428568</c:v>
                </c:pt>
                <c:pt idx="2">
                  <c:v>6.6666666666666661</c:v>
                </c:pt>
                <c:pt idx="3">
                  <c:v>6.4761904761904754</c:v>
                </c:pt>
                <c:pt idx="4">
                  <c:v>6.2857142857142847</c:v>
                </c:pt>
                <c:pt idx="5">
                  <c:v>6.095238095238094</c:v>
                </c:pt>
                <c:pt idx="6">
                  <c:v>5.9047619047619033</c:v>
                </c:pt>
                <c:pt idx="7">
                  <c:v>5.7142857142857126</c:v>
                </c:pt>
                <c:pt idx="8">
                  <c:v>5.5238095238095219</c:v>
                </c:pt>
                <c:pt idx="9">
                  <c:v>5.3333333333333313</c:v>
                </c:pt>
                <c:pt idx="10">
                  <c:v>5.1428571428571406</c:v>
                </c:pt>
                <c:pt idx="11">
                  <c:v>4.9523809523809499</c:v>
                </c:pt>
                <c:pt idx="12">
                  <c:v>4.7619047619047592</c:v>
                </c:pt>
                <c:pt idx="13">
                  <c:v>4.5714285714285685</c:v>
                </c:pt>
                <c:pt idx="14">
                  <c:v>4.3809523809523778</c:v>
                </c:pt>
                <c:pt idx="15">
                  <c:v>4.1904761904761871</c:v>
                </c:pt>
                <c:pt idx="16">
                  <c:v>3.9999999999999964</c:v>
                </c:pt>
                <c:pt idx="17">
                  <c:v>3.8095238095238058</c:v>
                </c:pt>
                <c:pt idx="18">
                  <c:v>3.6190476190476151</c:v>
                </c:pt>
                <c:pt idx="19">
                  <c:v>3.4285714285714244</c:v>
                </c:pt>
                <c:pt idx="20">
                  <c:v>3.2380952380952337</c:v>
                </c:pt>
                <c:pt idx="21">
                  <c:v>3.047619047619043</c:v>
                </c:pt>
                <c:pt idx="22">
                  <c:v>2.8571428571428523</c:v>
                </c:pt>
                <c:pt idx="23">
                  <c:v>2.6666666666666616</c:v>
                </c:pt>
                <c:pt idx="24">
                  <c:v>2.4761904761904709</c:v>
                </c:pt>
                <c:pt idx="25">
                  <c:v>2.2857142857142803</c:v>
                </c:pt>
                <c:pt idx="26">
                  <c:v>2.0952380952380896</c:v>
                </c:pt>
                <c:pt idx="27">
                  <c:v>1.9047619047618991</c:v>
                </c:pt>
                <c:pt idx="28">
                  <c:v>1.7142857142857086</c:v>
                </c:pt>
                <c:pt idx="29">
                  <c:v>1.5238095238095182</c:v>
                </c:pt>
                <c:pt idx="30">
                  <c:v>1.3333333333333277</c:v>
                </c:pt>
                <c:pt idx="31">
                  <c:v>1.1428571428571372</c:v>
                </c:pt>
                <c:pt idx="32">
                  <c:v>0.95238095238094678</c:v>
                </c:pt>
                <c:pt idx="33">
                  <c:v>0.76190476190475631</c:v>
                </c:pt>
                <c:pt idx="34">
                  <c:v>0.57142857142856585</c:v>
                </c:pt>
                <c:pt idx="35">
                  <c:v>0.38095238095237538</c:v>
                </c:pt>
                <c:pt idx="36">
                  <c:v>0.19047619047618491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Commun!$D$151:$D$187</c:f>
              <c:numCache>
                <c:formatCode>0.0</c:formatCode>
                <c:ptCount val="37"/>
                <c:pt idx="0">
                  <c:v>6.5962301587301582</c:v>
                </c:pt>
                <c:pt idx="1">
                  <c:v>6.5962301587301582</c:v>
                </c:pt>
                <c:pt idx="2">
                  <c:v>6.5962301587301582</c:v>
                </c:pt>
                <c:pt idx="3">
                  <c:v>6.4712301587301582</c:v>
                </c:pt>
                <c:pt idx="4">
                  <c:v>6.4712301587301582</c:v>
                </c:pt>
                <c:pt idx="5">
                  <c:v>6.4712301587301582</c:v>
                </c:pt>
                <c:pt idx="6">
                  <c:v>6.4712301587301582</c:v>
                </c:pt>
                <c:pt idx="7">
                  <c:v>6.4712301587301582</c:v>
                </c:pt>
                <c:pt idx="8">
                  <c:v>6.4712301587301582</c:v>
                </c:pt>
                <c:pt idx="9">
                  <c:v>6.4712301587301582</c:v>
                </c:pt>
                <c:pt idx="10">
                  <c:v>6.4712301587301582</c:v>
                </c:pt>
                <c:pt idx="11">
                  <c:v>6.4712301587301582</c:v>
                </c:pt>
                <c:pt idx="12">
                  <c:v>6.4712301587301582</c:v>
                </c:pt>
                <c:pt idx="13">
                  <c:v>6.3948412698412689</c:v>
                </c:pt>
                <c:pt idx="14">
                  <c:v>6.3948412698412689</c:v>
                </c:pt>
                <c:pt idx="15">
                  <c:v>5.8948412698412689</c:v>
                </c:pt>
                <c:pt idx="16">
                  <c:v>5.7281746031746019</c:v>
                </c:pt>
                <c:pt idx="17">
                  <c:v>5.7281746031746019</c:v>
                </c:pt>
                <c:pt idx="18">
                  <c:v>5.7281746031746019</c:v>
                </c:pt>
                <c:pt idx="19">
                  <c:v>5.7281746031746019</c:v>
                </c:pt>
                <c:pt idx="20">
                  <c:v>5.311507936507935</c:v>
                </c:pt>
                <c:pt idx="21">
                  <c:v>5.311507936507935</c:v>
                </c:pt>
                <c:pt idx="22">
                  <c:v>5.249007936507935</c:v>
                </c:pt>
                <c:pt idx="23">
                  <c:v>5.249007936507935</c:v>
                </c:pt>
                <c:pt idx="24">
                  <c:v>4.926091269841268</c:v>
                </c:pt>
                <c:pt idx="25">
                  <c:v>4.926091269841268</c:v>
                </c:pt>
                <c:pt idx="26">
                  <c:v>4.8392857142857126</c:v>
                </c:pt>
                <c:pt idx="27">
                  <c:v>4.4712301587301573</c:v>
                </c:pt>
                <c:pt idx="28">
                  <c:v>4.4087301587301573</c:v>
                </c:pt>
                <c:pt idx="29">
                  <c:v>4.4087301587301573</c:v>
                </c:pt>
                <c:pt idx="30">
                  <c:v>4.4087301587301573</c:v>
                </c:pt>
                <c:pt idx="31">
                  <c:v>4.4087301587301573</c:v>
                </c:pt>
                <c:pt idx="32">
                  <c:v>4.2628968253968242</c:v>
                </c:pt>
                <c:pt idx="33">
                  <c:v>4.0545634920634912</c:v>
                </c:pt>
                <c:pt idx="34">
                  <c:v>3.7698412698412689</c:v>
                </c:pt>
                <c:pt idx="35">
                  <c:v>3.7698412698412689</c:v>
                </c:pt>
                <c:pt idx="36">
                  <c:v>3.7698412698412689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Aurelie!$C$271:$C$291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A-394D-A321-1A38844747A5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Aurelie!$D$271:$D$291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0.89583333333333337</c:v>
                </c:pt>
                <c:pt idx="7">
                  <c:v>0.89583333333333337</c:v>
                </c:pt>
                <c:pt idx="8">
                  <c:v>0.89583333333333337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0.89583333333333337</c:v>
                </c:pt>
                <c:pt idx="12">
                  <c:v>0.89583333333333337</c:v>
                </c:pt>
                <c:pt idx="13">
                  <c:v>0.89583333333333337</c:v>
                </c:pt>
                <c:pt idx="14">
                  <c:v>0.89583333333333337</c:v>
                </c:pt>
                <c:pt idx="15">
                  <c:v>0.89583333333333337</c:v>
                </c:pt>
                <c:pt idx="16">
                  <c:v>0.89583333333333337</c:v>
                </c:pt>
                <c:pt idx="17">
                  <c:v>0.89583333333333337</c:v>
                </c:pt>
                <c:pt idx="18">
                  <c:v>0.89583333333333337</c:v>
                </c:pt>
                <c:pt idx="19">
                  <c:v>0.89583333333333337</c:v>
                </c:pt>
                <c:pt idx="20">
                  <c:v>0.89583333333333337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A-394D-A321-1A3884474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E-AF4D-A48F-1A93278484DD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E-AF4D-A48F-1A932784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7-D841-B746-EFA9AF0509C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-0.33085317460317476</c:v>
                </c:pt>
                <c:pt idx="18">
                  <c:v>-0.33085317460317476</c:v>
                </c:pt>
                <c:pt idx="19">
                  <c:v>-0.33085317460317476</c:v>
                </c:pt>
                <c:pt idx="20">
                  <c:v>-0.33085317460317476</c:v>
                </c:pt>
                <c:pt idx="21">
                  <c:v>-0.33085317460317476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7-D841-B746-EFA9AF05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1-D242-BCD0-5F5CC71FE2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1.0813492063492063</c:v>
                </c:pt>
                <c:pt idx="10">
                  <c:v>1.0813492063492063</c:v>
                </c:pt>
                <c:pt idx="11">
                  <c:v>1.0813492063492063</c:v>
                </c:pt>
                <c:pt idx="12">
                  <c:v>1.0813492063492063</c:v>
                </c:pt>
                <c:pt idx="13">
                  <c:v>0.95634920634920628</c:v>
                </c:pt>
                <c:pt idx="14">
                  <c:v>0.95634920634920628</c:v>
                </c:pt>
                <c:pt idx="15">
                  <c:v>0.95634920634920628</c:v>
                </c:pt>
                <c:pt idx="16">
                  <c:v>0.77926587301587291</c:v>
                </c:pt>
                <c:pt idx="17">
                  <c:v>0.57093253968253954</c:v>
                </c:pt>
                <c:pt idx="18">
                  <c:v>0.57093253968253954</c:v>
                </c:pt>
                <c:pt idx="19">
                  <c:v>0.57093253968253954</c:v>
                </c:pt>
                <c:pt idx="20">
                  <c:v>0.57093253968253954</c:v>
                </c:pt>
                <c:pt idx="21">
                  <c:v>0.57093253968253954</c:v>
                </c:pt>
                <c:pt idx="22">
                  <c:v>0.57093253968253954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1-D242-BCD0-5F5CC71F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Coralie!$C$271:$C$291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8-CC47-B65A-5DB46B79B088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Coralie!$D$271:$D$291</c:f>
              <c:numCache>
                <c:formatCode>0.0</c:formatCode>
                <c:ptCount val="21"/>
                <c:pt idx="0">
                  <c:v>1</c:v>
                </c:pt>
                <c:pt idx="1">
                  <c:v>0.98263888888888884</c:v>
                </c:pt>
                <c:pt idx="2">
                  <c:v>0.98263888888888884</c:v>
                </c:pt>
                <c:pt idx="3">
                  <c:v>0.97569444444444442</c:v>
                </c:pt>
                <c:pt idx="4">
                  <c:v>0.97569444444444442</c:v>
                </c:pt>
                <c:pt idx="5">
                  <c:v>0.97569444444444442</c:v>
                </c:pt>
                <c:pt idx="6">
                  <c:v>0.65972222222222221</c:v>
                </c:pt>
                <c:pt idx="7">
                  <c:v>0.51388888888888884</c:v>
                </c:pt>
                <c:pt idx="8">
                  <c:v>0.51388888888888884</c:v>
                </c:pt>
                <c:pt idx="9">
                  <c:v>0.51388888888888884</c:v>
                </c:pt>
                <c:pt idx="10">
                  <c:v>0.51388888888888884</c:v>
                </c:pt>
                <c:pt idx="11">
                  <c:v>0.51388888888888884</c:v>
                </c:pt>
                <c:pt idx="12">
                  <c:v>0.51388888888888884</c:v>
                </c:pt>
                <c:pt idx="13">
                  <c:v>0.51388888888888884</c:v>
                </c:pt>
                <c:pt idx="14">
                  <c:v>0.51388888888888884</c:v>
                </c:pt>
                <c:pt idx="15">
                  <c:v>0.51388888888888884</c:v>
                </c:pt>
                <c:pt idx="16">
                  <c:v>0.51388888888888884</c:v>
                </c:pt>
                <c:pt idx="17">
                  <c:v>0.51388888888888884</c:v>
                </c:pt>
                <c:pt idx="18">
                  <c:v>0.51388888888888884</c:v>
                </c:pt>
                <c:pt idx="19">
                  <c:v>0.51388888888888884</c:v>
                </c:pt>
                <c:pt idx="20">
                  <c:v>0.51388888888888884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8-CC47-B65A-5DB46B79B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1041-B1FD-84A534238B4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1041-B1FD-84A53423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B-824E-B454-357E95D59334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0.43303571428571419</c:v>
                </c:pt>
                <c:pt idx="18">
                  <c:v>0.43303571428571419</c:v>
                </c:pt>
                <c:pt idx="19">
                  <c:v>0.43303571428571419</c:v>
                </c:pt>
                <c:pt idx="20">
                  <c:v>0.43303571428571419</c:v>
                </c:pt>
                <c:pt idx="21">
                  <c:v>0.43303571428571419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B-824E-B454-357E95D5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E-994A-9887-D8240E86CD5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1.0952380952380951</c:v>
                </c:pt>
                <c:pt idx="10">
                  <c:v>1.0952380952380951</c:v>
                </c:pt>
                <c:pt idx="11">
                  <c:v>1.0952380952380951</c:v>
                </c:pt>
                <c:pt idx="12">
                  <c:v>1.0952380952380951</c:v>
                </c:pt>
                <c:pt idx="13">
                  <c:v>1.0952380952380951</c:v>
                </c:pt>
                <c:pt idx="14">
                  <c:v>1.0952380952380951</c:v>
                </c:pt>
                <c:pt idx="15">
                  <c:v>1.0952380952380951</c:v>
                </c:pt>
                <c:pt idx="16">
                  <c:v>1.0952380952380951</c:v>
                </c:pt>
                <c:pt idx="17">
                  <c:v>1.0952380952380951</c:v>
                </c:pt>
                <c:pt idx="18">
                  <c:v>1.0952380952380951</c:v>
                </c:pt>
                <c:pt idx="19">
                  <c:v>1.0952380952380951</c:v>
                </c:pt>
                <c:pt idx="20">
                  <c:v>1.0952380952380951</c:v>
                </c:pt>
                <c:pt idx="21">
                  <c:v>1.0952380952380951</c:v>
                </c:pt>
                <c:pt idx="22">
                  <c:v>1.0952380952380951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E-994A-9887-D8240E86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Constantin!$C$271:$C$291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C-4941-82F1-19346D49CC2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Constantin!$D$271:$D$291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0.58333333333333337</c:v>
                </c:pt>
                <c:pt idx="7">
                  <c:v>0.41666666666666674</c:v>
                </c:pt>
                <c:pt idx="8">
                  <c:v>0.41666666666666674</c:v>
                </c:pt>
                <c:pt idx="9">
                  <c:v>0.41666666666666674</c:v>
                </c:pt>
                <c:pt idx="10">
                  <c:v>0.41666666666666674</c:v>
                </c:pt>
                <c:pt idx="11">
                  <c:v>0.41666666666666674</c:v>
                </c:pt>
                <c:pt idx="12">
                  <c:v>0.41666666666666674</c:v>
                </c:pt>
                <c:pt idx="13">
                  <c:v>0.41666666666666674</c:v>
                </c:pt>
                <c:pt idx="14">
                  <c:v>0.41666666666666674</c:v>
                </c:pt>
                <c:pt idx="15">
                  <c:v>0.41666666666666674</c:v>
                </c:pt>
                <c:pt idx="16">
                  <c:v>0.41666666666666674</c:v>
                </c:pt>
                <c:pt idx="17">
                  <c:v>0.41666666666666674</c:v>
                </c:pt>
                <c:pt idx="18">
                  <c:v>0.41666666666666674</c:v>
                </c:pt>
                <c:pt idx="19">
                  <c:v>0.41666666666666674</c:v>
                </c:pt>
                <c:pt idx="20">
                  <c:v>0.41666666666666674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C-4941-82F1-19346D49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FB40-AF96-DE5F8370968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FB40-AF96-DE5F8370968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FB40-AF96-DE5F8370968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FB40-AF96-DE5F8370968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E-FB40-AF96-DE5F83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584A-9E48-F00CD1D3970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584A-9E48-F00CD1D3970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584A-9E48-F00CD1D3970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584A-9E48-F00CD1D3970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3-584A-9E48-F00CD1D3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7-CE4E-832C-99C2BAD5174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CE4E-832C-99C2BAD5174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CE4E-832C-99C2BAD5174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7-CE4E-832C-99C2BAD5174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7-CE4E-832C-99C2BAD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5F46-A9B0-6362658C0C3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5F46-A9B0-6362658C0C3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5F46-A9B0-6362658C0C3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5F46-A9B0-6362658C0C3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5F46-A9B0-6362658C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041-B0A6-E6F63BE9CB0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4041-B0A6-E6F63BE9CB0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4041-B0A6-E6F63BE9CB0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4041-B0A6-E6F63BE9CB0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4041-B0A6-E6F63BE9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BA4F-AEF4-3477A8657E3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0-BA4F-AEF4-3477A8657E3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0-BA4F-AEF4-3477A8657E3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0-BA4F-AEF4-3477A8657E3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BA4F-AEF4-3477A865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6-5845-9DEA-CDC97F5A638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6-5845-9DEA-CDC97F5A638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6-5845-9DEA-CDC97F5A638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6-5845-9DEA-CDC97F5A638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6-5845-9DEA-CDC97F5A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0.25942460317460297</c:v>
                </c:pt>
                <c:pt idx="18">
                  <c:v>0.25942460317460297</c:v>
                </c:pt>
                <c:pt idx="19">
                  <c:v>0.25942460317460297</c:v>
                </c:pt>
                <c:pt idx="20">
                  <c:v>0.25942460317460297</c:v>
                </c:pt>
                <c:pt idx="21">
                  <c:v>0.25942460317460297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E-8840-B04B-B8512B6228B5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0.23511904761904742</c:v>
                </c:pt>
                <c:pt idx="18">
                  <c:v>0.23511904761904742</c:v>
                </c:pt>
                <c:pt idx="19">
                  <c:v>0.23511904761904742</c:v>
                </c:pt>
                <c:pt idx="20">
                  <c:v>0.23511904761904742</c:v>
                </c:pt>
                <c:pt idx="21">
                  <c:v>0.23511904761904742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E-8840-B04B-B8512B6228B5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-0.33085317460317476</c:v>
                </c:pt>
                <c:pt idx="18">
                  <c:v>-0.33085317460317476</c:v>
                </c:pt>
                <c:pt idx="19">
                  <c:v>-0.33085317460317476</c:v>
                </c:pt>
                <c:pt idx="20">
                  <c:v>-0.33085317460317476</c:v>
                </c:pt>
                <c:pt idx="21">
                  <c:v>-0.33085317460317476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E-8840-B04B-B8512B6228B5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0.43303571428571419</c:v>
                </c:pt>
                <c:pt idx="18">
                  <c:v>0.43303571428571419</c:v>
                </c:pt>
                <c:pt idx="19">
                  <c:v>0.43303571428571419</c:v>
                </c:pt>
                <c:pt idx="20">
                  <c:v>0.43303571428571419</c:v>
                </c:pt>
                <c:pt idx="21">
                  <c:v>0.43303571428571419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E-8840-B04B-B8512B6228B5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0E-8840-B04B-B8512B62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1.0882936507936507</c:v>
                </c:pt>
                <c:pt idx="10">
                  <c:v>1.0882936507936507</c:v>
                </c:pt>
                <c:pt idx="11">
                  <c:v>1.0882936507936507</c:v>
                </c:pt>
                <c:pt idx="12">
                  <c:v>1.0882936507936507</c:v>
                </c:pt>
                <c:pt idx="13">
                  <c:v>1.0882936507936507</c:v>
                </c:pt>
                <c:pt idx="14">
                  <c:v>1.0882936507936507</c:v>
                </c:pt>
                <c:pt idx="15">
                  <c:v>1.0882936507936507</c:v>
                </c:pt>
                <c:pt idx="16">
                  <c:v>1.0882936507936507</c:v>
                </c:pt>
                <c:pt idx="17">
                  <c:v>1.046626984126984</c:v>
                </c:pt>
                <c:pt idx="18">
                  <c:v>1.046626984126984</c:v>
                </c:pt>
                <c:pt idx="19">
                  <c:v>1.046626984126984</c:v>
                </c:pt>
                <c:pt idx="20">
                  <c:v>1.046626984126984</c:v>
                </c:pt>
                <c:pt idx="21">
                  <c:v>1.046626984126984</c:v>
                </c:pt>
                <c:pt idx="22">
                  <c:v>1.046626984126984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B547-85D4-4E73884E5B9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1.0535714285714284</c:v>
                </c:pt>
                <c:pt idx="9">
                  <c:v>0.95982142857142838</c:v>
                </c:pt>
                <c:pt idx="10">
                  <c:v>0.95982142857142838</c:v>
                </c:pt>
                <c:pt idx="11">
                  <c:v>0.95982142857142838</c:v>
                </c:pt>
                <c:pt idx="12">
                  <c:v>0.95982142857142838</c:v>
                </c:pt>
                <c:pt idx="13">
                  <c:v>0.84523809523809501</c:v>
                </c:pt>
                <c:pt idx="14">
                  <c:v>0.84523809523809501</c:v>
                </c:pt>
                <c:pt idx="15">
                  <c:v>0.84523809523809501</c:v>
                </c:pt>
                <c:pt idx="16">
                  <c:v>0.80357142857142838</c:v>
                </c:pt>
                <c:pt idx="17">
                  <c:v>0.80357142857142838</c:v>
                </c:pt>
                <c:pt idx="18">
                  <c:v>0.80357142857142838</c:v>
                </c:pt>
                <c:pt idx="19">
                  <c:v>0.67857142857142838</c:v>
                </c:pt>
                <c:pt idx="20">
                  <c:v>0.67857142857142838</c:v>
                </c:pt>
                <c:pt idx="21">
                  <c:v>0.65773809523809501</c:v>
                </c:pt>
                <c:pt idx="22">
                  <c:v>0.59523809523809501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B547-85D4-4E73884E5B9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1.0813492063492063</c:v>
                </c:pt>
                <c:pt idx="10">
                  <c:v>1.0813492063492063</c:v>
                </c:pt>
                <c:pt idx="11">
                  <c:v>1.0813492063492063</c:v>
                </c:pt>
                <c:pt idx="12">
                  <c:v>1.0813492063492063</c:v>
                </c:pt>
                <c:pt idx="13">
                  <c:v>0.95634920634920628</c:v>
                </c:pt>
                <c:pt idx="14">
                  <c:v>0.95634920634920628</c:v>
                </c:pt>
                <c:pt idx="15">
                  <c:v>0.95634920634920628</c:v>
                </c:pt>
                <c:pt idx="16">
                  <c:v>0.77926587301587291</c:v>
                </c:pt>
                <c:pt idx="17">
                  <c:v>0.57093253968253954</c:v>
                </c:pt>
                <c:pt idx="18">
                  <c:v>0.57093253968253954</c:v>
                </c:pt>
                <c:pt idx="19">
                  <c:v>0.57093253968253954</c:v>
                </c:pt>
                <c:pt idx="20">
                  <c:v>0.57093253968253954</c:v>
                </c:pt>
                <c:pt idx="21">
                  <c:v>0.57093253968253954</c:v>
                </c:pt>
                <c:pt idx="22">
                  <c:v>0.57093253968253954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6-B547-85D4-4E73884E5B9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1.0952380952380951</c:v>
                </c:pt>
                <c:pt idx="10">
                  <c:v>1.0952380952380951</c:v>
                </c:pt>
                <c:pt idx="11">
                  <c:v>1.0952380952380951</c:v>
                </c:pt>
                <c:pt idx="12">
                  <c:v>1.0952380952380951</c:v>
                </c:pt>
                <c:pt idx="13">
                  <c:v>1.0952380952380951</c:v>
                </c:pt>
                <c:pt idx="14">
                  <c:v>1.0952380952380951</c:v>
                </c:pt>
                <c:pt idx="15">
                  <c:v>1.0952380952380951</c:v>
                </c:pt>
                <c:pt idx="16">
                  <c:v>1.0952380952380951</c:v>
                </c:pt>
                <c:pt idx="17">
                  <c:v>1.0952380952380951</c:v>
                </c:pt>
                <c:pt idx="18">
                  <c:v>1.0952380952380951</c:v>
                </c:pt>
                <c:pt idx="19">
                  <c:v>1.0952380952380951</c:v>
                </c:pt>
                <c:pt idx="20">
                  <c:v>1.0952380952380951</c:v>
                </c:pt>
                <c:pt idx="21">
                  <c:v>1.0952380952380951</c:v>
                </c:pt>
                <c:pt idx="22">
                  <c:v>1.0952380952380951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B6-B547-85D4-4E73884E5B9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B6-B547-85D4-4E73884E5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Angela!$D$271:$D$291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0.89583333333333337</c:v>
                </c:pt>
                <c:pt idx="2">
                  <c:v>0.89583333333333337</c:v>
                </c:pt>
                <c:pt idx="3">
                  <c:v>0.82291666666666674</c:v>
                </c:pt>
                <c:pt idx="4">
                  <c:v>0.82291666666666674</c:v>
                </c:pt>
                <c:pt idx="5">
                  <c:v>0.82291666666666674</c:v>
                </c:pt>
                <c:pt idx="6">
                  <c:v>0.37847222222222232</c:v>
                </c:pt>
                <c:pt idx="7">
                  <c:v>0.37847222222222232</c:v>
                </c:pt>
                <c:pt idx="8">
                  <c:v>0.37847222222222232</c:v>
                </c:pt>
                <c:pt idx="9">
                  <c:v>0.37847222222222232</c:v>
                </c:pt>
                <c:pt idx="10">
                  <c:v>0.37847222222222232</c:v>
                </c:pt>
                <c:pt idx="11">
                  <c:v>0.37847222222222232</c:v>
                </c:pt>
                <c:pt idx="12">
                  <c:v>0.37847222222222232</c:v>
                </c:pt>
                <c:pt idx="13">
                  <c:v>0.37847222222222232</c:v>
                </c:pt>
                <c:pt idx="14">
                  <c:v>0.37847222222222232</c:v>
                </c:pt>
                <c:pt idx="15">
                  <c:v>0.37847222222222232</c:v>
                </c:pt>
                <c:pt idx="16">
                  <c:v>0.37847222222222232</c:v>
                </c:pt>
                <c:pt idx="17">
                  <c:v>0.37847222222222232</c:v>
                </c:pt>
                <c:pt idx="18">
                  <c:v>0.37847222222222232</c:v>
                </c:pt>
                <c:pt idx="19">
                  <c:v>0.37847222222222232</c:v>
                </c:pt>
                <c:pt idx="20">
                  <c:v>0.37847222222222232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4-B746-8F8F-7787BA9ACE9E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Aurelie!$D$271:$D$291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0.89583333333333337</c:v>
                </c:pt>
                <c:pt idx="7">
                  <c:v>0.89583333333333337</c:v>
                </c:pt>
                <c:pt idx="8">
                  <c:v>0.89583333333333337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0.89583333333333337</c:v>
                </c:pt>
                <c:pt idx="12">
                  <c:v>0.89583333333333337</c:v>
                </c:pt>
                <c:pt idx="13">
                  <c:v>0.89583333333333337</c:v>
                </c:pt>
                <c:pt idx="14">
                  <c:v>0.89583333333333337</c:v>
                </c:pt>
                <c:pt idx="15">
                  <c:v>0.89583333333333337</c:v>
                </c:pt>
                <c:pt idx="16">
                  <c:v>0.89583333333333337</c:v>
                </c:pt>
                <c:pt idx="17">
                  <c:v>0.89583333333333337</c:v>
                </c:pt>
                <c:pt idx="18">
                  <c:v>0.89583333333333337</c:v>
                </c:pt>
                <c:pt idx="19">
                  <c:v>0.89583333333333337</c:v>
                </c:pt>
                <c:pt idx="20">
                  <c:v>0.89583333333333337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4-B746-8F8F-7787BA9ACE9E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Coralie!$D$271:$D$291</c:f>
              <c:numCache>
                <c:formatCode>0.0</c:formatCode>
                <c:ptCount val="21"/>
                <c:pt idx="0">
                  <c:v>1</c:v>
                </c:pt>
                <c:pt idx="1">
                  <c:v>0.98263888888888884</c:v>
                </c:pt>
                <c:pt idx="2">
                  <c:v>0.98263888888888884</c:v>
                </c:pt>
                <c:pt idx="3">
                  <c:v>0.97569444444444442</c:v>
                </c:pt>
                <c:pt idx="4">
                  <c:v>0.97569444444444442</c:v>
                </c:pt>
                <c:pt idx="5">
                  <c:v>0.97569444444444442</c:v>
                </c:pt>
                <c:pt idx="6">
                  <c:v>0.65972222222222221</c:v>
                </c:pt>
                <c:pt idx="7">
                  <c:v>0.51388888888888884</c:v>
                </c:pt>
                <c:pt idx="8">
                  <c:v>0.51388888888888884</c:v>
                </c:pt>
                <c:pt idx="9">
                  <c:v>0.51388888888888884</c:v>
                </c:pt>
                <c:pt idx="10">
                  <c:v>0.51388888888888884</c:v>
                </c:pt>
                <c:pt idx="11">
                  <c:v>0.51388888888888884</c:v>
                </c:pt>
                <c:pt idx="12">
                  <c:v>0.51388888888888884</c:v>
                </c:pt>
                <c:pt idx="13">
                  <c:v>0.51388888888888884</c:v>
                </c:pt>
                <c:pt idx="14">
                  <c:v>0.51388888888888884</c:v>
                </c:pt>
                <c:pt idx="15">
                  <c:v>0.51388888888888884</c:v>
                </c:pt>
                <c:pt idx="16">
                  <c:v>0.51388888888888884</c:v>
                </c:pt>
                <c:pt idx="17">
                  <c:v>0.51388888888888884</c:v>
                </c:pt>
                <c:pt idx="18">
                  <c:v>0.51388888888888884</c:v>
                </c:pt>
                <c:pt idx="19">
                  <c:v>0.51388888888888884</c:v>
                </c:pt>
                <c:pt idx="20">
                  <c:v>0.51388888888888884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4-B746-8F8F-7787BA9ACE9E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Constantin!$D$271:$D$291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0.58333333333333337</c:v>
                </c:pt>
                <c:pt idx="7">
                  <c:v>0.41666666666666674</c:v>
                </c:pt>
                <c:pt idx="8">
                  <c:v>0.41666666666666674</c:v>
                </c:pt>
                <c:pt idx="9">
                  <c:v>0.41666666666666674</c:v>
                </c:pt>
                <c:pt idx="10">
                  <c:v>0.41666666666666674</c:v>
                </c:pt>
                <c:pt idx="11">
                  <c:v>0.41666666666666674</c:v>
                </c:pt>
                <c:pt idx="12">
                  <c:v>0.41666666666666674</c:v>
                </c:pt>
                <c:pt idx="13">
                  <c:v>0.41666666666666674</c:v>
                </c:pt>
                <c:pt idx="14">
                  <c:v>0.41666666666666674</c:v>
                </c:pt>
                <c:pt idx="15">
                  <c:v>0.41666666666666674</c:v>
                </c:pt>
                <c:pt idx="16">
                  <c:v>0.41666666666666674</c:v>
                </c:pt>
                <c:pt idx="17">
                  <c:v>0.41666666666666674</c:v>
                </c:pt>
                <c:pt idx="18">
                  <c:v>0.41666666666666674</c:v>
                </c:pt>
                <c:pt idx="19">
                  <c:v>0.41666666666666674</c:v>
                </c:pt>
                <c:pt idx="20">
                  <c:v>0.41666666666666674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4-B746-8F8F-7787BA9ACE9E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Angela!$C$271:$C$291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04-B746-8F8F-7787BA9A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Commun!$C$192:$C$213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104D-86F0-924136332B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Commun!$D$192:$D$213</c:f>
              <c:numCache>
                <c:formatCode>0.0</c:formatCode>
                <c:ptCount val="22"/>
                <c:pt idx="0">
                  <c:v>4.0238095238095228</c:v>
                </c:pt>
                <c:pt idx="1">
                  <c:v>3.9821428571428563</c:v>
                </c:pt>
                <c:pt idx="2">
                  <c:v>3.8988095238095228</c:v>
                </c:pt>
                <c:pt idx="3">
                  <c:v>3.8953373015873005</c:v>
                </c:pt>
                <c:pt idx="4">
                  <c:v>3.8953373015873005</c:v>
                </c:pt>
                <c:pt idx="5">
                  <c:v>3.822420634920634</c:v>
                </c:pt>
                <c:pt idx="6">
                  <c:v>3.8154761904761894</c:v>
                </c:pt>
                <c:pt idx="7">
                  <c:v>3.8154761904761894</c:v>
                </c:pt>
                <c:pt idx="8">
                  <c:v>3.6904761904761894</c:v>
                </c:pt>
                <c:pt idx="9">
                  <c:v>3.5758928571428559</c:v>
                </c:pt>
                <c:pt idx="10">
                  <c:v>3.4647817460317447</c:v>
                </c:pt>
                <c:pt idx="11">
                  <c:v>3.4022817460317447</c:v>
                </c:pt>
                <c:pt idx="12">
                  <c:v>3.4022817460317447</c:v>
                </c:pt>
                <c:pt idx="13">
                  <c:v>3.4022817460317447</c:v>
                </c:pt>
                <c:pt idx="14">
                  <c:v>3.4022817460317447</c:v>
                </c:pt>
                <c:pt idx="15">
                  <c:v>3.3293650793650782</c:v>
                </c:pt>
                <c:pt idx="16">
                  <c:v>3.3293650793650782</c:v>
                </c:pt>
                <c:pt idx="17">
                  <c:v>3.3293650793650782</c:v>
                </c:pt>
                <c:pt idx="18">
                  <c:v>2.7460317460317452</c:v>
                </c:pt>
                <c:pt idx="19">
                  <c:v>2.6210317460317452</c:v>
                </c:pt>
                <c:pt idx="20">
                  <c:v>2.6210317460317452</c:v>
                </c:pt>
                <c:pt idx="21">
                  <c:v>2.6210317460317452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D-104D-86F0-92413633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Commun!$C$218:$C$239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A-3548-AA5F-1C9F246E724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Commun!$D$218:$D$239</c:f>
              <c:numCache>
                <c:formatCode>0.0</c:formatCode>
                <c:ptCount val="22"/>
                <c:pt idx="0">
                  <c:v>3.9404761904761898</c:v>
                </c:pt>
                <c:pt idx="1">
                  <c:v>3.8779761904761898</c:v>
                </c:pt>
                <c:pt idx="2">
                  <c:v>3.3779761904761898</c:v>
                </c:pt>
                <c:pt idx="3">
                  <c:v>3.0654761904761898</c:v>
                </c:pt>
                <c:pt idx="4">
                  <c:v>2.8536706349206344</c:v>
                </c:pt>
                <c:pt idx="5">
                  <c:v>2.3536706349206344</c:v>
                </c:pt>
                <c:pt idx="6">
                  <c:v>2.3536706349206344</c:v>
                </c:pt>
                <c:pt idx="7">
                  <c:v>1.8953373015873012</c:v>
                </c:pt>
                <c:pt idx="8">
                  <c:v>1.8224206349206344</c:v>
                </c:pt>
                <c:pt idx="9">
                  <c:v>1.6140873015873012</c:v>
                </c:pt>
                <c:pt idx="10">
                  <c:v>1.4300595238095233</c:v>
                </c:pt>
                <c:pt idx="11">
                  <c:v>1.2946428571428565</c:v>
                </c:pt>
                <c:pt idx="12">
                  <c:v>1.2946428571428565</c:v>
                </c:pt>
                <c:pt idx="13">
                  <c:v>1.2946428571428565</c:v>
                </c:pt>
                <c:pt idx="14">
                  <c:v>1.2946428571428565</c:v>
                </c:pt>
                <c:pt idx="15">
                  <c:v>1.1383928571428565</c:v>
                </c:pt>
                <c:pt idx="16">
                  <c:v>0.93005952380952328</c:v>
                </c:pt>
                <c:pt idx="17">
                  <c:v>0.59672619047619002</c:v>
                </c:pt>
                <c:pt idx="18">
                  <c:v>0.59672619047619002</c:v>
                </c:pt>
                <c:pt idx="19">
                  <c:v>0.59672619047619002</c:v>
                </c:pt>
                <c:pt idx="20">
                  <c:v>0.59672619047619002</c:v>
                </c:pt>
                <c:pt idx="21">
                  <c:v>0.59672619047619002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A-3548-AA5F-1C9F246E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Commun!$C$244:$C$266</c:f>
              <c:numCache>
                <c:formatCode>0.0</c:formatCode>
                <c:ptCount val="23"/>
                <c:pt idx="0">
                  <c:v>4.3809523809523805</c:v>
                </c:pt>
                <c:pt idx="1">
                  <c:v>4.1904761904761898</c:v>
                </c:pt>
                <c:pt idx="2">
                  <c:v>3.9999999999999991</c:v>
                </c:pt>
                <c:pt idx="3">
                  <c:v>3.8095238095238084</c:v>
                </c:pt>
                <c:pt idx="4">
                  <c:v>3.6190476190476177</c:v>
                </c:pt>
                <c:pt idx="5">
                  <c:v>3.428571428571427</c:v>
                </c:pt>
                <c:pt idx="6">
                  <c:v>3.2380952380952364</c:v>
                </c:pt>
                <c:pt idx="7">
                  <c:v>3.0476190476190457</c:v>
                </c:pt>
                <c:pt idx="8">
                  <c:v>2.857142857142855</c:v>
                </c:pt>
                <c:pt idx="9">
                  <c:v>2.6666666666666643</c:v>
                </c:pt>
                <c:pt idx="10">
                  <c:v>2.4761904761904736</c:v>
                </c:pt>
                <c:pt idx="11">
                  <c:v>2.2857142857142829</c:v>
                </c:pt>
                <c:pt idx="12">
                  <c:v>2.0952380952380922</c:v>
                </c:pt>
                <c:pt idx="13">
                  <c:v>1.9047619047619018</c:v>
                </c:pt>
                <c:pt idx="14">
                  <c:v>1.7142857142857113</c:v>
                </c:pt>
                <c:pt idx="15">
                  <c:v>1.5238095238095208</c:v>
                </c:pt>
                <c:pt idx="16">
                  <c:v>1.3333333333333304</c:v>
                </c:pt>
                <c:pt idx="17">
                  <c:v>1.1428571428571399</c:v>
                </c:pt>
                <c:pt idx="18">
                  <c:v>0.95238095238094944</c:v>
                </c:pt>
                <c:pt idx="19">
                  <c:v>0.76190476190475898</c:v>
                </c:pt>
                <c:pt idx="20">
                  <c:v>0.57142857142856851</c:v>
                </c:pt>
                <c:pt idx="21">
                  <c:v>0.38095238095237804</c:v>
                </c:pt>
                <c:pt idx="22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4-F243-AD90-DCD1B3D21B30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Commun!$D$244:$D$266</c:f>
              <c:numCache>
                <c:formatCode>0.0</c:formatCode>
                <c:ptCount val="23"/>
                <c:pt idx="0">
                  <c:v>4.3809523809523805</c:v>
                </c:pt>
                <c:pt idx="1">
                  <c:v>4.3809523809523805</c:v>
                </c:pt>
                <c:pt idx="2">
                  <c:v>4.3809523809523805</c:v>
                </c:pt>
                <c:pt idx="3">
                  <c:v>4.3809523809523805</c:v>
                </c:pt>
                <c:pt idx="4">
                  <c:v>4.3809523809523805</c:v>
                </c:pt>
                <c:pt idx="5">
                  <c:v>4.3809523809523805</c:v>
                </c:pt>
                <c:pt idx="6">
                  <c:v>4.3809523809523805</c:v>
                </c:pt>
                <c:pt idx="7">
                  <c:v>4.3809523809523805</c:v>
                </c:pt>
                <c:pt idx="8">
                  <c:v>4.3392857142857135</c:v>
                </c:pt>
                <c:pt idx="9">
                  <c:v>4.2247023809523805</c:v>
                </c:pt>
                <c:pt idx="10">
                  <c:v>4.2247023809523805</c:v>
                </c:pt>
                <c:pt idx="11">
                  <c:v>4.2247023809523805</c:v>
                </c:pt>
                <c:pt idx="12">
                  <c:v>4.2247023809523805</c:v>
                </c:pt>
                <c:pt idx="13">
                  <c:v>4.1101190476190474</c:v>
                </c:pt>
                <c:pt idx="14">
                  <c:v>4.1101190476190474</c:v>
                </c:pt>
                <c:pt idx="15">
                  <c:v>4.1101190476190474</c:v>
                </c:pt>
                <c:pt idx="16">
                  <c:v>4.0684523809523805</c:v>
                </c:pt>
                <c:pt idx="17">
                  <c:v>4.0684523809523805</c:v>
                </c:pt>
                <c:pt idx="18">
                  <c:v>4.0267857142857135</c:v>
                </c:pt>
                <c:pt idx="19">
                  <c:v>3.9017857142857135</c:v>
                </c:pt>
                <c:pt idx="20">
                  <c:v>3.9017857142857135</c:v>
                </c:pt>
                <c:pt idx="21">
                  <c:v>3.8392857142857135</c:v>
                </c:pt>
                <c:pt idx="22">
                  <c:v>3.7767857142857135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4-F243-AD90-DCD1B3D21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243840</xdr:colOff>
      <xdr:row>191</xdr:row>
      <xdr:rowOff>40640</xdr:rowOff>
    </xdr:from>
    <xdr:to>
      <xdr:col>17</xdr:col>
      <xdr:colOff>753800</xdr:colOff>
      <xdr:row>209</xdr:row>
      <xdr:rowOff>21140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D9F9075-0EB3-334D-966D-4ED1538F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3CD10457-7AF9-2646-8B54-0954F07E8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774700</xdr:colOff>
      <xdr:row>241</xdr:row>
      <xdr:rowOff>127000</xdr:rowOff>
    </xdr:from>
    <xdr:to>
      <xdr:col>17</xdr:col>
      <xdr:colOff>459160</xdr:colOff>
      <xdr:row>258</xdr:row>
      <xdr:rowOff>183700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9794DFF-40E8-C74A-9DC5-83E0BB9FF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56700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660B2D8-9CE9-EA41-B215-032B93EC8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18</xdr:col>
      <xdr:colOff>779200</xdr:colOff>
      <xdr:row>206</xdr:row>
      <xdr:rowOff>186009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9EE562A-AE6E-B142-9649-B4F12B77E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796636</xdr:colOff>
      <xdr:row>216</xdr:row>
      <xdr:rowOff>127001</xdr:rowOff>
    </xdr:from>
    <xdr:to>
      <xdr:col>17</xdr:col>
      <xdr:colOff>475324</xdr:colOff>
      <xdr:row>233</xdr:row>
      <xdr:rowOff>183701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3CF2A80-94A8-1344-9604-99E63F2DF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17</xdr:col>
      <xdr:colOff>509960</xdr:colOff>
      <xdr:row>259</xdr:row>
      <xdr:rowOff>56700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B367610-EA2C-9C47-BE77-2B6038DED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56700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52ACD153-D639-7A46-8D6E-C04D641AD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3055816-EA94-CA4D-BD95-F17D6AD2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787400</xdr:colOff>
      <xdr:row>216</xdr:row>
      <xdr:rowOff>38100</xdr:rowOff>
    </xdr:from>
    <xdr:to>
      <xdr:col>17</xdr:col>
      <xdr:colOff>471860</xdr:colOff>
      <xdr:row>233</xdr:row>
      <xdr:rowOff>94800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A17C1A8-5D11-D746-8BA6-FEC9163E5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17</xdr:col>
      <xdr:colOff>509960</xdr:colOff>
      <xdr:row>259</xdr:row>
      <xdr:rowOff>56700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4DFB843-246B-4842-8287-34D24FCD6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268</xdr:row>
      <xdr:rowOff>0</xdr:rowOff>
    </xdr:from>
    <xdr:to>
      <xdr:col>17</xdr:col>
      <xdr:colOff>509960</xdr:colOff>
      <xdr:row>285</xdr:row>
      <xdr:rowOff>56700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B6BEDC9-EB63-2B47-AC9C-33C220889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66DD31F-DCD2-0D41-A76F-EAFCCC104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816428</xdr:colOff>
      <xdr:row>215</xdr:row>
      <xdr:rowOff>151191</xdr:rowOff>
    </xdr:from>
    <xdr:to>
      <xdr:col>19</xdr:col>
      <xdr:colOff>15119</xdr:colOff>
      <xdr:row>233</xdr:row>
      <xdr:rowOff>136071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44EA2CC-4DD9-5D4B-A377-9DE3C3741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19</xdr:col>
      <xdr:colOff>28425</xdr:colOff>
      <xdr:row>259</xdr:row>
      <xdr:rowOff>188080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63498A4-A5D2-264C-AFAF-CEC2DB814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19</xdr:col>
      <xdr:colOff>28425</xdr:colOff>
      <xdr:row>286</xdr:row>
      <xdr:rowOff>188080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82D36D0-8F96-0349-ADEA-3CA0F378B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2838982-3C94-B041-A66B-25C69254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0B64E10-0DE7-D440-88AF-16AA0C544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805365</xdr:colOff>
      <xdr:row>242</xdr:row>
      <xdr:rowOff>123902</xdr:rowOff>
    </xdr:from>
    <xdr:to>
      <xdr:col>17</xdr:col>
      <xdr:colOff>494472</xdr:colOff>
      <xdr:row>259</xdr:row>
      <xdr:rowOff>183700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4117727A-DA52-744F-913B-D76D00CCF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59798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0404404-293D-7F40-BDA5-32905BE6D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86360</xdr:rowOff>
    </xdr:from>
    <xdr:to>
      <xdr:col>11</xdr:col>
      <xdr:colOff>335280</xdr:colOff>
      <xdr:row>24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36D5610-B0AE-4D40-A373-C3C3DD07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26</xdr:row>
      <xdr:rowOff>111760</xdr:rowOff>
    </xdr:from>
    <xdr:to>
      <xdr:col>11</xdr:col>
      <xdr:colOff>360680</xdr:colOff>
      <xdr:row>48</xdr:row>
      <xdr:rowOff>147320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92E548-38A8-744E-9903-6D5D4F35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51</xdr:row>
      <xdr:rowOff>0</xdr:rowOff>
    </xdr:from>
    <xdr:to>
      <xdr:col>11</xdr:col>
      <xdr:colOff>381000</xdr:colOff>
      <xdr:row>73</xdr:row>
      <xdr:rowOff>35560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F515A3C-B059-7040-B942-5318023C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345440</xdr:colOff>
      <xdr:row>76</xdr:row>
      <xdr:rowOff>10160</xdr:rowOff>
    </xdr:from>
    <xdr:to>
      <xdr:col>11</xdr:col>
      <xdr:colOff>452120</xdr:colOff>
      <xdr:row>98</xdr:row>
      <xdr:rowOff>45720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DBE782-90C1-0C40-82B4-98791FF8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365760</xdr:colOff>
      <xdr:row>101</xdr:row>
      <xdr:rowOff>30480</xdr:rowOff>
    </xdr:from>
    <xdr:to>
      <xdr:col>11</xdr:col>
      <xdr:colOff>472440</xdr:colOff>
      <xdr:row>123</xdr:row>
      <xdr:rowOff>66040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789E625-A529-3B46-A2E4-9AB8F7C1C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325120</xdr:colOff>
      <xdr:row>127</xdr:row>
      <xdr:rowOff>0</xdr:rowOff>
    </xdr:from>
    <xdr:to>
      <xdr:col>11</xdr:col>
      <xdr:colOff>431800</xdr:colOff>
      <xdr:row>149</xdr:row>
      <xdr:rowOff>35560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7783A69-481E-6E43-8804-A707ABB4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345440</xdr:colOff>
      <xdr:row>151</xdr:row>
      <xdr:rowOff>193040</xdr:rowOff>
    </xdr:from>
    <xdr:to>
      <xdr:col>11</xdr:col>
      <xdr:colOff>452120</xdr:colOff>
      <xdr:row>174</xdr:row>
      <xdr:rowOff>25400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19BBD4E-8571-9541-9878-C18B131E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345440</xdr:colOff>
      <xdr:row>178</xdr:row>
      <xdr:rowOff>193040</xdr:rowOff>
    </xdr:from>
    <xdr:to>
      <xdr:col>11</xdr:col>
      <xdr:colOff>452120</xdr:colOff>
      <xdr:row>201</xdr:row>
      <xdr:rowOff>25400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EF52D82B-E66E-4746-8ECF-83820542A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312118</xdr:colOff>
      <xdr:row>205</xdr:row>
      <xdr:rowOff>118390</xdr:rowOff>
    </xdr:from>
    <xdr:to>
      <xdr:col>11</xdr:col>
      <xdr:colOff>418798</xdr:colOff>
      <xdr:row>227</xdr:row>
      <xdr:rowOff>155241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9473E03A-353D-A14E-BB99-1041A345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333644</xdr:colOff>
      <xdr:row>232</xdr:row>
      <xdr:rowOff>0</xdr:rowOff>
    </xdr:from>
    <xdr:to>
      <xdr:col>11</xdr:col>
      <xdr:colOff>440324</xdr:colOff>
      <xdr:row>254</xdr:row>
      <xdr:rowOff>36851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7F8CDFFD-C34A-1F4E-951C-B825F5DC2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30" totalsRowShown="0" totalsRowBorderDxfId="75">
  <autoFilter ref="B2:D30" xr:uid="{00000000-0009-0000-0100-000001000000}"/>
  <tableColumns count="3">
    <tableColumn id="1" xr3:uid="{CD3EE646-83A2-4C43-BE17-1D13A1789997}" name="DATE" dataDxfId="74" totalsRowDxfId="73"/>
    <tableColumn id="2" xr3:uid="{35B558AF-A00C-8A47-8F22-48D29FAC35F3}" name="DURÉE" dataDxfId="72" totalsRowDxfId="71"/>
    <tableColumn id="3" xr3:uid="{4C1F4176-4430-7541-BDFD-529187E4605B}" name="ÉVÉNEMENT" dataDxfId="70" totalsRowDxfId="6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104">
  <autoFilter ref="B2:D104" xr:uid="{00000000-0009-0000-0100-000002000000}"/>
  <tableColumns count="3">
    <tableColumn id="1" xr3:uid="{CDE0AF44-FE6E-3C47-B119-1998B4D9E114}" name="DATE" dataDxfId="68"/>
    <tableColumn id="2" xr3:uid="{D292EB81-5877-8644-8624-4C0F28230A2B}" name="DURÉE" dataDxfId="67"/>
    <tableColumn id="3" xr3:uid="{D47DACAE-3BB1-8340-8894-D5C1F5EFFB6E}" name="ÉVÉNEMENT" dataDxfId="6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79">
  <autoFilter ref="B2:D79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65"/>
    <tableColumn id="2" xr3:uid="{08988867-3A46-0144-9445-31F4CD0B6F90}" name="DURÉE" dataDxfId="64"/>
    <tableColumn id="3" xr3:uid="{D0892573-CF5F-0E43-814C-9FD5C8DF0820}" name="ÉVÉNEMENT" dataDxfId="6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138" totalsRowShown="0">
  <autoFilter ref="B2:D138" xr:uid="{00000000-0009-0000-0100-000004000000}"/>
  <tableColumns count="3">
    <tableColumn id="1" xr3:uid="{3114C9ED-3FB9-2A40-9DE4-7568BBC63CDB}" name="DATE" dataDxfId="62" totalsRowDxfId="61"/>
    <tableColumn id="2" xr3:uid="{C871BA2B-C157-5D44-850A-7FEF93E4BD8D}" name="DURÉE" dataDxfId="60" totalsRowDxfId="59"/>
    <tableColumn id="3" xr3:uid="{2ADBC9E4-6C96-824B-A44A-72B25B626F32}" name="ÉVÉNEMENT" dataDxfId="58" totalsRowDxfId="5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46">
  <autoFilter ref="B2:D46" xr:uid="{00000000-0009-0000-0100-000005000000}"/>
  <tableColumns count="3">
    <tableColumn id="1" xr3:uid="{9FE55AA8-CF43-1C41-8784-7FAF54236565}" name="DATE" dataDxfId="56"/>
    <tableColumn id="2" xr3:uid="{9A7F008B-1AE2-7142-B36B-9D012D8F6998}" name="DURÉE" dataDxfId="55"/>
    <tableColumn id="3" xr3:uid="{EF439370-94AD-674F-8F3E-FA50F341BBA9}" name="ÉVÉNEMENT" dataDxfId="5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291"/>
  <sheetViews>
    <sheetView showGridLines="0" zoomScaleNormal="100" workbookViewId="0">
      <pane ySplit="1" topLeftCell="A260" activePane="bottomLeft" state="frozen"/>
      <selection pane="bottomLeft" activeCell="G290" sqref="G290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0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31" t="s">
        <v>8</v>
      </c>
      <c r="C2" s="132"/>
      <c r="D2" s="132"/>
      <c r="E2" s="132"/>
      <c r="F2" s="2"/>
    </row>
    <row r="3" spans="1:6" x14ac:dyDescent="0.2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 x14ac:dyDescent="0.2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 x14ac:dyDescent="0.2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 x14ac:dyDescent="0.2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 x14ac:dyDescent="0.2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 x14ac:dyDescent="0.2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 x14ac:dyDescent="0.2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 x14ac:dyDescent="0.2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 x14ac:dyDescent="0.2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 x14ac:dyDescent="0.2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 x14ac:dyDescent="0.2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 x14ac:dyDescent="0.2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 x14ac:dyDescent="0.2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 x14ac:dyDescent="0.2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 x14ac:dyDescent="0.2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 x14ac:dyDescent="0.2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 x14ac:dyDescent="0.2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 x14ac:dyDescent="0.2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 x14ac:dyDescent="0.2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" x14ac:dyDescent="0.2">
      <c r="A25" s="1"/>
      <c r="B25" s="131" t="s">
        <v>3</v>
      </c>
      <c r="C25" s="132"/>
      <c r="D25" s="132"/>
      <c r="E25" s="132"/>
    </row>
    <row r="26" spans="1:5" x14ac:dyDescent="0.2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 x14ac:dyDescent="0.2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 x14ac:dyDescent="0.2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 x14ac:dyDescent="0.2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 x14ac:dyDescent="0.2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 x14ac:dyDescent="0.2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 x14ac:dyDescent="0.2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 x14ac:dyDescent="0.2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 x14ac:dyDescent="0.2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 x14ac:dyDescent="0.2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 x14ac:dyDescent="0.2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 x14ac:dyDescent="0.2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 x14ac:dyDescent="0.2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 x14ac:dyDescent="0.2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 x14ac:dyDescent="0.2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 x14ac:dyDescent="0.2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 x14ac:dyDescent="0.2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 x14ac:dyDescent="0.2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 x14ac:dyDescent="0.2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 x14ac:dyDescent="0.2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 x14ac:dyDescent="0.2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 x14ac:dyDescent="0.2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 x14ac:dyDescent="0.2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 x14ac:dyDescent="0.2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 x14ac:dyDescent="0.2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 x14ac:dyDescent="0.2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 x14ac:dyDescent="0.2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" x14ac:dyDescent="0.2">
      <c r="B57" s="131" t="s">
        <v>4</v>
      </c>
      <c r="C57" s="132"/>
      <c r="D57" s="132"/>
      <c r="E57" s="132"/>
    </row>
    <row r="58" spans="1:5" x14ac:dyDescent="0.2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 x14ac:dyDescent="0.2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 x14ac:dyDescent="0.2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 x14ac:dyDescent="0.2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 x14ac:dyDescent="0.2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 x14ac:dyDescent="0.2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 x14ac:dyDescent="0.2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 x14ac:dyDescent="0.2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 x14ac:dyDescent="0.2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 x14ac:dyDescent="0.2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 x14ac:dyDescent="0.2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 x14ac:dyDescent="0.2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 x14ac:dyDescent="0.2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 x14ac:dyDescent="0.2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 x14ac:dyDescent="0.2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 x14ac:dyDescent="0.2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 x14ac:dyDescent="0.2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 x14ac:dyDescent="0.2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 x14ac:dyDescent="0.2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 x14ac:dyDescent="0.2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 x14ac:dyDescent="0.2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" x14ac:dyDescent="0.2">
      <c r="B82" s="131" t="s">
        <v>5</v>
      </c>
      <c r="C82" s="132"/>
      <c r="D82" s="132"/>
      <c r="E82" s="132"/>
    </row>
    <row r="83" spans="1:5" x14ac:dyDescent="0.2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 x14ac:dyDescent="0.2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 x14ac:dyDescent="0.2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 x14ac:dyDescent="0.2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 x14ac:dyDescent="0.2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 x14ac:dyDescent="0.2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 x14ac:dyDescent="0.2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 x14ac:dyDescent="0.2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 x14ac:dyDescent="0.2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 x14ac:dyDescent="0.2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 x14ac:dyDescent="0.2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 x14ac:dyDescent="0.2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 x14ac:dyDescent="0.2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 x14ac:dyDescent="0.2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 x14ac:dyDescent="0.2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 x14ac:dyDescent="0.2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 x14ac:dyDescent="0.2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 x14ac:dyDescent="0.2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 x14ac:dyDescent="0.2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 x14ac:dyDescent="0.2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 x14ac:dyDescent="0.2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" x14ac:dyDescent="0.2">
      <c r="B107" s="131" t="s">
        <v>6</v>
      </c>
      <c r="C107" s="132"/>
      <c r="D107" s="132"/>
      <c r="E107" s="132"/>
    </row>
    <row r="108" spans="1:5" x14ac:dyDescent="0.2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 x14ac:dyDescent="0.2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 x14ac:dyDescent="0.2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 x14ac:dyDescent="0.2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 x14ac:dyDescent="0.2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 x14ac:dyDescent="0.2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 x14ac:dyDescent="0.2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 x14ac:dyDescent="0.2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 x14ac:dyDescent="0.2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 x14ac:dyDescent="0.2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 x14ac:dyDescent="0.2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 x14ac:dyDescent="0.2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 x14ac:dyDescent="0.2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 x14ac:dyDescent="0.2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 x14ac:dyDescent="0.2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 x14ac:dyDescent="0.2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 x14ac:dyDescent="0.2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 x14ac:dyDescent="0.2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 x14ac:dyDescent="0.2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 x14ac:dyDescent="0.2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 x14ac:dyDescent="0.2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 x14ac:dyDescent="0.2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 x14ac:dyDescent="0.2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 x14ac:dyDescent="0.2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 x14ac:dyDescent="0.2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 x14ac:dyDescent="0.2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 x14ac:dyDescent="0.2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 x14ac:dyDescent="0.2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 x14ac:dyDescent="0.2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 x14ac:dyDescent="0.2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 x14ac:dyDescent="0.2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 x14ac:dyDescent="0.2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 x14ac:dyDescent="0.2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 x14ac:dyDescent="0.2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 x14ac:dyDescent="0.2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 x14ac:dyDescent="0.2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 x14ac:dyDescent="0.2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 x14ac:dyDescent="0.2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" x14ac:dyDescent="0.2">
      <c r="B150" s="131" t="s">
        <v>9</v>
      </c>
      <c r="C150" s="132"/>
      <c r="D150" s="132"/>
      <c r="E150" s="132"/>
    </row>
    <row r="151" spans="1:5" x14ac:dyDescent="0.2">
      <c r="A151">
        <v>1</v>
      </c>
      <c r="B151" s="4">
        <f>B146+1</f>
        <v>44587</v>
      </c>
      <c r="C151" s="5">
        <f>($F$1*4/7)*A187</f>
        <v>7.0476190476190474</v>
      </c>
      <c r="D151" s="5">
        <f>C151-(JDB_Angela!C55+JDB_Angela!C56+JDB_Aurelie!C48+JDB_Coralie!C69+JDB_Aurelie!C49+JDB_Angela!C57+JDB_Coralie!C70+JDB_Coralie!C71)</f>
        <v>6.5962301587301582</v>
      </c>
      <c r="E151" s="9">
        <f>D151/$C$151</f>
        <v>0.93595157657657657</v>
      </c>
    </row>
    <row r="152" spans="1:5" x14ac:dyDescent="0.2">
      <c r="A152">
        <v>2</v>
      </c>
      <c r="B152" s="4">
        <f>B151+1</f>
        <v>44588</v>
      </c>
      <c r="C152" s="5">
        <f>C151-(($F$1/7)*4)</f>
        <v>6.8571428571428568</v>
      </c>
      <c r="D152" s="5">
        <f>D151</f>
        <v>6.5962301587301582</v>
      </c>
      <c r="E152" s="9">
        <f t="shared" ref="E152:E176" si="15">D152/$C$151</f>
        <v>0.93595157657657657</v>
      </c>
    </row>
    <row r="153" spans="1:5" x14ac:dyDescent="0.2">
      <c r="A153">
        <v>3</v>
      </c>
      <c r="B153" s="4">
        <f t="shared" ref="B153:B187" si="16">B152+1</f>
        <v>44589</v>
      </c>
      <c r="C153" s="5">
        <f t="shared" ref="C153:C187" si="17">C152-(($F$1/7)*4)</f>
        <v>6.6666666666666661</v>
      </c>
      <c r="D153" s="5">
        <f t="shared" ref="D153:D176" si="18">D152</f>
        <v>6.5962301587301582</v>
      </c>
      <c r="E153" s="9">
        <f t="shared" si="15"/>
        <v>0.93595157657657657</v>
      </c>
    </row>
    <row r="154" spans="1:5" x14ac:dyDescent="0.2">
      <c r="A154">
        <v>4</v>
      </c>
      <c r="B154" s="4">
        <f t="shared" si="16"/>
        <v>44590</v>
      </c>
      <c r="C154" s="5">
        <f t="shared" si="17"/>
        <v>6.4761904761904754</v>
      </c>
      <c r="D154" s="5">
        <f>D153-(JDB_Angela!C58+JDB_Coralie!C72)</f>
        <v>6.4712301587301582</v>
      </c>
      <c r="E154" s="9">
        <f t="shared" si="15"/>
        <v>0.91821509009009006</v>
      </c>
    </row>
    <row r="155" spans="1:5" x14ac:dyDescent="0.2">
      <c r="A155">
        <v>5</v>
      </c>
      <c r="B155" s="4">
        <f t="shared" si="16"/>
        <v>44591</v>
      </c>
      <c r="C155" s="5">
        <f t="shared" si="17"/>
        <v>6.2857142857142847</v>
      </c>
      <c r="D155" s="5">
        <f t="shared" si="18"/>
        <v>6.4712301587301582</v>
      </c>
      <c r="E155" s="9">
        <f t="shared" si="15"/>
        <v>0.91821509009009006</v>
      </c>
    </row>
    <row r="156" spans="1:5" x14ac:dyDescent="0.2">
      <c r="A156">
        <v>6</v>
      </c>
      <c r="B156" s="4">
        <f t="shared" si="16"/>
        <v>44592</v>
      </c>
      <c r="C156" s="5">
        <f t="shared" si="17"/>
        <v>6.095238095238094</v>
      </c>
      <c r="D156" s="5">
        <f t="shared" si="18"/>
        <v>6.4712301587301582</v>
      </c>
      <c r="E156" s="9">
        <f t="shared" si="15"/>
        <v>0.91821509009009006</v>
      </c>
    </row>
    <row r="157" spans="1:5" x14ac:dyDescent="0.2">
      <c r="A157">
        <v>7</v>
      </c>
      <c r="B157" s="4">
        <f t="shared" si="16"/>
        <v>44593</v>
      </c>
      <c r="C157" s="5">
        <f t="shared" si="17"/>
        <v>5.9047619047619033</v>
      </c>
      <c r="D157" s="5">
        <f t="shared" si="18"/>
        <v>6.4712301587301582</v>
      </c>
      <c r="E157" s="9">
        <f t="shared" si="15"/>
        <v>0.91821509009009006</v>
      </c>
    </row>
    <row r="158" spans="1:5" x14ac:dyDescent="0.2">
      <c r="A158">
        <v>8</v>
      </c>
      <c r="B158" s="4">
        <f t="shared" si="16"/>
        <v>44594</v>
      </c>
      <c r="C158" s="5">
        <f t="shared" si="17"/>
        <v>5.7142857142857126</v>
      </c>
      <c r="D158" s="5">
        <f t="shared" si="18"/>
        <v>6.4712301587301582</v>
      </c>
      <c r="E158" s="9">
        <f t="shared" si="15"/>
        <v>0.91821509009009006</v>
      </c>
    </row>
    <row r="159" spans="1:5" x14ac:dyDescent="0.2">
      <c r="A159">
        <v>9</v>
      </c>
      <c r="B159" s="4">
        <f t="shared" si="16"/>
        <v>44595</v>
      </c>
      <c r="C159" s="5">
        <f t="shared" si="17"/>
        <v>5.5238095238095219</v>
      </c>
      <c r="D159" s="5">
        <f t="shared" si="18"/>
        <v>6.4712301587301582</v>
      </c>
      <c r="E159" s="9">
        <f t="shared" si="15"/>
        <v>0.91821509009009006</v>
      </c>
    </row>
    <row r="160" spans="1:5" x14ac:dyDescent="0.2">
      <c r="A160">
        <v>10</v>
      </c>
      <c r="B160" s="4">
        <f t="shared" si="16"/>
        <v>44596</v>
      </c>
      <c r="C160" s="5">
        <f t="shared" si="17"/>
        <v>5.3333333333333313</v>
      </c>
      <c r="D160" s="5">
        <f t="shared" si="18"/>
        <v>6.4712301587301582</v>
      </c>
      <c r="E160" s="9">
        <f t="shared" si="15"/>
        <v>0.91821509009009006</v>
      </c>
    </row>
    <row r="161" spans="1:5" x14ac:dyDescent="0.2">
      <c r="A161">
        <v>11</v>
      </c>
      <c r="B161" s="4">
        <f t="shared" si="16"/>
        <v>44597</v>
      </c>
      <c r="C161" s="5">
        <f t="shared" si="17"/>
        <v>5.1428571428571406</v>
      </c>
      <c r="D161" s="5">
        <f t="shared" si="18"/>
        <v>6.4712301587301582</v>
      </c>
      <c r="E161" s="9">
        <f t="shared" si="15"/>
        <v>0.91821509009009006</v>
      </c>
    </row>
    <row r="162" spans="1:5" x14ac:dyDescent="0.2">
      <c r="A162">
        <v>12</v>
      </c>
      <c r="B162" s="4">
        <f t="shared" si="16"/>
        <v>44598</v>
      </c>
      <c r="C162" s="5">
        <f t="shared" si="17"/>
        <v>4.9523809523809499</v>
      </c>
      <c r="D162" s="5">
        <f t="shared" si="18"/>
        <v>6.4712301587301582</v>
      </c>
      <c r="E162" s="9">
        <f t="shared" si="15"/>
        <v>0.91821509009009006</v>
      </c>
    </row>
    <row r="163" spans="1:5" x14ac:dyDescent="0.2">
      <c r="A163">
        <v>13</v>
      </c>
      <c r="B163" s="4">
        <f t="shared" si="16"/>
        <v>44599</v>
      </c>
      <c r="C163" s="5">
        <f t="shared" si="17"/>
        <v>4.7619047619047592</v>
      </c>
      <c r="D163" s="5">
        <f t="shared" si="18"/>
        <v>6.4712301587301582</v>
      </c>
      <c r="E163" s="9">
        <f t="shared" si="15"/>
        <v>0.91821509009009006</v>
      </c>
    </row>
    <row r="164" spans="1:5" x14ac:dyDescent="0.2">
      <c r="A164">
        <v>14</v>
      </c>
      <c r="B164" s="4">
        <f t="shared" si="16"/>
        <v>44600</v>
      </c>
      <c r="C164" s="5">
        <f t="shared" si="17"/>
        <v>4.5714285714285685</v>
      </c>
      <c r="D164" s="5">
        <f>D163-(JDB_Coralie!C73+JDB_Coralie!C74+JDB_Coralie!C75)</f>
        <v>6.3948412698412689</v>
      </c>
      <c r="E164" s="9">
        <f t="shared" si="15"/>
        <v>0.90737612612612606</v>
      </c>
    </row>
    <row r="165" spans="1:5" x14ac:dyDescent="0.2">
      <c r="A165">
        <v>15</v>
      </c>
      <c r="B165" s="4">
        <f t="shared" si="16"/>
        <v>44601</v>
      </c>
      <c r="C165" s="5">
        <f t="shared" si="17"/>
        <v>4.3809523809523778</v>
      </c>
      <c r="D165" s="5">
        <f t="shared" si="18"/>
        <v>6.3948412698412689</v>
      </c>
      <c r="E165" s="9">
        <f>D165/$C$151</f>
        <v>0.90737612612612606</v>
      </c>
    </row>
    <row r="166" spans="1:5" x14ac:dyDescent="0.2">
      <c r="A166">
        <v>16</v>
      </c>
      <c r="B166" s="4">
        <f t="shared" si="16"/>
        <v>44602</v>
      </c>
      <c r="C166" s="5">
        <f t="shared" si="17"/>
        <v>4.1904761904761871</v>
      </c>
      <c r="D166" s="5">
        <f>D165-(JDB_Commun!C26*4+JDB_Aurelie!C50)</f>
        <v>5.8948412698412689</v>
      </c>
      <c r="E166" s="9">
        <f t="shared" si="15"/>
        <v>0.83643018018018012</v>
      </c>
    </row>
    <row r="167" spans="1:5" x14ac:dyDescent="0.2">
      <c r="A167">
        <v>17</v>
      </c>
      <c r="B167" s="4">
        <f t="shared" si="16"/>
        <v>44603</v>
      </c>
      <c r="C167" s="5">
        <f t="shared" si="17"/>
        <v>3.9999999999999964</v>
      </c>
      <c r="D167" s="5">
        <f>D166-(JDB_Aurelie!C51)</f>
        <v>5.7281746031746019</v>
      </c>
      <c r="E167" s="9">
        <f t="shared" si="15"/>
        <v>0.81278153153153132</v>
      </c>
    </row>
    <row r="168" spans="1:5" x14ac:dyDescent="0.2">
      <c r="A168">
        <v>18</v>
      </c>
      <c r="B168" s="4">
        <f t="shared" si="16"/>
        <v>44604</v>
      </c>
      <c r="C168" s="5">
        <f t="shared" si="17"/>
        <v>3.8095238095238058</v>
      </c>
      <c r="D168" s="5">
        <f t="shared" si="18"/>
        <v>5.7281746031746019</v>
      </c>
      <c r="E168" s="9">
        <f t="shared" si="15"/>
        <v>0.81278153153153132</v>
      </c>
    </row>
    <row r="169" spans="1:5" x14ac:dyDescent="0.2">
      <c r="A169">
        <v>19</v>
      </c>
      <c r="B169" s="4">
        <f t="shared" si="16"/>
        <v>44605</v>
      </c>
      <c r="C169" s="5">
        <f t="shared" si="17"/>
        <v>3.6190476190476151</v>
      </c>
      <c r="D169" s="5">
        <f t="shared" si="18"/>
        <v>5.7281746031746019</v>
      </c>
      <c r="E169" s="9">
        <f t="shared" si="15"/>
        <v>0.81278153153153132</v>
      </c>
    </row>
    <row r="170" spans="1:5" x14ac:dyDescent="0.2">
      <c r="A170">
        <v>20</v>
      </c>
      <c r="B170" s="4">
        <f t="shared" si="16"/>
        <v>44606</v>
      </c>
      <c r="C170" s="5">
        <f t="shared" si="17"/>
        <v>3.4285714285714244</v>
      </c>
      <c r="D170" s="5">
        <f t="shared" si="18"/>
        <v>5.7281746031746019</v>
      </c>
      <c r="E170" s="9">
        <f t="shared" si="15"/>
        <v>0.81278153153153132</v>
      </c>
    </row>
    <row r="171" spans="1:5" x14ac:dyDescent="0.2">
      <c r="A171">
        <v>21</v>
      </c>
      <c r="B171" s="10">
        <f t="shared" si="16"/>
        <v>44607</v>
      </c>
      <c r="C171" s="11">
        <f>C170-(($F$1/7)*4)</f>
        <v>3.2380952380952337</v>
      </c>
      <c r="D171" s="5">
        <f>D170-(JDB_Constantin!C29)</f>
        <v>5.311507936507935</v>
      </c>
      <c r="E171" s="9">
        <f t="shared" si="15"/>
        <v>0.75365990990990972</v>
      </c>
    </row>
    <row r="172" spans="1:5" x14ac:dyDescent="0.2">
      <c r="A172">
        <v>22</v>
      </c>
      <c r="B172" s="4">
        <f t="shared" si="16"/>
        <v>44608</v>
      </c>
      <c r="C172" s="5">
        <f t="shared" si="17"/>
        <v>3.047619047619043</v>
      </c>
      <c r="D172" s="5">
        <f t="shared" si="18"/>
        <v>5.311507936507935</v>
      </c>
      <c r="E172" s="9">
        <f t="shared" si="15"/>
        <v>0.75365990990990972</v>
      </c>
    </row>
    <row r="173" spans="1:5" x14ac:dyDescent="0.2">
      <c r="A173">
        <v>23</v>
      </c>
      <c r="B173" s="4">
        <f t="shared" si="16"/>
        <v>44609</v>
      </c>
      <c r="C173" s="5">
        <f t="shared" si="17"/>
        <v>2.8571428571428523</v>
      </c>
      <c r="D173" s="5">
        <f>D172-(JDB_Constantin!C30)</f>
        <v>5.249007936507935</v>
      </c>
      <c r="E173" s="9">
        <f t="shared" si="15"/>
        <v>0.74479166666666652</v>
      </c>
    </row>
    <row r="174" spans="1:5" x14ac:dyDescent="0.2">
      <c r="A174">
        <v>24</v>
      </c>
      <c r="B174" s="4">
        <f t="shared" si="16"/>
        <v>44610</v>
      </c>
      <c r="C174" s="5">
        <f t="shared" si="17"/>
        <v>2.6666666666666616</v>
      </c>
      <c r="D174" s="5">
        <f t="shared" si="18"/>
        <v>5.249007936507935</v>
      </c>
      <c r="E174" s="9">
        <f t="shared" si="15"/>
        <v>0.74479166666666652</v>
      </c>
    </row>
    <row r="175" spans="1:5" x14ac:dyDescent="0.2">
      <c r="A175">
        <v>25</v>
      </c>
      <c r="B175" s="4">
        <f t="shared" si="16"/>
        <v>44611</v>
      </c>
      <c r="C175" s="5">
        <f t="shared" si="17"/>
        <v>2.4761904761904709</v>
      </c>
      <c r="D175" s="5">
        <f>D174-(JDB_Aurelie!C52+JDB_Coralie!C76+JDB_Coralie!C77+JDB_Aurelie!C53)</f>
        <v>4.926091269841268</v>
      </c>
      <c r="E175" s="9">
        <f t="shared" si="15"/>
        <v>0.69897240990990972</v>
      </c>
    </row>
    <row r="176" spans="1:5" x14ac:dyDescent="0.2">
      <c r="A176">
        <v>26</v>
      </c>
      <c r="B176" s="4">
        <f t="shared" si="16"/>
        <v>44612</v>
      </c>
      <c r="C176" s="5">
        <f t="shared" si="17"/>
        <v>2.2857142857142803</v>
      </c>
      <c r="D176" s="5">
        <f t="shared" si="18"/>
        <v>4.926091269841268</v>
      </c>
      <c r="E176" s="9">
        <f t="shared" si="15"/>
        <v>0.69897240990990972</v>
      </c>
    </row>
    <row r="177" spans="1:5" x14ac:dyDescent="0.2">
      <c r="A177">
        <v>27</v>
      </c>
      <c r="B177" s="4">
        <f t="shared" si="16"/>
        <v>44613</v>
      </c>
      <c r="C177" s="5">
        <f t="shared" si="17"/>
        <v>2.0952380952380896</v>
      </c>
      <c r="D177" s="5">
        <f>D176-(JDB_Coralie!C78+JDB_Coralie!C79+JDB_Coralie!C80)</f>
        <v>4.8392857142857126</v>
      </c>
      <c r="E177" s="9">
        <f>D177/$C$151</f>
        <v>0.68665540540540515</v>
      </c>
    </row>
    <row r="178" spans="1:5" x14ac:dyDescent="0.2">
      <c r="A178">
        <v>28</v>
      </c>
      <c r="B178" s="4">
        <f t="shared" si="16"/>
        <v>44614</v>
      </c>
      <c r="C178" s="5">
        <f t="shared" si="17"/>
        <v>1.9047619047618991</v>
      </c>
      <c r="D178" s="5">
        <f>D177-(JDB_Coralie!C81+JDB_Coralie!C82+JDB_Coralie!C83+JDB_Angela!C59+JDB_Angela!C60+JDB_Angela!C61+JDB_Constantin!C31)</f>
        <v>4.4712301587301573</v>
      </c>
      <c r="E178" s="9">
        <f t="shared" ref="E178:E186" si="19">D178/$C$151</f>
        <v>0.63443130630630606</v>
      </c>
    </row>
    <row r="179" spans="1:5" x14ac:dyDescent="0.2">
      <c r="A179">
        <v>29</v>
      </c>
      <c r="B179" s="4">
        <f t="shared" si="16"/>
        <v>44615</v>
      </c>
      <c r="C179" s="5">
        <f t="shared" si="17"/>
        <v>1.7142857142857086</v>
      </c>
      <c r="D179" s="5">
        <f>D178-(JDB_Angela!C62)</f>
        <v>4.4087301587301573</v>
      </c>
      <c r="E179" s="9">
        <f t="shared" si="19"/>
        <v>0.62556306306306286</v>
      </c>
    </row>
    <row r="180" spans="1:5" x14ac:dyDescent="0.2">
      <c r="A180">
        <v>30</v>
      </c>
      <c r="B180" s="4">
        <f t="shared" si="16"/>
        <v>44616</v>
      </c>
      <c r="C180" s="5">
        <f t="shared" si="17"/>
        <v>1.5238095238095182</v>
      </c>
      <c r="D180" s="5">
        <f>D179</f>
        <v>4.4087301587301573</v>
      </c>
      <c r="E180" s="9">
        <f t="shared" si="19"/>
        <v>0.62556306306306286</v>
      </c>
    </row>
    <row r="181" spans="1:5" x14ac:dyDescent="0.2">
      <c r="A181">
        <v>31</v>
      </c>
      <c r="B181" s="4">
        <f t="shared" si="16"/>
        <v>44617</v>
      </c>
      <c r="C181" s="5">
        <f t="shared" si="17"/>
        <v>1.3333333333333277</v>
      </c>
      <c r="D181" s="5">
        <f t="shared" ref="D181:D187" si="20">D180</f>
        <v>4.4087301587301573</v>
      </c>
      <c r="E181" s="9">
        <f t="shared" si="19"/>
        <v>0.62556306306306286</v>
      </c>
    </row>
    <row r="182" spans="1:5" x14ac:dyDescent="0.2">
      <c r="A182">
        <v>32</v>
      </c>
      <c r="B182" s="4">
        <f t="shared" si="16"/>
        <v>44618</v>
      </c>
      <c r="C182" s="5">
        <f t="shared" si="17"/>
        <v>1.1428571428571372</v>
      </c>
      <c r="D182" s="5">
        <f t="shared" si="20"/>
        <v>4.4087301587301573</v>
      </c>
      <c r="E182" s="9">
        <f t="shared" si="19"/>
        <v>0.62556306306306286</v>
      </c>
    </row>
    <row r="183" spans="1:5" x14ac:dyDescent="0.2">
      <c r="A183">
        <v>33</v>
      </c>
      <c r="B183" s="4">
        <f t="shared" si="16"/>
        <v>44619</v>
      </c>
      <c r="C183" s="5">
        <f t="shared" si="17"/>
        <v>0.95238095238094678</v>
      </c>
      <c r="D183" s="5">
        <f>D182-(JDB_Constantin!C32)</f>
        <v>4.2628968253968242</v>
      </c>
      <c r="E183" s="9">
        <f t="shared" si="19"/>
        <v>0.60487049549549532</v>
      </c>
    </row>
    <row r="184" spans="1:5" x14ac:dyDescent="0.2">
      <c r="A184">
        <v>34</v>
      </c>
      <c r="B184" s="4">
        <f t="shared" si="16"/>
        <v>44620</v>
      </c>
      <c r="C184" s="5">
        <f t="shared" si="17"/>
        <v>0.76190476190475631</v>
      </c>
      <c r="D184" s="5">
        <f>D183-(JDB_Coralie!C84+JDB_Coralie!C85+JDB_Coralie!C86+JDB_Coralie!C87)</f>
        <v>4.0545634920634912</v>
      </c>
      <c r="E184" s="9">
        <f>D184/$C$151</f>
        <v>0.57530968468468457</v>
      </c>
    </row>
    <row r="185" spans="1:5" x14ac:dyDescent="0.2">
      <c r="A185">
        <v>35</v>
      </c>
      <c r="B185" s="4">
        <f t="shared" si="16"/>
        <v>44621</v>
      </c>
      <c r="C185" s="5">
        <f t="shared" si="17"/>
        <v>0.57142857142856585</v>
      </c>
      <c r="D185" s="5">
        <f>D184-(JDB_Angela!C63+JDB_Angela!C64+JDB_Aurelie!C54+JDB_Coralie!C88+JDB_Coralie!C89+JDB_Coralie!C90+JDB_Coralie!C91)</f>
        <v>3.7698412698412689</v>
      </c>
      <c r="E185" s="9">
        <f t="shared" si="19"/>
        <v>0.53490990990990983</v>
      </c>
    </row>
    <row r="186" spans="1:5" x14ac:dyDescent="0.2">
      <c r="A186">
        <v>36</v>
      </c>
      <c r="B186" s="4">
        <f t="shared" si="16"/>
        <v>44622</v>
      </c>
      <c r="C186" s="5">
        <f t="shared" si="17"/>
        <v>0.38095238095237538</v>
      </c>
      <c r="D186" s="5">
        <f t="shared" si="20"/>
        <v>3.7698412698412689</v>
      </c>
      <c r="E186" s="9">
        <f t="shared" si="19"/>
        <v>0.53490990990990983</v>
      </c>
    </row>
    <row r="187" spans="1:5" x14ac:dyDescent="0.2">
      <c r="A187">
        <v>37</v>
      </c>
      <c r="B187" s="4">
        <f t="shared" si="16"/>
        <v>44623</v>
      </c>
      <c r="C187" s="5">
        <f t="shared" si="17"/>
        <v>0.19047619047618491</v>
      </c>
      <c r="D187" s="5">
        <f t="shared" si="20"/>
        <v>3.7698412698412689</v>
      </c>
      <c r="E187" s="9">
        <f>D187/$C$151</f>
        <v>0.53490990990990983</v>
      </c>
    </row>
    <row r="191" spans="1:5" ht="26" x14ac:dyDescent="0.2">
      <c r="B191" s="131" t="s">
        <v>253</v>
      </c>
      <c r="C191" s="132"/>
      <c r="D191" s="132"/>
      <c r="E191" s="132"/>
    </row>
    <row r="192" spans="1:5" x14ac:dyDescent="0.2">
      <c r="A192">
        <v>1</v>
      </c>
      <c r="B192" s="4">
        <f>B187+1</f>
        <v>44624</v>
      </c>
      <c r="C192" s="5">
        <f>($F$1*4/7)*A213</f>
        <v>4.1904761904761898</v>
      </c>
      <c r="D192" s="5">
        <f>C192-(JDB_Commun!C27*4)</f>
        <v>4.0238095238095228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C192-(($F$1/7)*4)</f>
        <v>3.9999999999999991</v>
      </c>
      <c r="D193" s="5">
        <f>D192-(JDB_Angela!C65)</f>
        <v>3.9821428571428563</v>
      </c>
      <c r="E193" s="9">
        <f t="shared" ref="E193:E213" si="21">D193/$C$192</f>
        <v>0.95028409090909083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C193-(($F$1/7)*4)</f>
        <v>3.8095238095238084</v>
      </c>
      <c r="D194" s="5">
        <f>D193-(JDB_Constantin!C33)</f>
        <v>3.8988095238095228</v>
      </c>
      <c r="E194" s="9">
        <f t="shared" si="21"/>
        <v>0.93039772727272718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3.6190476190476177</v>
      </c>
      <c r="D195" s="5">
        <f>D194-(JDB_Coralie!C92)</f>
        <v>3.8953373015873005</v>
      </c>
      <c r="E195" s="9">
        <f t="shared" si="21"/>
        <v>0.92956912878787867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3.428571428571427</v>
      </c>
      <c r="D196" s="5">
        <f t="shared" ref="D196:D213" si="24">D195</f>
        <v>3.8953373015873005</v>
      </c>
      <c r="E196" s="9">
        <f t="shared" si="21"/>
        <v>0.92956912878787867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3.2380952380952364</v>
      </c>
      <c r="D197" s="5">
        <f>D196-(JDB_Angela!C66+JDB_Aurelie!C55+JDB_Aurelie!C56)</f>
        <v>3.822420634920634</v>
      </c>
      <c r="E197" s="9">
        <f t="shared" si="21"/>
        <v>0.91216856060606055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3.0476190476190457</v>
      </c>
      <c r="D198" s="5">
        <f>D197-(JDB_Coralie!C93)</f>
        <v>3.8154761904761894</v>
      </c>
      <c r="E198" s="9">
        <f t="shared" si="21"/>
        <v>0.91051136363636354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2.857142857142855</v>
      </c>
      <c r="D199" s="5">
        <f t="shared" si="24"/>
        <v>3.8154761904761894</v>
      </c>
      <c r="E199" s="9">
        <f t="shared" si="21"/>
        <v>0.91051136363636354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2.6666666666666643</v>
      </c>
      <c r="D200" s="5">
        <f>D199-(JDB_Constantin!C34)</f>
        <v>3.6904761904761894</v>
      </c>
      <c r="E200" s="9">
        <f t="shared" si="21"/>
        <v>0.88068181818181801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2.4761904761904736</v>
      </c>
      <c r="D201" s="5">
        <f>D200-(JDB_Angela!C67+JDB_Angela!C68+JDB_Angela!C69+JDB_Angela!C70+JDB_Coralie!C94+JDB_Coralie!C95+JDB_Coralie!C96+JDB_Coralie!C97+JDB_Coralie!C98)</f>
        <v>3.5758928571428559</v>
      </c>
      <c r="E201" s="9">
        <f t="shared" si="21"/>
        <v>0.85333806818181801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2.2857142857142829</v>
      </c>
      <c r="D202" s="5">
        <f>D201-(JDB_Angela!C71+JDB_Angela!C72)</f>
        <v>3.4647817460317447</v>
      </c>
      <c r="E202" s="9">
        <f t="shared" si="21"/>
        <v>0.82682291666666652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2.0952380952380922</v>
      </c>
      <c r="D203" s="5">
        <f>D202-(JDB_Constantin!C35)</f>
        <v>3.4022817460317447</v>
      </c>
      <c r="E203" s="9">
        <f t="shared" si="21"/>
        <v>0.8119081439393937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1.9047619047619018</v>
      </c>
      <c r="D204" s="5">
        <f t="shared" si="24"/>
        <v>3.4022817460317447</v>
      </c>
      <c r="E204" s="9">
        <f t="shared" si="21"/>
        <v>0.8119081439393937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1.7142857142857113</v>
      </c>
      <c r="D205" s="5">
        <f t="shared" si="24"/>
        <v>3.4022817460317447</v>
      </c>
      <c r="E205" s="9">
        <f t="shared" si="21"/>
        <v>0.8119081439393937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1.5238095238095208</v>
      </c>
      <c r="D206" s="5">
        <f t="shared" si="24"/>
        <v>3.4022817460317447</v>
      </c>
      <c r="E206" s="9">
        <f t="shared" si="21"/>
        <v>0.8119081439393937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1.3333333333333304</v>
      </c>
      <c r="D207" s="5">
        <f>D206-(JDB_Aurelie!C57+JDB_Coralie!C99+JDB_Coralie!C100+JDB_Coralie!C101+JDB_Coralie!C102+JDB_Coralie!C103+JDB_Coralie!C104)</f>
        <v>3.3293650793650782</v>
      </c>
      <c r="E207" s="9">
        <f t="shared" si="21"/>
        <v>0.79450757575757558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1.1428571428571399</v>
      </c>
      <c r="D208" s="5">
        <f t="shared" si="24"/>
        <v>3.3293650793650782</v>
      </c>
      <c r="E208" s="9">
        <f t="shared" si="21"/>
        <v>0.79450757575757558</v>
      </c>
    </row>
    <row r="209" spans="1:5" x14ac:dyDescent="0.2">
      <c r="A209">
        <v>18</v>
      </c>
      <c r="B209" s="4">
        <f t="shared" si="22"/>
        <v>44641</v>
      </c>
      <c r="C209" s="5">
        <f t="shared" si="23"/>
        <v>0.95238095238094944</v>
      </c>
      <c r="D209" s="5">
        <f t="shared" si="24"/>
        <v>3.3293650793650782</v>
      </c>
      <c r="E209" s="9">
        <f t="shared" si="21"/>
        <v>0.79450757575757558</v>
      </c>
    </row>
    <row r="210" spans="1:5" x14ac:dyDescent="0.2">
      <c r="A210">
        <v>19</v>
      </c>
      <c r="B210" s="4">
        <f t="shared" si="22"/>
        <v>44642</v>
      </c>
      <c r="C210" s="5">
        <f t="shared" si="23"/>
        <v>0.76190476190475898</v>
      </c>
      <c r="D210" s="5">
        <f>D209-(JDB_Angela!C73+JDB_Angela!C74+JDB_Angela!C75+JDB_Angela!C76+JDB_Angela!C77+JDB_Angela!C78+JDB_Angela!C79+JDB_Aurelie!C58+JDB_Aurelie!C59+JDB_Coralie!C105+JDB_Coralie!C106+JDB_Coralie!C107+JDB_Coralie!C108)</f>
        <v>2.7460317460317452</v>
      </c>
      <c r="E210" s="9">
        <f t="shared" si="21"/>
        <v>0.65530303030303017</v>
      </c>
    </row>
    <row r="211" spans="1:5" x14ac:dyDescent="0.2">
      <c r="A211">
        <v>20</v>
      </c>
      <c r="B211" s="4">
        <f t="shared" si="22"/>
        <v>44643</v>
      </c>
      <c r="C211" s="5">
        <f t="shared" si="23"/>
        <v>0.57142857142856851</v>
      </c>
      <c r="D211" s="5">
        <f>D210-(JDB_Aurelie!C60+JDB_Coralie!C109-JDB_Constantin!C36)</f>
        <v>2.6210317460317452</v>
      </c>
      <c r="E211" s="9">
        <f t="shared" si="21"/>
        <v>0.62547348484848475</v>
      </c>
    </row>
    <row r="212" spans="1:5" x14ac:dyDescent="0.2">
      <c r="A212">
        <v>21</v>
      </c>
      <c r="B212" s="10">
        <f t="shared" si="22"/>
        <v>44644</v>
      </c>
      <c r="C212" s="11">
        <f>C211-(($F$1/7)*4)</f>
        <v>0.38095238095237804</v>
      </c>
      <c r="D212" s="5">
        <f t="shared" si="24"/>
        <v>2.6210317460317452</v>
      </c>
      <c r="E212" s="9">
        <f t="shared" si="21"/>
        <v>0.62547348484848475</v>
      </c>
    </row>
    <row r="213" spans="1:5" x14ac:dyDescent="0.2">
      <c r="A213">
        <v>22</v>
      </c>
      <c r="B213" s="4">
        <f t="shared" si="22"/>
        <v>44645</v>
      </c>
      <c r="C213" s="5">
        <f t="shared" si="23"/>
        <v>0.19047619047618758</v>
      </c>
      <c r="D213" s="5">
        <f t="shared" si="24"/>
        <v>2.6210317460317452</v>
      </c>
      <c r="E213" s="9">
        <f t="shared" si="21"/>
        <v>0.62547348484848475</v>
      </c>
    </row>
    <row r="217" spans="1:5" ht="26" x14ac:dyDescent="0.2">
      <c r="B217" s="131" t="s">
        <v>307</v>
      </c>
      <c r="C217" s="132"/>
      <c r="D217" s="132"/>
      <c r="E217" s="132"/>
    </row>
    <row r="218" spans="1:5" x14ac:dyDescent="0.2">
      <c r="A218">
        <v>1</v>
      </c>
      <c r="B218" s="4">
        <f>B213+1</f>
        <v>44646</v>
      </c>
      <c r="C218" s="5">
        <f>($F$1*4/7)*A239</f>
        <v>4.1904761904761898</v>
      </c>
      <c r="D218" s="5">
        <f>C218-(JDB_Angela!C80+JDB_Aurelie!C61)</f>
        <v>3.9404761904761898</v>
      </c>
      <c r="E218" s="9">
        <f>D218/$C$218</f>
        <v>0.94034090909090906</v>
      </c>
    </row>
    <row r="219" spans="1:5" x14ac:dyDescent="0.2">
      <c r="A219">
        <v>2</v>
      </c>
      <c r="B219" s="4">
        <f>B218+1</f>
        <v>44647</v>
      </c>
      <c r="C219" s="5">
        <f>C218-(($F$1/7)*4)</f>
        <v>3.9999999999999991</v>
      </c>
      <c r="D219" s="5">
        <f>D218-(JDB_Angela!C81)</f>
        <v>3.8779761904761898</v>
      </c>
      <c r="E219" s="9">
        <f t="shared" ref="E219:E239" si="25">D219/$C$218</f>
        <v>0.92542613636363635</v>
      </c>
    </row>
    <row r="220" spans="1:5" x14ac:dyDescent="0.2">
      <c r="A220">
        <v>3</v>
      </c>
      <c r="B220" s="4">
        <f t="shared" ref="B220:B239" si="26">B219+1</f>
        <v>44648</v>
      </c>
      <c r="C220" s="5">
        <f t="shared" ref="C220:C239" si="27">C219-(($F$1/7)*4)</f>
        <v>3.8095238095238084</v>
      </c>
      <c r="D220" s="5">
        <f>D219-(JDB_Angela!C82+JDB_Aurelie!C62+JDB_Aurelie!C63+JDB_Coralie!C110)</f>
        <v>3.3779761904761898</v>
      </c>
      <c r="E220" s="9">
        <f t="shared" si="25"/>
        <v>0.80610795454545447</v>
      </c>
    </row>
    <row r="221" spans="1:5" x14ac:dyDescent="0.2">
      <c r="A221">
        <v>4</v>
      </c>
      <c r="B221" s="4">
        <f t="shared" si="26"/>
        <v>44649</v>
      </c>
      <c r="C221" s="5">
        <f t="shared" si="27"/>
        <v>3.6190476190476177</v>
      </c>
      <c r="D221" s="5">
        <f>D220-(JDB_Coralie!C111)</f>
        <v>3.0654761904761898</v>
      </c>
      <c r="E221" s="9">
        <f t="shared" si="25"/>
        <v>0.73153409090909083</v>
      </c>
    </row>
    <row r="222" spans="1:5" x14ac:dyDescent="0.2">
      <c r="A222">
        <v>5</v>
      </c>
      <c r="B222" s="4">
        <f t="shared" si="26"/>
        <v>44650</v>
      </c>
      <c r="C222" s="5">
        <f t="shared" si="27"/>
        <v>3.428571428571427</v>
      </c>
      <c r="D222" s="5">
        <f>D221-(JDB_Angela!C83+JDB_Aurelie!C64+JDB_Aurelie!C65+JDB_Coralie!C112+JDB_Coralie!C113)</f>
        <v>2.8536706349206344</v>
      </c>
      <c r="E222" s="9">
        <f t="shared" si="25"/>
        <v>0.68098958333333337</v>
      </c>
    </row>
    <row r="223" spans="1:5" x14ac:dyDescent="0.2">
      <c r="A223">
        <v>6</v>
      </c>
      <c r="B223" s="4">
        <f t="shared" si="26"/>
        <v>44651</v>
      </c>
      <c r="C223" s="5">
        <f t="shared" si="27"/>
        <v>3.2380952380952364</v>
      </c>
      <c r="D223" s="5">
        <f>D222-(JDB_Commun!C28*4)</f>
        <v>2.3536706349206344</v>
      </c>
      <c r="E223" s="9">
        <f t="shared" si="25"/>
        <v>0.56167140151515149</v>
      </c>
    </row>
    <row r="224" spans="1:5" x14ac:dyDescent="0.2">
      <c r="A224">
        <v>7</v>
      </c>
      <c r="B224" s="4">
        <f t="shared" si="26"/>
        <v>44652</v>
      </c>
      <c r="C224" s="5">
        <f t="shared" si="27"/>
        <v>3.0476190476190457</v>
      </c>
      <c r="D224" s="5">
        <f t="shared" ref="D224:D232" si="28">D223</f>
        <v>2.3536706349206344</v>
      </c>
      <c r="E224" s="9">
        <f t="shared" si="25"/>
        <v>0.56167140151515149</v>
      </c>
    </row>
    <row r="225" spans="1:5" x14ac:dyDescent="0.2">
      <c r="A225">
        <v>8</v>
      </c>
      <c r="B225" s="4">
        <f t="shared" si="26"/>
        <v>44653</v>
      </c>
      <c r="C225" s="5">
        <f t="shared" si="27"/>
        <v>2.857142857142855</v>
      </c>
      <c r="D225" s="5">
        <f>D224-(JDB_Angela!C84+JDB_Angela!C85+JDB_Constantin!C37+JDB_Constantin!C38+JDB_Constantin!C39)</f>
        <v>1.8953373015873012</v>
      </c>
      <c r="E225" s="9">
        <f t="shared" si="25"/>
        <v>0.45229640151515149</v>
      </c>
    </row>
    <row r="226" spans="1:5" x14ac:dyDescent="0.2">
      <c r="A226">
        <v>9</v>
      </c>
      <c r="B226" s="4">
        <f t="shared" si="26"/>
        <v>44654</v>
      </c>
      <c r="C226" s="5">
        <f t="shared" si="27"/>
        <v>2.6666666666666643</v>
      </c>
      <c r="D226" s="5">
        <f>D225-(JDB_Constantin!C40)</f>
        <v>1.8224206349206344</v>
      </c>
      <c r="E226" s="9">
        <f t="shared" si="25"/>
        <v>0.43489583333333331</v>
      </c>
    </row>
    <row r="227" spans="1:5" x14ac:dyDescent="0.2">
      <c r="A227">
        <v>10</v>
      </c>
      <c r="B227" s="4">
        <f t="shared" si="26"/>
        <v>44655</v>
      </c>
      <c r="C227" s="5">
        <f t="shared" si="27"/>
        <v>2.4761904761904736</v>
      </c>
      <c r="D227" s="5">
        <f>D226-(JDB_Coralie!C114+JDB_Constantin!C41)</f>
        <v>1.6140873015873012</v>
      </c>
      <c r="E227" s="9">
        <f t="shared" si="25"/>
        <v>0.3851799242424242</v>
      </c>
    </row>
    <row r="228" spans="1:5" x14ac:dyDescent="0.2">
      <c r="A228">
        <v>11</v>
      </c>
      <c r="B228" s="4">
        <f t="shared" si="26"/>
        <v>44656</v>
      </c>
      <c r="C228" s="5">
        <f t="shared" si="27"/>
        <v>2.2857142857142829</v>
      </c>
      <c r="D228" s="5">
        <f>D227-(JDB_Angela!C86+JDB_Aurelie!C66+JDB_Coralie!C115+JDB_Coralie!C116)</f>
        <v>1.4300595238095233</v>
      </c>
      <c r="E228" s="9">
        <f t="shared" si="25"/>
        <v>0.34126420454545447</v>
      </c>
    </row>
    <row r="229" spans="1:5" x14ac:dyDescent="0.2">
      <c r="A229">
        <v>12</v>
      </c>
      <c r="B229" s="4">
        <f t="shared" si="26"/>
        <v>44657</v>
      </c>
      <c r="C229" s="5">
        <f t="shared" si="27"/>
        <v>2.0952380952380922</v>
      </c>
      <c r="D229" s="5">
        <f>D228-(JDB_Angela!C87+JDB_Aurelie!C67+JDB_Aurelie!C68+JDB_Coralie!C117)</f>
        <v>1.2946428571428565</v>
      </c>
      <c r="E229" s="9">
        <f t="shared" si="25"/>
        <v>0.30894886363636354</v>
      </c>
    </row>
    <row r="230" spans="1:5" x14ac:dyDescent="0.2">
      <c r="A230">
        <v>13</v>
      </c>
      <c r="B230" s="4">
        <f t="shared" si="26"/>
        <v>44658</v>
      </c>
      <c r="C230" s="5">
        <f t="shared" si="27"/>
        <v>1.9047619047619018</v>
      </c>
      <c r="D230" s="5">
        <f t="shared" si="28"/>
        <v>1.2946428571428565</v>
      </c>
      <c r="E230" s="9">
        <f t="shared" si="25"/>
        <v>0.30894886363636354</v>
      </c>
    </row>
    <row r="231" spans="1:5" x14ac:dyDescent="0.2">
      <c r="A231">
        <v>14</v>
      </c>
      <c r="B231" s="4">
        <f t="shared" si="26"/>
        <v>44659</v>
      </c>
      <c r="C231" s="5">
        <f t="shared" si="27"/>
        <v>1.7142857142857113</v>
      </c>
      <c r="D231" s="5">
        <f t="shared" si="28"/>
        <v>1.2946428571428565</v>
      </c>
      <c r="E231" s="9">
        <f t="shared" si="25"/>
        <v>0.30894886363636354</v>
      </c>
    </row>
    <row r="232" spans="1:5" x14ac:dyDescent="0.2">
      <c r="A232">
        <v>15</v>
      </c>
      <c r="B232" s="4">
        <f t="shared" si="26"/>
        <v>44660</v>
      </c>
      <c r="C232" s="5">
        <f t="shared" si="27"/>
        <v>1.5238095238095208</v>
      </c>
      <c r="D232" s="5">
        <f t="shared" si="28"/>
        <v>1.2946428571428565</v>
      </c>
      <c r="E232" s="9">
        <f t="shared" si="25"/>
        <v>0.30894886363636354</v>
      </c>
    </row>
    <row r="233" spans="1:5" x14ac:dyDescent="0.2">
      <c r="A233">
        <v>16</v>
      </c>
      <c r="B233" s="4">
        <f t="shared" si="26"/>
        <v>44661</v>
      </c>
      <c r="C233" s="5">
        <f t="shared" si="27"/>
        <v>1.3333333333333304</v>
      </c>
      <c r="D233" s="5">
        <f>D232-(JDB_Angela!C88+JDB_Angela!C89+JDB_Angela!C90)</f>
        <v>1.1383928571428565</v>
      </c>
      <c r="E233" s="9">
        <f t="shared" si="25"/>
        <v>0.27166193181818171</v>
      </c>
    </row>
    <row r="234" spans="1:5" x14ac:dyDescent="0.2">
      <c r="A234">
        <v>17</v>
      </c>
      <c r="B234" s="4">
        <f t="shared" si="26"/>
        <v>44662</v>
      </c>
      <c r="C234" s="5">
        <f t="shared" si="27"/>
        <v>1.1428571428571399</v>
      </c>
      <c r="D234" s="5">
        <f>D233-(JDB_Angela!C91+JDB_Angela!C92+JDB_Coralie!C118+JDB_Coralie!C119+JDB_Coralie!C120)</f>
        <v>0.93005952380952328</v>
      </c>
      <c r="E234" s="9">
        <f t="shared" si="25"/>
        <v>0.22194602272727262</v>
      </c>
    </row>
    <row r="235" spans="1:5" x14ac:dyDescent="0.2">
      <c r="A235">
        <v>18</v>
      </c>
      <c r="B235" s="4">
        <f t="shared" si="26"/>
        <v>44663</v>
      </c>
      <c r="C235" s="5">
        <f>C234-(($F$1/7)*4)</f>
        <v>0.95238095238094944</v>
      </c>
      <c r="D235" s="5">
        <f>D234-(JDB_Coralie!C121+JDB_Commun!C29*4)</f>
        <v>0.59672619047619002</v>
      </c>
      <c r="E235" s="9">
        <f t="shared" si="25"/>
        <v>0.14240056818181809</v>
      </c>
    </row>
    <row r="236" spans="1:5" x14ac:dyDescent="0.2">
      <c r="A236">
        <v>19</v>
      </c>
      <c r="B236" s="4">
        <f t="shared" si="26"/>
        <v>44664</v>
      </c>
      <c r="C236" s="5">
        <f t="shared" si="27"/>
        <v>0.76190476190475898</v>
      </c>
      <c r="D236" s="5">
        <f t="shared" ref="D236:D239" si="29">D235</f>
        <v>0.59672619047619002</v>
      </c>
      <c r="E236" s="9">
        <f t="shared" si="25"/>
        <v>0.14240056818181809</v>
      </c>
    </row>
    <row r="237" spans="1:5" x14ac:dyDescent="0.2">
      <c r="A237">
        <v>20</v>
      </c>
      <c r="B237" s="4">
        <f t="shared" si="26"/>
        <v>44665</v>
      </c>
      <c r="C237" s="5">
        <f t="shared" si="27"/>
        <v>0.57142857142856851</v>
      </c>
      <c r="D237" s="5">
        <f t="shared" si="29"/>
        <v>0.59672619047619002</v>
      </c>
      <c r="E237" s="9">
        <f t="shared" si="25"/>
        <v>0.14240056818181809</v>
      </c>
    </row>
    <row r="238" spans="1:5" x14ac:dyDescent="0.2">
      <c r="A238">
        <v>21</v>
      </c>
      <c r="B238" s="4">
        <f t="shared" si="26"/>
        <v>44666</v>
      </c>
      <c r="C238" s="5">
        <f t="shared" si="27"/>
        <v>0.38095238095237804</v>
      </c>
      <c r="D238" s="5">
        <f t="shared" si="29"/>
        <v>0.59672619047619002</v>
      </c>
      <c r="E238" s="9">
        <f t="shared" si="25"/>
        <v>0.14240056818181809</v>
      </c>
    </row>
    <row r="239" spans="1:5" x14ac:dyDescent="0.2">
      <c r="A239">
        <v>22</v>
      </c>
      <c r="B239" s="4">
        <f t="shared" si="26"/>
        <v>44667</v>
      </c>
      <c r="C239" s="5">
        <f t="shared" si="27"/>
        <v>0.19047619047618758</v>
      </c>
      <c r="D239" s="5">
        <f t="shared" si="29"/>
        <v>0.59672619047619002</v>
      </c>
      <c r="E239" s="9">
        <f t="shared" si="25"/>
        <v>0.14240056818181809</v>
      </c>
    </row>
    <row r="243" spans="1:5" ht="26" x14ac:dyDescent="0.2">
      <c r="B243" s="131" t="s">
        <v>327</v>
      </c>
      <c r="C243" s="132"/>
      <c r="D243" s="132"/>
      <c r="E243" s="132"/>
    </row>
    <row r="244" spans="1:5" x14ac:dyDescent="0.2">
      <c r="A244">
        <v>1</v>
      </c>
      <c r="B244" s="4">
        <f>B239+1</f>
        <v>44668</v>
      </c>
      <c r="C244" s="5">
        <f>($F$1*4/7)*A266</f>
        <v>4.3809523809523805</v>
      </c>
      <c r="D244" s="5">
        <f>C244</f>
        <v>4.3809523809523805</v>
      </c>
      <c r="E244" s="9">
        <f>D244/$C$244</f>
        <v>1</v>
      </c>
    </row>
    <row r="245" spans="1:5" x14ac:dyDescent="0.2">
      <c r="A245">
        <v>2</v>
      </c>
      <c r="B245" s="4">
        <f>B244+1</f>
        <v>44669</v>
      </c>
      <c r="C245" s="5">
        <f>C244-(($F$1/7)*4)</f>
        <v>4.1904761904761898</v>
      </c>
      <c r="D245" s="5">
        <f>D244</f>
        <v>4.3809523809523805</v>
      </c>
      <c r="E245" s="9">
        <f t="shared" ref="E245:E266" si="30">D245/$C$244</f>
        <v>1</v>
      </c>
    </row>
    <row r="246" spans="1:5" x14ac:dyDescent="0.2">
      <c r="A246">
        <v>3</v>
      </c>
      <c r="B246" s="4">
        <f t="shared" ref="B246:B266" si="31">B245+1</f>
        <v>44670</v>
      </c>
      <c r="C246" s="5">
        <f t="shared" ref="C246:C266" si="32">C245-(($F$1/7)*4)</f>
        <v>3.9999999999999991</v>
      </c>
      <c r="D246" s="5">
        <f t="shared" ref="D246:D264" si="33">D245</f>
        <v>4.3809523809523805</v>
      </c>
      <c r="E246" s="9">
        <f t="shared" si="30"/>
        <v>1</v>
      </c>
    </row>
    <row r="247" spans="1:5" x14ac:dyDescent="0.2">
      <c r="A247">
        <v>4</v>
      </c>
      <c r="B247" s="4">
        <f t="shared" si="31"/>
        <v>44671</v>
      </c>
      <c r="C247" s="5">
        <f t="shared" si="32"/>
        <v>3.8095238095238084</v>
      </c>
      <c r="D247" s="5">
        <f t="shared" si="33"/>
        <v>4.3809523809523805</v>
      </c>
      <c r="E247" s="9">
        <f t="shared" si="30"/>
        <v>1</v>
      </c>
    </row>
    <row r="248" spans="1:5" x14ac:dyDescent="0.2">
      <c r="A248">
        <v>5</v>
      </c>
      <c r="B248" s="4">
        <f t="shared" si="31"/>
        <v>44672</v>
      </c>
      <c r="C248" s="5">
        <f t="shared" si="32"/>
        <v>3.6190476190476177</v>
      </c>
      <c r="D248" s="5">
        <f t="shared" si="33"/>
        <v>4.3809523809523805</v>
      </c>
      <c r="E248" s="9">
        <f t="shared" si="30"/>
        <v>1</v>
      </c>
    </row>
    <row r="249" spans="1:5" x14ac:dyDescent="0.2">
      <c r="A249">
        <v>6</v>
      </c>
      <c r="B249" s="4">
        <f t="shared" si="31"/>
        <v>44673</v>
      </c>
      <c r="C249" s="5">
        <f t="shared" si="32"/>
        <v>3.428571428571427</v>
      </c>
      <c r="D249" s="5">
        <f t="shared" si="33"/>
        <v>4.3809523809523805</v>
      </c>
      <c r="E249" s="9">
        <f t="shared" si="30"/>
        <v>1</v>
      </c>
    </row>
    <row r="250" spans="1:5" x14ac:dyDescent="0.2">
      <c r="A250">
        <v>7</v>
      </c>
      <c r="B250" s="4">
        <f t="shared" si="31"/>
        <v>44674</v>
      </c>
      <c r="C250" s="5">
        <f t="shared" si="32"/>
        <v>3.2380952380952364</v>
      </c>
      <c r="D250" s="5">
        <f t="shared" si="33"/>
        <v>4.3809523809523805</v>
      </c>
      <c r="E250" s="9">
        <f t="shared" si="30"/>
        <v>1</v>
      </c>
    </row>
    <row r="251" spans="1:5" x14ac:dyDescent="0.2">
      <c r="A251">
        <v>8</v>
      </c>
      <c r="B251" s="4">
        <f t="shared" si="31"/>
        <v>44675</v>
      </c>
      <c r="C251" s="5">
        <f t="shared" si="32"/>
        <v>3.0476190476190457</v>
      </c>
      <c r="D251" s="5">
        <f t="shared" si="33"/>
        <v>4.3809523809523805</v>
      </c>
      <c r="E251" s="9">
        <f t="shared" si="30"/>
        <v>1</v>
      </c>
    </row>
    <row r="252" spans="1:5" x14ac:dyDescent="0.2">
      <c r="A252">
        <v>9</v>
      </c>
      <c r="B252" s="4">
        <f t="shared" si="31"/>
        <v>44676</v>
      </c>
      <c r="C252" s="5">
        <f t="shared" si="32"/>
        <v>2.857142857142855</v>
      </c>
      <c r="D252" s="5">
        <f>D251-(JDB_Aurelie!C69)</f>
        <v>4.3392857142857135</v>
      </c>
      <c r="E252" s="9">
        <f t="shared" si="30"/>
        <v>0.99048913043478259</v>
      </c>
    </row>
    <row r="253" spans="1:5" x14ac:dyDescent="0.2">
      <c r="A253">
        <v>10</v>
      </c>
      <c r="B253" s="4">
        <f t="shared" si="31"/>
        <v>44677</v>
      </c>
      <c r="C253" s="5">
        <f t="shared" si="32"/>
        <v>2.6666666666666643</v>
      </c>
      <c r="D253" s="5">
        <f>D252-(JDB_Angela!C93+JDB_Aurelie!C70+JDB_Coralie!C122+JDB_Coralie!C123)</f>
        <v>4.2247023809523805</v>
      </c>
      <c r="E253" s="9">
        <f t="shared" si="30"/>
        <v>0.96433423913043481</v>
      </c>
    </row>
    <row r="254" spans="1:5" x14ac:dyDescent="0.2">
      <c r="A254">
        <v>11</v>
      </c>
      <c r="B254" s="4">
        <f t="shared" si="31"/>
        <v>44678</v>
      </c>
      <c r="C254" s="5">
        <f t="shared" si="32"/>
        <v>2.4761904761904736</v>
      </c>
      <c r="D254" s="5">
        <f t="shared" si="33"/>
        <v>4.2247023809523805</v>
      </c>
      <c r="E254" s="9">
        <f t="shared" si="30"/>
        <v>0.96433423913043481</v>
      </c>
    </row>
    <row r="255" spans="1:5" x14ac:dyDescent="0.2">
      <c r="A255">
        <v>12</v>
      </c>
      <c r="B255" s="4">
        <f t="shared" si="31"/>
        <v>44679</v>
      </c>
      <c r="C255" s="5">
        <f t="shared" si="32"/>
        <v>2.2857142857142829</v>
      </c>
      <c r="D255" s="5">
        <f t="shared" si="33"/>
        <v>4.2247023809523805</v>
      </c>
      <c r="E255" s="9">
        <f t="shared" si="30"/>
        <v>0.96433423913043481</v>
      </c>
    </row>
    <row r="256" spans="1:5" x14ac:dyDescent="0.2">
      <c r="A256">
        <v>13</v>
      </c>
      <c r="B256" s="4">
        <f t="shared" si="31"/>
        <v>44680</v>
      </c>
      <c r="C256" s="5">
        <f t="shared" si="32"/>
        <v>2.0952380952380922</v>
      </c>
      <c r="D256" s="5">
        <f t="shared" si="33"/>
        <v>4.2247023809523805</v>
      </c>
      <c r="E256" s="9">
        <f t="shared" si="30"/>
        <v>0.96433423913043481</v>
      </c>
    </row>
    <row r="257" spans="1:5" x14ac:dyDescent="0.2">
      <c r="A257">
        <v>14</v>
      </c>
      <c r="B257" s="4">
        <f t="shared" si="31"/>
        <v>44681</v>
      </c>
      <c r="C257" s="5">
        <f t="shared" si="32"/>
        <v>1.9047619047619018</v>
      </c>
      <c r="D257" s="5">
        <f>D256-(JDB_Aurelie!C71+JDB_Aurelie!C72)</f>
        <v>4.1101190476190474</v>
      </c>
      <c r="E257" s="9">
        <f t="shared" si="30"/>
        <v>0.93817934782608703</v>
      </c>
    </row>
    <row r="258" spans="1:5" x14ac:dyDescent="0.2">
      <c r="A258">
        <v>15</v>
      </c>
      <c r="B258" s="4">
        <f t="shared" si="31"/>
        <v>44682</v>
      </c>
      <c r="C258" s="5">
        <f t="shared" si="32"/>
        <v>1.7142857142857113</v>
      </c>
      <c r="D258" s="5">
        <f t="shared" si="33"/>
        <v>4.1101190476190474</v>
      </c>
      <c r="E258" s="9">
        <f t="shared" si="30"/>
        <v>0.93817934782608703</v>
      </c>
    </row>
    <row r="259" spans="1:5" x14ac:dyDescent="0.2">
      <c r="A259">
        <v>16</v>
      </c>
      <c r="B259" s="4">
        <f t="shared" si="31"/>
        <v>44683</v>
      </c>
      <c r="C259" s="5">
        <f t="shared" si="32"/>
        <v>1.5238095238095208</v>
      </c>
      <c r="D259" s="5">
        <f t="shared" si="33"/>
        <v>4.1101190476190474</v>
      </c>
      <c r="E259" s="9">
        <f t="shared" si="30"/>
        <v>0.93817934782608703</v>
      </c>
    </row>
    <row r="260" spans="1:5" x14ac:dyDescent="0.2">
      <c r="A260">
        <v>17</v>
      </c>
      <c r="B260" s="4">
        <f t="shared" si="31"/>
        <v>44684</v>
      </c>
      <c r="C260" s="5">
        <f t="shared" si="32"/>
        <v>1.3333333333333304</v>
      </c>
      <c r="D260" s="5">
        <f>D259-(JDB_Aurelie!C73)</f>
        <v>4.0684523809523805</v>
      </c>
      <c r="E260" s="9">
        <f t="shared" si="30"/>
        <v>0.92866847826086951</v>
      </c>
    </row>
    <row r="261" spans="1:5" x14ac:dyDescent="0.2">
      <c r="A261">
        <v>18</v>
      </c>
      <c r="B261" s="4">
        <f t="shared" si="31"/>
        <v>44685</v>
      </c>
      <c r="C261" s="5">
        <f t="shared" si="32"/>
        <v>1.1428571428571399</v>
      </c>
      <c r="D261" s="5">
        <f>D260</f>
        <v>4.0684523809523805</v>
      </c>
      <c r="E261" s="9">
        <f t="shared" si="30"/>
        <v>0.92866847826086951</v>
      </c>
    </row>
    <row r="262" spans="1:5" x14ac:dyDescent="0.2">
      <c r="A262">
        <v>19</v>
      </c>
      <c r="B262" s="4">
        <f t="shared" si="31"/>
        <v>44686</v>
      </c>
      <c r="C262" s="5">
        <f t="shared" si="32"/>
        <v>0.95238095238094944</v>
      </c>
      <c r="D262" s="5">
        <f>D261-(JDB_Angela!C94)</f>
        <v>4.0267857142857135</v>
      </c>
      <c r="E262" s="9">
        <f t="shared" si="30"/>
        <v>0.91915760869565211</v>
      </c>
    </row>
    <row r="263" spans="1:5" x14ac:dyDescent="0.2">
      <c r="A263">
        <v>20</v>
      </c>
      <c r="B263" s="4">
        <f t="shared" si="31"/>
        <v>44687</v>
      </c>
      <c r="C263" s="5">
        <f t="shared" si="32"/>
        <v>0.76190476190475898</v>
      </c>
      <c r="D263" s="5">
        <f>D262-(JDB_Aurelie!C74)</f>
        <v>3.9017857142857135</v>
      </c>
      <c r="E263" s="9">
        <f t="shared" si="30"/>
        <v>0.89062499999999989</v>
      </c>
    </row>
    <row r="264" spans="1:5" x14ac:dyDescent="0.2">
      <c r="A264">
        <v>21</v>
      </c>
      <c r="B264" s="4">
        <f t="shared" si="31"/>
        <v>44688</v>
      </c>
      <c r="C264" s="5">
        <f t="shared" si="32"/>
        <v>0.57142857142856851</v>
      </c>
      <c r="D264" s="5">
        <f t="shared" si="33"/>
        <v>3.9017857142857135</v>
      </c>
      <c r="E264" s="9">
        <f t="shared" si="30"/>
        <v>0.89062499999999989</v>
      </c>
    </row>
    <row r="265" spans="1:5" x14ac:dyDescent="0.2">
      <c r="A265">
        <v>22</v>
      </c>
      <c r="B265" s="4">
        <f t="shared" si="31"/>
        <v>44689</v>
      </c>
      <c r="C265" s="5">
        <f t="shared" si="32"/>
        <v>0.38095238095237804</v>
      </c>
      <c r="D265" s="5">
        <f>D264-(JDB_Aurelie!C75)</f>
        <v>3.8392857142857135</v>
      </c>
      <c r="E265" s="9">
        <f t="shared" si="30"/>
        <v>0.87635869565217384</v>
      </c>
    </row>
    <row r="266" spans="1:5" x14ac:dyDescent="0.2">
      <c r="A266">
        <v>23</v>
      </c>
      <c r="B266" s="4">
        <f t="shared" si="31"/>
        <v>44690</v>
      </c>
      <c r="C266" s="5">
        <f t="shared" si="32"/>
        <v>0.19047619047618758</v>
      </c>
      <c r="D266" s="5">
        <f>D265-(JDB_Aurelie!C76+JDB_Aurelie!C77)</f>
        <v>3.7767857142857135</v>
      </c>
      <c r="E266" s="9">
        <f t="shared" si="30"/>
        <v>0.86209239130434778</v>
      </c>
    </row>
    <row r="270" spans="1:5" ht="26" x14ac:dyDescent="0.2">
      <c r="B270" s="131" t="s">
        <v>328</v>
      </c>
      <c r="C270" s="132"/>
      <c r="D270" s="132"/>
      <c r="E270" s="132"/>
    </row>
    <row r="271" spans="1:5" x14ac:dyDescent="0.2">
      <c r="A271">
        <v>1</v>
      </c>
      <c r="B271" s="4">
        <f>B266+1</f>
        <v>44691</v>
      </c>
      <c r="C271" s="5">
        <f>($F$1*4/7)*A291</f>
        <v>4</v>
      </c>
      <c r="D271" s="5">
        <f>C271-(JDB_Angela!C95)</f>
        <v>3.9583333333333335</v>
      </c>
      <c r="E271" s="9">
        <f>D271/$C$271</f>
        <v>0.98958333333333337</v>
      </c>
    </row>
    <row r="272" spans="1:5" x14ac:dyDescent="0.2">
      <c r="A272">
        <v>2</v>
      </c>
      <c r="B272" s="4">
        <f>B271+1</f>
        <v>44692</v>
      </c>
      <c r="C272" s="5">
        <f>C271-(($F$1/7)*4)</f>
        <v>3.8095238095238093</v>
      </c>
      <c r="D272" s="5">
        <f>D271-(JDB_Angela!C96+JDB_Coralie!C127+JDB_Coralie!C128)</f>
        <v>3.8784722222222223</v>
      </c>
      <c r="E272" s="9">
        <f t="shared" ref="E272:E291" si="34">D272/$C$271</f>
        <v>0.96961805555555558</v>
      </c>
    </row>
    <row r="273" spans="1:5" x14ac:dyDescent="0.2">
      <c r="A273">
        <v>3</v>
      </c>
      <c r="B273" s="4">
        <f t="shared" ref="B273:B291" si="35">B272+1</f>
        <v>44693</v>
      </c>
      <c r="C273" s="5">
        <f t="shared" ref="C273:C291" si="36">C272-(($F$1/7)*4)</f>
        <v>3.6190476190476186</v>
      </c>
      <c r="D273" s="5">
        <f t="shared" ref="D273:D291" si="37">D272</f>
        <v>3.8784722222222223</v>
      </c>
      <c r="E273" s="9">
        <f t="shared" si="34"/>
        <v>0.96961805555555558</v>
      </c>
    </row>
    <row r="274" spans="1:5" x14ac:dyDescent="0.2">
      <c r="A274">
        <v>4</v>
      </c>
      <c r="B274" s="4">
        <f t="shared" si="35"/>
        <v>44694</v>
      </c>
      <c r="C274" s="5">
        <f t="shared" si="36"/>
        <v>3.4285714285714279</v>
      </c>
      <c r="D274" s="5">
        <f>D273-(JDB_Angela!C97+JDB_Angela!C98+JDB_Coralie!C129)</f>
        <v>3.7986111111111112</v>
      </c>
      <c r="E274" s="9">
        <f t="shared" si="34"/>
        <v>0.94965277777777779</v>
      </c>
    </row>
    <row r="275" spans="1:5" x14ac:dyDescent="0.2">
      <c r="A275">
        <v>5</v>
      </c>
      <c r="B275" s="4">
        <f t="shared" si="35"/>
        <v>44695</v>
      </c>
      <c r="C275" s="5">
        <f t="shared" si="36"/>
        <v>3.2380952380952372</v>
      </c>
      <c r="D275" s="5">
        <f t="shared" si="37"/>
        <v>3.7986111111111112</v>
      </c>
      <c r="E275" s="9">
        <f t="shared" si="34"/>
        <v>0.94965277777777779</v>
      </c>
    </row>
    <row r="276" spans="1:5" x14ac:dyDescent="0.2">
      <c r="A276">
        <v>6</v>
      </c>
      <c r="B276" s="4">
        <f t="shared" si="35"/>
        <v>44696</v>
      </c>
      <c r="C276" s="5">
        <f t="shared" si="36"/>
        <v>3.0476190476190466</v>
      </c>
      <c r="D276" s="5">
        <f t="shared" si="37"/>
        <v>3.7986111111111112</v>
      </c>
      <c r="E276" s="9">
        <f t="shared" si="34"/>
        <v>0.94965277777777779</v>
      </c>
    </row>
    <row r="277" spans="1:5" x14ac:dyDescent="0.2">
      <c r="A277">
        <v>7</v>
      </c>
      <c r="B277" s="4">
        <f t="shared" si="35"/>
        <v>44697</v>
      </c>
      <c r="C277" s="5">
        <f t="shared" si="36"/>
        <v>2.8571428571428559</v>
      </c>
      <c r="D277" s="5">
        <f>D276-(JDB_Angela!C99+JDB_Angela!C100+JDB_Angela!C101+JDB_Angela!C102+JDB_Angela!C103+JDB_Angela!C104+JDB_Aurelie!C78+JDB_Aurelie!C79+JDB_Coralie!C130+JDB_Coralie!C131+JDB_Coralie!C132+JDB_Coralie!C133+JDB_Coralie!C134+JDB_Coralie!C135+JDB_Coralie!C136+JDB_Constantin!C42+JDB_Constantin!C43+JDB_Constantin!C44+JDB_Constantin!C45)</f>
        <v>2.5173611111111112</v>
      </c>
      <c r="E277" s="9">
        <f t="shared" si="34"/>
        <v>0.62934027777777779</v>
      </c>
    </row>
    <row r="278" spans="1:5" x14ac:dyDescent="0.2">
      <c r="A278">
        <v>8</v>
      </c>
      <c r="B278" s="4">
        <f t="shared" si="35"/>
        <v>44698</v>
      </c>
      <c r="C278" s="5">
        <f t="shared" si="36"/>
        <v>2.6666666666666652</v>
      </c>
      <c r="D278" s="5">
        <f>D277-(JDB_Coralie!C137+JDB_Coralie!C138+JDB_Constantin!C46)</f>
        <v>2.2048611111111112</v>
      </c>
      <c r="E278" s="9">
        <f t="shared" si="34"/>
        <v>0.55121527777777779</v>
      </c>
    </row>
    <row r="279" spans="1:5" x14ac:dyDescent="0.2">
      <c r="A279">
        <v>9</v>
      </c>
      <c r="B279" s="4">
        <f t="shared" si="35"/>
        <v>44699</v>
      </c>
      <c r="C279" s="5">
        <f t="shared" si="36"/>
        <v>2.4761904761904745</v>
      </c>
      <c r="D279" s="5">
        <f t="shared" si="37"/>
        <v>2.2048611111111112</v>
      </c>
      <c r="E279" s="9">
        <f t="shared" si="34"/>
        <v>0.55121527777777779</v>
      </c>
    </row>
    <row r="280" spans="1:5" x14ac:dyDescent="0.2">
      <c r="A280">
        <v>10</v>
      </c>
      <c r="B280" s="4">
        <f t="shared" si="35"/>
        <v>44700</v>
      </c>
      <c r="C280" s="5">
        <f t="shared" si="36"/>
        <v>2.2857142857142838</v>
      </c>
      <c r="D280" s="5">
        <f t="shared" si="37"/>
        <v>2.2048611111111112</v>
      </c>
      <c r="E280" s="9">
        <f t="shared" si="34"/>
        <v>0.55121527777777779</v>
      </c>
    </row>
    <row r="281" spans="1:5" x14ac:dyDescent="0.2">
      <c r="A281">
        <v>11</v>
      </c>
      <c r="B281" s="4">
        <f t="shared" si="35"/>
        <v>44701</v>
      </c>
      <c r="C281" s="5">
        <f t="shared" si="36"/>
        <v>2.0952380952380931</v>
      </c>
      <c r="D281" s="5">
        <f t="shared" si="37"/>
        <v>2.2048611111111112</v>
      </c>
      <c r="E281" s="9">
        <f t="shared" si="34"/>
        <v>0.55121527777777779</v>
      </c>
    </row>
    <row r="282" spans="1:5" x14ac:dyDescent="0.2">
      <c r="A282">
        <v>12</v>
      </c>
      <c r="B282" s="4">
        <f t="shared" si="35"/>
        <v>44702</v>
      </c>
      <c r="C282" s="5">
        <f t="shared" si="36"/>
        <v>1.9047619047619027</v>
      </c>
      <c r="D282" s="5">
        <f t="shared" si="37"/>
        <v>2.2048611111111112</v>
      </c>
      <c r="E282" s="9">
        <f t="shared" si="34"/>
        <v>0.55121527777777779</v>
      </c>
    </row>
    <row r="283" spans="1:5" x14ac:dyDescent="0.2">
      <c r="A283">
        <v>13</v>
      </c>
      <c r="B283" s="4">
        <f t="shared" si="35"/>
        <v>44703</v>
      </c>
      <c r="C283" s="5">
        <f t="shared" si="36"/>
        <v>1.7142857142857122</v>
      </c>
      <c r="D283" s="5">
        <f t="shared" si="37"/>
        <v>2.2048611111111112</v>
      </c>
      <c r="E283" s="9">
        <f t="shared" si="34"/>
        <v>0.55121527777777779</v>
      </c>
    </row>
    <row r="284" spans="1:5" x14ac:dyDescent="0.2">
      <c r="A284">
        <v>14</v>
      </c>
      <c r="B284" s="4">
        <f t="shared" si="35"/>
        <v>44704</v>
      </c>
      <c r="C284" s="5">
        <f t="shared" si="36"/>
        <v>1.5238095238095217</v>
      </c>
      <c r="D284" s="5">
        <f t="shared" si="37"/>
        <v>2.2048611111111112</v>
      </c>
      <c r="E284" s="9">
        <f t="shared" si="34"/>
        <v>0.55121527777777779</v>
      </c>
    </row>
    <row r="285" spans="1:5" x14ac:dyDescent="0.2">
      <c r="A285">
        <v>15</v>
      </c>
      <c r="B285" s="4">
        <f t="shared" si="35"/>
        <v>44705</v>
      </c>
      <c r="C285" s="5">
        <f t="shared" si="36"/>
        <v>1.3333333333333313</v>
      </c>
      <c r="D285" s="5">
        <f t="shared" si="37"/>
        <v>2.2048611111111112</v>
      </c>
      <c r="E285" s="9">
        <f t="shared" si="34"/>
        <v>0.55121527777777779</v>
      </c>
    </row>
    <row r="286" spans="1:5" x14ac:dyDescent="0.2">
      <c r="A286">
        <v>16</v>
      </c>
      <c r="B286" s="4">
        <f t="shared" si="35"/>
        <v>44706</v>
      </c>
      <c r="C286" s="5">
        <f t="shared" si="36"/>
        <v>1.1428571428571408</v>
      </c>
      <c r="D286" s="5">
        <f t="shared" si="37"/>
        <v>2.2048611111111112</v>
      </c>
      <c r="E286" s="9">
        <f t="shared" si="34"/>
        <v>0.55121527777777779</v>
      </c>
    </row>
    <row r="287" spans="1:5" x14ac:dyDescent="0.2">
      <c r="A287">
        <v>17</v>
      </c>
      <c r="B287" s="4">
        <f t="shared" si="35"/>
        <v>44707</v>
      </c>
      <c r="C287" s="5">
        <f t="shared" si="36"/>
        <v>0.95238095238095033</v>
      </c>
      <c r="D287" s="5">
        <f t="shared" si="37"/>
        <v>2.2048611111111112</v>
      </c>
      <c r="E287" s="9">
        <f t="shared" si="34"/>
        <v>0.55121527777777779</v>
      </c>
    </row>
    <row r="288" spans="1:5" x14ac:dyDescent="0.2">
      <c r="A288">
        <v>18</v>
      </c>
      <c r="B288" s="4">
        <f t="shared" si="35"/>
        <v>44708</v>
      </c>
      <c r="C288" s="5">
        <f t="shared" si="36"/>
        <v>0.76190476190475986</v>
      </c>
      <c r="D288" s="5">
        <f t="shared" si="37"/>
        <v>2.2048611111111112</v>
      </c>
      <c r="E288" s="9">
        <f t="shared" si="34"/>
        <v>0.55121527777777779</v>
      </c>
    </row>
    <row r="289" spans="1:5" x14ac:dyDescent="0.2">
      <c r="A289">
        <v>19</v>
      </c>
      <c r="B289" s="4">
        <f t="shared" si="35"/>
        <v>44709</v>
      </c>
      <c r="C289" s="5">
        <f t="shared" si="36"/>
        <v>0.5714285714285694</v>
      </c>
      <c r="D289" s="5">
        <f t="shared" si="37"/>
        <v>2.2048611111111112</v>
      </c>
      <c r="E289" s="9">
        <f t="shared" si="34"/>
        <v>0.55121527777777779</v>
      </c>
    </row>
    <row r="290" spans="1:5" x14ac:dyDescent="0.2">
      <c r="A290">
        <v>20</v>
      </c>
      <c r="B290" s="4">
        <f t="shared" si="35"/>
        <v>44710</v>
      </c>
      <c r="C290" s="5">
        <f t="shared" si="36"/>
        <v>0.38095238095237893</v>
      </c>
      <c r="D290" s="5">
        <f t="shared" si="37"/>
        <v>2.2048611111111112</v>
      </c>
      <c r="E290" s="9">
        <f t="shared" si="34"/>
        <v>0.55121527777777779</v>
      </c>
    </row>
    <row r="291" spans="1:5" x14ac:dyDescent="0.2">
      <c r="A291">
        <v>21</v>
      </c>
      <c r="B291" s="4">
        <f t="shared" si="35"/>
        <v>44711</v>
      </c>
      <c r="C291" s="5">
        <f t="shared" si="36"/>
        <v>0.19047619047618847</v>
      </c>
      <c r="D291" s="5">
        <f t="shared" si="37"/>
        <v>2.2048611111111112</v>
      </c>
      <c r="E291" s="9">
        <f t="shared" si="34"/>
        <v>0.55121527777777779</v>
      </c>
    </row>
  </sheetData>
  <mergeCells count="10">
    <mergeCell ref="B243:E243"/>
    <mergeCell ref="B270:E270"/>
    <mergeCell ref="B217:E217"/>
    <mergeCell ref="B191:E191"/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53" priority="12" timePeriod="today">
      <formula>FLOOR(B1,1)=TODAY()</formula>
    </cfRule>
  </conditionalFormatting>
  <conditionalFormatting sqref="B150:E187">
    <cfRule type="timePeriod" dxfId="52" priority="10" timePeriod="today">
      <formula>FLOOR(B150,1)=TODAY()</formula>
    </cfRule>
  </conditionalFormatting>
  <conditionalFormatting sqref="B25:E25">
    <cfRule type="timePeriod" dxfId="51" priority="9" timePeriod="today">
      <formula>FLOOR(B25,1)=TODAY()</formula>
    </cfRule>
  </conditionalFormatting>
  <conditionalFormatting sqref="B22:E24">
    <cfRule type="timePeriod" dxfId="50" priority="8" timePeriod="today">
      <formula>FLOOR(B22,1)=TODAY()</formula>
    </cfRule>
  </conditionalFormatting>
  <conditionalFormatting sqref="B54:E57">
    <cfRule type="timePeriod" dxfId="49" priority="7" timePeriod="today">
      <formula>FLOOR(B54,1)=TODAY()</formula>
    </cfRule>
  </conditionalFormatting>
  <conditionalFormatting sqref="B107:E107">
    <cfRule type="timePeriod" dxfId="48" priority="6" timePeriod="today">
      <formula>FLOOR(B107,1)=TODAY()</formula>
    </cfRule>
  </conditionalFormatting>
  <conditionalFormatting sqref="B191:E213">
    <cfRule type="timePeriod" dxfId="47" priority="5" timePeriod="today">
      <formula>FLOOR(B191,1)=TODAY()</formula>
    </cfRule>
  </conditionalFormatting>
  <conditionalFormatting sqref="B217:E239">
    <cfRule type="timePeriod" dxfId="46" priority="4" timePeriod="today">
      <formula>FLOOR(B217,1)=TODAY()</formula>
    </cfRule>
  </conditionalFormatting>
  <conditionalFormatting sqref="B243:E266">
    <cfRule type="timePeriod" dxfId="45" priority="2" timePeriod="today">
      <formula>FLOOR(B243,1)=TODAY()</formula>
    </cfRule>
  </conditionalFormatting>
  <conditionalFormatting sqref="B270:E291">
    <cfRule type="timePeriod" dxfId="44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7"/>
  <sheetViews>
    <sheetView showGridLines="0" topLeftCell="A122" zoomScale="113" zoomScaleNormal="115" workbookViewId="0">
      <selection activeCell="G136" sqref="G136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33" t="s">
        <v>123</v>
      </c>
      <c r="C1" s="134"/>
      <c r="D1" s="13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65">
        <v>44459</v>
      </c>
      <c r="C3" s="66">
        <v>3.472222222222222E-3</v>
      </c>
      <c r="D3" s="21" t="s">
        <v>124</v>
      </c>
    </row>
    <row r="4" spans="1:26" ht="30.75" customHeight="1" x14ac:dyDescent="0.2">
      <c r="B4" s="65">
        <v>44459</v>
      </c>
      <c r="C4" s="66">
        <v>3.472222222222222E-3</v>
      </c>
      <c r="D4" s="21" t="s">
        <v>125</v>
      </c>
    </row>
    <row r="5" spans="1:26" ht="30.75" customHeight="1" x14ac:dyDescent="0.2">
      <c r="B5" s="65">
        <v>44461</v>
      </c>
      <c r="C5" s="66">
        <v>3.472222222222222E-3</v>
      </c>
      <c r="D5" s="21" t="s">
        <v>126</v>
      </c>
    </row>
    <row r="6" spans="1:26" ht="30.75" customHeight="1" x14ac:dyDescent="0.2">
      <c r="B6" s="65">
        <v>44465</v>
      </c>
      <c r="C6" s="66">
        <v>0.125</v>
      </c>
      <c r="D6" s="21" t="s">
        <v>127</v>
      </c>
    </row>
    <row r="7" spans="1:26" ht="30.75" customHeight="1" x14ac:dyDescent="0.2">
      <c r="B7" s="65">
        <v>44465</v>
      </c>
      <c r="C7" s="66">
        <v>3.472222222222222E-3</v>
      </c>
      <c r="D7" s="21" t="s">
        <v>128</v>
      </c>
    </row>
    <row r="8" spans="1:26" ht="30.75" customHeight="1" x14ac:dyDescent="0.2">
      <c r="B8" s="65">
        <v>44466</v>
      </c>
      <c r="C8" s="66">
        <v>4.1666666666666664E-2</v>
      </c>
      <c r="D8" s="67" t="s">
        <v>38</v>
      </c>
    </row>
    <row r="9" spans="1:26" ht="30.75" customHeight="1" x14ac:dyDescent="0.2">
      <c r="B9" s="65">
        <v>44467</v>
      </c>
      <c r="C9" s="66">
        <v>3.125E-2</v>
      </c>
      <c r="D9" s="21" t="s">
        <v>129</v>
      </c>
    </row>
    <row r="10" spans="1:26" ht="30.75" customHeight="1" x14ac:dyDescent="0.2">
      <c r="B10" s="65">
        <v>44467</v>
      </c>
      <c r="C10" s="66">
        <v>1.0416666666666666E-2</v>
      </c>
      <c r="D10" s="21" t="s">
        <v>130</v>
      </c>
    </row>
    <row r="11" spans="1:26" ht="30.75" customHeight="1" x14ac:dyDescent="0.2">
      <c r="B11" s="65">
        <v>44467</v>
      </c>
      <c r="C11" s="68">
        <v>4.1666666666666664E-2</v>
      </c>
      <c r="D11" s="21" t="s">
        <v>39</v>
      </c>
    </row>
    <row r="12" spans="1:26" ht="30.75" customHeight="1" x14ac:dyDescent="0.2">
      <c r="B12" s="65">
        <v>44470</v>
      </c>
      <c r="C12" s="69">
        <v>2.0833333333333332E-2</v>
      </c>
      <c r="D12" s="21" t="s">
        <v>131</v>
      </c>
    </row>
    <row r="13" spans="1:26" ht="30.75" customHeight="1" x14ac:dyDescent="0.2">
      <c r="B13" s="65">
        <v>44472</v>
      </c>
      <c r="C13" s="70">
        <v>6.25E-2</v>
      </c>
      <c r="D13" s="21" t="s">
        <v>132</v>
      </c>
    </row>
    <row r="14" spans="1:26" ht="30.75" customHeight="1" x14ac:dyDescent="0.2">
      <c r="B14" s="65">
        <v>44472</v>
      </c>
      <c r="C14" s="70">
        <v>6.9444444444444441E-3</v>
      </c>
      <c r="D14" s="21" t="s">
        <v>133</v>
      </c>
    </row>
    <row r="15" spans="1:26" ht="30.75" customHeight="1" x14ac:dyDescent="0.2">
      <c r="B15" s="65">
        <v>44472</v>
      </c>
      <c r="C15" s="71">
        <v>1.7361111111111112E-2</v>
      </c>
      <c r="D15" s="21" t="s">
        <v>134</v>
      </c>
    </row>
    <row r="16" spans="1:26" ht="30.75" customHeight="1" x14ac:dyDescent="0.2">
      <c r="B16" s="65">
        <v>44477</v>
      </c>
      <c r="C16" s="72">
        <v>1.0416666666666666E-2</v>
      </c>
      <c r="D16" s="21" t="s">
        <v>135</v>
      </c>
    </row>
    <row r="17" spans="2:4" ht="30.75" customHeight="1" x14ac:dyDescent="0.2">
      <c r="B17" s="65">
        <v>44477</v>
      </c>
      <c r="C17" s="66">
        <v>6.9444444444444441E-3</v>
      </c>
      <c r="D17" s="21" t="s">
        <v>136</v>
      </c>
    </row>
    <row r="18" spans="2:4" ht="30.75" customHeight="1" thickBot="1" x14ac:dyDescent="0.25">
      <c r="B18" s="73">
        <v>44477</v>
      </c>
      <c r="C18" s="74">
        <v>6.9444444444444441E-3</v>
      </c>
      <c r="D18" s="30" t="s">
        <v>137</v>
      </c>
    </row>
    <row r="19" spans="2:4" ht="30.75" customHeight="1" thickTop="1" x14ac:dyDescent="0.2">
      <c r="B19" s="65">
        <v>44480</v>
      </c>
      <c r="C19" s="66">
        <v>2.0833333333333332E-2</v>
      </c>
      <c r="D19" s="32" t="s">
        <v>138</v>
      </c>
    </row>
    <row r="20" spans="2:4" ht="30.75" customHeight="1" x14ac:dyDescent="0.2">
      <c r="B20" s="65">
        <v>44480</v>
      </c>
      <c r="C20" s="66">
        <v>2.0833333333333332E-2</v>
      </c>
      <c r="D20" s="21" t="s">
        <v>139</v>
      </c>
    </row>
    <row r="21" spans="2:4" ht="30.75" customHeight="1" x14ac:dyDescent="0.2">
      <c r="B21" s="65">
        <v>44483</v>
      </c>
      <c r="C21" s="66">
        <v>3.472222222222222E-3</v>
      </c>
      <c r="D21" s="21" t="s">
        <v>140</v>
      </c>
    </row>
    <row r="22" spans="2:4" ht="30.75" customHeight="1" x14ac:dyDescent="0.2">
      <c r="B22" s="65">
        <v>44483</v>
      </c>
      <c r="C22" s="68">
        <v>1.0416666666666666E-2</v>
      </c>
      <c r="D22" s="21" t="s">
        <v>141</v>
      </c>
    </row>
    <row r="23" spans="2:4" ht="30.75" customHeight="1" x14ac:dyDescent="0.2">
      <c r="B23" s="65">
        <v>44483</v>
      </c>
      <c r="C23" s="69">
        <v>7.2916666666666671E-2</v>
      </c>
      <c r="D23" s="21" t="s">
        <v>142</v>
      </c>
    </row>
    <row r="24" spans="2:4" ht="30.75" customHeight="1" x14ac:dyDescent="0.2">
      <c r="B24" s="65">
        <v>44483</v>
      </c>
      <c r="C24" s="70">
        <v>1.0416666666666666E-2</v>
      </c>
      <c r="D24" s="21" t="s">
        <v>143</v>
      </c>
    </row>
    <row r="25" spans="2:4" ht="30.75" customHeight="1" x14ac:dyDescent="0.2">
      <c r="B25" s="65">
        <v>44484</v>
      </c>
      <c r="C25" s="70">
        <v>5.2083333333333336E-2</v>
      </c>
      <c r="D25" s="21" t="s">
        <v>144</v>
      </c>
    </row>
    <row r="26" spans="2:4" ht="30.75" customHeight="1" x14ac:dyDescent="0.2">
      <c r="B26" s="65">
        <v>44485</v>
      </c>
      <c r="C26" s="66">
        <v>6.9444444444444441E-3</v>
      </c>
      <c r="D26" s="21" t="s">
        <v>145</v>
      </c>
    </row>
    <row r="27" spans="2:4" ht="30.75" customHeight="1" x14ac:dyDescent="0.2">
      <c r="B27" s="65">
        <v>44485</v>
      </c>
      <c r="C27" s="70">
        <v>7.2916666666666671E-2</v>
      </c>
      <c r="D27" s="21" t="s">
        <v>146</v>
      </c>
    </row>
    <row r="28" spans="2:4" ht="30.75" customHeight="1" x14ac:dyDescent="0.2">
      <c r="B28" s="65">
        <v>44485</v>
      </c>
      <c r="C28" s="70">
        <v>5.2083333333333336E-2</v>
      </c>
      <c r="D28" s="21" t="s">
        <v>147</v>
      </c>
    </row>
    <row r="29" spans="2:4" ht="30.75" customHeight="1" x14ac:dyDescent="0.2">
      <c r="B29" s="65">
        <v>44485</v>
      </c>
      <c r="C29" s="66">
        <v>1.0416666666666666E-2</v>
      </c>
      <c r="D29" s="21" t="s">
        <v>148</v>
      </c>
    </row>
    <row r="30" spans="2:4" ht="30.75" customHeight="1" x14ac:dyDescent="0.2">
      <c r="B30" s="65">
        <v>44485</v>
      </c>
      <c r="C30" s="66">
        <v>3.125E-2</v>
      </c>
      <c r="D30" s="21" t="s">
        <v>149</v>
      </c>
    </row>
    <row r="31" spans="2:4" ht="30.75" customHeight="1" x14ac:dyDescent="0.2">
      <c r="B31" s="65">
        <v>44486</v>
      </c>
      <c r="C31" s="66">
        <v>1.7361111111111112E-2</v>
      </c>
      <c r="D31" s="21" t="s">
        <v>150</v>
      </c>
    </row>
    <row r="32" spans="2:4" ht="30.75" customHeight="1" x14ac:dyDescent="0.2">
      <c r="B32" s="65">
        <v>44486</v>
      </c>
      <c r="C32" s="66">
        <v>1.0416666666666666E-2</v>
      </c>
      <c r="D32" s="21" t="s">
        <v>151</v>
      </c>
    </row>
    <row r="33" spans="2:4" ht="30.75" customHeight="1" x14ac:dyDescent="0.2">
      <c r="B33" s="65">
        <v>44487</v>
      </c>
      <c r="C33" s="66">
        <v>3.125E-2</v>
      </c>
      <c r="D33" s="21" t="s">
        <v>152</v>
      </c>
    </row>
    <row r="34" spans="2:4" ht="30.75" customHeight="1" x14ac:dyDescent="0.2">
      <c r="B34" s="65">
        <v>44490</v>
      </c>
      <c r="C34" s="66">
        <v>1.0416666666666666E-2</v>
      </c>
      <c r="D34" s="32" t="s">
        <v>153</v>
      </c>
    </row>
    <row r="35" spans="2:4" ht="30.75" customHeight="1" x14ac:dyDescent="0.2">
      <c r="B35" s="65">
        <v>44493</v>
      </c>
      <c r="C35" s="66">
        <v>1.3888888888888888E-2</v>
      </c>
      <c r="D35" s="21" t="s">
        <v>154</v>
      </c>
    </row>
    <row r="36" spans="2:4" ht="30.75" customHeight="1" x14ac:dyDescent="0.2">
      <c r="B36" s="65">
        <v>44494</v>
      </c>
      <c r="C36" s="66">
        <v>6.9444444444444441E-3</v>
      </c>
      <c r="D36" s="21" t="s">
        <v>155</v>
      </c>
    </row>
    <row r="37" spans="2:4" ht="30.75" customHeight="1" x14ac:dyDescent="0.2">
      <c r="B37" s="65">
        <v>44497</v>
      </c>
      <c r="C37" s="66">
        <v>4.1666666666666664E-2</v>
      </c>
      <c r="D37" s="42" t="s">
        <v>156</v>
      </c>
    </row>
    <row r="38" spans="2:4" ht="30.75" customHeight="1" x14ac:dyDescent="0.2">
      <c r="B38" s="65">
        <v>44497</v>
      </c>
      <c r="C38" s="66">
        <v>1.0416666666666666E-2</v>
      </c>
      <c r="D38" s="42" t="s">
        <v>157</v>
      </c>
    </row>
    <row r="39" spans="2:4" ht="30.75" customHeight="1" x14ac:dyDescent="0.2">
      <c r="B39" s="65">
        <v>44501</v>
      </c>
      <c r="C39" s="66">
        <v>8.3333333333333329E-2</v>
      </c>
      <c r="D39" s="42" t="s">
        <v>158</v>
      </c>
    </row>
    <row r="40" spans="2:4" ht="30.75" customHeight="1" x14ac:dyDescent="0.2">
      <c r="B40" s="65">
        <v>44501</v>
      </c>
      <c r="C40" s="66">
        <v>3.472222222222222E-3</v>
      </c>
      <c r="D40" s="21" t="s">
        <v>159</v>
      </c>
    </row>
    <row r="41" spans="2:4" ht="30.75" customHeight="1" x14ac:dyDescent="0.2">
      <c r="B41" s="65">
        <v>44501</v>
      </c>
      <c r="C41" s="66">
        <v>3.472222222222222E-3</v>
      </c>
      <c r="D41" s="21" t="s">
        <v>160</v>
      </c>
    </row>
    <row r="42" spans="2:4" ht="30.75" customHeight="1" x14ac:dyDescent="0.2">
      <c r="B42" s="65">
        <v>44504</v>
      </c>
      <c r="C42" s="66">
        <v>5.2083333333333336E-2</v>
      </c>
      <c r="D42" s="21" t="s">
        <v>161</v>
      </c>
    </row>
    <row r="43" spans="2:4" ht="30.75" customHeight="1" thickBot="1" x14ac:dyDescent="0.25">
      <c r="B43" s="73">
        <v>44504</v>
      </c>
      <c r="C43" s="74">
        <v>3.472222222222222E-3</v>
      </c>
      <c r="D43" s="30" t="s">
        <v>162</v>
      </c>
    </row>
    <row r="44" spans="2:4" ht="30.75" customHeight="1" thickTop="1" x14ac:dyDescent="0.2">
      <c r="B44" s="65">
        <v>44506</v>
      </c>
      <c r="C44" s="75">
        <v>2.0833333333333332E-2</v>
      </c>
      <c r="D44" s="76" t="s">
        <v>59</v>
      </c>
    </row>
    <row r="45" spans="2:4" ht="30.75" customHeight="1" x14ac:dyDescent="0.2">
      <c r="B45" s="65">
        <v>44506</v>
      </c>
      <c r="C45" s="66">
        <v>3.472222222222222E-3</v>
      </c>
      <c r="D45" s="21" t="s">
        <v>163</v>
      </c>
    </row>
    <row r="46" spans="2:4" ht="30.75" customHeight="1" x14ac:dyDescent="0.2">
      <c r="B46" s="65">
        <v>44515</v>
      </c>
      <c r="C46" s="66">
        <v>1.0416666666666666E-2</v>
      </c>
      <c r="D46" s="21" t="s">
        <v>164</v>
      </c>
    </row>
    <row r="47" spans="2:4" ht="30.75" customHeight="1" x14ac:dyDescent="0.2">
      <c r="B47" s="65">
        <v>44515</v>
      </c>
      <c r="C47" s="66">
        <v>4.1666666666666664E-2</v>
      </c>
      <c r="D47" s="21" t="s">
        <v>165</v>
      </c>
    </row>
    <row r="48" spans="2:4" ht="30.75" customHeight="1" x14ac:dyDescent="0.2">
      <c r="B48" s="65">
        <v>44518</v>
      </c>
      <c r="C48" s="66">
        <v>2.0833333333333332E-2</v>
      </c>
      <c r="D48" s="21" t="s">
        <v>166</v>
      </c>
    </row>
    <row r="49" spans="2:4" ht="30.75" customHeight="1" x14ac:dyDescent="0.2">
      <c r="B49" s="65">
        <v>44519</v>
      </c>
      <c r="C49" s="66">
        <v>6.25E-2</v>
      </c>
      <c r="D49" s="21" t="s">
        <v>167</v>
      </c>
    </row>
    <row r="50" spans="2:4" ht="30.75" customHeight="1" x14ac:dyDescent="0.2">
      <c r="B50" s="77">
        <v>44520</v>
      </c>
      <c r="C50" s="66">
        <v>8.3333333333333329E-2</v>
      </c>
      <c r="D50" s="60" t="s">
        <v>168</v>
      </c>
    </row>
    <row r="51" spans="2:4" ht="30.75" customHeight="1" x14ac:dyDescent="0.2">
      <c r="B51" s="77">
        <v>44524</v>
      </c>
      <c r="C51" s="66">
        <v>8.3333333333333329E-2</v>
      </c>
      <c r="D51" s="60" t="s">
        <v>169</v>
      </c>
    </row>
    <row r="52" spans="2:4" ht="30.75" customHeight="1" x14ac:dyDescent="0.2">
      <c r="B52" s="77">
        <v>44525</v>
      </c>
      <c r="C52" s="66">
        <v>3.472222222222222E-3</v>
      </c>
      <c r="D52" s="60" t="s">
        <v>170</v>
      </c>
    </row>
    <row r="53" spans="2:4" ht="30.75" customHeight="1" thickBot="1" x14ac:dyDescent="0.25">
      <c r="B53" s="78">
        <v>44526</v>
      </c>
      <c r="C53" s="74">
        <v>2.0833333333333332E-2</v>
      </c>
      <c r="D53" s="62" t="s">
        <v>171</v>
      </c>
    </row>
    <row r="54" spans="2:4" ht="30.75" customHeight="1" thickTop="1" x14ac:dyDescent="0.2">
      <c r="B54" s="77">
        <v>44527</v>
      </c>
      <c r="C54" s="66">
        <v>4.1666666666666664E-2</v>
      </c>
      <c r="D54" s="60" t="s">
        <v>172</v>
      </c>
    </row>
    <row r="55" spans="2:4" ht="30.75" customHeight="1" x14ac:dyDescent="0.2">
      <c r="B55" s="77">
        <v>44529</v>
      </c>
      <c r="C55" s="66">
        <v>3.472222222222222E-3</v>
      </c>
      <c r="D55" s="60" t="s">
        <v>163</v>
      </c>
    </row>
    <row r="56" spans="2:4" ht="30.75" customHeight="1" x14ac:dyDescent="0.2">
      <c r="B56" s="77">
        <v>44539</v>
      </c>
      <c r="C56" s="66">
        <v>6.25E-2</v>
      </c>
      <c r="D56" s="60" t="s">
        <v>173</v>
      </c>
    </row>
    <row r="57" spans="2:4" ht="30.75" customHeight="1" x14ac:dyDescent="0.2">
      <c r="B57" s="77">
        <v>44541</v>
      </c>
      <c r="C57" s="66">
        <v>0.125</v>
      </c>
      <c r="D57" s="60" t="s">
        <v>174</v>
      </c>
    </row>
    <row r="58" spans="2:4" ht="30.75" customHeight="1" x14ac:dyDescent="0.2">
      <c r="B58" s="77">
        <v>44541</v>
      </c>
      <c r="C58" s="66">
        <v>3.472222222222222E-3</v>
      </c>
      <c r="D58" s="60" t="s">
        <v>175</v>
      </c>
    </row>
    <row r="59" spans="2:4" ht="30.75" customHeight="1" x14ac:dyDescent="0.2">
      <c r="B59" s="77">
        <v>44543</v>
      </c>
      <c r="C59" s="66">
        <v>8.3333333333333329E-2</v>
      </c>
      <c r="D59" s="60" t="s">
        <v>174</v>
      </c>
    </row>
    <row r="60" spans="2:4" ht="30.75" customHeight="1" x14ac:dyDescent="0.2">
      <c r="B60" s="77">
        <v>44543</v>
      </c>
      <c r="C60" s="66">
        <v>6.9444444444444441E-3</v>
      </c>
      <c r="D60" s="63" t="s">
        <v>176</v>
      </c>
    </row>
    <row r="61" spans="2:4" ht="30.75" customHeight="1" thickBot="1" x14ac:dyDescent="0.25">
      <c r="B61" s="78">
        <v>44546</v>
      </c>
      <c r="C61" s="74">
        <v>0.22916666666666666</v>
      </c>
      <c r="D61" s="62" t="s">
        <v>174</v>
      </c>
    </row>
    <row r="62" spans="2:4" ht="30.75" customHeight="1" thickTop="1" x14ac:dyDescent="0.2">
      <c r="B62" s="77">
        <v>44548</v>
      </c>
      <c r="C62" s="66">
        <v>2.0833333333333332E-2</v>
      </c>
      <c r="D62" s="64" t="s">
        <v>177</v>
      </c>
    </row>
    <row r="63" spans="2:4" ht="30.75" customHeight="1" x14ac:dyDescent="0.2">
      <c r="B63" s="77">
        <v>44550</v>
      </c>
      <c r="C63" s="66">
        <v>3.472222222222222E-3</v>
      </c>
      <c r="D63" s="63" t="s">
        <v>163</v>
      </c>
    </row>
    <row r="64" spans="2:4" ht="30.75" customHeight="1" x14ac:dyDescent="0.2">
      <c r="B64" s="77">
        <v>44553</v>
      </c>
      <c r="C64" s="66">
        <v>3.472222222222222E-3</v>
      </c>
      <c r="D64" s="63" t="s">
        <v>178</v>
      </c>
    </row>
    <row r="65" spans="2:4" ht="30.75" customHeight="1" x14ac:dyDescent="0.2">
      <c r="B65" s="77">
        <v>44573</v>
      </c>
      <c r="C65" s="66">
        <v>3.472222222222222E-3</v>
      </c>
      <c r="D65" s="63" t="s">
        <v>179</v>
      </c>
    </row>
    <row r="66" spans="2:4" ht="30.75" customHeight="1" x14ac:dyDescent="0.2">
      <c r="B66" s="77">
        <v>44573</v>
      </c>
      <c r="C66" s="66">
        <v>0.125</v>
      </c>
      <c r="D66" s="63" t="s">
        <v>180</v>
      </c>
    </row>
    <row r="67" spans="2:4" ht="30.75" customHeight="1" x14ac:dyDescent="0.2">
      <c r="B67" s="77">
        <v>44574</v>
      </c>
      <c r="C67" s="66">
        <v>3.472222222222222E-3</v>
      </c>
      <c r="D67" s="63" t="s">
        <v>181</v>
      </c>
    </row>
    <row r="68" spans="2:4" ht="30.75" customHeight="1" thickBot="1" x14ac:dyDescent="0.25">
      <c r="B68" s="78">
        <v>44586</v>
      </c>
      <c r="C68" s="74">
        <v>5.2083333333333336E-2</v>
      </c>
      <c r="D68" s="62" t="s">
        <v>182</v>
      </c>
    </row>
    <row r="69" spans="2:4" ht="30.75" customHeight="1" thickTop="1" x14ac:dyDescent="0.2">
      <c r="B69" s="77">
        <v>44587</v>
      </c>
      <c r="C69" s="66">
        <v>0.125</v>
      </c>
      <c r="D69" s="64" t="s">
        <v>183</v>
      </c>
    </row>
    <row r="70" spans="2:4" ht="30.75" customHeight="1" x14ac:dyDescent="0.2">
      <c r="B70" s="77">
        <v>44587</v>
      </c>
      <c r="C70" s="66">
        <v>1.0416666666666666E-2</v>
      </c>
      <c r="D70" s="63" t="s">
        <v>215</v>
      </c>
    </row>
    <row r="71" spans="2:4" ht="30.75" customHeight="1" x14ac:dyDescent="0.2">
      <c r="B71" s="77">
        <v>44587</v>
      </c>
      <c r="C71" s="66">
        <v>3.472222222222222E-3</v>
      </c>
      <c r="D71" s="63" t="s">
        <v>163</v>
      </c>
    </row>
    <row r="72" spans="2:4" ht="30.75" customHeight="1" x14ac:dyDescent="0.2">
      <c r="B72" s="77">
        <v>44590</v>
      </c>
      <c r="C72" s="66">
        <v>6.25E-2</v>
      </c>
      <c r="D72" s="63" t="s">
        <v>212</v>
      </c>
    </row>
    <row r="73" spans="2:4" ht="30.75" customHeight="1" x14ac:dyDescent="0.2">
      <c r="B73" s="77">
        <v>44600</v>
      </c>
      <c r="C73" s="66">
        <v>2.0833333333333332E-2</v>
      </c>
      <c r="D73" s="63" t="s">
        <v>213</v>
      </c>
    </row>
    <row r="74" spans="2:4" ht="30.75" customHeight="1" x14ac:dyDescent="0.2">
      <c r="B74" s="77">
        <v>44600</v>
      </c>
      <c r="C74" s="66">
        <v>2.7777777777777776E-2</v>
      </c>
      <c r="D74" s="63" t="s">
        <v>164</v>
      </c>
    </row>
    <row r="75" spans="2:4" ht="30.75" customHeight="1" x14ac:dyDescent="0.2">
      <c r="B75" s="77">
        <v>44600</v>
      </c>
      <c r="C75" s="66">
        <v>2.7777777777777776E-2</v>
      </c>
      <c r="D75" s="63" t="s">
        <v>214</v>
      </c>
    </row>
    <row r="76" spans="2:4" ht="30.75" customHeight="1" x14ac:dyDescent="0.2">
      <c r="B76" s="77">
        <v>44611</v>
      </c>
      <c r="C76" s="66">
        <v>0.10416666666666667</v>
      </c>
      <c r="D76" s="63" t="s">
        <v>219</v>
      </c>
    </row>
    <row r="77" spans="2:4" ht="30.75" customHeight="1" x14ac:dyDescent="0.2">
      <c r="B77" s="77">
        <v>44611</v>
      </c>
      <c r="C77" s="66">
        <v>1.0416666666666666E-2</v>
      </c>
      <c r="D77" s="63" t="s">
        <v>220</v>
      </c>
    </row>
    <row r="78" spans="2:4" ht="30.75" customHeight="1" x14ac:dyDescent="0.2">
      <c r="B78" s="77">
        <v>44613</v>
      </c>
      <c r="C78" s="66">
        <v>3.472222222222222E-3</v>
      </c>
      <c r="D78" s="63" t="s">
        <v>235</v>
      </c>
    </row>
    <row r="79" spans="2:4" ht="30.75" customHeight="1" x14ac:dyDescent="0.2">
      <c r="B79" s="77">
        <v>44613</v>
      </c>
      <c r="C79" s="66">
        <v>2.0833333333333332E-2</v>
      </c>
      <c r="D79" s="63" t="s">
        <v>236</v>
      </c>
    </row>
    <row r="80" spans="2:4" ht="30.75" customHeight="1" x14ac:dyDescent="0.2">
      <c r="B80" s="77">
        <v>44613</v>
      </c>
      <c r="C80" s="66">
        <v>6.25E-2</v>
      </c>
      <c r="D80" s="63" t="s">
        <v>237</v>
      </c>
    </row>
    <row r="81" spans="2:4" ht="30.75" customHeight="1" x14ac:dyDescent="0.2">
      <c r="B81" s="77">
        <v>44614</v>
      </c>
      <c r="C81" s="66">
        <v>8.3333333333333329E-2</v>
      </c>
      <c r="D81" s="63" t="s">
        <v>237</v>
      </c>
    </row>
    <row r="82" spans="2:4" ht="30.75" customHeight="1" x14ac:dyDescent="0.2">
      <c r="B82" s="77">
        <v>44614</v>
      </c>
      <c r="C82" s="66">
        <v>1.0416666666666666E-2</v>
      </c>
      <c r="D82" s="63" t="s">
        <v>236</v>
      </c>
    </row>
    <row r="83" spans="2:4" ht="30.75" customHeight="1" x14ac:dyDescent="0.2">
      <c r="B83" s="77">
        <v>44614</v>
      </c>
      <c r="C83" s="66">
        <v>3.472222222222222E-3</v>
      </c>
      <c r="D83" s="63" t="s">
        <v>238</v>
      </c>
    </row>
    <row r="84" spans="2:4" ht="30.75" customHeight="1" x14ac:dyDescent="0.2">
      <c r="B84" s="77">
        <v>44620</v>
      </c>
      <c r="C84" s="66">
        <v>2.0833333333333332E-2</v>
      </c>
      <c r="D84" s="63" t="s">
        <v>242</v>
      </c>
    </row>
    <row r="85" spans="2:4" ht="30.75" customHeight="1" x14ac:dyDescent="0.2">
      <c r="B85" s="77">
        <v>44620</v>
      </c>
      <c r="C85" s="66">
        <v>0.14583333333333334</v>
      </c>
      <c r="D85" s="63" t="s">
        <v>243</v>
      </c>
    </row>
    <row r="86" spans="2:4" ht="30.75" customHeight="1" x14ac:dyDescent="0.2">
      <c r="B86" s="77">
        <v>44620</v>
      </c>
      <c r="C86" s="66">
        <v>3.125E-2</v>
      </c>
      <c r="D86" s="63" t="s">
        <v>244</v>
      </c>
    </row>
    <row r="87" spans="2:4" ht="30.75" customHeight="1" x14ac:dyDescent="0.2">
      <c r="B87" s="77">
        <v>44620</v>
      </c>
      <c r="C87" s="66">
        <v>1.0416666666666666E-2</v>
      </c>
      <c r="D87" s="63" t="s">
        <v>245</v>
      </c>
    </row>
    <row r="88" spans="2:4" ht="30.75" customHeight="1" x14ac:dyDescent="0.2">
      <c r="B88" s="77">
        <v>44621</v>
      </c>
      <c r="C88" s="66">
        <v>7.2916666666666671E-2</v>
      </c>
      <c r="D88" s="63" t="s">
        <v>250</v>
      </c>
    </row>
    <row r="89" spans="2:4" ht="30.75" customHeight="1" x14ac:dyDescent="0.2">
      <c r="B89" s="77">
        <v>44621</v>
      </c>
      <c r="C89" s="66">
        <v>6.25E-2</v>
      </c>
      <c r="D89" s="63" t="s">
        <v>251</v>
      </c>
    </row>
    <row r="90" spans="2:4" ht="30.75" customHeight="1" x14ac:dyDescent="0.2">
      <c r="B90" s="77">
        <v>44621</v>
      </c>
      <c r="C90" s="66">
        <v>3.472222222222222E-3</v>
      </c>
      <c r="D90" s="63" t="s">
        <v>181</v>
      </c>
    </row>
    <row r="91" spans="2:4" ht="30.75" customHeight="1" thickBot="1" x14ac:dyDescent="0.25">
      <c r="B91" s="78">
        <v>44621</v>
      </c>
      <c r="C91" s="74">
        <v>2.0833333333333332E-2</v>
      </c>
      <c r="D91" s="62" t="s">
        <v>252</v>
      </c>
    </row>
    <row r="92" spans="2:4" ht="30.75" customHeight="1" thickTop="1" x14ac:dyDescent="0.2">
      <c r="B92" s="115">
        <v>44627</v>
      </c>
      <c r="C92" s="116">
        <v>3.472222222222222E-3</v>
      </c>
      <c r="D92" s="117" t="s">
        <v>258</v>
      </c>
    </row>
    <row r="93" spans="2:4" ht="30.75" customHeight="1" x14ac:dyDescent="0.2">
      <c r="B93" s="77">
        <v>44630</v>
      </c>
      <c r="C93" s="66">
        <v>6.9444444444444441E-3</v>
      </c>
      <c r="D93" s="63" t="s">
        <v>273</v>
      </c>
    </row>
    <row r="94" spans="2:4" ht="30.75" customHeight="1" x14ac:dyDescent="0.2">
      <c r="B94" s="77">
        <v>44633</v>
      </c>
      <c r="C94" s="66">
        <v>1.0416666666666666E-2</v>
      </c>
      <c r="D94" s="63" t="s">
        <v>274</v>
      </c>
    </row>
    <row r="95" spans="2:4" ht="30.75" customHeight="1" x14ac:dyDescent="0.2">
      <c r="B95" s="77">
        <v>44633</v>
      </c>
      <c r="C95" s="66">
        <v>1.0416666666666666E-2</v>
      </c>
      <c r="D95" s="63" t="s">
        <v>275</v>
      </c>
    </row>
    <row r="96" spans="2:4" ht="30.75" customHeight="1" x14ac:dyDescent="0.2">
      <c r="B96" s="77">
        <v>44633</v>
      </c>
      <c r="C96" s="66">
        <v>3.125E-2</v>
      </c>
      <c r="D96" s="63" t="s">
        <v>276</v>
      </c>
    </row>
    <row r="97" spans="2:4" ht="30.75" customHeight="1" x14ac:dyDescent="0.2">
      <c r="B97" s="77">
        <v>44633</v>
      </c>
      <c r="C97" s="66">
        <v>1.0416666666666666E-2</v>
      </c>
      <c r="D97" s="63" t="s">
        <v>212</v>
      </c>
    </row>
    <row r="98" spans="2:4" ht="30.75" customHeight="1" x14ac:dyDescent="0.2">
      <c r="B98" s="77">
        <v>44633</v>
      </c>
      <c r="C98" s="66">
        <v>1.0416666666666666E-2</v>
      </c>
      <c r="D98" s="63" t="s">
        <v>277</v>
      </c>
    </row>
    <row r="99" spans="2:4" ht="30.75" customHeight="1" x14ac:dyDescent="0.2">
      <c r="B99" s="77">
        <v>44639</v>
      </c>
      <c r="C99" s="66">
        <v>3.472222222222222E-3</v>
      </c>
      <c r="D99" s="63" t="s">
        <v>278</v>
      </c>
    </row>
    <row r="100" spans="2:4" ht="30.75" customHeight="1" x14ac:dyDescent="0.2">
      <c r="B100" s="77">
        <v>44639</v>
      </c>
      <c r="C100" s="66">
        <v>3.472222222222222E-3</v>
      </c>
      <c r="D100" s="63" t="s">
        <v>279</v>
      </c>
    </row>
    <row r="101" spans="2:4" ht="30.75" customHeight="1" x14ac:dyDescent="0.2">
      <c r="B101" s="77">
        <v>44639</v>
      </c>
      <c r="C101" s="66">
        <v>3.472222222222222E-3</v>
      </c>
      <c r="D101" s="63" t="s">
        <v>280</v>
      </c>
    </row>
    <row r="102" spans="2:4" ht="30.75" customHeight="1" x14ac:dyDescent="0.2">
      <c r="B102" s="77">
        <v>44639</v>
      </c>
      <c r="C102" s="66">
        <v>3.472222222222222E-3</v>
      </c>
      <c r="D102" s="63" t="s">
        <v>281</v>
      </c>
    </row>
    <row r="103" spans="2:4" ht="30.75" customHeight="1" x14ac:dyDescent="0.2">
      <c r="B103" s="77">
        <v>44639</v>
      </c>
      <c r="C103" s="66">
        <v>3.472222222222222E-3</v>
      </c>
      <c r="D103" s="63" t="s">
        <v>282</v>
      </c>
    </row>
    <row r="104" spans="2:4" ht="30.75" customHeight="1" x14ac:dyDescent="0.2">
      <c r="B104" s="77">
        <v>44639</v>
      </c>
      <c r="C104" s="66">
        <v>1.3888888888888888E-2</v>
      </c>
      <c r="D104" s="63" t="s">
        <v>283</v>
      </c>
    </row>
    <row r="105" spans="2:4" ht="30.75" customHeight="1" x14ac:dyDescent="0.2">
      <c r="B105" s="77">
        <v>44642</v>
      </c>
      <c r="C105" s="66">
        <v>2.0833333333333332E-2</v>
      </c>
      <c r="D105" s="63" t="s">
        <v>284</v>
      </c>
    </row>
    <row r="106" spans="2:4" ht="30.75" customHeight="1" x14ac:dyDescent="0.2">
      <c r="B106" s="77">
        <v>44642</v>
      </c>
      <c r="C106" s="66">
        <v>2.0833333333333332E-2</v>
      </c>
      <c r="D106" s="63" t="s">
        <v>285</v>
      </c>
    </row>
    <row r="107" spans="2:4" ht="30.75" customHeight="1" x14ac:dyDescent="0.2">
      <c r="B107" s="77">
        <v>44642</v>
      </c>
      <c r="C107" s="66">
        <v>6.25E-2</v>
      </c>
      <c r="D107" s="63" t="s">
        <v>286</v>
      </c>
    </row>
    <row r="108" spans="2:4" ht="30.75" customHeight="1" x14ac:dyDescent="0.2">
      <c r="B108" s="77">
        <v>44642</v>
      </c>
      <c r="C108" s="66">
        <v>8.3333333333333329E-2</v>
      </c>
      <c r="D108" s="63" t="s">
        <v>289</v>
      </c>
    </row>
    <row r="109" spans="2:4" ht="30.75" customHeight="1" thickBot="1" x14ac:dyDescent="0.25">
      <c r="B109" s="78">
        <v>44643</v>
      </c>
      <c r="C109" s="74">
        <v>8.3333333333333329E-2</v>
      </c>
      <c r="D109" s="62" t="s">
        <v>289</v>
      </c>
    </row>
    <row r="110" spans="2:4" ht="30.75" customHeight="1" thickTop="1" x14ac:dyDescent="0.2">
      <c r="B110" s="77">
        <v>44648</v>
      </c>
      <c r="C110" s="66">
        <v>0.25</v>
      </c>
      <c r="D110" s="63" t="s">
        <v>289</v>
      </c>
    </row>
    <row r="111" spans="2:4" ht="30.75" customHeight="1" x14ac:dyDescent="0.2">
      <c r="B111" s="77">
        <v>44649</v>
      </c>
      <c r="C111" s="66">
        <v>0.3125</v>
      </c>
      <c r="D111" s="63" t="s">
        <v>296</v>
      </c>
    </row>
    <row r="112" spans="2:4" ht="30.75" customHeight="1" x14ac:dyDescent="0.2">
      <c r="B112" s="77">
        <v>44650</v>
      </c>
      <c r="C112" s="66">
        <v>0.125</v>
      </c>
      <c r="D112" s="63" t="s">
        <v>297</v>
      </c>
    </row>
    <row r="113" spans="2:4" ht="30.75" customHeight="1" x14ac:dyDescent="0.2">
      <c r="B113" s="77">
        <v>44650</v>
      </c>
      <c r="C113" s="66">
        <v>3.472222222222222E-3</v>
      </c>
      <c r="D113" s="63" t="s">
        <v>323</v>
      </c>
    </row>
    <row r="114" spans="2:4" ht="30.75" customHeight="1" x14ac:dyDescent="0.2">
      <c r="B114" s="77">
        <v>44655</v>
      </c>
      <c r="C114" s="66">
        <v>0.16666666666666666</v>
      </c>
      <c r="D114" s="63" t="s">
        <v>304</v>
      </c>
    </row>
    <row r="115" spans="2:4" ht="30.75" customHeight="1" x14ac:dyDescent="0.2">
      <c r="B115" s="77">
        <v>44656</v>
      </c>
      <c r="C115" s="66">
        <v>6.9444444444444441E-3</v>
      </c>
      <c r="D115" s="63" t="s">
        <v>305</v>
      </c>
    </row>
    <row r="116" spans="2:4" ht="30.75" customHeight="1" x14ac:dyDescent="0.2">
      <c r="B116" s="77">
        <v>44656</v>
      </c>
      <c r="C116" s="66">
        <v>6.25E-2</v>
      </c>
      <c r="D116" s="63" t="s">
        <v>306</v>
      </c>
    </row>
    <row r="117" spans="2:4" ht="30.75" customHeight="1" x14ac:dyDescent="0.2">
      <c r="B117" s="77">
        <v>44657</v>
      </c>
      <c r="C117" s="66">
        <v>3.472222222222222E-3</v>
      </c>
      <c r="D117" s="63" t="s">
        <v>318</v>
      </c>
    </row>
    <row r="118" spans="2:4" ht="30.75" customHeight="1" x14ac:dyDescent="0.2">
      <c r="B118" s="77">
        <v>44662</v>
      </c>
      <c r="C118" s="66">
        <v>2.0833333333333332E-2</v>
      </c>
      <c r="D118" s="63" t="s">
        <v>319</v>
      </c>
    </row>
    <row r="119" spans="2:4" ht="30.75" customHeight="1" x14ac:dyDescent="0.2">
      <c r="B119" s="77">
        <v>44662</v>
      </c>
      <c r="C119" s="66">
        <v>2.0833333333333332E-2</v>
      </c>
      <c r="D119" s="63" t="s">
        <v>320</v>
      </c>
    </row>
    <row r="120" spans="2:4" ht="30.75" customHeight="1" x14ac:dyDescent="0.2">
      <c r="B120" s="77" t="s">
        <v>321</v>
      </c>
      <c r="C120" s="66">
        <v>7.2916666666666671E-2</v>
      </c>
      <c r="D120" s="63" t="s">
        <v>322</v>
      </c>
    </row>
    <row r="121" spans="2:4" ht="30.75" customHeight="1" thickBot="1" x14ac:dyDescent="0.25">
      <c r="B121" s="78">
        <v>44663</v>
      </c>
      <c r="C121" s="74">
        <v>0.16666666666666666</v>
      </c>
      <c r="D121" s="62" t="s">
        <v>325</v>
      </c>
    </row>
    <row r="122" spans="2:4" ht="30.75" customHeight="1" thickTop="1" x14ac:dyDescent="0.2">
      <c r="B122" s="77">
        <v>44677</v>
      </c>
      <c r="C122" s="66">
        <v>1.0416666666666666E-2</v>
      </c>
      <c r="D122" s="63" t="s">
        <v>326</v>
      </c>
    </row>
    <row r="123" spans="2:4" ht="30.75" customHeight="1" x14ac:dyDescent="0.2">
      <c r="B123" s="77">
        <v>44677</v>
      </c>
      <c r="C123" s="66">
        <v>3.472222222222222E-3</v>
      </c>
      <c r="D123" s="63" t="s">
        <v>163</v>
      </c>
    </row>
    <row r="124" spans="2:4" ht="30.75" customHeight="1" x14ac:dyDescent="0.2">
      <c r="B124" s="77">
        <v>44681</v>
      </c>
      <c r="C124" s="66">
        <v>0.125</v>
      </c>
      <c r="D124" s="63" t="s">
        <v>344</v>
      </c>
    </row>
    <row r="125" spans="2:4" ht="30.75" customHeight="1" x14ac:dyDescent="0.2">
      <c r="B125" s="77">
        <v>44684</v>
      </c>
      <c r="C125" s="66">
        <v>0.17708333333333334</v>
      </c>
      <c r="D125" s="63" t="s">
        <v>344</v>
      </c>
    </row>
    <row r="126" spans="2:4" ht="30" customHeight="1" thickBot="1" x14ac:dyDescent="0.25">
      <c r="B126" s="78">
        <v>44685</v>
      </c>
      <c r="C126" s="74">
        <v>0.20833333333333334</v>
      </c>
      <c r="D126" s="62" t="s">
        <v>344</v>
      </c>
    </row>
    <row r="127" spans="2:4" ht="30.75" customHeight="1" thickTop="1" x14ac:dyDescent="0.2">
      <c r="B127" s="77">
        <v>44692</v>
      </c>
      <c r="C127" s="66">
        <v>3.472222222222222E-3</v>
      </c>
      <c r="D127" s="64" t="s">
        <v>341</v>
      </c>
    </row>
    <row r="128" spans="2:4" ht="30.75" customHeight="1" x14ac:dyDescent="0.2">
      <c r="B128" s="77">
        <v>44692</v>
      </c>
      <c r="C128" s="66">
        <v>1.3888888888888888E-2</v>
      </c>
      <c r="D128" s="63" t="s">
        <v>135</v>
      </c>
    </row>
    <row r="129" spans="2:4" ht="30.75" customHeight="1" x14ac:dyDescent="0.2">
      <c r="B129" s="77">
        <v>44694</v>
      </c>
      <c r="C129" s="66">
        <v>6.9444444444444441E-3</v>
      </c>
      <c r="D129" s="63" t="s">
        <v>320</v>
      </c>
    </row>
    <row r="130" spans="2:4" ht="30.75" customHeight="1" x14ac:dyDescent="0.2">
      <c r="B130" s="77">
        <v>44697</v>
      </c>
      <c r="C130" s="66">
        <v>6.25E-2</v>
      </c>
      <c r="D130" s="63" t="s">
        <v>342</v>
      </c>
    </row>
    <row r="131" spans="2:4" ht="30.75" customHeight="1" x14ac:dyDescent="0.2">
      <c r="B131" s="77">
        <v>44697</v>
      </c>
      <c r="C131" s="66">
        <v>6.9444444444444441E-3</v>
      </c>
      <c r="D131" s="63" t="s">
        <v>345</v>
      </c>
    </row>
    <row r="132" spans="2:4" ht="30.75" customHeight="1" x14ac:dyDescent="0.2">
      <c r="B132" s="77">
        <v>44697</v>
      </c>
      <c r="C132" s="66">
        <v>4.1666666666666664E-2</v>
      </c>
      <c r="D132" s="63" t="s">
        <v>346</v>
      </c>
    </row>
    <row r="133" spans="2:4" ht="30.75" customHeight="1" x14ac:dyDescent="0.2">
      <c r="B133" s="77">
        <v>44697</v>
      </c>
      <c r="C133" s="66">
        <v>6.9444444444444441E-3</v>
      </c>
      <c r="D133" s="63" t="s">
        <v>135</v>
      </c>
    </row>
    <row r="134" spans="2:4" ht="30.75" customHeight="1" x14ac:dyDescent="0.2">
      <c r="B134" s="77">
        <v>44697</v>
      </c>
      <c r="C134" s="66">
        <v>2.0833333333333332E-2</v>
      </c>
      <c r="D134" s="63" t="s">
        <v>238</v>
      </c>
    </row>
    <row r="135" spans="2:4" ht="30.75" customHeight="1" x14ac:dyDescent="0.2">
      <c r="B135" s="77">
        <v>44697</v>
      </c>
      <c r="C135" s="66">
        <v>2.7777777777777776E-2</v>
      </c>
      <c r="D135" s="63" t="s">
        <v>347</v>
      </c>
    </row>
    <row r="136" spans="2:4" ht="30.75" customHeight="1" x14ac:dyDescent="0.2">
      <c r="B136" s="77">
        <v>44697</v>
      </c>
      <c r="C136" s="66">
        <v>0.14930555555555555</v>
      </c>
      <c r="D136" s="63" t="s">
        <v>348</v>
      </c>
    </row>
    <row r="137" spans="2:4" ht="30.75" customHeight="1" x14ac:dyDescent="0.2">
      <c r="B137" s="77">
        <v>44698</v>
      </c>
      <c r="C137" s="66">
        <v>4.1666666666666664E-2</v>
      </c>
      <c r="D137" s="63" t="s">
        <v>349</v>
      </c>
    </row>
    <row r="138" spans="2:4" ht="30.75" customHeight="1" x14ac:dyDescent="0.2">
      <c r="B138" s="77">
        <v>44698</v>
      </c>
      <c r="C138" s="66">
        <v>0.10416666666666667</v>
      </c>
      <c r="D138" s="63" t="s">
        <v>350</v>
      </c>
    </row>
    <row r="139" spans="2:4" ht="30.75" customHeight="1" x14ac:dyDescent="0.2"/>
    <row r="140" spans="2:4" ht="30.75" customHeight="1" x14ac:dyDescent="0.2"/>
    <row r="141" spans="2:4" ht="30.75" customHeight="1" x14ac:dyDescent="0.2"/>
    <row r="142" spans="2:4" ht="30.75" customHeight="1" x14ac:dyDescent="0.2"/>
    <row r="143" spans="2:4" ht="30.75" customHeight="1" x14ac:dyDescent="0.2"/>
    <row r="144" spans="2: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0"/>
  <sheetViews>
    <sheetView showGridLines="0" topLeftCell="A30" zoomScaleNormal="100" workbookViewId="0">
      <selection activeCell="G48" sqref="G48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33" t="s">
        <v>184</v>
      </c>
      <c r="C1" s="134"/>
      <c r="D1" s="13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79">
        <v>44459</v>
      </c>
      <c r="C3" s="80">
        <v>3.472222222222222E-3</v>
      </c>
      <c r="D3" s="21" t="s">
        <v>185</v>
      </c>
    </row>
    <row r="4" spans="1:26" ht="30.75" customHeight="1" x14ac:dyDescent="0.2">
      <c r="B4" s="79">
        <v>44463</v>
      </c>
      <c r="C4" s="80">
        <v>1.3888888888888889E-3</v>
      </c>
      <c r="D4" s="21" t="s">
        <v>186</v>
      </c>
    </row>
    <row r="5" spans="1:26" ht="30.75" customHeight="1" x14ac:dyDescent="0.2">
      <c r="B5" s="79">
        <v>44463</v>
      </c>
      <c r="C5" s="80">
        <v>4.1666666666666664E-2</v>
      </c>
      <c r="D5" s="21" t="s">
        <v>88</v>
      </c>
    </row>
    <row r="6" spans="1:26" ht="30.75" customHeight="1" x14ac:dyDescent="0.2">
      <c r="B6" s="79">
        <v>44468</v>
      </c>
      <c r="C6" s="80">
        <v>8.3333333333333329E-2</v>
      </c>
      <c r="D6" s="67" t="s">
        <v>187</v>
      </c>
    </row>
    <row r="7" spans="1:26" ht="30.75" customHeight="1" thickBot="1" x14ac:dyDescent="0.25">
      <c r="B7" s="81">
        <v>44477</v>
      </c>
      <c r="C7" s="82">
        <v>6.9444444444444441E-3</v>
      </c>
      <c r="D7" s="30" t="s">
        <v>188</v>
      </c>
    </row>
    <row r="8" spans="1:26" ht="30.75" customHeight="1" thickTop="1" x14ac:dyDescent="0.2">
      <c r="B8" s="79">
        <v>44479</v>
      </c>
      <c r="C8" s="83">
        <v>6.25E-2</v>
      </c>
      <c r="D8" s="32" t="s">
        <v>189</v>
      </c>
    </row>
    <row r="9" spans="1:26" ht="30.75" customHeight="1" x14ac:dyDescent="0.2">
      <c r="B9" s="79">
        <v>44485</v>
      </c>
      <c r="C9" s="84">
        <v>2.0833333333333332E-2</v>
      </c>
      <c r="D9" s="85" t="s">
        <v>190</v>
      </c>
    </row>
    <row r="10" spans="1:26" ht="30.75" customHeight="1" x14ac:dyDescent="0.2">
      <c r="B10" s="79">
        <v>44488</v>
      </c>
      <c r="C10" s="80">
        <v>4.1666666666666664E-2</v>
      </c>
      <c r="D10" s="21" t="s">
        <v>191</v>
      </c>
    </row>
    <row r="11" spans="1:26" ht="30.75" customHeight="1" x14ac:dyDescent="0.2">
      <c r="B11" s="79">
        <v>44494</v>
      </c>
      <c r="C11" s="83">
        <v>1.3888888888888888E-2</v>
      </c>
      <c r="D11" s="32" t="s">
        <v>192</v>
      </c>
    </row>
    <row r="12" spans="1:26" ht="30.75" customHeight="1" x14ac:dyDescent="0.2">
      <c r="B12" s="79">
        <v>44494</v>
      </c>
      <c r="C12" s="80">
        <v>3.125E-2</v>
      </c>
      <c r="D12" s="21" t="s">
        <v>193</v>
      </c>
    </row>
    <row r="13" spans="1:26" ht="30.75" customHeight="1" x14ac:dyDescent="0.2">
      <c r="B13" s="86">
        <v>44494</v>
      </c>
      <c r="C13" s="84">
        <v>2.0833333333333332E-2</v>
      </c>
      <c r="D13" s="85" t="s">
        <v>194</v>
      </c>
    </row>
    <row r="14" spans="1:26" ht="30.75" customHeight="1" thickBot="1" x14ac:dyDescent="0.25">
      <c r="B14" s="87">
        <v>44502</v>
      </c>
      <c r="C14" s="82">
        <v>4.1666666666666664E-2</v>
      </c>
      <c r="D14" s="30" t="s">
        <v>195</v>
      </c>
    </row>
    <row r="15" spans="1:26" ht="30.75" customHeight="1" thickTop="1" x14ac:dyDescent="0.2">
      <c r="B15" s="86">
        <v>44506</v>
      </c>
      <c r="C15" s="88">
        <v>2.0833333333333332E-2</v>
      </c>
      <c r="D15" s="76" t="s">
        <v>196</v>
      </c>
    </row>
    <row r="16" spans="1:26" ht="30.75" customHeight="1" x14ac:dyDescent="0.2">
      <c r="B16" s="86">
        <v>44508</v>
      </c>
      <c r="C16" s="84">
        <v>2.0833333333333332E-2</v>
      </c>
      <c r="D16" s="85" t="s">
        <v>197</v>
      </c>
    </row>
    <row r="17" spans="2:4" ht="30.75" customHeight="1" x14ac:dyDescent="0.2">
      <c r="B17" s="89">
        <v>44520</v>
      </c>
      <c r="C17" s="90">
        <v>6.25E-2</v>
      </c>
      <c r="D17" s="63" t="s">
        <v>198</v>
      </c>
    </row>
    <row r="18" spans="2:4" ht="30.75" customHeight="1" x14ac:dyDescent="0.2">
      <c r="B18" s="89">
        <v>44520</v>
      </c>
      <c r="C18" s="90">
        <v>3.125E-2</v>
      </c>
      <c r="D18" s="63" t="s">
        <v>199</v>
      </c>
    </row>
    <row r="19" spans="2:4" ht="30.75" customHeight="1" x14ac:dyDescent="0.2">
      <c r="B19" s="89">
        <v>44521</v>
      </c>
      <c r="C19" s="91">
        <v>2.0833333333333332E-2</v>
      </c>
      <c r="D19" s="60" t="s">
        <v>200</v>
      </c>
    </row>
    <row r="20" spans="2:4" ht="30.75" customHeight="1" x14ac:dyDescent="0.2">
      <c r="B20" s="89">
        <v>44522</v>
      </c>
      <c r="C20" s="90">
        <v>2.0833333333333332E-2</v>
      </c>
      <c r="D20" s="63" t="s">
        <v>201</v>
      </c>
    </row>
    <row r="21" spans="2:4" ht="30.75" customHeight="1" x14ac:dyDescent="0.2">
      <c r="B21" s="89">
        <v>44522</v>
      </c>
      <c r="C21" s="90">
        <v>6.25E-2</v>
      </c>
      <c r="D21" s="63" t="s">
        <v>202</v>
      </c>
    </row>
    <row r="22" spans="2:4" ht="30.75" customHeight="1" x14ac:dyDescent="0.2">
      <c r="B22" s="89">
        <v>44523</v>
      </c>
      <c r="C22" s="90">
        <v>0.16666666666666666</v>
      </c>
      <c r="D22" s="63" t="s">
        <v>203</v>
      </c>
    </row>
    <row r="23" spans="2:4" ht="30.75" customHeight="1" thickBot="1" x14ac:dyDescent="0.25">
      <c r="B23" s="92">
        <v>44523</v>
      </c>
      <c r="C23" s="93">
        <v>6.25E-2</v>
      </c>
      <c r="D23" s="62" t="s">
        <v>204</v>
      </c>
    </row>
    <row r="24" spans="2:4" ht="30.75" customHeight="1" thickTop="1" x14ac:dyDescent="0.2">
      <c r="B24" s="86">
        <v>44546</v>
      </c>
      <c r="C24" s="84">
        <v>0.125</v>
      </c>
      <c r="D24" s="85" t="s">
        <v>205</v>
      </c>
    </row>
    <row r="25" spans="2:4" ht="30.75" customHeight="1" x14ac:dyDescent="0.2">
      <c r="B25" s="86">
        <v>44546</v>
      </c>
      <c r="C25" s="84">
        <v>3.125E-2</v>
      </c>
      <c r="D25" s="85" t="s">
        <v>206</v>
      </c>
    </row>
    <row r="26" spans="2:4" ht="30.75" customHeight="1" thickBot="1" x14ac:dyDescent="0.25">
      <c r="B26" s="87">
        <v>44546</v>
      </c>
      <c r="C26" s="82">
        <v>2.0833333333333332E-2</v>
      </c>
      <c r="D26" s="30" t="s">
        <v>207</v>
      </c>
    </row>
    <row r="27" spans="2:4" ht="30.75" customHeight="1" thickTop="1" x14ac:dyDescent="0.2">
      <c r="B27" s="86">
        <v>44573</v>
      </c>
      <c r="C27" s="88">
        <v>0.125</v>
      </c>
      <c r="D27" s="76" t="s">
        <v>208</v>
      </c>
    </row>
    <row r="28" spans="2:4" ht="30.75" customHeight="1" thickBot="1" x14ac:dyDescent="0.25">
      <c r="B28" s="87">
        <v>44585</v>
      </c>
      <c r="C28" s="82">
        <v>0.16666666666666666</v>
      </c>
      <c r="D28" s="30" t="s">
        <v>209</v>
      </c>
    </row>
    <row r="29" spans="2:4" ht="30.75" customHeight="1" thickTop="1" x14ac:dyDescent="0.2">
      <c r="B29" s="86">
        <v>44607</v>
      </c>
      <c r="C29" s="84">
        <v>0.41666666666666669</v>
      </c>
      <c r="D29" s="85" t="s">
        <v>232</v>
      </c>
    </row>
    <row r="30" spans="2:4" ht="30.75" customHeight="1" x14ac:dyDescent="0.2">
      <c r="B30" s="86">
        <v>44609</v>
      </c>
      <c r="C30" s="84">
        <v>6.25E-2</v>
      </c>
      <c r="D30" s="85" t="s">
        <v>233</v>
      </c>
    </row>
    <row r="31" spans="2:4" ht="30.75" customHeight="1" x14ac:dyDescent="0.2">
      <c r="B31" s="86">
        <v>44614</v>
      </c>
      <c r="C31" s="84">
        <v>0.125</v>
      </c>
      <c r="D31" s="85" t="s">
        <v>234</v>
      </c>
    </row>
    <row r="32" spans="2:4" ht="30.75" customHeight="1" thickBot="1" x14ac:dyDescent="0.25">
      <c r="B32" s="87">
        <v>44619</v>
      </c>
      <c r="C32" s="82">
        <v>0.14583333333333334</v>
      </c>
      <c r="D32" s="30" t="s">
        <v>246</v>
      </c>
    </row>
    <row r="33" spans="2:4" ht="30.75" customHeight="1" thickTop="1" x14ac:dyDescent="0.2">
      <c r="B33" s="86">
        <v>44626</v>
      </c>
      <c r="C33" s="84">
        <v>8.3333333333333329E-2</v>
      </c>
      <c r="D33" s="85" t="s">
        <v>257</v>
      </c>
    </row>
    <row r="34" spans="2:4" ht="30.75" customHeight="1" x14ac:dyDescent="0.2">
      <c r="B34" s="86">
        <v>44632</v>
      </c>
      <c r="C34" s="84">
        <v>0.125</v>
      </c>
      <c r="D34" s="85" t="s">
        <v>290</v>
      </c>
    </row>
    <row r="35" spans="2:4" ht="30.75" customHeight="1" x14ac:dyDescent="0.2">
      <c r="B35" s="86">
        <v>44635</v>
      </c>
      <c r="C35" s="84">
        <v>6.25E-2</v>
      </c>
      <c r="D35" s="85" t="s">
        <v>290</v>
      </c>
    </row>
    <row r="36" spans="2:4" ht="30.75" customHeight="1" thickBot="1" x14ac:dyDescent="0.25">
      <c r="B36" s="87">
        <v>44643</v>
      </c>
      <c r="C36" s="82">
        <v>8.3333333333333329E-2</v>
      </c>
      <c r="D36" s="30" t="s">
        <v>291</v>
      </c>
    </row>
    <row r="37" spans="2:4" ht="30.75" customHeight="1" thickTop="1" x14ac:dyDescent="0.2">
      <c r="B37" s="86">
        <v>44653</v>
      </c>
      <c r="C37" s="84">
        <v>8.3333333333333329E-2</v>
      </c>
      <c r="D37" s="85" t="s">
        <v>308</v>
      </c>
    </row>
    <row r="38" spans="2:4" ht="30.75" customHeight="1" x14ac:dyDescent="0.2">
      <c r="B38" s="86">
        <v>44653</v>
      </c>
      <c r="C38" s="84">
        <v>0.125</v>
      </c>
      <c r="D38" s="85" t="s">
        <v>309</v>
      </c>
    </row>
    <row r="39" spans="2:4" ht="30.75" customHeight="1" x14ac:dyDescent="0.2">
      <c r="B39" s="86">
        <v>44653</v>
      </c>
      <c r="C39" s="84">
        <v>0.125</v>
      </c>
      <c r="D39" s="85" t="s">
        <v>310</v>
      </c>
    </row>
    <row r="40" spans="2:4" ht="30.75" customHeight="1" x14ac:dyDescent="0.2">
      <c r="B40" s="86">
        <v>44654</v>
      </c>
      <c r="C40" s="84">
        <v>7.2916666666666671E-2</v>
      </c>
      <c r="D40" s="85" t="s">
        <v>311</v>
      </c>
    </row>
    <row r="41" spans="2:4" ht="30.75" customHeight="1" thickBot="1" x14ac:dyDescent="0.25">
      <c r="B41" s="87">
        <v>44655</v>
      </c>
      <c r="C41" s="82">
        <v>4.1666666666666664E-2</v>
      </c>
      <c r="D41" s="30" t="s">
        <v>312</v>
      </c>
    </row>
    <row r="42" spans="2:4" ht="30.75" customHeight="1" thickTop="1" x14ac:dyDescent="0.2">
      <c r="B42" s="86">
        <v>44697</v>
      </c>
      <c r="C42" s="84">
        <v>4.1666666666666664E-2</v>
      </c>
      <c r="D42" s="85" t="s">
        <v>351</v>
      </c>
    </row>
    <row r="43" spans="2:4" ht="30.75" customHeight="1" x14ac:dyDescent="0.2">
      <c r="B43" s="86">
        <v>44697</v>
      </c>
      <c r="C43" s="84">
        <v>0.125</v>
      </c>
      <c r="D43" s="85" t="s">
        <v>352</v>
      </c>
    </row>
    <row r="44" spans="2:4" ht="30.75" customHeight="1" x14ac:dyDescent="0.2">
      <c r="B44" s="86">
        <v>44697</v>
      </c>
      <c r="C44" s="84">
        <v>0.16666666666666666</v>
      </c>
      <c r="D44" s="85" t="s">
        <v>353</v>
      </c>
    </row>
    <row r="45" spans="2:4" ht="30.75" customHeight="1" x14ac:dyDescent="0.2">
      <c r="B45" s="86">
        <v>44697</v>
      </c>
      <c r="C45" s="84">
        <v>8.3333333333333329E-2</v>
      </c>
      <c r="D45" s="85" t="s">
        <v>354</v>
      </c>
    </row>
    <row r="46" spans="2:4" ht="30.75" customHeight="1" x14ac:dyDescent="0.2">
      <c r="B46" s="86">
        <v>44698</v>
      </c>
      <c r="C46" s="84">
        <v>0.16666666666666666</v>
      </c>
      <c r="D46" s="85" t="s">
        <v>355</v>
      </c>
    </row>
    <row r="47" spans="2:4" ht="30.75" customHeight="1" x14ac:dyDescent="0.2"/>
    <row r="48" spans="2:4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J291"/>
  <sheetViews>
    <sheetView showGridLines="0" zoomScale="110" zoomScaleNormal="70" workbookViewId="0">
      <pane ySplit="1" topLeftCell="A268" activePane="bottomLeft" state="frozen"/>
      <selection pane="bottomLeft" activeCell="H291" sqref="H291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31" t="s">
        <v>8</v>
      </c>
      <c r="C2" s="132"/>
      <c r="D2" s="132"/>
      <c r="E2" s="132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  <c r="G21" t="s">
        <v>221</v>
      </c>
      <c r="H21" s="97">
        <f>SUM(JDB_Angela!C3:C9)</f>
        <v>0.18402777777777776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31" t="s">
        <v>3</v>
      </c>
      <c r="C25" s="132"/>
      <c r="D25" s="132"/>
      <c r="E25" s="132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  <c r="G53" t="s">
        <v>221</v>
      </c>
      <c r="H53" s="97">
        <f>SUM(JDB_Angela!C10:C29)</f>
        <v>0.68055555555555547</v>
      </c>
      <c r="I53" t="s">
        <v>222</v>
      </c>
      <c r="J53" s="97">
        <f>F1/7*A53</f>
        <v>1.3333333333333333</v>
      </c>
    </row>
    <row r="57" spans="1:10" ht="26" x14ac:dyDescent="0.2">
      <c r="B57" s="131" t="s">
        <v>4</v>
      </c>
      <c r="C57" s="132"/>
      <c r="D57" s="132"/>
      <c r="E57" s="132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  <c r="G78" t="s">
        <v>221</v>
      </c>
      <c r="H78" s="97">
        <f>SUM(JDB_Angela!C30:C39)</f>
        <v>0.49652777777777779</v>
      </c>
      <c r="I78" t="s">
        <v>222</v>
      </c>
      <c r="J78" s="97">
        <f>F1/7*A78</f>
        <v>1</v>
      </c>
    </row>
    <row r="82" spans="1:5" ht="26" x14ac:dyDescent="0.2">
      <c r="B82" s="131" t="s">
        <v>5</v>
      </c>
      <c r="C82" s="132"/>
      <c r="D82" s="132"/>
      <c r="E82" s="132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  <c r="G103" t="s">
        <v>221</v>
      </c>
      <c r="H103" s="97">
        <f>SUM(JDB_Angela!C40:C50)</f>
        <v>0.35416666666666657</v>
      </c>
      <c r="I103" t="s">
        <v>222</v>
      </c>
      <c r="J103" s="97">
        <f>F1/7*A103</f>
        <v>1</v>
      </c>
    </row>
    <row r="107" spans="1:10" ht="26" x14ac:dyDescent="0.2">
      <c r="B107" s="131" t="s">
        <v>6</v>
      </c>
      <c r="C107" s="132"/>
      <c r="D107" s="132"/>
      <c r="E107" s="132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  <c r="G146" t="s">
        <v>221</v>
      </c>
      <c r="H146" s="97">
        <f>SUM(JDB_Angela!C51:C54)</f>
        <v>4.8611111111111105E-2</v>
      </c>
      <c r="I146" s="99" t="s">
        <v>222</v>
      </c>
      <c r="J146" s="100">
        <f>F1/7*A146</f>
        <v>1.857142857142857</v>
      </c>
    </row>
    <row r="150" spans="1:10" ht="26" x14ac:dyDescent="0.2">
      <c r="B150" s="131" t="s">
        <v>9</v>
      </c>
      <c r="C150" s="132"/>
      <c r="D150" s="132"/>
      <c r="E150" s="132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C151-(JDB_Angela!C55+JDB_Angela!C56+JDB_Angela!C57)</f>
        <v>1.6160714285714286</v>
      </c>
      <c r="E151" s="9">
        <f>D151/$C$151</f>
        <v>0.91722972972972971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1.6160714285714286</v>
      </c>
      <c r="E152" s="9">
        <f t="shared" ref="E152:E176" si="16">D152/$C$151</f>
        <v>0.91722972972972971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1.6160714285714286</v>
      </c>
      <c r="E153" s="9">
        <f t="shared" si="16"/>
        <v>0.91722972972972971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D153-(JDB_Angela!C58)</f>
        <v>1.5535714285714286</v>
      </c>
      <c r="E154" s="9">
        <f t="shared" si="16"/>
        <v>0.8817567567567568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1.5535714285714286</v>
      </c>
      <c r="E155" s="9">
        <f t="shared" si="16"/>
        <v>0.8817567567567568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1.5535714285714286</v>
      </c>
      <c r="E156" s="9">
        <f t="shared" si="16"/>
        <v>0.8817567567567568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1.5535714285714286</v>
      </c>
      <c r="E157" s="9">
        <f t="shared" si="16"/>
        <v>0.8817567567567568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1.5535714285714286</v>
      </c>
      <c r="E158" s="9">
        <f t="shared" si="16"/>
        <v>0.8817567567567568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1.5535714285714286</v>
      </c>
      <c r="E159" s="9">
        <f t="shared" si="16"/>
        <v>0.8817567567567568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1.5535714285714286</v>
      </c>
      <c r="E160" s="9">
        <f t="shared" si="16"/>
        <v>0.8817567567567568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1.5535714285714286</v>
      </c>
      <c r="E161" s="9">
        <f t="shared" si="16"/>
        <v>0.8817567567567568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1.5535714285714286</v>
      </c>
      <c r="E162" s="9">
        <f t="shared" si="16"/>
        <v>0.8817567567567568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1.5535714285714286</v>
      </c>
      <c r="E163" s="9">
        <f t="shared" si="16"/>
        <v>0.8817567567567568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1.5535714285714286</v>
      </c>
      <c r="E164" s="9">
        <f t="shared" si="16"/>
        <v>0.8817567567567568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1.5535714285714286</v>
      </c>
      <c r="E165" s="9">
        <f>D165/$C$151</f>
        <v>0.8817567567567568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1.4702380952380953</v>
      </c>
      <c r="E166" s="9">
        <f t="shared" si="16"/>
        <v>0.83445945945945954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1.4702380952380953</v>
      </c>
      <c r="E167" s="9">
        <f t="shared" si="16"/>
        <v>0.83445945945945954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1.4702380952380953</v>
      </c>
      <c r="E168" s="9">
        <f t="shared" si="16"/>
        <v>0.83445945945945954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1.4702380952380953</v>
      </c>
      <c r="E169" s="9">
        <f t="shared" si="16"/>
        <v>0.83445945945945954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1.4702380952380953</v>
      </c>
      <c r="E170" s="9">
        <f t="shared" si="16"/>
        <v>0.83445945945945954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1.4702380952380953</v>
      </c>
      <c r="E171" s="9">
        <f t="shared" si="16"/>
        <v>0.83445945945945954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1.4702380952380953</v>
      </c>
      <c r="E172" s="9">
        <f t="shared" si="16"/>
        <v>0.83445945945945954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1.4702380952380953</v>
      </c>
      <c r="E173" s="9">
        <f t="shared" si="16"/>
        <v>0.83445945945945954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1.4702380952380953</v>
      </c>
      <c r="E174" s="9">
        <f t="shared" si="16"/>
        <v>0.83445945945945954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1.4702380952380953</v>
      </c>
      <c r="E175" s="9">
        <f t="shared" si="16"/>
        <v>0.83445945945945954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1.4702380952380953</v>
      </c>
      <c r="E176" s="9">
        <f t="shared" si="16"/>
        <v>0.83445945945945954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1.4702380952380953</v>
      </c>
      <c r="E177" s="9">
        <f>D177/$C$151</f>
        <v>0.83445945945945954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D177-(JDB_Angela!C59+JDB_Angela!C60+JDB_Angela!C61)</f>
        <v>1.3244047619047621</v>
      </c>
      <c r="E178" s="9">
        <f t="shared" ref="E178:E187" si="20">D178/$C$151</f>
        <v>0.75168918918918926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>D178-(JDB_Angela!C62)</f>
        <v>1.2619047619047621</v>
      </c>
      <c r="E179" s="9">
        <f t="shared" si="20"/>
        <v>0.71621621621621634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1.2619047619047621</v>
      </c>
      <c r="E180" s="9">
        <f t="shared" si="20"/>
        <v>0.71621621621621634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1.2619047619047621</v>
      </c>
      <c r="E181" s="9">
        <f t="shared" si="20"/>
        <v>0.71621621621621634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1.2619047619047621</v>
      </c>
      <c r="E182" s="9">
        <f t="shared" si="20"/>
        <v>0.71621621621621634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1.2619047619047621</v>
      </c>
      <c r="E183" s="9">
        <f t="shared" si="20"/>
        <v>0.71621621621621634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1.2619047619047621</v>
      </c>
      <c r="E184" s="9">
        <f t="shared" si="20"/>
        <v>0.71621621621621634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D184-(JDB_Angela!C63+JDB_Angela!C64)</f>
        <v>1.1577380952380953</v>
      </c>
      <c r="E185" s="9">
        <f t="shared" si="20"/>
        <v>0.65709459459459463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1.1577380952380953</v>
      </c>
      <c r="E186" s="9">
        <f t="shared" si="20"/>
        <v>0.65709459459459463</v>
      </c>
    </row>
    <row r="187" spans="1:10" x14ac:dyDescent="0.2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1.1577380952380953</v>
      </c>
      <c r="E187" s="107">
        <f t="shared" si="20"/>
        <v>0.65709459459459463</v>
      </c>
      <c r="G187" t="s">
        <v>221</v>
      </c>
      <c r="H187" s="97">
        <f>SUM(JDB_Angela!C55:C64)</f>
        <v>0.52083333333333326</v>
      </c>
      <c r="I187" t="s">
        <v>222</v>
      </c>
      <c r="J187" s="97">
        <f>F1/7*A187</f>
        <v>1.7619047619047619</v>
      </c>
    </row>
    <row r="188" spans="1:10" x14ac:dyDescent="0.2">
      <c r="B188" s="111"/>
      <c r="C188" s="112"/>
      <c r="D188" s="112"/>
      <c r="E188" s="113"/>
    </row>
    <row r="189" spans="1:10" x14ac:dyDescent="0.2">
      <c r="B189" s="108"/>
      <c r="C189" s="109"/>
      <c r="D189" s="109"/>
      <c r="E189" s="110"/>
    </row>
    <row r="190" spans="1:10" x14ac:dyDescent="0.2">
      <c r="B190" s="108"/>
      <c r="C190" s="109"/>
      <c r="D190" s="109"/>
      <c r="E190" s="110"/>
    </row>
    <row r="191" spans="1:10" ht="26" x14ac:dyDescent="0.2">
      <c r="B191" s="131" t="s">
        <v>253</v>
      </c>
      <c r="C191" s="132"/>
      <c r="D191" s="132"/>
      <c r="E191" s="132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D192-(JDB_Angela!C65)</f>
        <v>0.96428571428571408</v>
      </c>
      <c r="E193" s="9">
        <f t="shared" ref="E193:E213" si="21">D193/$C$192</f>
        <v>0.92045454545454541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0.96428571428571408</v>
      </c>
      <c r="E194" s="9">
        <f t="shared" si="21"/>
        <v>0.92045454545454541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0.96428571428571408</v>
      </c>
      <c r="E195" s="9">
        <f t="shared" si="21"/>
        <v>0.92045454545454541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0.96428571428571408</v>
      </c>
      <c r="E196" s="9">
        <f t="shared" si="21"/>
        <v>0.92045454545454541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D196-(JDB_Angela!C66)</f>
        <v>0.95386904761904745</v>
      </c>
      <c r="E197" s="9">
        <f t="shared" si="21"/>
        <v>0.91051136363636365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0.95386904761904745</v>
      </c>
      <c r="E198" s="9">
        <f t="shared" si="21"/>
        <v>0.91051136363636365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0.95386904761904745</v>
      </c>
      <c r="E199" s="9">
        <f t="shared" si="21"/>
        <v>0.91051136363636365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0.95386904761904745</v>
      </c>
      <c r="E200" s="9">
        <f t="shared" si="21"/>
        <v>0.91051136363636365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D200-(JDB_Angela!C67+JDB_Angela!C68+JDB_Angela!C69+JDB_Angela!C70)</f>
        <v>0.91220238095238082</v>
      </c>
      <c r="E201" s="9">
        <f t="shared" si="21"/>
        <v>0.87073863636363635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D201-(JDB_Angela!C71+JDB_Angela!C72)</f>
        <v>0.80109126984126966</v>
      </c>
      <c r="E202" s="9">
        <f t="shared" si="21"/>
        <v>0.76467803030303028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0.80109126984126966</v>
      </c>
      <c r="E203" s="9">
        <f t="shared" si="21"/>
        <v>0.76467803030303028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0.80109126984126966</v>
      </c>
      <c r="E204" s="9">
        <f t="shared" si="21"/>
        <v>0.76467803030303028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0.80109126984126966</v>
      </c>
      <c r="E205" s="9">
        <f t="shared" si="21"/>
        <v>0.76467803030303028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0.80109126984126966</v>
      </c>
      <c r="E206" s="9">
        <f t="shared" si="21"/>
        <v>0.76467803030303028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</f>
        <v>0.80109126984126966</v>
      </c>
      <c r="E207" s="9">
        <f t="shared" si="21"/>
        <v>0.76467803030303028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0.80109126984126966</v>
      </c>
      <c r="E208" s="9">
        <f t="shared" si="21"/>
        <v>0.76467803030303028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0.80109126984126966</v>
      </c>
      <c r="E209" s="9">
        <f t="shared" si="21"/>
        <v>0.76467803030303028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D209-(JDB_Angela!C73+JDB_Angela!C74+JDB_Angela!C75+JDB_Angela!C76+JDB_Angela!C77+JDB_Angela!C78+JDB_Angela!C79)</f>
        <v>0.51984126984126966</v>
      </c>
      <c r="E210" s="9">
        <f t="shared" si="21"/>
        <v>0.4962121212121211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 t="shared" si="24"/>
        <v>0.51984126984126966</v>
      </c>
      <c r="E211" s="9">
        <f t="shared" si="21"/>
        <v>0.4962121212121211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0.51984126984126966</v>
      </c>
      <c r="E212" s="9">
        <f t="shared" si="21"/>
        <v>0.4962121212121211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0.51984126984126966</v>
      </c>
      <c r="E213" s="9">
        <f t="shared" si="21"/>
        <v>0.4962121212121211</v>
      </c>
      <c r="G213" t="s">
        <v>221</v>
      </c>
      <c r="H213" s="97">
        <f>SUM(JDB_Angela!C65:C79)</f>
        <v>0.4861111111111111</v>
      </c>
      <c r="I213" t="s">
        <v>222</v>
      </c>
      <c r="J213" s="97">
        <f>$F$1/7*A213</f>
        <v>1.0476190476190474</v>
      </c>
    </row>
    <row r="217" spans="1:10" ht="26" x14ac:dyDescent="0.2">
      <c r="B217" s="131" t="s">
        <v>307</v>
      </c>
      <c r="C217" s="132"/>
      <c r="D217" s="132"/>
      <c r="E217" s="132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C218-(JDB_Angela!C80)</f>
        <v>0.98511904761904745</v>
      </c>
      <c r="E218" s="9">
        <f>D218/$C$218</f>
        <v>0.94034090909090906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D218-(JDB_Angela!C81)</f>
        <v>0.92261904761904745</v>
      </c>
      <c r="E219" s="9">
        <f t="shared" ref="E219:E239" si="25">D219/$C$218</f>
        <v>0.88068181818181812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D219-(JDB_Angela!C82)</f>
        <v>0.90178571428571408</v>
      </c>
      <c r="E220" s="9">
        <f t="shared" si="25"/>
        <v>0.86079545454545447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0.90178571428571408</v>
      </c>
      <c r="E221" s="9">
        <f t="shared" si="25"/>
        <v>0.86079545454545447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D221-(JDB_Angela!C83)</f>
        <v>0.86011904761904745</v>
      </c>
      <c r="E222" s="9">
        <f t="shared" si="25"/>
        <v>0.82102272727272729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0.73511904761904745</v>
      </c>
      <c r="E223" s="9">
        <f t="shared" si="25"/>
        <v>0.70170454545454541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2" si="28">D223</f>
        <v>0.73511904761904745</v>
      </c>
      <c r="E224" s="9">
        <f t="shared" si="25"/>
        <v>0.70170454545454541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D224-(JDB_Angela!C84+JDB_Angela!C85)</f>
        <v>0.61011904761904745</v>
      </c>
      <c r="E225" s="9">
        <f t="shared" si="25"/>
        <v>0.58238636363636354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0.61011904761904745</v>
      </c>
      <c r="E226" s="9">
        <f t="shared" si="25"/>
        <v>0.58238636363636354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0.61011904761904745</v>
      </c>
      <c r="E227" s="9">
        <f t="shared" si="25"/>
        <v>0.58238636363636354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D227-(JDB_Angela!C86)</f>
        <v>0.55803571428571408</v>
      </c>
      <c r="E228" s="9">
        <f t="shared" si="25"/>
        <v>0.53267045454545447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D228-(JDB_Angela!C87)</f>
        <v>0.55109126984126966</v>
      </c>
      <c r="E229" s="9">
        <f t="shared" si="25"/>
        <v>0.52604166666666663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0.55109126984126966</v>
      </c>
      <c r="E230" s="9">
        <f t="shared" si="25"/>
        <v>0.52604166666666663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0.55109126984126966</v>
      </c>
      <c r="E231" s="9">
        <f t="shared" si="25"/>
        <v>0.52604166666666663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0.55109126984126966</v>
      </c>
      <c r="E232" s="9">
        <f t="shared" si="25"/>
        <v>0.52604166666666663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>D232-(JDB_Angela!C88+JDB_Angela!C89+JDB_Angela!C90)</f>
        <v>0.39484126984126966</v>
      </c>
      <c r="E233" s="9">
        <f t="shared" si="25"/>
        <v>0.37689393939393928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D233-(JDB_Angela!C91+JDB_Angela!C92)</f>
        <v>0.30109126984126966</v>
      </c>
      <c r="E234" s="9">
        <f t="shared" si="25"/>
        <v>0.28740530303030293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0.25942460317460297</v>
      </c>
      <c r="E235" s="9">
        <f t="shared" si="25"/>
        <v>0.24763257575757561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0.25942460317460297</v>
      </c>
      <c r="E236" s="9">
        <f t="shared" si="25"/>
        <v>0.24763257575757561</v>
      </c>
      <c r="H236"/>
      <c r="J236"/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0.25942460317460297</v>
      </c>
      <c r="E237" s="9">
        <f t="shared" si="25"/>
        <v>0.24763257575757561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0.25942460317460297</v>
      </c>
      <c r="E238" s="9">
        <f t="shared" si="25"/>
        <v>0.24763257575757561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0.25942460317460297</v>
      </c>
      <c r="E239" s="9">
        <f t="shared" si="25"/>
        <v>0.24763257575757561</v>
      </c>
      <c r="G239" t="s">
        <v>221</v>
      </c>
      <c r="H239" s="97">
        <f>SUM(JDB_Angela!C80:C92)</f>
        <v>0.62152777777777768</v>
      </c>
      <c r="I239" t="s">
        <v>222</v>
      </c>
      <c r="J239" s="97">
        <f>$F$1/7*A239</f>
        <v>1.0476190476190474</v>
      </c>
    </row>
    <row r="243" spans="1:10" ht="26" x14ac:dyDescent="0.2">
      <c r="B243" s="131" t="s">
        <v>327</v>
      </c>
      <c r="C243" s="132"/>
      <c r="D243" s="132"/>
      <c r="E243" s="132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D252-(JDB_Angela!C93)</f>
        <v>1.0882936507936507</v>
      </c>
      <c r="E253" s="9">
        <f t="shared" si="31"/>
        <v>0.9936594202898551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1.0882936507936507</v>
      </c>
      <c r="E254" s="9">
        <f t="shared" si="31"/>
        <v>0.9936594202898551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1.0882936507936507</v>
      </c>
      <c r="E255" s="9">
        <f t="shared" si="31"/>
        <v>0.9936594202898551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1.0882936507936507</v>
      </c>
      <c r="E256" s="9">
        <f t="shared" si="31"/>
        <v>0.9936594202898551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 t="shared" si="34"/>
        <v>1.0882936507936507</v>
      </c>
      <c r="E257" s="9">
        <f t="shared" si="31"/>
        <v>0.9936594202898551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1.0882936507936507</v>
      </c>
      <c r="E258" s="9">
        <f t="shared" si="31"/>
        <v>0.9936594202898551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1.0882936507936507</v>
      </c>
      <c r="E259" s="9">
        <f t="shared" si="31"/>
        <v>0.9936594202898551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 t="shared" si="34"/>
        <v>1.0882936507936507</v>
      </c>
      <c r="E260" s="9">
        <f t="shared" si="31"/>
        <v>0.9936594202898551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>D260-(JDB_Angela!C94)</f>
        <v>1.046626984126984</v>
      </c>
      <c r="E261" s="9">
        <f t="shared" si="31"/>
        <v>0.95561594202898548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1.046626984126984</v>
      </c>
      <c r="E262" s="9">
        <f t="shared" si="31"/>
        <v>0.95561594202898548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1.046626984126984</v>
      </c>
      <c r="E263" s="9">
        <f t="shared" si="31"/>
        <v>0.95561594202898548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1.046626984126984</v>
      </c>
      <c r="E264" s="9">
        <f t="shared" si="31"/>
        <v>0.95561594202898548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1.046626984126984</v>
      </c>
      <c r="E265" s="9">
        <f t="shared" si="31"/>
        <v>0.95561594202898548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1.046626984126984</v>
      </c>
      <c r="E266" s="9">
        <f t="shared" si="31"/>
        <v>0.95561594202898548</v>
      </c>
      <c r="G266" t="s">
        <v>221</v>
      </c>
      <c r="H266" s="135">
        <f>SUM(JDB_Angela!C93:C94)</f>
        <v>4.8611111111111105E-2</v>
      </c>
      <c r="I266" t="s">
        <v>222</v>
      </c>
      <c r="J266" s="97">
        <f>$F$1/7*A266</f>
        <v>1.0952380952380951</v>
      </c>
    </row>
    <row r="270" spans="1:10" ht="26" x14ac:dyDescent="0.2">
      <c r="B270" s="131" t="s">
        <v>328</v>
      </c>
      <c r="C270" s="132"/>
      <c r="D270" s="132"/>
      <c r="E270" s="132"/>
      <c r="H270"/>
      <c r="J270"/>
    </row>
    <row r="271" spans="1:10" x14ac:dyDescent="0.2">
      <c r="A271">
        <v>1</v>
      </c>
      <c r="B271" s="4">
        <f>B266+1</f>
        <v>44691</v>
      </c>
      <c r="C271" s="5">
        <f>($F$1/7)*A291</f>
        <v>1</v>
      </c>
      <c r="D271" s="5">
        <f>C271-(JDB_Angela!C95)</f>
        <v>0.95833333333333337</v>
      </c>
      <c r="E271" s="9">
        <f>D271/$C$271</f>
        <v>0.95833333333333337</v>
      </c>
      <c r="H271"/>
      <c r="J271"/>
    </row>
    <row r="272" spans="1:10" x14ac:dyDescent="0.2">
      <c r="A272">
        <v>2</v>
      </c>
      <c r="B272" s="4">
        <f>B271+1</f>
        <v>44692</v>
      </c>
      <c r="C272" s="5">
        <f>C271-(($F$1/7))</f>
        <v>0.95238095238095233</v>
      </c>
      <c r="D272" s="5">
        <f>D271-(JDB_Angela!C96)</f>
        <v>0.89583333333333337</v>
      </c>
      <c r="E272" s="9">
        <f t="shared" ref="E272:E291" si="35">D272/$C$271</f>
        <v>0.89583333333333337</v>
      </c>
      <c r="H272"/>
      <c r="J272"/>
    </row>
    <row r="273" spans="1:10" x14ac:dyDescent="0.2">
      <c r="A273">
        <v>3</v>
      </c>
      <c r="B273" s="4">
        <f t="shared" ref="B273:B291" si="36">B272+1</f>
        <v>44693</v>
      </c>
      <c r="C273" s="5">
        <f t="shared" ref="C273:C291" si="37">C272-(($F$1/7))</f>
        <v>0.90476190476190466</v>
      </c>
      <c r="D273" s="5">
        <f t="shared" ref="D273:D291" si="38">D272</f>
        <v>0.89583333333333337</v>
      </c>
      <c r="E273" s="9">
        <f t="shared" si="35"/>
        <v>0.89583333333333337</v>
      </c>
      <c r="H273"/>
      <c r="J273"/>
    </row>
    <row r="274" spans="1:10" x14ac:dyDescent="0.2">
      <c r="A274">
        <v>4</v>
      </c>
      <c r="B274" s="4">
        <f t="shared" si="36"/>
        <v>44694</v>
      </c>
      <c r="C274" s="5">
        <f t="shared" si="37"/>
        <v>0.85714285714285698</v>
      </c>
      <c r="D274" s="5">
        <f>D273-(JDB_Angela!C97+JDB_Angela!C98)</f>
        <v>0.82291666666666674</v>
      </c>
      <c r="E274" s="9">
        <f t="shared" si="35"/>
        <v>0.82291666666666674</v>
      </c>
      <c r="H274"/>
      <c r="J274"/>
    </row>
    <row r="275" spans="1:10" x14ac:dyDescent="0.2">
      <c r="A275">
        <v>5</v>
      </c>
      <c r="B275" s="4">
        <f t="shared" si="36"/>
        <v>44695</v>
      </c>
      <c r="C275" s="5">
        <f t="shared" si="37"/>
        <v>0.80952380952380931</v>
      </c>
      <c r="D275" s="5">
        <f t="shared" si="38"/>
        <v>0.82291666666666674</v>
      </c>
      <c r="E275" s="9">
        <f t="shared" si="35"/>
        <v>0.82291666666666674</v>
      </c>
      <c r="H275"/>
      <c r="J275"/>
    </row>
    <row r="276" spans="1:10" x14ac:dyDescent="0.2">
      <c r="A276">
        <v>6</v>
      </c>
      <c r="B276" s="4">
        <f t="shared" si="36"/>
        <v>44696</v>
      </c>
      <c r="C276" s="5">
        <f t="shared" si="37"/>
        <v>0.76190476190476164</v>
      </c>
      <c r="D276" s="5">
        <f t="shared" si="38"/>
        <v>0.82291666666666674</v>
      </c>
      <c r="E276" s="9">
        <f t="shared" si="35"/>
        <v>0.82291666666666674</v>
      </c>
      <c r="H276"/>
      <c r="J276"/>
    </row>
    <row r="277" spans="1:10" x14ac:dyDescent="0.2">
      <c r="A277">
        <v>7</v>
      </c>
      <c r="B277" s="4">
        <f t="shared" si="36"/>
        <v>44697</v>
      </c>
      <c r="C277" s="5">
        <f t="shared" si="37"/>
        <v>0.71428571428571397</v>
      </c>
      <c r="D277" s="5">
        <f>D276-(JDB_Angela!C99+JDB_Angela!C100+JDB_Angela!C101+JDB_Angela!C102+JDB_Angela!C103+JDB_Angela!C104)</f>
        <v>0.37847222222222232</v>
      </c>
      <c r="E277" s="9">
        <f t="shared" si="35"/>
        <v>0.37847222222222232</v>
      </c>
      <c r="H277"/>
      <c r="J277"/>
    </row>
    <row r="278" spans="1:10" x14ac:dyDescent="0.2">
      <c r="A278">
        <v>8</v>
      </c>
      <c r="B278" s="4">
        <f t="shared" si="36"/>
        <v>44698</v>
      </c>
      <c r="C278" s="5">
        <f t="shared" si="37"/>
        <v>0.6666666666666663</v>
      </c>
      <c r="D278" s="5">
        <f t="shared" si="38"/>
        <v>0.37847222222222232</v>
      </c>
      <c r="E278" s="9">
        <f t="shared" si="35"/>
        <v>0.37847222222222232</v>
      </c>
      <c r="H278"/>
      <c r="J278"/>
    </row>
    <row r="279" spans="1:10" x14ac:dyDescent="0.2">
      <c r="A279">
        <v>9</v>
      </c>
      <c r="B279" s="4">
        <f t="shared" si="36"/>
        <v>44699</v>
      </c>
      <c r="C279" s="5">
        <f t="shared" si="37"/>
        <v>0.61904761904761862</v>
      </c>
      <c r="D279" s="5">
        <f t="shared" si="38"/>
        <v>0.37847222222222232</v>
      </c>
      <c r="E279" s="9">
        <f t="shared" si="35"/>
        <v>0.37847222222222232</v>
      </c>
      <c r="H279"/>
      <c r="J279"/>
    </row>
    <row r="280" spans="1:10" x14ac:dyDescent="0.2">
      <c r="A280">
        <v>10</v>
      </c>
      <c r="B280" s="4">
        <f t="shared" si="36"/>
        <v>44700</v>
      </c>
      <c r="C280" s="5">
        <f t="shared" si="37"/>
        <v>0.57142857142857095</v>
      </c>
      <c r="D280" s="5">
        <f t="shared" si="38"/>
        <v>0.37847222222222232</v>
      </c>
      <c r="E280" s="9">
        <f t="shared" si="35"/>
        <v>0.37847222222222232</v>
      </c>
      <c r="H280"/>
      <c r="J280"/>
    </row>
    <row r="281" spans="1:10" x14ac:dyDescent="0.2">
      <c r="A281">
        <v>11</v>
      </c>
      <c r="B281" s="4">
        <f t="shared" si="36"/>
        <v>44701</v>
      </c>
      <c r="C281" s="5">
        <f t="shared" si="37"/>
        <v>0.52380952380952328</v>
      </c>
      <c r="D281" s="5">
        <f t="shared" si="38"/>
        <v>0.37847222222222232</v>
      </c>
      <c r="E281" s="9">
        <f t="shared" si="35"/>
        <v>0.37847222222222232</v>
      </c>
      <c r="H281"/>
      <c r="J281"/>
    </row>
    <row r="282" spans="1:10" x14ac:dyDescent="0.2">
      <c r="A282">
        <v>12</v>
      </c>
      <c r="B282" s="4">
        <f t="shared" si="36"/>
        <v>44702</v>
      </c>
      <c r="C282" s="5">
        <f t="shared" si="37"/>
        <v>0.47619047619047566</v>
      </c>
      <c r="D282" s="5">
        <f t="shared" si="38"/>
        <v>0.37847222222222232</v>
      </c>
      <c r="E282" s="9">
        <f t="shared" si="35"/>
        <v>0.37847222222222232</v>
      </c>
      <c r="H282"/>
      <c r="J282"/>
    </row>
    <row r="283" spans="1:10" x14ac:dyDescent="0.2">
      <c r="A283">
        <v>13</v>
      </c>
      <c r="B283" s="4">
        <f t="shared" si="36"/>
        <v>44703</v>
      </c>
      <c r="C283" s="5">
        <f t="shared" si="37"/>
        <v>0.42857142857142805</v>
      </c>
      <c r="D283" s="5">
        <f t="shared" si="38"/>
        <v>0.37847222222222232</v>
      </c>
      <c r="E283" s="9">
        <f t="shared" si="35"/>
        <v>0.37847222222222232</v>
      </c>
      <c r="H283"/>
      <c r="J283"/>
    </row>
    <row r="284" spans="1:10" x14ac:dyDescent="0.2">
      <c r="A284">
        <v>14</v>
      </c>
      <c r="B284" s="4">
        <f t="shared" si="36"/>
        <v>44704</v>
      </c>
      <c r="C284" s="5">
        <f t="shared" si="37"/>
        <v>0.38095238095238043</v>
      </c>
      <c r="D284" s="5">
        <f t="shared" si="38"/>
        <v>0.37847222222222232</v>
      </c>
      <c r="E284" s="9">
        <f t="shared" si="35"/>
        <v>0.37847222222222232</v>
      </c>
      <c r="H284"/>
      <c r="J284"/>
    </row>
    <row r="285" spans="1:10" x14ac:dyDescent="0.2">
      <c r="A285">
        <v>15</v>
      </c>
      <c r="B285" s="4">
        <f t="shared" si="36"/>
        <v>44705</v>
      </c>
      <c r="C285" s="5">
        <f t="shared" si="37"/>
        <v>0.33333333333333282</v>
      </c>
      <c r="D285" s="5">
        <f t="shared" si="38"/>
        <v>0.37847222222222232</v>
      </c>
      <c r="E285" s="9">
        <f t="shared" si="35"/>
        <v>0.37847222222222232</v>
      </c>
      <c r="H285"/>
      <c r="J285"/>
    </row>
    <row r="286" spans="1:10" x14ac:dyDescent="0.2">
      <c r="A286">
        <v>16</v>
      </c>
      <c r="B286" s="4">
        <f t="shared" si="36"/>
        <v>44706</v>
      </c>
      <c r="C286" s="5">
        <f t="shared" si="37"/>
        <v>0.2857142857142852</v>
      </c>
      <c r="D286" s="5">
        <f t="shared" si="38"/>
        <v>0.37847222222222232</v>
      </c>
      <c r="E286" s="9">
        <f t="shared" si="35"/>
        <v>0.37847222222222232</v>
      </c>
      <c r="H286"/>
      <c r="J286"/>
    </row>
    <row r="287" spans="1:10" x14ac:dyDescent="0.2">
      <c r="A287">
        <v>17</v>
      </c>
      <c r="B287" s="4">
        <f t="shared" si="36"/>
        <v>44707</v>
      </c>
      <c r="C287" s="5">
        <f t="shared" si="37"/>
        <v>0.23809523809523758</v>
      </c>
      <c r="D287" s="5">
        <f t="shared" si="38"/>
        <v>0.37847222222222232</v>
      </c>
      <c r="E287" s="9">
        <f t="shared" si="35"/>
        <v>0.37847222222222232</v>
      </c>
      <c r="H287"/>
      <c r="J287"/>
    </row>
    <row r="288" spans="1:10" x14ac:dyDescent="0.2">
      <c r="A288">
        <v>18</v>
      </c>
      <c r="B288" s="4">
        <f t="shared" si="36"/>
        <v>44708</v>
      </c>
      <c r="C288" s="5">
        <f t="shared" si="37"/>
        <v>0.19047619047618997</v>
      </c>
      <c r="D288" s="5">
        <f t="shared" si="38"/>
        <v>0.37847222222222232</v>
      </c>
      <c r="E288" s="9">
        <f t="shared" si="35"/>
        <v>0.37847222222222232</v>
      </c>
    </row>
    <row r="289" spans="1:10" x14ac:dyDescent="0.2">
      <c r="A289">
        <v>19</v>
      </c>
      <c r="B289" s="4">
        <f t="shared" si="36"/>
        <v>44709</v>
      </c>
      <c r="C289" s="5">
        <f t="shared" si="37"/>
        <v>0.14285714285714235</v>
      </c>
      <c r="D289" s="5">
        <f t="shared" si="38"/>
        <v>0.37847222222222232</v>
      </c>
      <c r="E289" s="9">
        <f t="shared" si="35"/>
        <v>0.37847222222222232</v>
      </c>
      <c r="H289"/>
      <c r="J289"/>
    </row>
    <row r="290" spans="1:10" x14ac:dyDescent="0.2">
      <c r="A290">
        <v>20</v>
      </c>
      <c r="B290" s="4">
        <f t="shared" si="36"/>
        <v>44710</v>
      </c>
      <c r="C290" s="5">
        <f t="shared" si="37"/>
        <v>9.5238095238094733E-2</v>
      </c>
      <c r="D290" s="5">
        <f t="shared" si="38"/>
        <v>0.37847222222222232</v>
      </c>
      <c r="E290" s="9">
        <f t="shared" si="35"/>
        <v>0.37847222222222232</v>
      </c>
    </row>
    <row r="291" spans="1:10" x14ac:dyDescent="0.2">
      <c r="A291">
        <v>21</v>
      </c>
      <c r="B291" s="4">
        <f t="shared" si="36"/>
        <v>44711</v>
      </c>
      <c r="C291" s="5">
        <f t="shared" si="37"/>
        <v>4.7619047619047117E-2</v>
      </c>
      <c r="D291" s="5">
        <f t="shared" si="38"/>
        <v>0.37847222222222232</v>
      </c>
      <c r="E291" s="9">
        <f t="shared" si="35"/>
        <v>0.37847222222222232</v>
      </c>
      <c r="G291" t="s">
        <v>221</v>
      </c>
      <c r="H291" s="135">
        <f>SUM(JDB_Angela!C95:C104)</f>
        <v>0.62152777777777779</v>
      </c>
      <c r="I291" t="s">
        <v>222</v>
      </c>
      <c r="J291" s="97">
        <f>$F$1/7*A291</f>
        <v>1</v>
      </c>
    </row>
  </sheetData>
  <mergeCells count="10">
    <mergeCell ref="B2:E2"/>
    <mergeCell ref="B25:E25"/>
    <mergeCell ref="B57:E57"/>
    <mergeCell ref="B82:E82"/>
    <mergeCell ref="B107:E107"/>
    <mergeCell ref="B243:E243"/>
    <mergeCell ref="B270:E270"/>
    <mergeCell ref="B217:E217"/>
    <mergeCell ref="B191:E191"/>
    <mergeCell ref="B150:E150"/>
  </mergeCells>
  <conditionalFormatting sqref="F123 B1:E21 B26:E53 B58:E103 B108:E146">
    <cfRule type="timePeriod" dxfId="43" priority="12" timePeriod="today">
      <formula>FLOOR(B1,1)=TODAY()</formula>
    </cfRule>
  </conditionalFormatting>
  <conditionalFormatting sqref="B150:E190">
    <cfRule type="timePeriod" dxfId="42" priority="11" timePeriod="today">
      <formula>FLOOR(B150,1)=TODAY()</formula>
    </cfRule>
  </conditionalFormatting>
  <conditionalFormatting sqref="B25:E25">
    <cfRule type="timePeriod" dxfId="41" priority="10" timePeriod="today">
      <formula>FLOOR(B25,1)=TODAY()</formula>
    </cfRule>
  </conditionalFormatting>
  <conditionalFormatting sqref="B22:E24">
    <cfRule type="timePeriod" dxfId="40" priority="9" timePeriod="today">
      <formula>FLOOR(B22,1)=TODAY()</formula>
    </cfRule>
  </conditionalFormatting>
  <conditionalFormatting sqref="B54:E57">
    <cfRule type="timePeriod" dxfId="39" priority="8" timePeriod="today">
      <formula>FLOOR(B54,1)=TODAY()</formula>
    </cfRule>
  </conditionalFormatting>
  <conditionalFormatting sqref="B107:E107">
    <cfRule type="timePeriod" dxfId="38" priority="7" timePeriod="today">
      <formula>FLOOR(B107,1)=TODAY()</formula>
    </cfRule>
  </conditionalFormatting>
  <conditionalFormatting sqref="B191:E191">
    <cfRule type="timePeriod" dxfId="37" priority="5" timePeriod="today">
      <formula>FLOOR(B191,1)=TODAY()</formula>
    </cfRule>
  </conditionalFormatting>
  <conditionalFormatting sqref="B192:E213">
    <cfRule type="timePeriod" dxfId="36" priority="4" timePeriod="today">
      <formula>FLOOR(B192,1)=TODAY()</formula>
    </cfRule>
  </conditionalFormatting>
  <conditionalFormatting sqref="B217:E239">
    <cfRule type="timePeriod" dxfId="35" priority="3" timePeriod="today">
      <formula>FLOOR(B217,1)=TODAY()</formula>
    </cfRule>
  </conditionalFormatting>
  <conditionalFormatting sqref="B243:E266">
    <cfRule type="timePeriod" dxfId="34" priority="2" timePeriod="today">
      <formula>FLOOR(B243,1)=TODAY()</formula>
    </cfRule>
  </conditionalFormatting>
  <conditionalFormatting sqref="B270:E291">
    <cfRule type="timePeriod" dxfId="33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J291"/>
  <sheetViews>
    <sheetView showGridLines="0" zoomScaleNormal="85" workbookViewId="0">
      <pane ySplit="1" topLeftCell="A263" activePane="bottomLeft" state="frozen"/>
      <selection pane="bottomLeft" activeCell="K297" sqref="K297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31" t="s">
        <v>8</v>
      </c>
      <c r="C2" s="132"/>
      <c r="D2" s="132"/>
      <c r="E2" s="132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  <c r="G21" t="s">
        <v>221</v>
      </c>
      <c r="H21" s="97">
        <f>SUM(JDB_Aurelie!C3:C11)</f>
        <v>0.2048611111111111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31" t="s">
        <v>3</v>
      </c>
      <c r="C25" s="132"/>
      <c r="D25" s="132"/>
      <c r="E25" s="132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  <c r="G53" t="s">
        <v>221</v>
      </c>
      <c r="H53" s="97">
        <f>SUM(JDB_Aurelie!C12:C19)</f>
        <v>0.30902777777777779</v>
      </c>
      <c r="I53" t="s">
        <v>222</v>
      </c>
      <c r="J53" s="97">
        <f>F1/7*A53</f>
        <v>1.3333333333333333</v>
      </c>
    </row>
    <row r="57" spans="1:10" ht="26" x14ac:dyDescent="0.2">
      <c r="B57" s="131" t="s">
        <v>4</v>
      </c>
      <c r="C57" s="132"/>
      <c r="D57" s="132"/>
      <c r="E57" s="132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  <c r="G78" t="s">
        <v>221</v>
      </c>
      <c r="H78" s="97">
        <f>SUM(JDB_Aurelie!C20:C28)</f>
        <v>0.39236111111111105</v>
      </c>
      <c r="I78" t="s">
        <v>222</v>
      </c>
      <c r="J78" s="97">
        <f>F1/7*A78</f>
        <v>1</v>
      </c>
    </row>
    <row r="82" spans="1:5" ht="26" x14ac:dyDescent="0.2">
      <c r="B82" s="131" t="s">
        <v>5</v>
      </c>
      <c r="C82" s="132"/>
      <c r="D82" s="132"/>
      <c r="E82" s="132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  <c r="G103" t="s">
        <v>221</v>
      </c>
      <c r="H103" s="97">
        <f>SUM(JDB_Aurelie!C29:C40)</f>
        <v>0.37152777777777773</v>
      </c>
      <c r="I103" t="s">
        <v>222</v>
      </c>
      <c r="J103" s="97">
        <f>F1/7*A103</f>
        <v>1</v>
      </c>
    </row>
    <row r="107" spans="1:10" ht="26" x14ac:dyDescent="0.2">
      <c r="B107" s="131" t="s">
        <v>6</v>
      </c>
      <c r="C107" s="132"/>
      <c r="D107" s="132"/>
      <c r="E107" s="132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  <c r="G146" t="s">
        <v>221</v>
      </c>
      <c r="H146" s="97">
        <f>SUM(JDB_Aurelie!C41:C47)</f>
        <v>0.25347222222222221</v>
      </c>
      <c r="I146" s="99" t="s">
        <v>222</v>
      </c>
      <c r="J146" s="100">
        <f>F1/7*A146</f>
        <v>1.857142857142857</v>
      </c>
    </row>
    <row r="150" spans="1:10" ht="26" x14ac:dyDescent="0.2">
      <c r="B150" s="131" t="s">
        <v>9</v>
      </c>
      <c r="C150" s="132"/>
      <c r="D150" s="132"/>
      <c r="E150" s="132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C151-(JDB_Aurelie!C48+JDB_Aurelie!C49)</f>
        <v>1.5952380952380951</v>
      </c>
      <c r="E151" s="9">
        <f>D151/$C$151</f>
        <v>0.90540540540540537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1.5952380952380951</v>
      </c>
      <c r="E152" s="9">
        <f t="shared" ref="E152:E176" si="16">D152/$C$151</f>
        <v>0.90540540540540537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1.5952380952380951</v>
      </c>
      <c r="E153" s="9">
        <f t="shared" si="16"/>
        <v>0.90540540540540537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1.5952380952380951</v>
      </c>
      <c r="E154" s="9">
        <f t="shared" si="16"/>
        <v>0.90540540540540537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1.5952380952380951</v>
      </c>
      <c r="E155" s="9">
        <f t="shared" si="16"/>
        <v>0.90540540540540537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1.5952380952380951</v>
      </c>
      <c r="E156" s="9">
        <f t="shared" si="16"/>
        <v>0.90540540540540537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1.5952380952380951</v>
      </c>
      <c r="E157" s="9">
        <f t="shared" si="16"/>
        <v>0.90540540540540537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1.5952380952380951</v>
      </c>
      <c r="E158" s="9">
        <f t="shared" si="16"/>
        <v>0.90540540540540537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1.5952380952380951</v>
      </c>
      <c r="E159" s="9">
        <f t="shared" si="16"/>
        <v>0.90540540540540537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1.5952380952380951</v>
      </c>
      <c r="E160" s="9">
        <f t="shared" si="16"/>
        <v>0.90540540540540537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1.5952380952380951</v>
      </c>
      <c r="E161" s="9">
        <f t="shared" si="16"/>
        <v>0.90540540540540537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1.5952380952380951</v>
      </c>
      <c r="E162" s="9">
        <f t="shared" si="16"/>
        <v>0.90540540540540537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1.5952380952380951</v>
      </c>
      <c r="E163" s="9">
        <f t="shared" si="16"/>
        <v>0.90540540540540537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1.5952380952380951</v>
      </c>
      <c r="E164" s="9">
        <f t="shared" si="16"/>
        <v>0.90540540540540537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1.5952380952380951</v>
      </c>
      <c r="E165" s="9">
        <f>D165/$C$151</f>
        <v>0.90540540540540537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D165-(JDB_Commun!C26+JDB_Aurelie!C50)</f>
        <v>1.3452380952380951</v>
      </c>
      <c r="E166" s="9">
        <f t="shared" si="16"/>
        <v>0.76351351351351349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>D166-(JDB_Aurelie!C51)</f>
        <v>1.1785714285714284</v>
      </c>
      <c r="E167" s="9">
        <f t="shared" si="16"/>
        <v>0.66891891891891886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1.1785714285714284</v>
      </c>
      <c r="E168" s="9">
        <f t="shared" si="16"/>
        <v>0.66891891891891886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1.1785714285714284</v>
      </c>
      <c r="E169" s="9">
        <f t="shared" si="16"/>
        <v>0.66891891891891886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1.1785714285714284</v>
      </c>
      <c r="E170" s="9">
        <f t="shared" si="16"/>
        <v>0.66891891891891886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1.1785714285714284</v>
      </c>
      <c r="E171" s="9">
        <f t="shared" si="16"/>
        <v>0.66891891891891886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1.1785714285714284</v>
      </c>
      <c r="E172" s="9">
        <f t="shared" si="16"/>
        <v>0.66891891891891886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</f>
        <v>1.1785714285714284</v>
      </c>
      <c r="E173" s="9">
        <f t="shared" si="16"/>
        <v>0.66891891891891886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1.1785714285714284</v>
      </c>
      <c r="E174" s="9">
        <f t="shared" si="16"/>
        <v>0.66891891891891886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D174-(JDB_Aurelie!C52+JDB_Aurelie!C53)</f>
        <v>0.97023809523809512</v>
      </c>
      <c r="E175" s="9">
        <f t="shared" si="16"/>
        <v>0.55067567567567566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>D175</f>
        <v>0.97023809523809512</v>
      </c>
      <c r="E176" s="9">
        <f t="shared" si="16"/>
        <v>0.55067567567567566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0.97023809523809512</v>
      </c>
      <c r="E177" s="9">
        <f>D177/$C$151</f>
        <v>0.55067567567567566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 t="shared" si="19"/>
        <v>0.97023809523809512</v>
      </c>
      <c r="E178" s="9">
        <f t="shared" ref="E178:E186" si="20">D178/$C$151</f>
        <v>0.55067567567567566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0.97023809523809512</v>
      </c>
      <c r="E179" s="9">
        <f t="shared" si="20"/>
        <v>0.55067567567567566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0.97023809523809512</v>
      </c>
      <c r="E180" s="9">
        <f t="shared" si="20"/>
        <v>0.55067567567567566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0.97023809523809512</v>
      </c>
      <c r="E181" s="9">
        <f t="shared" si="20"/>
        <v>0.55067567567567566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0.97023809523809512</v>
      </c>
      <c r="E182" s="9">
        <f t="shared" si="20"/>
        <v>0.55067567567567566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0.97023809523809512</v>
      </c>
      <c r="E183" s="9">
        <f t="shared" si="20"/>
        <v>0.55067567567567566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0.97023809523809512</v>
      </c>
      <c r="E184" s="9">
        <f>D184/$C$151</f>
        <v>0.55067567567567566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D184-(JDB_Aurelie!C54)</f>
        <v>0.94940476190476175</v>
      </c>
      <c r="E185" s="9">
        <f t="shared" si="20"/>
        <v>0.53885135135135132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0.94940476190476175</v>
      </c>
      <c r="E186" s="9">
        <f t="shared" si="20"/>
        <v>0.53885135135135132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0.94940476190476175</v>
      </c>
      <c r="E187" s="9">
        <f>D187/$C$151</f>
        <v>0.53885135135135132</v>
      </c>
      <c r="G187" t="s">
        <v>221</v>
      </c>
      <c r="H187" s="97">
        <f>SUM(JDB_Aurelie!C48:C54)</f>
        <v>0.72916666666666663</v>
      </c>
      <c r="I187" t="s">
        <v>222</v>
      </c>
      <c r="J187" s="97">
        <f>F1/7*A187</f>
        <v>1.7619047619047619</v>
      </c>
    </row>
    <row r="191" spans="1:10" ht="26" x14ac:dyDescent="0.2">
      <c r="B191" s="131" t="s">
        <v>253</v>
      </c>
      <c r="C191" s="132"/>
      <c r="D191" s="132"/>
      <c r="E191" s="132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2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1.0059523809523807</v>
      </c>
      <c r="E195" s="9">
        <f t="shared" si="21"/>
        <v>0.9602272727272726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1.0059523809523807</v>
      </c>
      <c r="E196" s="9">
        <f t="shared" si="21"/>
        <v>0.9602272727272726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D196-(JDB_Aurelie!C55+JDB_Aurelie!C56)</f>
        <v>0.94345238095238071</v>
      </c>
      <c r="E197" s="9">
        <f t="shared" si="21"/>
        <v>0.90056818181818177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0.94345238095238071</v>
      </c>
      <c r="E198" s="9">
        <f t="shared" si="21"/>
        <v>0.90056818181818177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0.94345238095238071</v>
      </c>
      <c r="E199" s="9">
        <f t="shared" si="21"/>
        <v>0.90056818181818177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0.94345238095238071</v>
      </c>
      <c r="E200" s="9">
        <f t="shared" si="21"/>
        <v>0.90056818181818177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</f>
        <v>0.94345238095238071</v>
      </c>
      <c r="E201" s="9">
        <f t="shared" si="21"/>
        <v>0.90056818181818177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0.94345238095238071</v>
      </c>
      <c r="E202" s="9">
        <f t="shared" si="21"/>
        <v>0.90056818181818177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0.94345238095238071</v>
      </c>
      <c r="E203" s="9">
        <f t="shared" si="21"/>
        <v>0.90056818181818177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0.94345238095238071</v>
      </c>
      <c r="E204" s="9">
        <f t="shared" si="21"/>
        <v>0.90056818181818177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0.94345238095238071</v>
      </c>
      <c r="E205" s="9">
        <f t="shared" si="21"/>
        <v>0.90056818181818177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0.94345238095238071</v>
      </c>
      <c r="E206" s="9">
        <f t="shared" si="21"/>
        <v>0.90056818181818177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D206-(JDB_Aurelie!C57)</f>
        <v>0.90178571428571408</v>
      </c>
      <c r="E207" s="9">
        <f t="shared" si="21"/>
        <v>0.86079545454545447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0.90178571428571408</v>
      </c>
      <c r="E208" s="9">
        <f t="shared" si="21"/>
        <v>0.86079545454545447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0.90178571428571408</v>
      </c>
      <c r="E209" s="9">
        <f t="shared" si="21"/>
        <v>0.86079545454545447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D209-(JDB_Aurelie!C58+JDB_Aurelie!C59)</f>
        <v>0.78720238095238071</v>
      </c>
      <c r="E210" s="9">
        <f t="shared" si="21"/>
        <v>0.75142045454545447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D210-(JDB_Aurelie!C60)</f>
        <v>0.66220238095238071</v>
      </c>
      <c r="E211" s="9">
        <f t="shared" si="21"/>
        <v>0.6321022727272726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0.66220238095238071</v>
      </c>
      <c r="E212" s="9">
        <f t="shared" si="21"/>
        <v>0.6321022727272726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0.66220238095238071</v>
      </c>
      <c r="E213" s="9">
        <f>D213/$C$192</f>
        <v>0.6321022727272726</v>
      </c>
      <c r="G213" t="s">
        <v>221</v>
      </c>
      <c r="H213" s="97">
        <f>SUM(JDB_Aurelie!C55:C60)</f>
        <v>0.34375</v>
      </c>
      <c r="I213" t="s">
        <v>222</v>
      </c>
      <c r="J213" s="97">
        <f>$F$1/7*A213</f>
        <v>1.0476190476190474</v>
      </c>
    </row>
    <row r="217" spans="1:10" ht="26" x14ac:dyDescent="0.2">
      <c r="B217" s="131" t="s">
        <v>307</v>
      </c>
      <c r="C217" s="132"/>
      <c r="D217" s="132"/>
      <c r="E217" s="132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C218-(JDB_Aurelie!C61)</f>
        <v>0.86011904761904745</v>
      </c>
      <c r="E218" s="9">
        <f>D218/$C$218</f>
        <v>0.82102272727272729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0.86011904761904745</v>
      </c>
      <c r="E219" s="9">
        <f t="shared" ref="E219:E239" si="25">D219/$C$218</f>
        <v>0.82102272727272729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D219-(JDB_Aurelie!C62+JDB_Aurelie!C63)</f>
        <v>0.63095238095238071</v>
      </c>
      <c r="E220" s="9">
        <f t="shared" si="25"/>
        <v>0.60227272727272718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0.63095238095238071</v>
      </c>
      <c r="E221" s="9">
        <f t="shared" si="25"/>
        <v>0.60227272727272718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D221-(JDB_Aurelie!C64+JDB_Aurelie!C65)</f>
        <v>0.58928571428571408</v>
      </c>
      <c r="E222" s="9">
        <f t="shared" si="25"/>
        <v>0.56249999999999989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0.46428571428571408</v>
      </c>
      <c r="E223" s="9">
        <f t="shared" si="25"/>
        <v>0.44318181818181807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4" si="28">D223</f>
        <v>0.46428571428571408</v>
      </c>
      <c r="E224" s="9">
        <f t="shared" si="25"/>
        <v>0.44318181818181807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0.46428571428571408</v>
      </c>
      <c r="E225" s="9">
        <f t="shared" si="25"/>
        <v>0.44318181818181807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0.46428571428571408</v>
      </c>
      <c r="E226" s="9">
        <f t="shared" si="25"/>
        <v>0.44318181818181807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0.46428571428571408</v>
      </c>
      <c r="E227" s="9">
        <f t="shared" si="25"/>
        <v>0.44318181818181807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D227-(JDB_Aurelie!C66)</f>
        <v>0.40178571428571408</v>
      </c>
      <c r="E228" s="9">
        <f t="shared" si="25"/>
        <v>0.38352272727272713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D228-(JDB_Aurelie!C67+JDB_Aurelie!C68)</f>
        <v>0.27678571428571408</v>
      </c>
      <c r="E229" s="9">
        <f t="shared" si="25"/>
        <v>0.2642045454545453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0.27678571428571408</v>
      </c>
      <c r="E230" s="9">
        <f t="shared" si="25"/>
        <v>0.2642045454545453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0.27678571428571408</v>
      </c>
      <c r="E231" s="9">
        <f t="shared" si="25"/>
        <v>0.2642045454545453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0.27678571428571408</v>
      </c>
      <c r="E232" s="9">
        <f t="shared" si="25"/>
        <v>0.2642045454545453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0.27678571428571408</v>
      </c>
      <c r="E233" s="9">
        <f t="shared" si="25"/>
        <v>0.2642045454545453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0.27678571428571408</v>
      </c>
      <c r="E234" s="9">
        <f t="shared" si="25"/>
        <v>0.2642045454545453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0.23511904761904742</v>
      </c>
      <c r="E235" s="9">
        <f t="shared" si="25"/>
        <v>0.22443181818181804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0.23511904761904742</v>
      </c>
      <c r="E236" s="9">
        <f t="shared" si="25"/>
        <v>0.22443181818181804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0.23511904761904742</v>
      </c>
      <c r="E237" s="9">
        <f t="shared" si="25"/>
        <v>0.22443181818181804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0.23511904761904742</v>
      </c>
      <c r="E238" s="9">
        <f t="shared" si="25"/>
        <v>0.22443181818181804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0.23511904761904742</v>
      </c>
      <c r="E239" s="9">
        <f t="shared" si="25"/>
        <v>0.22443181818181804</v>
      </c>
      <c r="G239" t="s">
        <v>221</v>
      </c>
      <c r="H239" s="97">
        <f>SUM(JDB_Aurelie!C61:C68)</f>
        <v>0.64583333333333337</v>
      </c>
      <c r="I239" t="s">
        <v>222</v>
      </c>
      <c r="J239" s="97">
        <f>$F$1/7*A239</f>
        <v>1.0476190476190474</v>
      </c>
    </row>
    <row r="243" spans="1:10" ht="26" x14ac:dyDescent="0.2">
      <c r="B243" s="131" t="s">
        <v>327</v>
      </c>
      <c r="C243" s="132"/>
      <c r="D243" s="132"/>
      <c r="E243" s="132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4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>D251-(JDB_Aurelie!C69)</f>
        <v>1.0535714285714284</v>
      </c>
      <c r="E252" s="9">
        <f t="shared" si="31"/>
        <v>0.96195652173913038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D252-(JDB_Aurelie!C70)</f>
        <v>0.95982142857142838</v>
      </c>
      <c r="E253" s="9">
        <f t="shared" si="31"/>
        <v>0.87635869565217384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0.95982142857142838</v>
      </c>
      <c r="E254" s="9">
        <f t="shared" si="31"/>
        <v>0.87635869565217384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0.95982142857142838</v>
      </c>
      <c r="E255" s="9">
        <f t="shared" si="31"/>
        <v>0.87635869565217384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0.95982142857142838</v>
      </c>
      <c r="E256" s="9">
        <f t="shared" si="31"/>
        <v>0.87635869565217384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D256-(JDB_Aurelie!C71+JDB_Aurelie!C72)</f>
        <v>0.84523809523809501</v>
      </c>
      <c r="E257" s="9">
        <f t="shared" si="31"/>
        <v>0.77173913043478248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0.84523809523809501</v>
      </c>
      <c r="E258" s="9">
        <f t="shared" si="31"/>
        <v>0.77173913043478248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0.84523809523809501</v>
      </c>
      <c r="E259" s="9">
        <f t="shared" si="31"/>
        <v>0.77173913043478248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>D259-(JDB_Aurelie!C73)</f>
        <v>0.80357142857142838</v>
      </c>
      <c r="E260" s="9">
        <f t="shared" si="31"/>
        <v>0.73369565217391297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 t="shared" si="34"/>
        <v>0.80357142857142838</v>
      </c>
      <c r="E261" s="9">
        <f t="shared" si="31"/>
        <v>0.73369565217391297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0.80357142857142838</v>
      </c>
      <c r="E262" s="9">
        <f t="shared" si="31"/>
        <v>0.73369565217391297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>D262-(JDB_Aurelie!C74)</f>
        <v>0.67857142857142838</v>
      </c>
      <c r="E263" s="9">
        <f t="shared" si="31"/>
        <v>0.61956521739130421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0.67857142857142838</v>
      </c>
      <c r="E264" s="9">
        <f t="shared" si="31"/>
        <v>0.61956521739130421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>D264-(JDB_Aurelie!C76)</f>
        <v>0.65773809523809501</v>
      </c>
      <c r="E265" s="9">
        <f t="shared" si="31"/>
        <v>0.6005434782608694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>D265-(JDB_Aurelie!C76+JDB_Aurelie!C77)</f>
        <v>0.59523809523809501</v>
      </c>
      <c r="E266" s="9">
        <f t="shared" si="31"/>
        <v>0.54347826086956508</v>
      </c>
      <c r="G266" t="s">
        <v>221</v>
      </c>
      <c r="H266" s="135">
        <f>SUM(JDB_Aurelie!C69:C77)</f>
        <v>0.54166666666666663</v>
      </c>
      <c r="I266" t="s">
        <v>222</v>
      </c>
      <c r="J266" s="97">
        <f>$F$1/7*A266</f>
        <v>1.0952380952380951</v>
      </c>
    </row>
    <row r="270" spans="1:10" ht="26" x14ac:dyDescent="0.2">
      <c r="B270" s="131" t="s">
        <v>328</v>
      </c>
      <c r="C270" s="132"/>
      <c r="D270" s="132"/>
      <c r="E270" s="132"/>
      <c r="H270"/>
      <c r="J270"/>
    </row>
    <row r="271" spans="1:10" x14ac:dyDescent="0.2">
      <c r="A271">
        <v>1</v>
      </c>
      <c r="B271" s="4">
        <f>B266+1</f>
        <v>44691</v>
      </c>
      <c r="C271" s="5">
        <f>($F$1/7)*A291</f>
        <v>1</v>
      </c>
      <c r="D271" s="5">
        <f>C271</f>
        <v>1</v>
      </c>
      <c r="E271" s="9">
        <f>D271/$C$271</f>
        <v>1</v>
      </c>
      <c r="H271"/>
      <c r="J271"/>
    </row>
    <row r="272" spans="1:10" x14ac:dyDescent="0.2">
      <c r="A272">
        <v>2</v>
      </c>
      <c r="B272" s="4">
        <f>B271+1</f>
        <v>44692</v>
      </c>
      <c r="C272" s="5">
        <f>C271-(($F$1/7))</f>
        <v>0.95238095238095233</v>
      </c>
      <c r="D272" s="5">
        <f>D271</f>
        <v>1</v>
      </c>
      <c r="E272" s="9">
        <f t="shared" ref="E272:E291" si="35">D272/$C$271</f>
        <v>1</v>
      </c>
      <c r="H272"/>
      <c r="J272"/>
    </row>
    <row r="273" spans="1:10" x14ac:dyDescent="0.2">
      <c r="A273">
        <v>3</v>
      </c>
      <c r="B273" s="4">
        <f t="shared" ref="B273:B291" si="36">B272+1</f>
        <v>44693</v>
      </c>
      <c r="C273" s="5">
        <f t="shared" ref="C273:C291" si="37">C272-(($F$1/7))</f>
        <v>0.90476190476190466</v>
      </c>
      <c r="D273" s="5">
        <f t="shared" ref="D273:D291" si="38">D272</f>
        <v>1</v>
      </c>
      <c r="E273" s="9">
        <f t="shared" si="35"/>
        <v>1</v>
      </c>
      <c r="H273"/>
      <c r="J273"/>
    </row>
    <row r="274" spans="1:10" x14ac:dyDescent="0.2">
      <c r="A274">
        <v>4</v>
      </c>
      <c r="B274" s="4">
        <f t="shared" si="36"/>
        <v>44694</v>
      </c>
      <c r="C274" s="5">
        <f t="shared" si="37"/>
        <v>0.85714285714285698</v>
      </c>
      <c r="D274" s="5">
        <f t="shared" si="38"/>
        <v>1</v>
      </c>
      <c r="E274" s="9">
        <f t="shared" si="35"/>
        <v>1</v>
      </c>
      <c r="H274"/>
      <c r="J274"/>
    </row>
    <row r="275" spans="1:10" x14ac:dyDescent="0.2">
      <c r="A275">
        <v>5</v>
      </c>
      <c r="B275" s="4">
        <f t="shared" si="36"/>
        <v>44695</v>
      </c>
      <c r="C275" s="5">
        <f t="shared" si="37"/>
        <v>0.80952380952380931</v>
      </c>
      <c r="D275" s="5">
        <f t="shared" si="38"/>
        <v>1</v>
      </c>
      <c r="E275" s="9">
        <f t="shared" si="35"/>
        <v>1</v>
      </c>
      <c r="H275"/>
      <c r="J275"/>
    </row>
    <row r="276" spans="1:10" x14ac:dyDescent="0.2">
      <c r="A276">
        <v>6</v>
      </c>
      <c r="B276" s="4">
        <f t="shared" si="36"/>
        <v>44696</v>
      </c>
      <c r="C276" s="5">
        <f t="shared" si="37"/>
        <v>0.76190476190476164</v>
      </c>
      <c r="D276" s="5">
        <f t="shared" si="38"/>
        <v>1</v>
      </c>
      <c r="E276" s="9">
        <f t="shared" si="35"/>
        <v>1</v>
      </c>
      <c r="H276"/>
      <c r="J276"/>
    </row>
    <row r="277" spans="1:10" x14ac:dyDescent="0.2">
      <c r="A277">
        <v>7</v>
      </c>
      <c r="B277" s="4">
        <f t="shared" si="36"/>
        <v>44697</v>
      </c>
      <c r="C277" s="5">
        <f t="shared" si="37"/>
        <v>0.71428571428571397</v>
      </c>
      <c r="D277" s="5">
        <f>D276-(JDB_Aurelie!C78+JDB_Aurelie!C79)</f>
        <v>0.89583333333333337</v>
      </c>
      <c r="E277" s="9">
        <f t="shared" si="35"/>
        <v>0.89583333333333337</v>
      </c>
      <c r="H277"/>
      <c r="J277"/>
    </row>
    <row r="278" spans="1:10" x14ac:dyDescent="0.2">
      <c r="A278">
        <v>8</v>
      </c>
      <c r="B278" s="4">
        <f t="shared" si="36"/>
        <v>44698</v>
      </c>
      <c r="C278" s="5">
        <f t="shared" si="37"/>
        <v>0.6666666666666663</v>
      </c>
      <c r="D278" s="5">
        <f t="shared" si="38"/>
        <v>0.89583333333333337</v>
      </c>
      <c r="E278" s="9">
        <f t="shared" si="35"/>
        <v>0.89583333333333337</v>
      </c>
      <c r="H278"/>
      <c r="J278"/>
    </row>
    <row r="279" spans="1:10" x14ac:dyDescent="0.2">
      <c r="A279">
        <v>9</v>
      </c>
      <c r="B279" s="4">
        <f t="shared" si="36"/>
        <v>44699</v>
      </c>
      <c r="C279" s="5">
        <f t="shared" si="37"/>
        <v>0.61904761904761862</v>
      </c>
      <c r="D279" s="5">
        <f t="shared" si="38"/>
        <v>0.89583333333333337</v>
      </c>
      <c r="E279" s="9">
        <f t="shared" si="35"/>
        <v>0.89583333333333337</v>
      </c>
      <c r="H279"/>
      <c r="J279"/>
    </row>
    <row r="280" spans="1:10" x14ac:dyDescent="0.2">
      <c r="A280">
        <v>10</v>
      </c>
      <c r="B280" s="4">
        <f t="shared" si="36"/>
        <v>44700</v>
      </c>
      <c r="C280" s="5">
        <f t="shared" si="37"/>
        <v>0.57142857142857095</v>
      </c>
      <c r="D280" s="5">
        <f t="shared" si="38"/>
        <v>0.89583333333333337</v>
      </c>
      <c r="E280" s="9">
        <f t="shared" si="35"/>
        <v>0.89583333333333337</v>
      </c>
      <c r="H280"/>
      <c r="J280"/>
    </row>
    <row r="281" spans="1:10" x14ac:dyDescent="0.2">
      <c r="A281">
        <v>11</v>
      </c>
      <c r="B281" s="4">
        <f t="shared" si="36"/>
        <v>44701</v>
      </c>
      <c r="C281" s="5">
        <f t="shared" si="37"/>
        <v>0.52380952380952328</v>
      </c>
      <c r="D281" s="5">
        <f t="shared" si="38"/>
        <v>0.89583333333333337</v>
      </c>
      <c r="E281" s="9">
        <f t="shared" si="35"/>
        <v>0.89583333333333337</v>
      </c>
      <c r="H281"/>
      <c r="J281"/>
    </row>
    <row r="282" spans="1:10" x14ac:dyDescent="0.2">
      <c r="A282">
        <v>12</v>
      </c>
      <c r="B282" s="4">
        <f t="shared" si="36"/>
        <v>44702</v>
      </c>
      <c r="C282" s="5">
        <f t="shared" si="37"/>
        <v>0.47619047619047566</v>
      </c>
      <c r="D282" s="5">
        <f t="shared" si="38"/>
        <v>0.89583333333333337</v>
      </c>
      <c r="E282" s="9">
        <f t="shared" si="35"/>
        <v>0.89583333333333337</v>
      </c>
      <c r="H282"/>
      <c r="J282"/>
    </row>
    <row r="283" spans="1:10" x14ac:dyDescent="0.2">
      <c r="A283">
        <v>13</v>
      </c>
      <c r="B283" s="4">
        <f t="shared" si="36"/>
        <v>44703</v>
      </c>
      <c r="C283" s="5">
        <f t="shared" si="37"/>
        <v>0.42857142857142805</v>
      </c>
      <c r="D283" s="5">
        <f t="shared" si="38"/>
        <v>0.89583333333333337</v>
      </c>
      <c r="E283" s="9">
        <f t="shared" si="35"/>
        <v>0.89583333333333337</v>
      </c>
      <c r="H283"/>
      <c r="J283"/>
    </row>
    <row r="284" spans="1:10" x14ac:dyDescent="0.2">
      <c r="A284">
        <v>14</v>
      </c>
      <c r="B284" s="4">
        <f t="shared" si="36"/>
        <v>44704</v>
      </c>
      <c r="C284" s="5">
        <f t="shared" si="37"/>
        <v>0.38095238095238043</v>
      </c>
      <c r="D284" s="5">
        <f t="shared" si="38"/>
        <v>0.89583333333333337</v>
      </c>
      <c r="E284" s="9">
        <f t="shared" si="35"/>
        <v>0.89583333333333337</v>
      </c>
      <c r="H284"/>
      <c r="J284"/>
    </row>
    <row r="285" spans="1:10" x14ac:dyDescent="0.2">
      <c r="A285">
        <v>15</v>
      </c>
      <c r="B285" s="4">
        <f t="shared" si="36"/>
        <v>44705</v>
      </c>
      <c r="C285" s="5">
        <f t="shared" si="37"/>
        <v>0.33333333333333282</v>
      </c>
      <c r="D285" s="5">
        <f t="shared" si="38"/>
        <v>0.89583333333333337</v>
      </c>
      <c r="E285" s="9">
        <f t="shared" si="35"/>
        <v>0.89583333333333337</v>
      </c>
      <c r="H285"/>
      <c r="J285"/>
    </row>
    <row r="286" spans="1:10" x14ac:dyDescent="0.2">
      <c r="A286">
        <v>16</v>
      </c>
      <c r="B286" s="4">
        <f t="shared" si="36"/>
        <v>44706</v>
      </c>
      <c r="C286" s="5">
        <f t="shared" si="37"/>
        <v>0.2857142857142852</v>
      </c>
      <c r="D286" s="5">
        <f t="shared" si="38"/>
        <v>0.89583333333333337</v>
      </c>
      <c r="E286" s="9">
        <f t="shared" si="35"/>
        <v>0.89583333333333337</v>
      </c>
      <c r="H286"/>
      <c r="J286"/>
    </row>
    <row r="287" spans="1:10" x14ac:dyDescent="0.2">
      <c r="A287">
        <v>17</v>
      </c>
      <c r="B287" s="4">
        <f t="shared" si="36"/>
        <v>44707</v>
      </c>
      <c r="C287" s="5">
        <f t="shared" si="37"/>
        <v>0.23809523809523758</v>
      </c>
      <c r="D287" s="5">
        <f t="shared" si="38"/>
        <v>0.89583333333333337</v>
      </c>
      <c r="E287" s="9">
        <f t="shared" si="35"/>
        <v>0.89583333333333337</v>
      </c>
      <c r="H287"/>
      <c r="J287"/>
    </row>
    <row r="288" spans="1:10" x14ac:dyDescent="0.2">
      <c r="A288">
        <v>18</v>
      </c>
      <c r="B288" s="4">
        <f t="shared" si="36"/>
        <v>44708</v>
      </c>
      <c r="C288" s="5">
        <f t="shared" si="37"/>
        <v>0.19047619047618997</v>
      </c>
      <c r="D288" s="5">
        <f t="shared" si="38"/>
        <v>0.89583333333333337</v>
      </c>
      <c r="E288" s="9">
        <f t="shared" si="35"/>
        <v>0.89583333333333337</v>
      </c>
    </row>
    <row r="289" spans="1:10" x14ac:dyDescent="0.2">
      <c r="A289">
        <v>19</v>
      </c>
      <c r="B289" s="4">
        <f t="shared" si="36"/>
        <v>44709</v>
      </c>
      <c r="C289" s="5">
        <f t="shared" si="37"/>
        <v>0.14285714285714235</v>
      </c>
      <c r="D289" s="5">
        <f t="shared" si="38"/>
        <v>0.89583333333333337</v>
      </c>
      <c r="E289" s="9">
        <f t="shared" si="35"/>
        <v>0.89583333333333337</v>
      </c>
      <c r="H289"/>
      <c r="J289"/>
    </row>
    <row r="290" spans="1:10" x14ac:dyDescent="0.2">
      <c r="A290">
        <v>20</v>
      </c>
      <c r="B290" s="4">
        <f t="shared" si="36"/>
        <v>44710</v>
      </c>
      <c r="C290" s="5">
        <f t="shared" si="37"/>
        <v>9.5238095238094733E-2</v>
      </c>
      <c r="D290" s="5">
        <f t="shared" si="38"/>
        <v>0.89583333333333337</v>
      </c>
      <c r="E290" s="9">
        <f t="shared" si="35"/>
        <v>0.89583333333333337</v>
      </c>
    </row>
    <row r="291" spans="1:10" x14ac:dyDescent="0.2">
      <c r="A291">
        <v>21</v>
      </c>
      <c r="B291" s="4">
        <f t="shared" si="36"/>
        <v>44711</v>
      </c>
      <c r="C291" s="5">
        <f t="shared" si="37"/>
        <v>4.7619047619047117E-2</v>
      </c>
      <c r="D291" s="5">
        <f t="shared" si="38"/>
        <v>0.89583333333333337</v>
      </c>
      <c r="E291" s="9">
        <f t="shared" si="35"/>
        <v>0.89583333333333337</v>
      </c>
      <c r="G291" t="s">
        <v>221</v>
      </c>
      <c r="H291" s="135">
        <f>SUM(JDB_Aurelie!C78:C79)</f>
        <v>0.10416666666666666</v>
      </c>
      <c r="I291" t="s">
        <v>222</v>
      </c>
      <c r="J291" s="97">
        <f>$F$1/7*A291</f>
        <v>1</v>
      </c>
    </row>
  </sheetData>
  <mergeCells count="10">
    <mergeCell ref="B2:E2"/>
    <mergeCell ref="B25:E25"/>
    <mergeCell ref="B57:E57"/>
    <mergeCell ref="B82:E82"/>
    <mergeCell ref="B107:E107"/>
    <mergeCell ref="B243:E243"/>
    <mergeCell ref="B270:E270"/>
    <mergeCell ref="B217:E217"/>
    <mergeCell ref="B191:E191"/>
    <mergeCell ref="B150:E150"/>
  </mergeCells>
  <conditionalFormatting sqref="F123 B1:E21 B26:E53 B58:E103 B108:E146">
    <cfRule type="timePeriod" dxfId="32" priority="12" timePeriod="today">
      <formula>FLOOR(B1,1)=TODAY()</formula>
    </cfRule>
  </conditionalFormatting>
  <conditionalFormatting sqref="B150:E187">
    <cfRule type="timePeriod" dxfId="31" priority="11" timePeriod="today">
      <formula>FLOOR(B150,1)=TODAY()</formula>
    </cfRule>
  </conditionalFormatting>
  <conditionalFormatting sqref="B25:E25">
    <cfRule type="timePeriod" dxfId="30" priority="10" timePeriod="today">
      <formula>FLOOR(B25,1)=TODAY()</formula>
    </cfRule>
  </conditionalFormatting>
  <conditionalFormatting sqref="B22:E24">
    <cfRule type="timePeriod" dxfId="29" priority="9" timePeriod="today">
      <formula>FLOOR(B22,1)=TODAY()</formula>
    </cfRule>
  </conditionalFormatting>
  <conditionalFormatting sqref="B54:E57">
    <cfRule type="timePeriod" dxfId="28" priority="8" timePeriod="today">
      <formula>FLOOR(B54,1)=TODAY()</formula>
    </cfRule>
  </conditionalFormatting>
  <conditionalFormatting sqref="B107:E107">
    <cfRule type="timePeriod" dxfId="27" priority="7" timePeriod="today">
      <formula>FLOOR(B107,1)=TODAY()</formula>
    </cfRule>
  </conditionalFormatting>
  <conditionalFormatting sqref="B191:E191">
    <cfRule type="timePeriod" dxfId="26" priority="5" timePeriod="today">
      <formula>FLOOR(B191,1)=TODAY()</formula>
    </cfRule>
  </conditionalFormatting>
  <conditionalFormatting sqref="B192:E213">
    <cfRule type="timePeriod" dxfId="25" priority="4" timePeriod="today">
      <formula>FLOOR(B192,1)=TODAY()</formula>
    </cfRule>
  </conditionalFormatting>
  <conditionalFormatting sqref="B217:E239">
    <cfRule type="timePeriod" dxfId="24" priority="3" timePeriod="today">
      <formula>FLOOR(B217,1)=TODAY()</formula>
    </cfRule>
  </conditionalFormatting>
  <conditionalFormatting sqref="B243:E266">
    <cfRule type="timePeriod" dxfId="23" priority="2" timePeriod="today">
      <formula>FLOOR(B243,1)=TODAY()</formula>
    </cfRule>
  </conditionalFormatting>
  <conditionalFormatting sqref="B270:E291">
    <cfRule type="timePeriod" dxfId="22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J291"/>
  <sheetViews>
    <sheetView showGridLines="0" zoomScale="106" zoomScaleNormal="70" workbookViewId="0">
      <pane ySplit="1" topLeftCell="A260" activePane="bottomLeft" state="frozen"/>
      <selection pane="bottomLeft" activeCell="F264" sqref="F264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31" t="s">
        <v>8</v>
      </c>
      <c r="C2" s="132"/>
      <c r="D2" s="132"/>
      <c r="E2" s="132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  <c r="G21" t="s">
        <v>221</v>
      </c>
      <c r="H21" s="97">
        <f>SUM(JDB_Coralie!C3:C18)</f>
        <v>0.3958333333333332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31" t="s">
        <v>3</v>
      </c>
      <c r="C25" s="132"/>
      <c r="D25" s="132"/>
      <c r="E25" s="132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  <c r="G53" t="s">
        <v>221</v>
      </c>
      <c r="H53" s="97">
        <f>SUM(JDB_Coralie!C19:C43)</f>
        <v>0.65277777777777779</v>
      </c>
      <c r="I53" t="s">
        <v>222</v>
      </c>
      <c r="J53" s="97">
        <f>F1/7*A53</f>
        <v>1.3333333333333333</v>
      </c>
    </row>
    <row r="57" spans="1:10" ht="26" x14ac:dyDescent="0.2">
      <c r="B57" s="131" t="s">
        <v>4</v>
      </c>
      <c r="C57" s="132"/>
      <c r="D57" s="132"/>
      <c r="E57" s="132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  <c r="G78" t="s">
        <v>221</v>
      </c>
      <c r="H78" s="97">
        <f>SUM(JDB_Coralie!C44:C53)</f>
        <v>0.35069444444444436</v>
      </c>
      <c r="I78" t="s">
        <v>222</v>
      </c>
      <c r="J78" s="97">
        <f>F1/7*A78</f>
        <v>1</v>
      </c>
    </row>
    <row r="82" spans="1:5" ht="26" x14ac:dyDescent="0.2">
      <c r="B82" s="131" t="s">
        <v>5</v>
      </c>
      <c r="C82" s="132"/>
      <c r="D82" s="132"/>
      <c r="E82" s="132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  <c r="G103" t="s">
        <v>221</v>
      </c>
      <c r="H103" s="97">
        <f>SUM(JDB_Coralie!C54:C61)</f>
        <v>0.55555555555555547</v>
      </c>
      <c r="I103" t="s">
        <v>222</v>
      </c>
      <c r="J103" s="97">
        <f>F1/7*A103</f>
        <v>1</v>
      </c>
    </row>
    <row r="107" spans="1:10" ht="26" x14ac:dyDescent="0.2">
      <c r="B107" s="131" t="s">
        <v>6</v>
      </c>
      <c r="C107" s="132"/>
      <c r="D107" s="132"/>
      <c r="E107" s="132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  <c r="G146" t="s">
        <v>221</v>
      </c>
      <c r="H146" s="97">
        <f>SUM(JDB_Coralie!C62:C68)</f>
        <v>0.21180555555555555</v>
      </c>
      <c r="I146" s="99" t="s">
        <v>222</v>
      </c>
      <c r="J146" s="100">
        <f>F1/7*A146</f>
        <v>1.857142857142857</v>
      </c>
    </row>
    <row r="150" spans="1:10" ht="26" x14ac:dyDescent="0.2">
      <c r="B150" s="131" t="s">
        <v>9</v>
      </c>
      <c r="C150" s="132"/>
      <c r="D150" s="132"/>
      <c r="E150" s="132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C151-(JDB_Coralie!C69+JDB_Coralie!C70+JDB_Coralie!C71)</f>
        <v>1.623015873015873</v>
      </c>
      <c r="E151" s="9">
        <f>D151/$C$151</f>
        <v>0.9211711711711712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1.623015873015873</v>
      </c>
      <c r="E152" s="9">
        <f t="shared" ref="E152:E176" si="16">D152/$C$151</f>
        <v>0.9211711711711712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1.623015873015873</v>
      </c>
      <c r="E153" s="9">
        <f t="shared" si="16"/>
        <v>0.9211711711711712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D153-(JDB_Coralie!C72)</f>
        <v>1.560515873015873</v>
      </c>
      <c r="E154" s="9">
        <f t="shared" si="16"/>
        <v>0.88569819819819817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1.560515873015873</v>
      </c>
      <c r="E155" s="9">
        <f t="shared" si="16"/>
        <v>0.88569819819819817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1.560515873015873</v>
      </c>
      <c r="E156" s="9">
        <f t="shared" si="16"/>
        <v>0.88569819819819817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1.560515873015873</v>
      </c>
      <c r="E157" s="9">
        <f t="shared" si="16"/>
        <v>0.88569819819819817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1.560515873015873</v>
      </c>
      <c r="E158" s="9">
        <f t="shared" si="16"/>
        <v>0.88569819819819817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1.560515873015873</v>
      </c>
      <c r="E159" s="9">
        <f t="shared" si="16"/>
        <v>0.88569819819819817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1.560515873015873</v>
      </c>
      <c r="E160" s="9">
        <f t="shared" si="16"/>
        <v>0.88569819819819817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1.560515873015873</v>
      </c>
      <c r="E161" s="9">
        <f t="shared" si="16"/>
        <v>0.88569819819819817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1.560515873015873</v>
      </c>
      <c r="E162" s="9">
        <f t="shared" si="16"/>
        <v>0.88569819819819817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1.560515873015873</v>
      </c>
      <c r="E163" s="9">
        <f t="shared" si="16"/>
        <v>0.88569819819819817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>D163-(JDB_Coralie!C73+JDB_Coralie!C74+JDB_Coralie!C75)</f>
        <v>1.4841269841269842</v>
      </c>
      <c r="E164" s="9">
        <f t="shared" si="16"/>
        <v>0.8423423423423424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1.4841269841269842</v>
      </c>
      <c r="E165" s="9">
        <f>D165/$C$151</f>
        <v>0.8423423423423424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1.4007936507936509</v>
      </c>
      <c r="E166" s="9">
        <f t="shared" si="16"/>
        <v>0.79504504504504514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1.4007936507936509</v>
      </c>
      <c r="E167" s="9">
        <f t="shared" si="16"/>
        <v>0.79504504504504514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1.4007936507936509</v>
      </c>
      <c r="E168" s="9">
        <f t="shared" si="16"/>
        <v>0.79504504504504514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1.4007936507936509</v>
      </c>
      <c r="E169" s="9">
        <f t="shared" si="16"/>
        <v>0.79504504504504514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1.4007936507936509</v>
      </c>
      <c r="E170" s="9">
        <f t="shared" si="16"/>
        <v>0.79504504504504514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1.4007936507936509</v>
      </c>
      <c r="E171" s="9">
        <f t="shared" si="16"/>
        <v>0.79504504504504514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1.4007936507936509</v>
      </c>
      <c r="E172" s="9">
        <f t="shared" si="16"/>
        <v>0.79504504504504514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1.4007936507936509</v>
      </c>
      <c r="E173" s="9">
        <f t="shared" si="16"/>
        <v>0.79504504504504514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1.4007936507936509</v>
      </c>
      <c r="E174" s="9">
        <f t="shared" si="16"/>
        <v>0.79504504504504514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D174-(JDB_Coralie!C76+JDB_Coralie!C77)</f>
        <v>1.2862103174603177</v>
      </c>
      <c r="E175" s="9">
        <f t="shared" si="16"/>
        <v>0.73001126126126137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1.2862103174603177</v>
      </c>
      <c r="E176" s="9">
        <f t="shared" si="16"/>
        <v>0.73001126126126137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>D176-(JDB_Coralie!C78+JDB_Coralie!C79+JDB_Coralie!C80)</f>
        <v>1.1994047619047621</v>
      </c>
      <c r="E177" s="9">
        <f>D177/$C$151</f>
        <v>0.68074324324324331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D177-(JDB_Coralie!C81+JDB_Coralie!C82+JDB_Coralie!C83)</f>
        <v>1.1021825396825398</v>
      </c>
      <c r="E178" s="9">
        <f t="shared" ref="E178:E187" si="20">D178/$C$151</f>
        <v>0.62556306306306309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1.1021825396825398</v>
      </c>
      <c r="E179" s="9">
        <f t="shared" si="20"/>
        <v>0.62556306306306309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1.1021825396825398</v>
      </c>
      <c r="E180" s="9">
        <f t="shared" si="20"/>
        <v>0.62556306306306309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1.1021825396825398</v>
      </c>
      <c r="E181" s="9">
        <f t="shared" si="20"/>
        <v>0.62556306306306309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1.1021825396825398</v>
      </c>
      <c r="E182" s="9">
        <f t="shared" si="20"/>
        <v>0.62556306306306309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1.1021825396825398</v>
      </c>
      <c r="E183" s="9">
        <f t="shared" si="20"/>
        <v>0.62556306306306309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>D183-(JDB_Coralie!C84+JDB_Coralie!C85+JDB_Coralie!C86+JDB_Coralie!C87)</f>
        <v>0.89384920634920639</v>
      </c>
      <c r="E184" s="9">
        <f t="shared" si="20"/>
        <v>0.50731981981981988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D184-(JDB_Coralie!C88+JDB_Coralie!C89+JDB_Coralie!C90+JDB_Coralie!C91)</f>
        <v>0.73412698412698418</v>
      </c>
      <c r="E185" s="9">
        <f t="shared" si="20"/>
        <v>0.41666666666666669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0.73412698412698418</v>
      </c>
      <c r="E186" s="9">
        <f t="shared" si="20"/>
        <v>0.41666666666666669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0.73412698412698418</v>
      </c>
      <c r="E187" s="9">
        <f t="shared" si="20"/>
        <v>0.41666666666666669</v>
      </c>
      <c r="G187" t="s">
        <v>221</v>
      </c>
      <c r="H187" s="97">
        <f>SUM(JDB_Coralie!C69:C91)</f>
        <v>0.94444444444444442</v>
      </c>
      <c r="I187" t="s">
        <v>222</v>
      </c>
      <c r="J187" s="97">
        <f>F1/7*A187</f>
        <v>1.7619047619047619</v>
      </c>
    </row>
    <row r="191" spans="1:10" ht="26" x14ac:dyDescent="0.2">
      <c r="B191" s="131" t="s">
        <v>253</v>
      </c>
      <c r="C191" s="132"/>
      <c r="D191" s="132"/>
      <c r="E191" s="132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D194-(JDB_Coralie!C92)</f>
        <v>1.0024801587301584</v>
      </c>
      <c r="E195" s="9">
        <f t="shared" si="21"/>
        <v>0.95691287878787856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1.0024801587301584</v>
      </c>
      <c r="E196" s="9">
        <f t="shared" si="21"/>
        <v>0.95691287878787856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</f>
        <v>1.0024801587301584</v>
      </c>
      <c r="E197" s="9">
        <f t="shared" si="21"/>
        <v>0.95691287878787856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D197-(JDB_Coralie!C93)</f>
        <v>0.99553571428571397</v>
      </c>
      <c r="E198" s="9">
        <f t="shared" si="21"/>
        <v>0.95028409090909072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0.99553571428571397</v>
      </c>
      <c r="E199" s="9">
        <f t="shared" si="21"/>
        <v>0.95028409090909072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0.99553571428571397</v>
      </c>
      <c r="E200" s="9">
        <f t="shared" si="21"/>
        <v>0.95028409090909072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D200-(JDB_Coralie!C94+JDB_Coralie!C95+JDB_Coralie!C96+JDB_Coralie!C97+JDB_Coralie!C98)</f>
        <v>0.92261904761904734</v>
      </c>
      <c r="E201" s="9">
        <f t="shared" si="21"/>
        <v>0.88068181818181801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0.92261904761904734</v>
      </c>
      <c r="E202" s="9">
        <f t="shared" si="21"/>
        <v>0.88068181818181801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0.92261904761904734</v>
      </c>
      <c r="E203" s="9">
        <f t="shared" si="21"/>
        <v>0.88068181818181801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0.92261904761904734</v>
      </c>
      <c r="E204" s="9">
        <f t="shared" si="21"/>
        <v>0.88068181818181801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0.92261904761904734</v>
      </c>
      <c r="E205" s="9">
        <f t="shared" si="21"/>
        <v>0.88068181818181801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0.92261904761904734</v>
      </c>
      <c r="E206" s="9">
        <f t="shared" si="21"/>
        <v>0.88068181818181801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D206-(JDB_Coralie!C99+JDB_Coralie!C100+JDB_Coralie!C101+JDB_Coralie!C102+JDB_Coralie!C103+JDB_Coralie!C104)</f>
        <v>0.89136904761904734</v>
      </c>
      <c r="E207" s="9">
        <f t="shared" si="21"/>
        <v>0.8508522727272726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0.89136904761904734</v>
      </c>
      <c r="E208" s="9">
        <f t="shared" si="21"/>
        <v>0.8508522727272726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0.89136904761904734</v>
      </c>
      <c r="E209" s="9">
        <f t="shared" si="21"/>
        <v>0.8508522727272726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D209-(JDB_Coralie!C105+JDB_Coralie!C106+JDB_Coralie!C107+JDB_Coralie!C108)</f>
        <v>0.70386904761904734</v>
      </c>
      <c r="E210" s="9">
        <f t="shared" si="21"/>
        <v>0.67187499999999989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D210-(JDB_Coralie!C109)</f>
        <v>0.62053571428571397</v>
      </c>
      <c r="E211" s="9">
        <f t="shared" si="21"/>
        <v>0.59232954545454519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0.62053571428571397</v>
      </c>
      <c r="E212" s="9">
        <f t="shared" si="21"/>
        <v>0.59232954545454519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0.62053571428571397</v>
      </c>
      <c r="E213" s="9">
        <f t="shared" si="21"/>
        <v>0.59232954545454519</v>
      </c>
      <c r="G213" t="s">
        <v>221</v>
      </c>
      <c r="H213" s="97">
        <f>SUM(JDB_Coralie!C92:C109)</f>
        <v>0.38541666666666669</v>
      </c>
      <c r="I213" t="s">
        <v>222</v>
      </c>
      <c r="J213" s="97">
        <f>$F$1/7*A213</f>
        <v>1.0476190476190474</v>
      </c>
    </row>
    <row r="217" spans="1:10" ht="26" x14ac:dyDescent="0.2">
      <c r="B217" s="131" t="s">
        <v>307</v>
      </c>
      <c r="C217" s="132"/>
      <c r="D217" s="132"/>
      <c r="E217" s="132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D219-(JDB_Coralie!C110)</f>
        <v>0.79761904761904745</v>
      </c>
      <c r="E220" s="9">
        <f t="shared" si="25"/>
        <v>0.76136363636363635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D220-(JDB_Coralie!C111)</f>
        <v>0.48511904761904745</v>
      </c>
      <c r="E221" s="9">
        <f t="shared" si="25"/>
        <v>0.46306818181818171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D221-(JDB_Coralie!C112+JDB_Coralie!C113)</f>
        <v>0.35664682539682524</v>
      </c>
      <c r="E222" s="9">
        <f t="shared" si="25"/>
        <v>0.34043560606060597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0.23164682539682524</v>
      </c>
      <c r="E223" s="9">
        <f t="shared" si="25"/>
        <v>0.22111742424242412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3" si="28">D223</f>
        <v>0.23164682539682524</v>
      </c>
      <c r="E224" s="9">
        <f t="shared" si="25"/>
        <v>0.22111742424242412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0.23164682539682524</v>
      </c>
      <c r="E225" s="9">
        <f t="shared" si="25"/>
        <v>0.22111742424242412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0.23164682539682524</v>
      </c>
      <c r="E226" s="9">
        <f t="shared" si="25"/>
        <v>0.22111742424242412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D226-(JDB_Coralie!C114)</f>
        <v>6.4980158730158583E-2</v>
      </c>
      <c r="E227" s="9">
        <f t="shared" si="25"/>
        <v>6.202651515151502E-2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D227-(JDB_Coralie!C115+JDB_Coralie!C116)</f>
        <v>-4.464285714285865E-3</v>
      </c>
      <c r="E228" s="9">
        <f t="shared" si="25"/>
        <v>-4.2613636363637809E-3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D228-(JDB_Coralie!C117)</f>
        <v>-7.936507936508087E-3</v>
      </c>
      <c r="E229" s="9">
        <f t="shared" si="25"/>
        <v>-7.5757575757577208E-3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-7.936507936508087E-3</v>
      </c>
      <c r="E230" s="9">
        <f t="shared" si="25"/>
        <v>-7.5757575757577208E-3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-7.936507936508087E-3</v>
      </c>
      <c r="E231" s="9">
        <f t="shared" si="25"/>
        <v>-7.5757575757577208E-3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-7.936507936508087E-3</v>
      </c>
      <c r="E232" s="9">
        <f t="shared" si="25"/>
        <v>-7.5757575757577208E-3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-7.936507936508087E-3</v>
      </c>
      <c r="E233" s="9">
        <f t="shared" si="25"/>
        <v>-7.5757575757577208E-3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D233-(JDB_Coralie!C118+JDB_Coralie!C119+JDB_Coralie!C120)</f>
        <v>-0.12251984126984143</v>
      </c>
      <c r="E234" s="9">
        <f t="shared" si="25"/>
        <v>-0.11695075757575775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D234-(JDB_Coralie!C121+JDB_Commun!C29)</f>
        <v>-0.33085317460317476</v>
      </c>
      <c r="E235" s="9">
        <f t="shared" si="25"/>
        <v>-0.31581439393939414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-0.33085317460317476</v>
      </c>
      <c r="E236" s="9">
        <f t="shared" si="25"/>
        <v>-0.31581439393939414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-0.33085317460317476</v>
      </c>
      <c r="E237" s="9">
        <f t="shared" si="25"/>
        <v>-0.31581439393939414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-0.33085317460317476</v>
      </c>
      <c r="E238" s="9">
        <f t="shared" si="25"/>
        <v>-0.31581439393939414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-0.33085317460317476</v>
      </c>
      <c r="E239" s="9">
        <f t="shared" si="25"/>
        <v>-0.31581439393939414</v>
      </c>
      <c r="G239" t="s">
        <v>221</v>
      </c>
      <c r="H239" s="97">
        <f>SUM(JDB_Coralie!C110:C121)</f>
        <v>1.2118055555555556</v>
      </c>
      <c r="I239" t="s">
        <v>222</v>
      </c>
      <c r="J239" s="97">
        <f>$F$1/7*A239</f>
        <v>1.0476190476190474</v>
      </c>
    </row>
    <row r="243" spans="1:10" ht="26" x14ac:dyDescent="0.2">
      <c r="B243" s="131" t="s">
        <v>327</v>
      </c>
      <c r="C243" s="132"/>
      <c r="D243" s="132"/>
      <c r="E243" s="132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D252-(JDB_Coralie!C122+JDB_Coralie!C123)</f>
        <v>1.0813492063492063</v>
      </c>
      <c r="E253" s="9">
        <f t="shared" si="31"/>
        <v>0.9873188405797102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1.0813492063492063</v>
      </c>
      <c r="E254" s="9">
        <f t="shared" si="31"/>
        <v>0.9873188405797102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1.0813492063492063</v>
      </c>
      <c r="E255" s="9">
        <f t="shared" si="31"/>
        <v>0.9873188405797102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1.0813492063492063</v>
      </c>
      <c r="E256" s="9">
        <f t="shared" si="31"/>
        <v>0.9873188405797102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D256-(JDB_Coralie!C124)</f>
        <v>0.95634920634920628</v>
      </c>
      <c r="E257" s="9">
        <f t="shared" si="31"/>
        <v>0.87318840579710144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0.95634920634920628</v>
      </c>
      <c r="E258" s="9">
        <f t="shared" si="31"/>
        <v>0.87318840579710144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0.95634920634920628</v>
      </c>
      <c r="E259" s="9">
        <f t="shared" si="31"/>
        <v>0.87318840579710144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>D259-(JDB_Coralie!C125)</f>
        <v>0.77926587301587291</v>
      </c>
      <c r="E260" s="9">
        <f t="shared" si="31"/>
        <v>0.71150362318840576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>D260-(JDB_Coralie!C126)</f>
        <v>0.57093253968253954</v>
      </c>
      <c r="E261" s="9">
        <f t="shared" si="31"/>
        <v>0.52128623188405787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0.57093253968253954</v>
      </c>
      <c r="E262" s="9">
        <f t="shared" si="31"/>
        <v>0.52128623188405787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0.57093253968253954</v>
      </c>
      <c r="E263" s="9">
        <f t="shared" si="31"/>
        <v>0.52128623188405787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0.57093253968253954</v>
      </c>
      <c r="E264" s="9">
        <f t="shared" si="31"/>
        <v>0.52128623188405787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0.57093253968253954</v>
      </c>
      <c r="E265" s="9">
        <f t="shared" si="31"/>
        <v>0.52128623188405787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0.57093253968253954</v>
      </c>
      <c r="E266" s="9">
        <f t="shared" si="31"/>
        <v>0.52128623188405787</v>
      </c>
      <c r="G266" t="s">
        <v>221</v>
      </c>
      <c r="H266" s="135">
        <f>SUM(JDB_Coralie!C122:C126)</f>
        <v>0.52430555555555558</v>
      </c>
      <c r="I266" t="s">
        <v>222</v>
      </c>
      <c r="J266" s="97">
        <f>$F$1/7*A266</f>
        <v>1.0952380952380951</v>
      </c>
    </row>
    <row r="270" spans="1:10" ht="26" x14ac:dyDescent="0.2">
      <c r="B270" s="131" t="s">
        <v>328</v>
      </c>
      <c r="C270" s="132"/>
      <c r="D270" s="132"/>
      <c r="E270" s="132"/>
      <c r="H270"/>
      <c r="J270"/>
    </row>
    <row r="271" spans="1:10" x14ac:dyDescent="0.2">
      <c r="A271">
        <v>1</v>
      </c>
      <c r="B271" s="4">
        <f>B266+1</f>
        <v>44691</v>
      </c>
      <c r="C271" s="5">
        <f>($F$1/7)*A291</f>
        <v>1</v>
      </c>
      <c r="D271" s="5">
        <f>C271</f>
        <v>1</v>
      </c>
      <c r="E271" s="9">
        <f>D271/$C$271</f>
        <v>1</v>
      </c>
      <c r="H271"/>
      <c r="J271"/>
    </row>
    <row r="272" spans="1:10" x14ac:dyDescent="0.2">
      <c r="A272">
        <v>2</v>
      </c>
      <c r="B272" s="4">
        <f>B271+1</f>
        <v>44692</v>
      </c>
      <c r="C272" s="5">
        <f>C271-(($F$1/7))</f>
        <v>0.95238095238095233</v>
      </c>
      <c r="D272" s="5">
        <f>D271-(JDB_Coralie!C127+JDB_Coralie!C128)</f>
        <v>0.98263888888888884</v>
      </c>
      <c r="E272" s="9">
        <f t="shared" ref="E272:E291" si="35">D272/$C$271</f>
        <v>0.98263888888888884</v>
      </c>
      <c r="H272"/>
      <c r="J272"/>
    </row>
    <row r="273" spans="1:10" x14ac:dyDescent="0.2">
      <c r="A273">
        <v>3</v>
      </c>
      <c r="B273" s="4">
        <f t="shared" ref="B273:B291" si="36">B272+1</f>
        <v>44693</v>
      </c>
      <c r="C273" s="5">
        <f t="shared" ref="C273:C291" si="37">C272-(($F$1/7))</f>
        <v>0.90476190476190466</v>
      </c>
      <c r="D273" s="5">
        <f t="shared" ref="D273:D291" si="38">D272</f>
        <v>0.98263888888888884</v>
      </c>
      <c r="E273" s="9">
        <f t="shared" si="35"/>
        <v>0.98263888888888884</v>
      </c>
      <c r="H273"/>
      <c r="J273"/>
    </row>
    <row r="274" spans="1:10" x14ac:dyDescent="0.2">
      <c r="A274">
        <v>4</v>
      </c>
      <c r="B274" s="4">
        <f t="shared" si="36"/>
        <v>44694</v>
      </c>
      <c r="C274" s="5">
        <f t="shared" si="37"/>
        <v>0.85714285714285698</v>
      </c>
      <c r="D274" s="5">
        <f>D273-(JDB_Coralie!C129)</f>
        <v>0.97569444444444442</v>
      </c>
      <c r="E274" s="9">
        <f t="shared" si="35"/>
        <v>0.97569444444444442</v>
      </c>
      <c r="H274"/>
      <c r="J274"/>
    </row>
    <row r="275" spans="1:10" x14ac:dyDescent="0.2">
      <c r="A275">
        <v>5</v>
      </c>
      <c r="B275" s="4">
        <f t="shared" si="36"/>
        <v>44695</v>
      </c>
      <c r="C275" s="5">
        <f t="shared" si="37"/>
        <v>0.80952380952380931</v>
      </c>
      <c r="D275" s="5">
        <f t="shared" si="38"/>
        <v>0.97569444444444442</v>
      </c>
      <c r="E275" s="9">
        <f t="shared" si="35"/>
        <v>0.97569444444444442</v>
      </c>
      <c r="H275"/>
      <c r="J275"/>
    </row>
    <row r="276" spans="1:10" x14ac:dyDescent="0.2">
      <c r="A276">
        <v>6</v>
      </c>
      <c r="B276" s="4">
        <f t="shared" si="36"/>
        <v>44696</v>
      </c>
      <c r="C276" s="5">
        <f t="shared" si="37"/>
        <v>0.76190476190476164</v>
      </c>
      <c r="D276" s="5">
        <f t="shared" si="38"/>
        <v>0.97569444444444442</v>
      </c>
      <c r="E276" s="9">
        <f t="shared" si="35"/>
        <v>0.97569444444444442</v>
      </c>
      <c r="H276"/>
      <c r="J276"/>
    </row>
    <row r="277" spans="1:10" x14ac:dyDescent="0.2">
      <c r="A277">
        <v>7</v>
      </c>
      <c r="B277" s="4">
        <f t="shared" si="36"/>
        <v>44697</v>
      </c>
      <c r="C277" s="5">
        <f t="shared" si="37"/>
        <v>0.71428571428571397</v>
      </c>
      <c r="D277" s="5">
        <f>D276-(JDB_Coralie!C130+JDB_Coralie!C131+JDB_Coralie!C132+JDB_Coralie!C133+JDB_Coralie!C134+JDB_Coralie!C135+JDB_Coralie!C136)</f>
        <v>0.65972222222222221</v>
      </c>
      <c r="E277" s="9">
        <f t="shared" si="35"/>
        <v>0.65972222222222221</v>
      </c>
      <c r="H277"/>
      <c r="J277"/>
    </row>
    <row r="278" spans="1:10" x14ac:dyDescent="0.2">
      <c r="A278">
        <v>8</v>
      </c>
      <c r="B278" s="4">
        <f t="shared" si="36"/>
        <v>44698</v>
      </c>
      <c r="C278" s="5">
        <f t="shared" si="37"/>
        <v>0.6666666666666663</v>
      </c>
      <c r="D278" s="5">
        <f>D277-(JDB_Coralie!C137+JDB_Coralie!C138)</f>
        <v>0.51388888888888884</v>
      </c>
      <c r="E278" s="9">
        <f t="shared" si="35"/>
        <v>0.51388888888888884</v>
      </c>
      <c r="H278"/>
      <c r="J278"/>
    </row>
    <row r="279" spans="1:10" x14ac:dyDescent="0.2">
      <c r="A279">
        <v>9</v>
      </c>
      <c r="B279" s="4">
        <f t="shared" si="36"/>
        <v>44699</v>
      </c>
      <c r="C279" s="5">
        <f t="shared" si="37"/>
        <v>0.61904761904761862</v>
      </c>
      <c r="D279" s="5">
        <f t="shared" si="38"/>
        <v>0.51388888888888884</v>
      </c>
      <c r="E279" s="9">
        <f t="shared" si="35"/>
        <v>0.51388888888888884</v>
      </c>
      <c r="H279"/>
      <c r="J279"/>
    </row>
    <row r="280" spans="1:10" x14ac:dyDescent="0.2">
      <c r="A280">
        <v>10</v>
      </c>
      <c r="B280" s="4">
        <f t="shared" si="36"/>
        <v>44700</v>
      </c>
      <c r="C280" s="5">
        <f t="shared" si="37"/>
        <v>0.57142857142857095</v>
      </c>
      <c r="D280" s="5">
        <f t="shared" si="38"/>
        <v>0.51388888888888884</v>
      </c>
      <c r="E280" s="9">
        <f t="shared" si="35"/>
        <v>0.51388888888888884</v>
      </c>
      <c r="H280"/>
      <c r="J280"/>
    </row>
    <row r="281" spans="1:10" x14ac:dyDescent="0.2">
      <c r="A281">
        <v>11</v>
      </c>
      <c r="B281" s="4">
        <f t="shared" si="36"/>
        <v>44701</v>
      </c>
      <c r="C281" s="5">
        <f t="shared" si="37"/>
        <v>0.52380952380952328</v>
      </c>
      <c r="D281" s="5">
        <f t="shared" si="38"/>
        <v>0.51388888888888884</v>
      </c>
      <c r="E281" s="9">
        <f t="shared" si="35"/>
        <v>0.51388888888888884</v>
      </c>
      <c r="H281"/>
      <c r="J281"/>
    </row>
    <row r="282" spans="1:10" x14ac:dyDescent="0.2">
      <c r="A282">
        <v>12</v>
      </c>
      <c r="B282" s="4">
        <f t="shared" si="36"/>
        <v>44702</v>
      </c>
      <c r="C282" s="5">
        <f t="shared" si="37"/>
        <v>0.47619047619047566</v>
      </c>
      <c r="D282" s="5">
        <f t="shared" si="38"/>
        <v>0.51388888888888884</v>
      </c>
      <c r="E282" s="9">
        <f t="shared" si="35"/>
        <v>0.51388888888888884</v>
      </c>
      <c r="H282"/>
      <c r="J282"/>
    </row>
    <row r="283" spans="1:10" x14ac:dyDescent="0.2">
      <c r="A283">
        <v>13</v>
      </c>
      <c r="B283" s="4">
        <f t="shared" si="36"/>
        <v>44703</v>
      </c>
      <c r="C283" s="5">
        <f t="shared" si="37"/>
        <v>0.42857142857142805</v>
      </c>
      <c r="D283" s="5">
        <f t="shared" si="38"/>
        <v>0.51388888888888884</v>
      </c>
      <c r="E283" s="9">
        <f t="shared" si="35"/>
        <v>0.51388888888888884</v>
      </c>
      <c r="H283"/>
      <c r="J283"/>
    </row>
    <row r="284" spans="1:10" x14ac:dyDescent="0.2">
      <c r="A284">
        <v>14</v>
      </c>
      <c r="B284" s="4">
        <f t="shared" si="36"/>
        <v>44704</v>
      </c>
      <c r="C284" s="5">
        <f t="shared" si="37"/>
        <v>0.38095238095238043</v>
      </c>
      <c r="D284" s="5">
        <f t="shared" si="38"/>
        <v>0.51388888888888884</v>
      </c>
      <c r="E284" s="9">
        <f t="shared" si="35"/>
        <v>0.51388888888888884</v>
      </c>
      <c r="H284"/>
      <c r="J284"/>
    </row>
    <row r="285" spans="1:10" x14ac:dyDescent="0.2">
      <c r="A285">
        <v>15</v>
      </c>
      <c r="B285" s="4">
        <f t="shared" si="36"/>
        <v>44705</v>
      </c>
      <c r="C285" s="5">
        <f t="shared" si="37"/>
        <v>0.33333333333333282</v>
      </c>
      <c r="D285" s="5">
        <f t="shared" si="38"/>
        <v>0.51388888888888884</v>
      </c>
      <c r="E285" s="9">
        <f t="shared" si="35"/>
        <v>0.51388888888888884</v>
      </c>
      <c r="H285"/>
      <c r="J285"/>
    </row>
    <row r="286" spans="1:10" x14ac:dyDescent="0.2">
      <c r="A286">
        <v>16</v>
      </c>
      <c r="B286" s="4">
        <f t="shared" si="36"/>
        <v>44706</v>
      </c>
      <c r="C286" s="5">
        <f t="shared" si="37"/>
        <v>0.2857142857142852</v>
      </c>
      <c r="D286" s="5">
        <f t="shared" si="38"/>
        <v>0.51388888888888884</v>
      </c>
      <c r="E286" s="9">
        <f t="shared" si="35"/>
        <v>0.51388888888888884</v>
      </c>
      <c r="H286"/>
      <c r="J286"/>
    </row>
    <row r="287" spans="1:10" x14ac:dyDescent="0.2">
      <c r="A287">
        <v>17</v>
      </c>
      <c r="B287" s="4">
        <f t="shared" si="36"/>
        <v>44707</v>
      </c>
      <c r="C287" s="5">
        <f t="shared" si="37"/>
        <v>0.23809523809523758</v>
      </c>
      <c r="D287" s="5">
        <f t="shared" si="38"/>
        <v>0.51388888888888884</v>
      </c>
      <c r="E287" s="9">
        <f t="shared" si="35"/>
        <v>0.51388888888888884</v>
      </c>
      <c r="H287"/>
      <c r="J287"/>
    </row>
    <row r="288" spans="1:10" x14ac:dyDescent="0.2">
      <c r="A288">
        <v>18</v>
      </c>
      <c r="B288" s="4">
        <f t="shared" si="36"/>
        <v>44708</v>
      </c>
      <c r="C288" s="5">
        <f t="shared" si="37"/>
        <v>0.19047619047618997</v>
      </c>
      <c r="D288" s="5">
        <f t="shared" si="38"/>
        <v>0.51388888888888884</v>
      </c>
      <c r="E288" s="9">
        <f t="shared" si="35"/>
        <v>0.51388888888888884</v>
      </c>
    </row>
    <row r="289" spans="1:10" x14ac:dyDescent="0.2">
      <c r="A289">
        <v>19</v>
      </c>
      <c r="B289" s="4">
        <f t="shared" si="36"/>
        <v>44709</v>
      </c>
      <c r="C289" s="5">
        <f t="shared" si="37"/>
        <v>0.14285714285714235</v>
      </c>
      <c r="D289" s="5">
        <f t="shared" si="38"/>
        <v>0.51388888888888884</v>
      </c>
      <c r="E289" s="9">
        <f t="shared" si="35"/>
        <v>0.51388888888888884</v>
      </c>
      <c r="H289"/>
      <c r="J289"/>
    </row>
    <row r="290" spans="1:10" x14ac:dyDescent="0.2">
      <c r="A290">
        <v>20</v>
      </c>
      <c r="B290" s="4">
        <f t="shared" si="36"/>
        <v>44710</v>
      </c>
      <c r="C290" s="5">
        <f t="shared" si="37"/>
        <v>9.5238095238094733E-2</v>
      </c>
      <c r="D290" s="5">
        <f t="shared" si="38"/>
        <v>0.51388888888888884</v>
      </c>
      <c r="E290" s="9">
        <f t="shared" si="35"/>
        <v>0.51388888888888884</v>
      </c>
    </row>
    <row r="291" spans="1:10" x14ac:dyDescent="0.2">
      <c r="A291">
        <v>21</v>
      </c>
      <c r="B291" s="4">
        <f t="shared" si="36"/>
        <v>44711</v>
      </c>
      <c r="C291" s="5">
        <f t="shared" si="37"/>
        <v>4.7619047619047117E-2</v>
      </c>
      <c r="D291" s="5">
        <f t="shared" si="38"/>
        <v>0.51388888888888884</v>
      </c>
      <c r="E291" s="9">
        <f t="shared" si="35"/>
        <v>0.51388888888888884</v>
      </c>
      <c r="G291" t="s">
        <v>221</v>
      </c>
      <c r="H291" s="135">
        <f>SUM(JDB_Coralie!C127:C138)</f>
        <v>0.48611111111111116</v>
      </c>
      <c r="I291" t="s">
        <v>222</v>
      </c>
      <c r="J291" s="97">
        <f>$F$1/7*A291</f>
        <v>1</v>
      </c>
    </row>
  </sheetData>
  <mergeCells count="10">
    <mergeCell ref="B2:E2"/>
    <mergeCell ref="B25:E25"/>
    <mergeCell ref="B57:E57"/>
    <mergeCell ref="B82:E82"/>
    <mergeCell ref="B107:E107"/>
    <mergeCell ref="B243:E243"/>
    <mergeCell ref="B270:E270"/>
    <mergeCell ref="B217:E217"/>
    <mergeCell ref="B191:E191"/>
    <mergeCell ref="B150:E150"/>
  </mergeCells>
  <conditionalFormatting sqref="F123 B1:E21 B26:E53 B58:E103 B108:E146">
    <cfRule type="timePeriod" dxfId="21" priority="12" timePeriod="today">
      <formula>FLOOR(B1,1)=TODAY()</formula>
    </cfRule>
  </conditionalFormatting>
  <conditionalFormatting sqref="B150:E187">
    <cfRule type="timePeriod" dxfId="20" priority="11" timePeriod="today">
      <formula>FLOOR(B150,1)=TODAY()</formula>
    </cfRule>
  </conditionalFormatting>
  <conditionalFormatting sqref="B25:E25">
    <cfRule type="timePeriod" dxfId="19" priority="10" timePeriod="today">
      <formula>FLOOR(B25,1)=TODAY()</formula>
    </cfRule>
  </conditionalFormatting>
  <conditionalFormatting sqref="B22:E24">
    <cfRule type="timePeriod" dxfId="18" priority="9" timePeriod="today">
      <formula>FLOOR(B22,1)=TODAY()</formula>
    </cfRule>
  </conditionalFormatting>
  <conditionalFormatting sqref="B54:E57">
    <cfRule type="timePeriod" dxfId="17" priority="8" timePeriod="today">
      <formula>FLOOR(B54,1)=TODAY()</formula>
    </cfRule>
  </conditionalFormatting>
  <conditionalFormatting sqref="B107:E107">
    <cfRule type="timePeriod" dxfId="16" priority="7" timePeriod="today">
      <formula>FLOOR(B107,1)=TODAY()</formula>
    </cfRule>
  </conditionalFormatting>
  <conditionalFormatting sqref="B191:E191">
    <cfRule type="timePeriod" dxfId="15" priority="5" timePeriod="today">
      <formula>FLOOR(B191,1)=TODAY()</formula>
    </cfRule>
  </conditionalFormatting>
  <conditionalFormatting sqref="B192:E213">
    <cfRule type="timePeriod" dxfId="14" priority="4" timePeriod="today">
      <formula>FLOOR(B192,1)=TODAY()</formula>
    </cfRule>
  </conditionalFormatting>
  <conditionalFormatting sqref="B217:E239">
    <cfRule type="timePeriod" dxfId="13" priority="3" timePeriod="today">
      <formula>FLOOR(B217,1)=TODAY()</formula>
    </cfRule>
  </conditionalFormatting>
  <conditionalFormatting sqref="B243:E266">
    <cfRule type="timePeriod" dxfId="12" priority="2" timePeriod="today">
      <formula>FLOOR(B243,1)=TODAY()</formula>
    </cfRule>
  </conditionalFormatting>
  <conditionalFormatting sqref="B270:E291">
    <cfRule type="timePeriod" dxfId="11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J291"/>
  <sheetViews>
    <sheetView showGridLines="0" zoomScale="110" zoomScaleNormal="70" workbookViewId="0">
      <pane ySplit="1" topLeftCell="A267" activePane="bottomLeft" state="frozen"/>
      <selection pane="bottomLeft" activeCell="E296" sqref="E296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31" t="s">
        <v>8</v>
      </c>
      <c r="C2" s="132"/>
      <c r="D2" s="132"/>
      <c r="E2" s="132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10" x14ac:dyDescent="0.2">
      <c r="A15">
        <v>13</v>
      </c>
      <c r="B15" s="4">
        <v>44471</v>
      </c>
      <c r="C15" s="5">
        <f>C14-(($F$1/7))</f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  <c r="G21" t="s">
        <v>221</v>
      </c>
      <c r="H21" s="97">
        <f>SUM(JDB_Constantin!C3:C7)</f>
        <v>0.13680555555555554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31" t="s">
        <v>3</v>
      </c>
      <c r="C25" s="132"/>
      <c r="D25" s="132"/>
      <c r="E25" s="132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  <c r="G53" t="s">
        <v>221</v>
      </c>
      <c r="H53" s="97">
        <f>SUM(JDB_Constantin!C8:C14)</f>
        <v>0.2326388888888889</v>
      </c>
      <c r="I53" t="s">
        <v>222</v>
      </c>
      <c r="J53" s="97">
        <f>F1/7*A53</f>
        <v>1.3333333333333333</v>
      </c>
    </row>
    <row r="57" spans="1:10" ht="26" x14ac:dyDescent="0.2">
      <c r="B57" s="131" t="s">
        <v>4</v>
      </c>
      <c r="C57" s="132"/>
      <c r="D57" s="132"/>
      <c r="E57" s="132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  <c r="G78" t="s">
        <v>221</v>
      </c>
      <c r="H78" s="97">
        <f>SUM(JDB_Constantin!C15:C23)</f>
        <v>0.46875</v>
      </c>
      <c r="I78" t="s">
        <v>222</v>
      </c>
      <c r="J78" s="97">
        <f>F1/7*A78</f>
        <v>1</v>
      </c>
    </row>
    <row r="82" spans="1:5" ht="26" x14ac:dyDescent="0.2">
      <c r="B82" s="131" t="s">
        <v>5</v>
      </c>
      <c r="C82" s="132"/>
      <c r="D82" s="132"/>
      <c r="E82" s="132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  <c r="G103" t="s">
        <v>221</v>
      </c>
      <c r="H103" s="97">
        <f>SUM(JDB_Constantin!C24:C26)</f>
        <v>0.17708333333333334</v>
      </c>
      <c r="I103" t="s">
        <v>222</v>
      </c>
      <c r="J103" s="97">
        <f>F1/7*A103</f>
        <v>1</v>
      </c>
    </row>
    <row r="107" spans="1:10" ht="26" x14ac:dyDescent="0.2">
      <c r="B107" s="131" t="s">
        <v>6</v>
      </c>
      <c r="C107" s="132"/>
      <c r="D107" s="132"/>
      <c r="E107" s="132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  <c r="G146" t="s">
        <v>221</v>
      </c>
      <c r="H146" s="97">
        <f>SUM(JDB_Constantin!C27:C28)</f>
        <v>0.29166666666666663</v>
      </c>
      <c r="I146" s="99" t="s">
        <v>222</v>
      </c>
      <c r="J146" s="100">
        <f>F1/7*A146</f>
        <v>1.857142857142857</v>
      </c>
    </row>
    <row r="150" spans="1:10" ht="26" x14ac:dyDescent="0.2">
      <c r="B150" s="131" t="s">
        <v>9</v>
      </c>
      <c r="C150" s="132"/>
      <c r="D150" s="132"/>
      <c r="E150" s="132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</f>
        <v>1.7619047619047619</v>
      </c>
      <c r="E151" s="9">
        <f>D151/$C$151</f>
        <v>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1.7619047619047619</v>
      </c>
      <c r="E152" s="9">
        <f t="shared" ref="E152:E176" si="16">D152/$C$151</f>
        <v>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1.7619047619047619</v>
      </c>
      <c r="E153" s="9">
        <f t="shared" si="16"/>
        <v>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1.7619047619047619</v>
      </c>
      <c r="E154" s="9">
        <f t="shared" si="16"/>
        <v>1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1.7619047619047619</v>
      </c>
      <c r="E155" s="9">
        <f t="shared" si="16"/>
        <v>1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1.7619047619047619</v>
      </c>
      <c r="E156" s="9">
        <f t="shared" si="16"/>
        <v>1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1.7619047619047619</v>
      </c>
      <c r="E157" s="9">
        <f t="shared" si="16"/>
        <v>1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1.7619047619047619</v>
      </c>
      <c r="E158" s="9">
        <f t="shared" si="16"/>
        <v>1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1.7619047619047619</v>
      </c>
      <c r="E159" s="9">
        <f t="shared" si="16"/>
        <v>1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1.7619047619047619</v>
      </c>
      <c r="E160" s="9">
        <f t="shared" si="16"/>
        <v>1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1.7619047619047619</v>
      </c>
      <c r="E161" s="9">
        <f t="shared" si="16"/>
        <v>1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1.7619047619047619</v>
      </c>
      <c r="E162" s="9">
        <f t="shared" si="16"/>
        <v>1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1.7619047619047619</v>
      </c>
      <c r="E163" s="9">
        <f t="shared" si="16"/>
        <v>1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1.7619047619047619</v>
      </c>
      <c r="E164" s="9">
        <f t="shared" si="16"/>
        <v>1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1.7619047619047619</v>
      </c>
      <c r="E165" s="9">
        <f>D165/$C$151</f>
        <v>1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1.6785714285714286</v>
      </c>
      <c r="E166" s="9">
        <f t="shared" si="16"/>
        <v>0.95270270270270274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1.6785714285714286</v>
      </c>
      <c r="E167" s="9">
        <f t="shared" si="16"/>
        <v>0.95270270270270274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1.6785714285714286</v>
      </c>
      <c r="E168" s="9">
        <f t="shared" si="16"/>
        <v>0.95270270270270274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1.6785714285714286</v>
      </c>
      <c r="E169" s="9">
        <f t="shared" si="16"/>
        <v>0.95270270270270274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1.6785714285714286</v>
      </c>
      <c r="E170" s="9">
        <f t="shared" si="16"/>
        <v>0.95270270270270274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>D170-(JDB_Constantin!C29)</f>
        <v>1.2619047619047619</v>
      </c>
      <c r="E171" s="9">
        <f t="shared" si="16"/>
        <v>0.71621621621621623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1.2619047619047619</v>
      </c>
      <c r="E172" s="9">
        <f t="shared" si="16"/>
        <v>0.71621621621621623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D172-(JDB_Constantin!C30)</f>
        <v>1.1994047619047619</v>
      </c>
      <c r="E173" s="9">
        <f t="shared" si="16"/>
        <v>0.6807432432432432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1.1994047619047619</v>
      </c>
      <c r="E174" s="9">
        <f t="shared" si="16"/>
        <v>0.6807432432432432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1.1994047619047619</v>
      </c>
      <c r="E175" s="9">
        <f t="shared" si="16"/>
        <v>0.6807432432432432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1.1994047619047619</v>
      </c>
      <c r="E176" s="9">
        <f t="shared" si="16"/>
        <v>0.6807432432432432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1.1994047619047619</v>
      </c>
      <c r="E177" s="9">
        <f>D177/$C$151</f>
        <v>0.6807432432432432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D177-(JDB_Constantin!C31)</f>
        <v>1.0744047619047619</v>
      </c>
      <c r="E178" s="9">
        <f t="shared" ref="E178:E187" si="20">D178/$C$151</f>
        <v>0.60979729729729726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1.0744047619047619</v>
      </c>
      <c r="E179" s="9">
        <f t="shared" si="20"/>
        <v>0.60979729729729726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1.0744047619047619</v>
      </c>
      <c r="E180" s="9">
        <f t="shared" si="20"/>
        <v>0.60979729729729726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1.0744047619047619</v>
      </c>
      <c r="E181" s="9">
        <f t="shared" si="20"/>
        <v>0.60979729729729726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1.0744047619047619</v>
      </c>
      <c r="E182" s="9">
        <f t="shared" si="20"/>
        <v>0.60979729729729726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>D182-(JDB_Constantin!C32)</f>
        <v>0.92857142857142849</v>
      </c>
      <c r="E183" s="9">
        <f t="shared" si="20"/>
        <v>0.52702702702702697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0.92857142857142849</v>
      </c>
      <c r="E184" s="9">
        <f t="shared" si="20"/>
        <v>0.52702702702702697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0.92857142857142849</v>
      </c>
      <c r="E185" s="9">
        <f t="shared" si="20"/>
        <v>0.52702702702702697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0.92857142857142849</v>
      </c>
      <c r="E186" s="9">
        <f t="shared" si="20"/>
        <v>0.52702702702702697</v>
      </c>
    </row>
    <row r="187" spans="1:10" x14ac:dyDescent="0.2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0.92857142857142849</v>
      </c>
      <c r="E187" s="107">
        <f t="shared" si="20"/>
        <v>0.52702702702702697</v>
      </c>
      <c r="G187" t="s">
        <v>221</v>
      </c>
      <c r="H187" s="97">
        <f>SUM(JDB_Constantin!C29:C32)</f>
        <v>0.75000000000000011</v>
      </c>
      <c r="I187" t="s">
        <v>222</v>
      </c>
      <c r="J187" s="97">
        <f>F1/7*A187</f>
        <v>1.7619047619047619</v>
      </c>
    </row>
    <row r="188" spans="1:10" x14ac:dyDescent="0.2">
      <c r="B188" s="111"/>
      <c r="C188" s="112"/>
      <c r="D188" s="112"/>
      <c r="E188" s="113"/>
    </row>
    <row r="189" spans="1:10" x14ac:dyDescent="0.2">
      <c r="B189" s="108"/>
      <c r="C189" s="109"/>
      <c r="D189" s="109"/>
      <c r="E189" s="110"/>
    </row>
    <row r="190" spans="1:10" x14ac:dyDescent="0.2">
      <c r="B190" s="108"/>
      <c r="C190" s="109"/>
      <c r="D190" s="109"/>
      <c r="E190" s="110"/>
    </row>
    <row r="191" spans="1:10" ht="26" x14ac:dyDescent="0.2">
      <c r="B191" s="131" t="s">
        <v>253</v>
      </c>
      <c r="C191" s="132"/>
      <c r="D191" s="132"/>
      <c r="E191" s="132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D193-(JDB_Constantin!C33)</f>
        <v>0.92261904761904734</v>
      </c>
      <c r="E194" s="9">
        <f t="shared" si="21"/>
        <v>0.88068181818181801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0.92261904761904734</v>
      </c>
      <c r="E195" s="9">
        <f t="shared" si="21"/>
        <v>0.88068181818181801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0.92261904761904734</v>
      </c>
      <c r="E196" s="9">
        <f t="shared" si="21"/>
        <v>0.88068181818181801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 t="shared" si="24"/>
        <v>0.92261904761904734</v>
      </c>
      <c r="E197" s="9">
        <f t="shared" si="21"/>
        <v>0.88068181818181801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 t="shared" si="24"/>
        <v>0.92261904761904734</v>
      </c>
      <c r="E198" s="9">
        <f t="shared" si="21"/>
        <v>0.88068181818181801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0.92261904761904734</v>
      </c>
      <c r="E199" s="9">
        <f t="shared" si="21"/>
        <v>0.88068181818181801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>D199-(JDB_Constantin!C34)</f>
        <v>0.79761904761904734</v>
      </c>
      <c r="E200" s="9">
        <f t="shared" si="21"/>
        <v>0.76136363636363624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 t="shared" si="24"/>
        <v>0.79761904761904734</v>
      </c>
      <c r="E201" s="9">
        <f t="shared" si="21"/>
        <v>0.76136363636363624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 t="shared" si="24"/>
        <v>0.79761904761904734</v>
      </c>
      <c r="E202" s="9">
        <f t="shared" si="21"/>
        <v>0.76136363636363624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>D202-(JDB_Constantin!C35)</f>
        <v>0.73511904761904734</v>
      </c>
      <c r="E203" s="9">
        <f t="shared" si="21"/>
        <v>0.7017045454545453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0.73511904761904734</v>
      </c>
      <c r="E204" s="9">
        <f t="shared" si="21"/>
        <v>0.7017045454545453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0.73511904761904734</v>
      </c>
      <c r="E205" s="9">
        <f t="shared" si="21"/>
        <v>0.7017045454545453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0.73511904761904734</v>
      </c>
      <c r="E206" s="9">
        <f t="shared" si="21"/>
        <v>0.7017045454545453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 t="shared" si="24"/>
        <v>0.73511904761904734</v>
      </c>
      <c r="E207" s="9">
        <f t="shared" si="21"/>
        <v>0.7017045454545453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0.73511904761904734</v>
      </c>
      <c r="E208" s="9">
        <f t="shared" si="21"/>
        <v>0.7017045454545453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0.73511904761904734</v>
      </c>
      <c r="E209" s="9">
        <f t="shared" si="21"/>
        <v>0.7017045454545453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 t="shared" si="24"/>
        <v>0.73511904761904734</v>
      </c>
      <c r="E210" s="9">
        <f t="shared" si="21"/>
        <v>0.7017045454545453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D210-(JDB_Constantin!C36)</f>
        <v>0.65178571428571397</v>
      </c>
      <c r="E211" s="9">
        <f t="shared" si="21"/>
        <v>0.62215909090909072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0.65178571428571397</v>
      </c>
      <c r="E212" s="9">
        <f t="shared" si="21"/>
        <v>0.62215909090909072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0.65178571428571397</v>
      </c>
      <c r="E213" s="9">
        <f t="shared" si="21"/>
        <v>0.62215909090909072</v>
      </c>
      <c r="G213" t="s">
        <v>221</v>
      </c>
      <c r="H213" s="97">
        <f>SUM(JDB_Constantin!C33:C36)</f>
        <v>0.35416666666666663</v>
      </c>
      <c r="I213" t="s">
        <v>222</v>
      </c>
      <c r="J213" s="97">
        <f>$F$1/7*A213</f>
        <v>1.0476190476190474</v>
      </c>
    </row>
    <row r="217" spans="1:10" ht="26" x14ac:dyDescent="0.2">
      <c r="B217" s="131" t="s">
        <v>307</v>
      </c>
      <c r="C217" s="132"/>
      <c r="D217" s="132"/>
      <c r="E217" s="132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</f>
        <v>1.0476190476190474</v>
      </c>
      <c r="E220" s="9">
        <f t="shared" si="25"/>
        <v>1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1.0476190476190474</v>
      </c>
      <c r="E221" s="9">
        <f t="shared" si="25"/>
        <v>1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</f>
        <v>1.0476190476190474</v>
      </c>
      <c r="E222" s="9">
        <f t="shared" si="25"/>
        <v>1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0.92261904761904745</v>
      </c>
      <c r="E223" s="9">
        <f t="shared" si="25"/>
        <v>0.88068181818181812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4" si="28">D223</f>
        <v>0.92261904761904745</v>
      </c>
      <c r="E224" s="9">
        <f t="shared" si="25"/>
        <v>0.88068181818181812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D224-(JDB_Constantin!C37+JDB_Constantin!C38+JDB_Constantin!C39)</f>
        <v>0.58928571428571419</v>
      </c>
      <c r="E225" s="9">
        <f t="shared" si="25"/>
        <v>0.5625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D225-(JDB_Constantin!C40)</f>
        <v>0.51636904761904756</v>
      </c>
      <c r="E226" s="9">
        <f t="shared" si="25"/>
        <v>0.49289772727272729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D226-(JDB_Constantin!C41)</f>
        <v>0.47470238095238088</v>
      </c>
      <c r="E227" s="9">
        <f t="shared" si="25"/>
        <v>0.453125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</f>
        <v>0.47470238095238088</v>
      </c>
      <c r="E228" s="9">
        <f t="shared" si="25"/>
        <v>0.453125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</f>
        <v>0.47470238095238088</v>
      </c>
      <c r="E229" s="9">
        <f t="shared" si="25"/>
        <v>0.453125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0.47470238095238088</v>
      </c>
      <c r="E230" s="9">
        <f t="shared" si="25"/>
        <v>0.453125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0.47470238095238088</v>
      </c>
      <c r="E231" s="9">
        <f t="shared" si="25"/>
        <v>0.453125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0.47470238095238088</v>
      </c>
      <c r="E232" s="9">
        <f t="shared" si="25"/>
        <v>0.453125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0.47470238095238088</v>
      </c>
      <c r="E233" s="9">
        <f t="shared" si="25"/>
        <v>0.453125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0.47470238095238088</v>
      </c>
      <c r="E234" s="9">
        <f t="shared" si="25"/>
        <v>0.453125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0.43303571428571419</v>
      </c>
      <c r="E235" s="9">
        <f t="shared" si="25"/>
        <v>0.41335227272727271</v>
      </c>
      <c r="H235"/>
      <c r="J235"/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0.43303571428571419</v>
      </c>
      <c r="E236" s="9">
        <f t="shared" si="25"/>
        <v>0.41335227272727271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0.43303571428571419</v>
      </c>
      <c r="E237" s="9">
        <f t="shared" si="25"/>
        <v>0.41335227272727271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0.43303571428571419</v>
      </c>
      <c r="E238" s="9">
        <f t="shared" si="25"/>
        <v>0.41335227272727271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0.43303571428571419</v>
      </c>
      <c r="E239" s="9">
        <f t="shared" si="25"/>
        <v>0.41335227272727271</v>
      </c>
      <c r="G239" t="s">
        <v>221</v>
      </c>
      <c r="H239" s="97">
        <f>SUM(JDB_Constantin!C37:C41)</f>
        <v>0.44791666666666669</v>
      </c>
      <c r="I239" t="s">
        <v>222</v>
      </c>
      <c r="J239" s="97">
        <f>$F$1/7*A239</f>
        <v>1.0476190476190474</v>
      </c>
    </row>
    <row r="243" spans="1:10" ht="26" x14ac:dyDescent="0.2">
      <c r="B243" s="131" t="s">
        <v>327</v>
      </c>
      <c r="C243" s="132"/>
      <c r="D243" s="132"/>
      <c r="E243" s="132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 t="shared" si="34"/>
        <v>1.0952380952380951</v>
      </c>
      <c r="E253" s="9">
        <f t="shared" si="31"/>
        <v>1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1.0952380952380951</v>
      </c>
      <c r="E254" s="9">
        <f t="shared" si="31"/>
        <v>1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1.0952380952380951</v>
      </c>
      <c r="E255" s="9">
        <f t="shared" si="31"/>
        <v>1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1.0952380952380951</v>
      </c>
      <c r="E256" s="9">
        <f t="shared" si="31"/>
        <v>1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 t="shared" si="34"/>
        <v>1.0952380952380951</v>
      </c>
      <c r="E257" s="9">
        <f t="shared" si="31"/>
        <v>1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1.0952380952380951</v>
      </c>
      <c r="E258" s="9">
        <f t="shared" si="31"/>
        <v>1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1.0952380952380951</v>
      </c>
      <c r="E259" s="9">
        <f t="shared" si="31"/>
        <v>1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 t="shared" si="34"/>
        <v>1.0952380952380951</v>
      </c>
      <c r="E260" s="9">
        <f t="shared" si="31"/>
        <v>1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 t="shared" si="34"/>
        <v>1.0952380952380951</v>
      </c>
      <c r="E261" s="9">
        <f t="shared" si="31"/>
        <v>1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1.0952380952380951</v>
      </c>
      <c r="E262" s="9">
        <f t="shared" si="31"/>
        <v>1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1.0952380952380951</v>
      </c>
      <c r="E263" s="9">
        <f t="shared" si="31"/>
        <v>1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1.0952380952380951</v>
      </c>
      <c r="E264" s="9">
        <f t="shared" si="31"/>
        <v>1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1.0952380952380951</v>
      </c>
      <c r="E265" s="9">
        <f t="shared" si="31"/>
        <v>1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1.0952380952380951</v>
      </c>
      <c r="E266" s="9">
        <f t="shared" si="31"/>
        <v>1</v>
      </c>
      <c r="G266" t="s">
        <v>221</v>
      </c>
      <c r="H266" s="135"/>
      <c r="I266" t="s">
        <v>222</v>
      </c>
      <c r="J266" s="97">
        <f>$F$1/7*A266</f>
        <v>1.0952380952380951</v>
      </c>
    </row>
    <row r="270" spans="1:10" ht="26" x14ac:dyDescent="0.2">
      <c r="B270" s="131" t="s">
        <v>328</v>
      </c>
      <c r="C270" s="132"/>
      <c r="D270" s="132"/>
      <c r="E270" s="132"/>
    </row>
    <row r="271" spans="1:10" x14ac:dyDescent="0.2">
      <c r="A271">
        <v>1</v>
      </c>
      <c r="B271" s="4">
        <f>B266+1</f>
        <v>44691</v>
      </c>
      <c r="C271" s="5">
        <f>($F$1/7)*A291</f>
        <v>1</v>
      </c>
      <c r="D271" s="5">
        <f>C271</f>
        <v>1</v>
      </c>
      <c r="E271" s="9">
        <f>D271/$C$271</f>
        <v>1</v>
      </c>
    </row>
    <row r="272" spans="1:10" x14ac:dyDescent="0.2">
      <c r="A272">
        <v>2</v>
      </c>
      <c r="B272" s="4">
        <f>B271+1</f>
        <v>44692</v>
      </c>
      <c r="C272" s="5">
        <f>C271-(($F$1/7))</f>
        <v>0.95238095238095233</v>
      </c>
      <c r="D272" s="5">
        <f>D271</f>
        <v>1</v>
      </c>
      <c r="E272" s="9">
        <f t="shared" ref="E272:E291" si="35">D272/$C$271</f>
        <v>1</v>
      </c>
    </row>
    <row r="273" spans="1:5" x14ac:dyDescent="0.2">
      <c r="A273">
        <v>3</v>
      </c>
      <c r="B273" s="4">
        <f t="shared" ref="B273:B291" si="36">B272+1</f>
        <v>44693</v>
      </c>
      <c r="C273" s="5">
        <f t="shared" ref="C273:C291" si="37">C272-(($F$1/7))</f>
        <v>0.90476190476190466</v>
      </c>
      <c r="D273" s="5">
        <f t="shared" ref="D273:D291" si="38">D272</f>
        <v>1</v>
      </c>
      <c r="E273" s="9">
        <f t="shared" si="35"/>
        <v>1</v>
      </c>
    </row>
    <row r="274" spans="1:5" x14ac:dyDescent="0.2">
      <c r="A274">
        <v>4</v>
      </c>
      <c r="B274" s="4">
        <f t="shared" si="36"/>
        <v>44694</v>
      </c>
      <c r="C274" s="5">
        <f t="shared" si="37"/>
        <v>0.85714285714285698</v>
      </c>
      <c r="D274" s="5">
        <f t="shared" si="38"/>
        <v>1</v>
      </c>
      <c r="E274" s="9">
        <f t="shared" si="35"/>
        <v>1</v>
      </c>
    </row>
    <row r="275" spans="1:5" x14ac:dyDescent="0.2">
      <c r="A275">
        <v>5</v>
      </c>
      <c r="B275" s="4">
        <f t="shared" si="36"/>
        <v>44695</v>
      </c>
      <c r="C275" s="5">
        <f t="shared" si="37"/>
        <v>0.80952380952380931</v>
      </c>
      <c r="D275" s="5">
        <f t="shared" si="38"/>
        <v>1</v>
      </c>
      <c r="E275" s="9">
        <f t="shared" si="35"/>
        <v>1</v>
      </c>
    </row>
    <row r="276" spans="1:5" x14ac:dyDescent="0.2">
      <c r="A276">
        <v>6</v>
      </c>
      <c r="B276" s="4">
        <f t="shared" si="36"/>
        <v>44696</v>
      </c>
      <c r="C276" s="5">
        <f t="shared" si="37"/>
        <v>0.76190476190476164</v>
      </c>
      <c r="D276" s="5">
        <f t="shared" si="38"/>
        <v>1</v>
      </c>
      <c r="E276" s="9">
        <f t="shared" si="35"/>
        <v>1</v>
      </c>
    </row>
    <row r="277" spans="1:5" x14ac:dyDescent="0.2">
      <c r="A277">
        <v>7</v>
      </c>
      <c r="B277" s="4">
        <f t="shared" si="36"/>
        <v>44697</v>
      </c>
      <c r="C277" s="5">
        <f t="shared" si="37"/>
        <v>0.71428571428571397</v>
      </c>
      <c r="D277" s="5">
        <f>D276-(JDB_Constantin!C42+JDB_Constantin!C43+JDB_Constantin!C44+JDB_Constantin!C45)</f>
        <v>0.58333333333333337</v>
      </c>
      <c r="E277" s="9">
        <f t="shared" si="35"/>
        <v>0.58333333333333337</v>
      </c>
    </row>
    <row r="278" spans="1:5" x14ac:dyDescent="0.2">
      <c r="A278">
        <v>8</v>
      </c>
      <c r="B278" s="4">
        <f t="shared" si="36"/>
        <v>44698</v>
      </c>
      <c r="C278" s="5">
        <f t="shared" si="37"/>
        <v>0.6666666666666663</v>
      </c>
      <c r="D278" s="5">
        <f>D277-(JDB_Constantin!C46)</f>
        <v>0.41666666666666674</v>
      </c>
      <c r="E278" s="9">
        <f t="shared" si="35"/>
        <v>0.41666666666666674</v>
      </c>
    </row>
    <row r="279" spans="1:5" x14ac:dyDescent="0.2">
      <c r="A279">
        <v>9</v>
      </c>
      <c r="B279" s="4">
        <f t="shared" si="36"/>
        <v>44699</v>
      </c>
      <c r="C279" s="5">
        <f t="shared" si="37"/>
        <v>0.61904761904761862</v>
      </c>
      <c r="D279" s="5">
        <f t="shared" si="38"/>
        <v>0.41666666666666674</v>
      </c>
      <c r="E279" s="9">
        <f t="shared" si="35"/>
        <v>0.41666666666666674</v>
      </c>
    </row>
    <row r="280" spans="1:5" x14ac:dyDescent="0.2">
      <c r="A280">
        <v>10</v>
      </c>
      <c r="B280" s="4">
        <f t="shared" si="36"/>
        <v>44700</v>
      </c>
      <c r="C280" s="5">
        <f t="shared" si="37"/>
        <v>0.57142857142857095</v>
      </c>
      <c r="D280" s="5">
        <f t="shared" si="38"/>
        <v>0.41666666666666674</v>
      </c>
      <c r="E280" s="9">
        <f t="shared" si="35"/>
        <v>0.41666666666666674</v>
      </c>
    </row>
    <row r="281" spans="1:5" x14ac:dyDescent="0.2">
      <c r="A281">
        <v>11</v>
      </c>
      <c r="B281" s="4">
        <f t="shared" si="36"/>
        <v>44701</v>
      </c>
      <c r="C281" s="5">
        <f t="shared" si="37"/>
        <v>0.52380952380952328</v>
      </c>
      <c r="D281" s="5">
        <f t="shared" si="38"/>
        <v>0.41666666666666674</v>
      </c>
      <c r="E281" s="9">
        <f t="shared" si="35"/>
        <v>0.41666666666666674</v>
      </c>
    </row>
    <row r="282" spans="1:5" x14ac:dyDescent="0.2">
      <c r="A282">
        <v>12</v>
      </c>
      <c r="B282" s="4">
        <f t="shared" si="36"/>
        <v>44702</v>
      </c>
      <c r="C282" s="5">
        <f t="shared" si="37"/>
        <v>0.47619047619047566</v>
      </c>
      <c r="D282" s="5">
        <f t="shared" si="38"/>
        <v>0.41666666666666674</v>
      </c>
      <c r="E282" s="9">
        <f t="shared" si="35"/>
        <v>0.41666666666666674</v>
      </c>
    </row>
    <row r="283" spans="1:5" x14ac:dyDescent="0.2">
      <c r="A283">
        <v>13</v>
      </c>
      <c r="B283" s="4">
        <f t="shared" si="36"/>
        <v>44703</v>
      </c>
      <c r="C283" s="5">
        <f t="shared" si="37"/>
        <v>0.42857142857142805</v>
      </c>
      <c r="D283" s="5">
        <f t="shared" si="38"/>
        <v>0.41666666666666674</v>
      </c>
      <c r="E283" s="9">
        <f t="shared" si="35"/>
        <v>0.41666666666666674</v>
      </c>
    </row>
    <row r="284" spans="1:5" x14ac:dyDescent="0.2">
      <c r="A284">
        <v>14</v>
      </c>
      <c r="B284" s="4">
        <f t="shared" si="36"/>
        <v>44704</v>
      </c>
      <c r="C284" s="5">
        <f t="shared" si="37"/>
        <v>0.38095238095238043</v>
      </c>
      <c r="D284" s="5">
        <f t="shared" si="38"/>
        <v>0.41666666666666674</v>
      </c>
      <c r="E284" s="9">
        <f t="shared" si="35"/>
        <v>0.41666666666666674</v>
      </c>
    </row>
    <row r="285" spans="1:5" x14ac:dyDescent="0.2">
      <c r="A285">
        <v>15</v>
      </c>
      <c r="B285" s="4">
        <f t="shared" si="36"/>
        <v>44705</v>
      </c>
      <c r="C285" s="5">
        <f t="shared" si="37"/>
        <v>0.33333333333333282</v>
      </c>
      <c r="D285" s="5">
        <f t="shared" si="38"/>
        <v>0.41666666666666674</v>
      </c>
      <c r="E285" s="9">
        <f t="shared" si="35"/>
        <v>0.41666666666666674</v>
      </c>
    </row>
    <row r="286" spans="1:5" x14ac:dyDescent="0.2">
      <c r="A286">
        <v>16</v>
      </c>
      <c r="B286" s="4">
        <f t="shared" si="36"/>
        <v>44706</v>
      </c>
      <c r="C286" s="5">
        <f t="shared" si="37"/>
        <v>0.2857142857142852</v>
      </c>
      <c r="D286" s="5">
        <f t="shared" si="38"/>
        <v>0.41666666666666674</v>
      </c>
      <c r="E286" s="9">
        <f t="shared" si="35"/>
        <v>0.41666666666666674</v>
      </c>
    </row>
    <row r="287" spans="1:5" x14ac:dyDescent="0.2">
      <c r="A287">
        <v>17</v>
      </c>
      <c r="B287" s="4">
        <f t="shared" si="36"/>
        <v>44707</v>
      </c>
      <c r="C287" s="5">
        <f t="shared" si="37"/>
        <v>0.23809523809523758</v>
      </c>
      <c r="D287" s="5">
        <f t="shared" si="38"/>
        <v>0.41666666666666674</v>
      </c>
      <c r="E287" s="9">
        <f t="shared" si="35"/>
        <v>0.41666666666666674</v>
      </c>
    </row>
    <row r="288" spans="1:5" x14ac:dyDescent="0.2">
      <c r="A288">
        <v>18</v>
      </c>
      <c r="B288" s="4">
        <f t="shared" si="36"/>
        <v>44708</v>
      </c>
      <c r="C288" s="5">
        <f t="shared" si="37"/>
        <v>0.19047619047618997</v>
      </c>
      <c r="D288" s="5">
        <f t="shared" si="38"/>
        <v>0.41666666666666674</v>
      </c>
      <c r="E288" s="9">
        <f t="shared" si="35"/>
        <v>0.41666666666666674</v>
      </c>
    </row>
    <row r="289" spans="1:10" x14ac:dyDescent="0.2">
      <c r="A289">
        <v>19</v>
      </c>
      <c r="B289" s="4">
        <f t="shared" si="36"/>
        <v>44709</v>
      </c>
      <c r="C289" s="5">
        <f t="shared" si="37"/>
        <v>0.14285714285714235</v>
      </c>
      <c r="D289" s="5">
        <f t="shared" si="38"/>
        <v>0.41666666666666674</v>
      </c>
      <c r="E289" s="9">
        <f t="shared" si="35"/>
        <v>0.41666666666666674</v>
      </c>
    </row>
    <row r="290" spans="1:10" x14ac:dyDescent="0.2">
      <c r="A290">
        <v>20</v>
      </c>
      <c r="B290" s="4">
        <f t="shared" si="36"/>
        <v>44710</v>
      </c>
      <c r="C290" s="5">
        <f t="shared" si="37"/>
        <v>9.5238095238094733E-2</v>
      </c>
      <c r="D290" s="5">
        <f t="shared" si="38"/>
        <v>0.41666666666666674</v>
      </c>
      <c r="E290" s="9">
        <f t="shared" si="35"/>
        <v>0.41666666666666674</v>
      </c>
    </row>
    <row r="291" spans="1:10" x14ac:dyDescent="0.2">
      <c r="A291">
        <v>21</v>
      </c>
      <c r="B291" s="4">
        <f t="shared" si="36"/>
        <v>44711</v>
      </c>
      <c r="C291" s="5">
        <f t="shared" si="37"/>
        <v>4.7619047619047117E-2</v>
      </c>
      <c r="D291" s="5">
        <f t="shared" si="38"/>
        <v>0.41666666666666674</v>
      </c>
      <c r="E291" s="9">
        <f t="shared" si="35"/>
        <v>0.41666666666666674</v>
      </c>
      <c r="G291" t="s">
        <v>221</v>
      </c>
      <c r="H291" s="135">
        <f>SUM(JDB_Constantin!C42:C46)</f>
        <v>0.58333333333333326</v>
      </c>
      <c r="I291" t="s">
        <v>222</v>
      </c>
      <c r="J291" s="97">
        <f>$F$1/7*A291</f>
        <v>1</v>
      </c>
    </row>
  </sheetData>
  <mergeCells count="10">
    <mergeCell ref="B2:E2"/>
    <mergeCell ref="B25:E25"/>
    <mergeCell ref="B57:E57"/>
    <mergeCell ref="B82:E82"/>
    <mergeCell ref="B107:E107"/>
    <mergeCell ref="B243:E243"/>
    <mergeCell ref="B270:E270"/>
    <mergeCell ref="B217:E217"/>
    <mergeCell ref="B191:E191"/>
    <mergeCell ref="B150:E150"/>
  </mergeCells>
  <conditionalFormatting sqref="F123 B1:E21 B26:E53 B58:E103 B108:E146">
    <cfRule type="timePeriod" dxfId="10" priority="12" timePeriod="today">
      <formula>FLOOR(B1,1)=TODAY()</formula>
    </cfRule>
  </conditionalFormatting>
  <conditionalFormatting sqref="B150:E190">
    <cfRule type="timePeriod" dxfId="9" priority="11" timePeriod="today">
      <formula>FLOOR(B150,1)=TODAY()</formula>
    </cfRule>
  </conditionalFormatting>
  <conditionalFormatting sqref="B25:E25">
    <cfRule type="timePeriod" dxfId="8" priority="10" timePeriod="today">
      <formula>FLOOR(B25,1)=TODAY()</formula>
    </cfRule>
  </conditionalFormatting>
  <conditionalFormatting sqref="B22:E24">
    <cfRule type="timePeriod" dxfId="7" priority="9" timePeriod="today">
      <formula>FLOOR(B22,1)=TODAY()</formula>
    </cfRule>
  </conditionalFormatting>
  <conditionalFormatting sqref="B54:E57">
    <cfRule type="timePeriod" dxfId="6" priority="8" timePeriod="today">
      <formula>FLOOR(B54,1)=TODAY()</formula>
    </cfRule>
  </conditionalFormatting>
  <conditionalFormatting sqref="B107:E107">
    <cfRule type="timePeriod" dxfId="5" priority="7" timePeriod="today">
      <formula>FLOOR(B107,1)=TODAY()</formula>
    </cfRule>
  </conditionalFormatting>
  <conditionalFormatting sqref="B191:E191">
    <cfRule type="timePeriod" dxfId="4" priority="5" timePeriod="today">
      <formula>FLOOR(B191,1)=TODAY()</formula>
    </cfRule>
  </conditionalFormatting>
  <conditionalFormatting sqref="B192:E213">
    <cfRule type="timePeriod" dxfId="3" priority="4" timePeriod="today">
      <formula>FLOOR(B192,1)=TODAY()</formula>
    </cfRule>
  </conditionalFormatting>
  <conditionalFormatting sqref="B217:E239">
    <cfRule type="timePeriod" dxfId="2" priority="3" timePeriod="today">
      <formula>FLOOR(B217,1)=TODAY()</formula>
    </cfRule>
  </conditionalFormatting>
  <conditionalFormatting sqref="B243:E266">
    <cfRule type="timePeriod" dxfId="1" priority="2" timePeriod="today">
      <formula>FLOOR(B243,1)=TODAY()</formula>
    </cfRule>
  </conditionalFormatting>
  <conditionalFormatting sqref="B270:E291">
    <cfRule type="timePeriod" dxfId="0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B83-2845-B440-90C8-4B8FE388F75D}">
  <dimension ref="B4:O242"/>
  <sheetViews>
    <sheetView showGridLines="0" tabSelected="1" zoomScaleNormal="70" workbookViewId="0">
      <pane ySplit="1" topLeftCell="A234" activePane="bottomLeft" state="frozen"/>
      <selection pane="bottomLeft" activeCell="N246" sqref="N246"/>
    </sheetView>
  </sheetViews>
  <sheetFormatPr baseColWidth="10" defaultRowHeight="16" x14ac:dyDescent="0.2"/>
  <cols>
    <col min="2" max="2" width="10.83203125" style="97"/>
    <col min="4" max="4" width="10.83203125" style="97"/>
    <col min="13" max="13" width="18.5" customWidth="1"/>
    <col min="14" max="14" width="10.83203125" style="97"/>
    <col min="15" max="15" width="17.83203125" style="97" bestFit="1" customWidth="1"/>
  </cols>
  <sheetData>
    <row r="4" spans="13:15" x14ac:dyDescent="0.2">
      <c r="M4" s="101" t="s">
        <v>227</v>
      </c>
      <c r="N4" s="97">
        <f>Angela!J21</f>
        <v>0.90476190476190466</v>
      </c>
      <c r="O4" s="97" t="s">
        <v>230</v>
      </c>
    </row>
    <row r="6" spans="13:15" x14ac:dyDescent="0.2">
      <c r="M6" t="s">
        <v>223</v>
      </c>
      <c r="N6" s="97">
        <f>Angela!H21</f>
        <v>0.18402777777777776</v>
      </c>
    </row>
    <row r="7" spans="13:15" x14ac:dyDescent="0.2">
      <c r="M7" t="s">
        <v>224</v>
      </c>
      <c r="N7" s="97">
        <f>Aurelie!H21</f>
        <v>0.2048611111111111</v>
      </c>
    </row>
    <row r="8" spans="13:15" x14ac:dyDescent="0.2">
      <c r="M8" t="s">
        <v>225</v>
      </c>
      <c r="N8" s="97">
        <f>Coralie!$H$21</f>
        <v>0.3958333333333332</v>
      </c>
    </row>
    <row r="9" spans="13:15" x14ac:dyDescent="0.2">
      <c r="M9" t="s">
        <v>226</v>
      </c>
      <c r="N9" s="104">
        <f>Constantin!$H$21</f>
        <v>0.13680555555555554</v>
      </c>
    </row>
    <row r="10" spans="13:15" x14ac:dyDescent="0.2">
      <c r="M10" t="s">
        <v>231</v>
      </c>
      <c r="N10" s="102">
        <f>SUM(JDB_Commun!C3:C9)</f>
        <v>0.21875</v>
      </c>
    </row>
    <row r="11" spans="13:15" x14ac:dyDescent="0.2">
      <c r="N11" s="97">
        <f>SUM(N6:N9)+N10*4</f>
        <v>1.7965277777777775</v>
      </c>
      <c r="O11" s="97" t="s">
        <v>228</v>
      </c>
    </row>
    <row r="12" spans="13:15" ht="6" customHeight="1" x14ac:dyDescent="0.2"/>
    <row r="13" spans="13:15" x14ac:dyDescent="0.2">
      <c r="N13" s="97">
        <f>N4*4</f>
        <v>3.6190476190476186</v>
      </c>
      <c r="O13" s="97" t="s">
        <v>229</v>
      </c>
    </row>
    <row r="28" spans="13:15" x14ac:dyDescent="0.2">
      <c r="M28" s="101" t="s">
        <v>227</v>
      </c>
      <c r="N28" s="97">
        <f>Angela!J53</f>
        <v>1.3333333333333333</v>
      </c>
      <c r="O28" s="97" t="s">
        <v>230</v>
      </c>
    </row>
    <row r="30" spans="13:15" x14ac:dyDescent="0.2">
      <c r="M30" t="s">
        <v>223</v>
      </c>
      <c r="N30" s="97">
        <f>Angela!H53</f>
        <v>0.68055555555555547</v>
      </c>
    </row>
    <row r="31" spans="13:15" x14ac:dyDescent="0.2">
      <c r="M31" t="s">
        <v>224</v>
      </c>
      <c r="N31" s="97">
        <f>Aurelie!H53</f>
        <v>0.30902777777777779</v>
      </c>
    </row>
    <row r="32" spans="13:15" x14ac:dyDescent="0.2">
      <c r="M32" t="s">
        <v>225</v>
      </c>
      <c r="N32" s="97">
        <f>Coralie!$H$53</f>
        <v>0.65277777777777779</v>
      </c>
    </row>
    <row r="33" spans="13:15" x14ac:dyDescent="0.2">
      <c r="M33" t="s">
        <v>226</v>
      </c>
      <c r="N33" s="104">
        <f>Constantin!$H$53</f>
        <v>0.2326388888888889</v>
      </c>
    </row>
    <row r="34" spans="13:15" x14ac:dyDescent="0.2">
      <c r="M34" t="s">
        <v>231</v>
      </c>
      <c r="N34" s="102">
        <f>SUM(JDB_Commun!C10:C15)</f>
        <v>0.31249999999999994</v>
      </c>
    </row>
    <row r="35" spans="13:15" x14ac:dyDescent="0.2">
      <c r="N35" s="97">
        <f>SUM(N30:N33)+N34*4</f>
        <v>3.125</v>
      </c>
      <c r="O35" s="97" t="s">
        <v>228</v>
      </c>
    </row>
    <row r="37" spans="13:15" x14ac:dyDescent="0.2">
      <c r="N37" s="97">
        <f>N28*4</f>
        <v>5.333333333333333</v>
      </c>
      <c r="O37" s="97" t="s">
        <v>229</v>
      </c>
    </row>
    <row r="53" spans="13:15" x14ac:dyDescent="0.2">
      <c r="M53" s="101" t="s">
        <v>227</v>
      </c>
      <c r="N53" s="97">
        <f>Angela!J78</f>
        <v>1</v>
      </c>
      <c r="O53" s="97" t="s">
        <v>230</v>
      </c>
    </row>
    <row r="55" spans="13:15" x14ac:dyDescent="0.2">
      <c r="M55" t="s">
        <v>223</v>
      </c>
      <c r="N55" s="97">
        <f>Angela!H78</f>
        <v>0.49652777777777779</v>
      </c>
    </row>
    <row r="56" spans="13:15" x14ac:dyDescent="0.2">
      <c r="M56" t="s">
        <v>224</v>
      </c>
      <c r="N56" s="97">
        <f>Aurelie!H78</f>
        <v>0.39236111111111105</v>
      </c>
    </row>
    <row r="57" spans="13:15" x14ac:dyDescent="0.2">
      <c r="M57" t="s">
        <v>225</v>
      </c>
      <c r="N57" s="97">
        <f>Coralie!$H$78</f>
        <v>0.35069444444444436</v>
      </c>
    </row>
    <row r="58" spans="13:15" x14ac:dyDescent="0.2">
      <c r="M58" t="s">
        <v>226</v>
      </c>
      <c r="N58" s="104">
        <f>Constantin!$H$78</f>
        <v>0.46875</v>
      </c>
    </row>
    <row r="59" spans="13:15" x14ac:dyDescent="0.2">
      <c r="M59" t="s">
        <v>231</v>
      </c>
      <c r="N59" s="102">
        <f>SUM(JDB_Commun!C16:C20)</f>
        <v>0.21874999999999997</v>
      </c>
    </row>
    <row r="60" spans="13:15" x14ac:dyDescent="0.2">
      <c r="N60" s="97">
        <f>SUM(N55:N58)+N59*4</f>
        <v>2.583333333333333</v>
      </c>
      <c r="O60" s="97" t="s">
        <v>228</v>
      </c>
    </row>
    <row r="62" spans="13:15" x14ac:dyDescent="0.2">
      <c r="N62" s="97">
        <f>N53*4</f>
        <v>4</v>
      </c>
      <c r="O62" s="97" t="s">
        <v>229</v>
      </c>
    </row>
    <row r="77" spans="13:15" x14ac:dyDescent="0.2">
      <c r="M77" s="101" t="s">
        <v>227</v>
      </c>
      <c r="N77" s="97">
        <f>Angela!J103</f>
        <v>1</v>
      </c>
      <c r="O77" s="97" t="s">
        <v>230</v>
      </c>
    </row>
    <row r="79" spans="13:15" x14ac:dyDescent="0.2">
      <c r="M79" t="s">
        <v>223</v>
      </c>
      <c r="N79" s="97">
        <f>Angela!H103</f>
        <v>0.35416666666666657</v>
      </c>
    </row>
    <row r="80" spans="13:15" x14ac:dyDescent="0.2">
      <c r="M80" t="s">
        <v>224</v>
      </c>
      <c r="N80" s="97">
        <f>Aurelie!H103</f>
        <v>0.37152777777777773</v>
      </c>
    </row>
    <row r="81" spans="13:15" x14ac:dyDescent="0.2">
      <c r="M81" t="s">
        <v>225</v>
      </c>
      <c r="N81" s="97">
        <f>Coralie!H103</f>
        <v>0.55555555555555547</v>
      </c>
    </row>
    <row r="82" spans="13:15" x14ac:dyDescent="0.2">
      <c r="M82" t="s">
        <v>226</v>
      </c>
      <c r="N82" s="104">
        <f>Constantin!H103</f>
        <v>0.17708333333333334</v>
      </c>
    </row>
    <row r="83" spans="13:15" x14ac:dyDescent="0.2">
      <c r="M83" t="s">
        <v>231</v>
      </c>
      <c r="N83" s="102">
        <f>SUM(JDB_Commun!C21:C22)</f>
        <v>0.125</v>
      </c>
    </row>
    <row r="84" spans="13:15" x14ac:dyDescent="0.2">
      <c r="N84" s="97">
        <f>SUM(N79:N82)+N83*4</f>
        <v>1.958333333333333</v>
      </c>
      <c r="O84" s="97" t="s">
        <v>228</v>
      </c>
    </row>
    <row r="86" spans="13:15" x14ac:dyDescent="0.2">
      <c r="N86" s="97">
        <f>N77*4</f>
        <v>4</v>
      </c>
      <c r="O86" s="97" t="s">
        <v>229</v>
      </c>
    </row>
    <row r="103" spans="13:15" x14ac:dyDescent="0.2">
      <c r="M103" s="101" t="s">
        <v>227</v>
      </c>
      <c r="N103" s="97">
        <f>Angela!J146</f>
        <v>1.857142857142857</v>
      </c>
      <c r="O103" s="97" t="s">
        <v>230</v>
      </c>
    </row>
    <row r="105" spans="13:15" x14ac:dyDescent="0.2">
      <c r="M105" t="s">
        <v>223</v>
      </c>
      <c r="N105" s="97">
        <f>Angela!H146</f>
        <v>4.8611111111111105E-2</v>
      </c>
    </row>
    <row r="106" spans="13:15" x14ac:dyDescent="0.2">
      <c r="M106" t="s">
        <v>224</v>
      </c>
      <c r="N106" s="97">
        <f>Aurelie!H146</f>
        <v>0.25347222222222221</v>
      </c>
    </row>
    <row r="107" spans="13:15" x14ac:dyDescent="0.2">
      <c r="M107" t="s">
        <v>225</v>
      </c>
      <c r="N107" s="97">
        <f>Coralie!H146</f>
        <v>0.21180555555555555</v>
      </c>
    </row>
    <row r="108" spans="13:15" x14ac:dyDescent="0.2">
      <c r="M108" t="s">
        <v>226</v>
      </c>
      <c r="N108" s="104">
        <f>Constantin!H146</f>
        <v>0.29166666666666663</v>
      </c>
    </row>
    <row r="109" spans="13:15" x14ac:dyDescent="0.2">
      <c r="M109" t="s">
        <v>231</v>
      </c>
      <c r="N109" s="102">
        <f>SUM(JDB_Commun!C23:C25)</f>
        <v>0.125</v>
      </c>
    </row>
    <row r="110" spans="13:15" x14ac:dyDescent="0.2">
      <c r="N110" s="97">
        <f>SUM(N105:N108)+N109*4</f>
        <v>1.3055555555555554</v>
      </c>
      <c r="O110" s="97" t="s">
        <v>228</v>
      </c>
    </row>
    <row r="112" spans="13:15" x14ac:dyDescent="0.2">
      <c r="N112" s="97">
        <f>N103*4</f>
        <v>7.4285714285714279</v>
      </c>
      <c r="O112" s="97" t="s">
        <v>229</v>
      </c>
    </row>
    <row r="129" spans="13:15" x14ac:dyDescent="0.2">
      <c r="M129" s="101" t="s">
        <v>227</v>
      </c>
      <c r="N129" s="97">
        <f>Angela!J187</f>
        <v>1.7619047619047619</v>
      </c>
      <c r="O129" s="97" t="s">
        <v>230</v>
      </c>
    </row>
    <row r="131" spans="13:15" x14ac:dyDescent="0.2">
      <c r="M131" t="s">
        <v>223</v>
      </c>
      <c r="N131" s="97">
        <f>Angela!H187</f>
        <v>0.52083333333333326</v>
      </c>
    </row>
    <row r="132" spans="13:15" x14ac:dyDescent="0.2">
      <c r="M132" t="s">
        <v>224</v>
      </c>
      <c r="N132" s="97">
        <f>Aurelie!H187</f>
        <v>0.72916666666666663</v>
      </c>
    </row>
    <row r="133" spans="13:15" x14ac:dyDescent="0.2">
      <c r="M133" t="s">
        <v>225</v>
      </c>
      <c r="N133" s="97">
        <f>Coralie!H187</f>
        <v>0.94444444444444442</v>
      </c>
    </row>
    <row r="134" spans="13:15" x14ac:dyDescent="0.2">
      <c r="M134" t="s">
        <v>226</v>
      </c>
      <c r="N134" s="104">
        <f>Constantin!H187</f>
        <v>0.75000000000000011</v>
      </c>
    </row>
    <row r="135" spans="13:15" x14ac:dyDescent="0.2">
      <c r="M135" t="s">
        <v>231</v>
      </c>
      <c r="N135" s="102">
        <f>SUM(JDB_Commun!C26)</f>
        <v>8.3333333333333329E-2</v>
      </c>
    </row>
    <row r="136" spans="13:15" x14ac:dyDescent="0.2">
      <c r="N136" s="97">
        <f>SUM(N131:N134)+N135*4</f>
        <v>3.2777777777777781</v>
      </c>
      <c r="O136" s="97" t="s">
        <v>228</v>
      </c>
    </row>
    <row r="138" spans="13:15" x14ac:dyDescent="0.2">
      <c r="N138" s="97">
        <f>N129*4</f>
        <v>7.0476190476190474</v>
      </c>
      <c r="O138" s="97" t="s">
        <v>229</v>
      </c>
    </row>
    <row r="154" spans="13:15" x14ac:dyDescent="0.2">
      <c r="M154" s="101" t="s">
        <v>227</v>
      </c>
      <c r="N154" s="97">
        <f>Angela!J213</f>
        <v>1.0476190476190474</v>
      </c>
      <c r="O154" s="97" t="s">
        <v>230</v>
      </c>
    </row>
    <row r="156" spans="13:15" x14ac:dyDescent="0.2">
      <c r="M156" t="s">
        <v>223</v>
      </c>
      <c r="N156" s="97">
        <f>Angela!H213</f>
        <v>0.4861111111111111</v>
      </c>
    </row>
    <row r="157" spans="13:15" x14ac:dyDescent="0.2">
      <c r="M157" t="s">
        <v>224</v>
      </c>
      <c r="N157" s="97">
        <f>Aurelie!$H$213</f>
        <v>0.34375</v>
      </c>
    </row>
    <row r="158" spans="13:15" x14ac:dyDescent="0.2">
      <c r="M158" t="s">
        <v>225</v>
      </c>
      <c r="N158" s="97">
        <f>Coralie!H213</f>
        <v>0.38541666666666669</v>
      </c>
    </row>
    <row r="159" spans="13:15" x14ac:dyDescent="0.2">
      <c r="M159" t="s">
        <v>226</v>
      </c>
      <c r="N159" s="104">
        <f>Constantin!H213</f>
        <v>0.35416666666666663</v>
      </c>
    </row>
    <row r="160" spans="13:15" x14ac:dyDescent="0.2">
      <c r="M160" t="s">
        <v>231</v>
      </c>
      <c r="N160" s="102">
        <f>SUM(JDB_Commun!C27)</f>
        <v>4.1666666666666664E-2</v>
      </c>
    </row>
    <row r="161" spans="14:15" x14ac:dyDescent="0.2">
      <c r="N161" s="97">
        <f>SUM(N156:N159)+N160*4</f>
        <v>1.7361111111111114</v>
      </c>
      <c r="O161" s="97" t="s">
        <v>228</v>
      </c>
    </row>
    <row r="163" spans="14:15" x14ac:dyDescent="0.2">
      <c r="N163" s="97">
        <f>N154*4</f>
        <v>4.1904761904761898</v>
      </c>
      <c r="O163" s="97" t="s">
        <v>229</v>
      </c>
    </row>
    <row r="181" spans="13:15" x14ac:dyDescent="0.2">
      <c r="M181" s="101" t="s">
        <v>227</v>
      </c>
      <c r="N181" s="97">
        <f>Angela!J239</f>
        <v>1.0476190476190474</v>
      </c>
      <c r="O181" s="97" t="s">
        <v>230</v>
      </c>
    </row>
    <row r="183" spans="13:15" x14ac:dyDescent="0.2">
      <c r="M183" t="s">
        <v>223</v>
      </c>
      <c r="N183" s="97">
        <f>Angela!H239</f>
        <v>0.62152777777777768</v>
      </c>
    </row>
    <row r="184" spans="13:15" x14ac:dyDescent="0.2">
      <c r="M184" t="s">
        <v>224</v>
      </c>
      <c r="N184" s="97">
        <f>Aurelie!$H$239</f>
        <v>0.64583333333333337</v>
      </c>
    </row>
    <row r="185" spans="13:15" x14ac:dyDescent="0.2">
      <c r="M185" t="s">
        <v>225</v>
      </c>
      <c r="N185" s="97">
        <f>Coralie!H239</f>
        <v>1.2118055555555556</v>
      </c>
    </row>
    <row r="186" spans="13:15" x14ac:dyDescent="0.2">
      <c r="M186" t="s">
        <v>226</v>
      </c>
      <c r="N186" s="104">
        <f>Constantin!H239</f>
        <v>0.44791666666666669</v>
      </c>
    </row>
    <row r="187" spans="13:15" x14ac:dyDescent="0.2">
      <c r="M187" t="s">
        <v>231</v>
      </c>
      <c r="N187" s="102">
        <f>SUM(JDB_Commun!C28,JDB_Commun!C29)</f>
        <v>0.16666666666666666</v>
      </c>
    </row>
    <row r="188" spans="13:15" x14ac:dyDescent="0.2">
      <c r="N188" s="97">
        <f>SUM(N183:N186)+N187*4</f>
        <v>3.59375</v>
      </c>
      <c r="O188" s="97" t="s">
        <v>228</v>
      </c>
    </row>
    <row r="190" spans="13:15" x14ac:dyDescent="0.2">
      <c r="N190" s="97">
        <f>N181*4</f>
        <v>4.1904761904761898</v>
      </c>
      <c r="O190" s="97" t="s">
        <v>229</v>
      </c>
    </row>
    <row r="208" spans="13:15" x14ac:dyDescent="0.2">
      <c r="M208" s="101" t="s">
        <v>227</v>
      </c>
      <c r="N208" s="97">
        <f>Angela!J266</f>
        <v>1.0952380952380951</v>
      </c>
      <c r="O208" s="97" t="s">
        <v>230</v>
      </c>
    </row>
    <row r="210" spans="13:15" x14ac:dyDescent="0.2">
      <c r="M210" t="s">
        <v>223</v>
      </c>
      <c r="N210" s="97">
        <f>Angela!H266</f>
        <v>4.8611111111111105E-2</v>
      </c>
    </row>
    <row r="211" spans="13:15" x14ac:dyDescent="0.2">
      <c r="M211" t="s">
        <v>224</v>
      </c>
      <c r="N211" s="97">
        <f>Aurelie!H266</f>
        <v>0.54166666666666663</v>
      </c>
    </row>
    <row r="212" spans="13:15" x14ac:dyDescent="0.2">
      <c r="M212" t="s">
        <v>225</v>
      </c>
      <c r="N212" s="97">
        <f>Coralie!H266</f>
        <v>0.52430555555555558</v>
      </c>
    </row>
    <row r="213" spans="13:15" x14ac:dyDescent="0.2">
      <c r="M213" t="s">
        <v>226</v>
      </c>
      <c r="N213" s="104">
        <f>Constantin!H266</f>
        <v>0</v>
      </c>
    </row>
    <row r="214" spans="13:15" x14ac:dyDescent="0.2">
      <c r="M214" t="s">
        <v>231</v>
      </c>
      <c r="N214" s="102">
        <f>SUM(JDB_Commun!C55)</f>
        <v>0</v>
      </c>
    </row>
    <row r="215" spans="13:15" x14ac:dyDescent="0.2">
      <c r="N215" s="97">
        <f>SUM(N210:N213)+N214*4</f>
        <v>1.1145833333333333</v>
      </c>
      <c r="O215" s="97" t="s">
        <v>228</v>
      </c>
    </row>
    <row r="217" spans="13:15" x14ac:dyDescent="0.2">
      <c r="N217" s="97">
        <f>N208*4</f>
        <v>4.3809523809523805</v>
      </c>
      <c r="O217" s="97" t="s">
        <v>229</v>
      </c>
    </row>
    <row r="233" spans="13:15" x14ac:dyDescent="0.2">
      <c r="M233" s="101" t="s">
        <v>227</v>
      </c>
      <c r="N233" s="97">
        <f>Angela!J291</f>
        <v>1</v>
      </c>
      <c r="O233" s="97" t="s">
        <v>230</v>
      </c>
    </row>
    <row r="235" spans="13:15" x14ac:dyDescent="0.2">
      <c r="M235" t="s">
        <v>223</v>
      </c>
      <c r="N235" s="97">
        <f>Angela!H291</f>
        <v>0.62152777777777779</v>
      </c>
    </row>
    <row r="236" spans="13:15" x14ac:dyDescent="0.2">
      <c r="M236" t="s">
        <v>224</v>
      </c>
      <c r="N236" s="97">
        <f>Aurelie!H291</f>
        <v>0.10416666666666666</v>
      </c>
    </row>
    <row r="237" spans="13:15" x14ac:dyDescent="0.2">
      <c r="M237" t="s">
        <v>225</v>
      </c>
      <c r="N237" s="97">
        <f>Coralie!H291</f>
        <v>0.48611111111111116</v>
      </c>
    </row>
    <row r="238" spans="13:15" x14ac:dyDescent="0.2">
      <c r="M238" t="s">
        <v>226</v>
      </c>
      <c r="N238" s="104">
        <f>Constantin!H291</f>
        <v>0.58333333333333326</v>
      </c>
    </row>
    <row r="239" spans="13:15" x14ac:dyDescent="0.2">
      <c r="M239" t="s">
        <v>231</v>
      </c>
      <c r="N239" s="102">
        <f>SUM(JDB_Commun!C80)</f>
        <v>0</v>
      </c>
    </row>
    <row r="240" spans="13:15" x14ac:dyDescent="0.2">
      <c r="N240" s="97">
        <f>SUM(N235:N238)+N239*4</f>
        <v>1.7951388888888888</v>
      </c>
      <c r="O240" s="97" t="s">
        <v>228</v>
      </c>
    </row>
    <row r="242" spans="14:15" x14ac:dyDescent="0.2">
      <c r="N242" s="97">
        <f>N233*4</f>
        <v>4</v>
      </c>
      <c r="O242" s="97" t="s">
        <v>229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Y1005"/>
  <sheetViews>
    <sheetView showGridLines="0" topLeftCell="A11" zoomScaleNormal="100" workbookViewId="0">
      <selection activeCell="E25" sqref="E25"/>
    </sheetView>
  </sheetViews>
  <sheetFormatPr baseColWidth="10" defaultColWidth="12.5" defaultRowHeight="15" customHeight="1" x14ac:dyDescent="0.2"/>
  <cols>
    <col min="1" max="1" width="2.5" style="14" customWidth="1"/>
    <col min="2" max="2" width="21.83203125" style="14" bestFit="1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33" t="s">
        <v>10</v>
      </c>
      <c r="C1" s="134"/>
      <c r="D1" s="13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19">
        <v>44384</v>
      </c>
      <c r="C3" s="20">
        <v>6.25E-2</v>
      </c>
      <c r="D3" s="21" t="s">
        <v>14</v>
      </c>
    </row>
    <row r="4" spans="1:25" ht="30.75" customHeight="1" x14ac:dyDescent="0.2">
      <c r="B4" s="22">
        <v>44459</v>
      </c>
      <c r="C4" s="23">
        <v>2.0833333333333332E-2</v>
      </c>
      <c r="D4" s="24" t="s">
        <v>15</v>
      </c>
    </row>
    <row r="5" spans="1:25" ht="30.75" customHeight="1" x14ac:dyDescent="0.2">
      <c r="B5" s="22">
        <v>44459</v>
      </c>
      <c r="C5" s="23">
        <v>2.0833333333333332E-2</v>
      </c>
      <c r="D5" s="24" t="s">
        <v>16</v>
      </c>
    </row>
    <row r="6" spans="1:25" ht="30.75" customHeight="1" x14ac:dyDescent="0.2">
      <c r="B6" s="22">
        <v>44468</v>
      </c>
      <c r="C6" s="25">
        <v>4.1666666666666664E-2</v>
      </c>
      <c r="D6" s="26" t="s">
        <v>17</v>
      </c>
    </row>
    <row r="7" spans="1:25" ht="30.75" customHeight="1" x14ac:dyDescent="0.2">
      <c r="B7" s="22">
        <v>44470</v>
      </c>
      <c r="C7" s="27">
        <v>1.7361111111111112E-2</v>
      </c>
      <c r="D7" s="21" t="s">
        <v>18</v>
      </c>
    </row>
    <row r="8" spans="1:25" ht="30.75" customHeight="1" x14ac:dyDescent="0.2">
      <c r="B8" s="22">
        <v>44470</v>
      </c>
      <c r="C8" s="27">
        <v>2.7777777777777776E-2</v>
      </c>
      <c r="D8" s="21" t="s">
        <v>19</v>
      </c>
    </row>
    <row r="9" spans="1:25" ht="30.75" customHeight="1" thickBot="1" x14ac:dyDescent="0.25">
      <c r="B9" s="28">
        <v>44477</v>
      </c>
      <c r="C9" s="29">
        <v>2.7777777777777776E-2</v>
      </c>
      <c r="D9" s="30" t="s">
        <v>20</v>
      </c>
    </row>
    <row r="10" spans="1:25" ht="30.75" customHeight="1" thickTop="1" x14ac:dyDescent="0.2">
      <c r="B10" s="22">
        <v>44480</v>
      </c>
      <c r="C10" s="31">
        <v>8.3333333333333329E-2</v>
      </c>
      <c r="D10" s="32" t="s">
        <v>21</v>
      </c>
    </row>
    <row r="11" spans="1:25" ht="30.75" customHeight="1" x14ac:dyDescent="0.2">
      <c r="B11" s="22">
        <v>44483</v>
      </c>
      <c r="C11" s="20">
        <v>4.1666666666666664E-2</v>
      </c>
      <c r="D11" s="21" t="s">
        <v>22</v>
      </c>
    </row>
    <row r="12" spans="1:25" ht="30.75" customHeight="1" x14ac:dyDescent="0.2">
      <c r="B12" s="22">
        <v>44487</v>
      </c>
      <c r="C12" s="20">
        <v>4.1666666666666664E-2</v>
      </c>
      <c r="D12" s="21" t="s">
        <v>23</v>
      </c>
    </row>
    <row r="13" spans="1:25" ht="30.75" customHeight="1" x14ac:dyDescent="0.2">
      <c r="B13" s="22">
        <v>44488</v>
      </c>
      <c r="C13" s="20">
        <v>4.1666666666666664E-2</v>
      </c>
      <c r="D13" s="21" t="s">
        <v>24</v>
      </c>
    </row>
    <row r="14" spans="1:25" ht="30.75" customHeight="1" x14ac:dyDescent="0.2">
      <c r="B14" s="22">
        <v>44505</v>
      </c>
      <c r="C14" s="31">
        <v>8.3333333333333329E-2</v>
      </c>
      <c r="D14" s="32" t="s">
        <v>25</v>
      </c>
    </row>
    <row r="15" spans="1:25" ht="30.75" customHeight="1" thickBot="1" x14ac:dyDescent="0.25">
      <c r="B15" s="28">
        <v>44505</v>
      </c>
      <c r="C15" s="29">
        <v>2.0833333333333332E-2</v>
      </c>
      <c r="D15" s="30" t="s">
        <v>26</v>
      </c>
    </row>
    <row r="16" spans="1:25" ht="30.75" customHeight="1" thickTop="1" x14ac:dyDescent="0.2">
      <c r="B16" s="22">
        <v>44508</v>
      </c>
      <c r="C16" s="33">
        <v>4.1666666666666664E-2</v>
      </c>
      <c r="D16" s="24" t="s">
        <v>27</v>
      </c>
    </row>
    <row r="17" spans="2:4" ht="30.75" customHeight="1" x14ac:dyDescent="0.2">
      <c r="B17" s="34">
        <v>44522</v>
      </c>
      <c r="C17" s="33">
        <v>8.3333333333333329E-2</v>
      </c>
      <c r="D17" s="35" t="s">
        <v>28</v>
      </c>
    </row>
    <row r="18" spans="2:4" ht="30.75" customHeight="1" x14ac:dyDescent="0.2">
      <c r="B18" s="34">
        <v>44526</v>
      </c>
      <c r="C18" s="33">
        <v>4.1666666666666664E-2</v>
      </c>
      <c r="D18" s="35" t="s">
        <v>23</v>
      </c>
    </row>
    <row r="19" spans="2:4" ht="30.75" customHeight="1" x14ac:dyDescent="0.2">
      <c r="B19" s="34">
        <v>44526</v>
      </c>
      <c r="C19" s="33">
        <v>4.1666666666666664E-2</v>
      </c>
      <c r="D19" s="35" t="s">
        <v>29</v>
      </c>
    </row>
    <row r="20" spans="2:4" ht="30.75" customHeight="1" thickBot="1" x14ac:dyDescent="0.25">
      <c r="B20" s="36">
        <v>44526</v>
      </c>
      <c r="C20" s="37">
        <v>1.0416666666666666E-2</v>
      </c>
      <c r="D20" s="38" t="s">
        <v>30</v>
      </c>
    </row>
    <row r="21" spans="2:4" ht="30.75" customHeight="1" thickTop="1" x14ac:dyDescent="0.2">
      <c r="B21" s="34">
        <v>44536</v>
      </c>
      <c r="C21" s="33">
        <v>8.3333333333333329E-2</v>
      </c>
      <c r="D21" s="39" t="s">
        <v>23</v>
      </c>
    </row>
    <row r="22" spans="2:4" ht="30.75" customHeight="1" thickBot="1" x14ac:dyDescent="0.25">
      <c r="B22" s="36">
        <v>44547</v>
      </c>
      <c r="C22" s="37">
        <v>4.1666666666666664E-2</v>
      </c>
      <c r="D22" s="38" t="s">
        <v>31</v>
      </c>
    </row>
    <row r="23" spans="2:4" ht="30.75" customHeight="1" thickTop="1" x14ac:dyDescent="0.2">
      <c r="B23" s="34">
        <v>44585</v>
      </c>
      <c r="C23" s="33">
        <v>4.1666666666666664E-2</v>
      </c>
      <c r="D23" s="35" t="s">
        <v>23</v>
      </c>
    </row>
    <row r="24" spans="2:4" ht="30.75" customHeight="1" x14ac:dyDescent="0.2">
      <c r="B24" s="34">
        <v>44586</v>
      </c>
      <c r="C24" s="33">
        <v>3.125E-2</v>
      </c>
      <c r="D24" s="35" t="s">
        <v>32</v>
      </c>
    </row>
    <row r="25" spans="2:4" ht="30.75" customHeight="1" thickBot="1" x14ac:dyDescent="0.25">
      <c r="B25" s="36">
        <v>44586</v>
      </c>
      <c r="C25" s="37">
        <v>5.2083333333333336E-2</v>
      </c>
      <c r="D25" s="38" t="s">
        <v>23</v>
      </c>
    </row>
    <row r="26" spans="2:4" ht="30.75" customHeight="1" thickTop="1" thickBot="1" x14ac:dyDescent="0.25">
      <c r="B26" s="36">
        <v>44602</v>
      </c>
      <c r="C26" s="37">
        <v>8.3333333333333329E-2</v>
      </c>
      <c r="D26" s="38" t="s">
        <v>23</v>
      </c>
    </row>
    <row r="27" spans="2:4" ht="30.75" customHeight="1" thickTop="1" thickBot="1" x14ac:dyDescent="0.25">
      <c r="B27" s="119">
        <v>44624</v>
      </c>
      <c r="C27" s="120">
        <v>4.1666666666666664E-2</v>
      </c>
      <c r="D27" s="121" t="s">
        <v>254</v>
      </c>
    </row>
    <row r="28" spans="2:4" ht="30.75" customHeight="1" thickTop="1" x14ac:dyDescent="0.2">
      <c r="B28" s="34">
        <v>44651</v>
      </c>
      <c r="C28" s="33">
        <v>0.125</v>
      </c>
      <c r="D28" s="35" t="s">
        <v>23</v>
      </c>
    </row>
    <row r="29" spans="2:4" ht="30.75" customHeight="1" thickBot="1" x14ac:dyDescent="0.25">
      <c r="B29" s="125">
        <v>44663</v>
      </c>
      <c r="C29" s="126">
        <v>4.1666666666666664E-2</v>
      </c>
      <c r="D29" s="127" t="s">
        <v>329</v>
      </c>
    </row>
    <row r="30" spans="2:4" ht="30.75" customHeight="1" thickTop="1" x14ac:dyDescent="0.2">
      <c r="B30" s="122"/>
      <c r="C30" s="123"/>
      <c r="D30" s="124"/>
    </row>
    <row r="31" spans="2:4" ht="30.75" customHeight="1" x14ac:dyDescent="0.2"/>
    <row r="32" spans="2:4" ht="30.75" customHeight="1" x14ac:dyDescent="0.2"/>
    <row r="33" ht="30.75" customHeight="1" x14ac:dyDescent="0.2"/>
    <row r="34" ht="30.75" customHeight="1" x14ac:dyDescent="0.2"/>
    <row r="35" ht="30.75" customHeight="1" x14ac:dyDescent="0.2"/>
    <row r="36" ht="30.75" customHeight="1" x14ac:dyDescent="0.2"/>
    <row r="37" ht="30.75" customHeight="1" x14ac:dyDescent="0.2"/>
    <row r="38" ht="30.75" customHeight="1" x14ac:dyDescent="0.2"/>
    <row r="39" ht="30.75" customHeight="1" x14ac:dyDescent="0.2"/>
    <row r="40" ht="30.75" customHeight="1" x14ac:dyDescent="0.2"/>
    <row r="41" ht="30.75" customHeight="1" x14ac:dyDescent="0.2"/>
    <row r="42" ht="30.75" customHeight="1" x14ac:dyDescent="0.2"/>
    <row r="43" ht="30.75" customHeight="1" x14ac:dyDescent="0.2"/>
    <row r="44" ht="30.75" customHeight="1" x14ac:dyDescent="0.2"/>
    <row r="45" ht="30.75" customHeight="1" x14ac:dyDescent="0.2"/>
    <row r="46" ht="30.75" customHeight="1" x14ac:dyDescent="0.2"/>
    <row r="47" ht="30.75" customHeight="1" x14ac:dyDescent="0.2"/>
    <row r="48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Y1046"/>
  <sheetViews>
    <sheetView showGridLines="0" topLeftCell="A87" workbookViewId="0">
      <selection activeCell="D105" sqref="D105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33" t="s">
        <v>33</v>
      </c>
      <c r="C1" s="134"/>
      <c r="D1" s="13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40">
        <v>44459</v>
      </c>
      <c r="C3" s="41">
        <v>6.9444444444444441E-3</v>
      </c>
      <c r="D3" s="42" t="s">
        <v>34</v>
      </c>
    </row>
    <row r="4" spans="1:25" ht="30.75" customHeight="1" x14ac:dyDescent="0.2">
      <c r="B4" s="40">
        <v>44462</v>
      </c>
      <c r="C4" s="41">
        <v>5.2083333333333336E-2</v>
      </c>
      <c r="D4" s="42" t="s">
        <v>35</v>
      </c>
    </row>
    <row r="5" spans="1:25" ht="30.75" customHeight="1" x14ac:dyDescent="0.2">
      <c r="B5" s="40">
        <v>44463</v>
      </c>
      <c r="C5" s="41">
        <v>2.7777777777777776E-2</v>
      </c>
      <c r="D5" s="42" t="s">
        <v>36</v>
      </c>
    </row>
    <row r="6" spans="1:25" ht="30.75" customHeight="1" x14ac:dyDescent="0.2">
      <c r="B6" s="40">
        <v>44464</v>
      </c>
      <c r="C6" s="41">
        <v>6.9444444444444441E-3</v>
      </c>
      <c r="D6" s="42" t="s">
        <v>37</v>
      </c>
    </row>
    <row r="7" spans="1:25" ht="30.75" customHeight="1" x14ac:dyDescent="0.2">
      <c r="B7" s="40">
        <v>44466</v>
      </c>
      <c r="C7" s="41">
        <v>4.1666666666666664E-2</v>
      </c>
      <c r="D7" s="42" t="s">
        <v>38</v>
      </c>
    </row>
    <row r="8" spans="1:25" ht="30.75" customHeight="1" x14ac:dyDescent="0.2">
      <c r="B8" s="40">
        <v>44467</v>
      </c>
      <c r="C8" s="41">
        <v>4.1666666666666664E-2</v>
      </c>
      <c r="D8" s="42" t="s">
        <v>39</v>
      </c>
    </row>
    <row r="9" spans="1:25" ht="30.75" customHeight="1" thickBot="1" x14ac:dyDescent="0.25">
      <c r="B9" s="43">
        <v>44468</v>
      </c>
      <c r="C9" s="44">
        <v>6.9444444444444441E-3</v>
      </c>
      <c r="D9" s="45" t="s">
        <v>40</v>
      </c>
    </row>
    <row r="10" spans="1:25" ht="30.75" customHeight="1" thickTop="1" x14ac:dyDescent="0.2">
      <c r="B10" s="40">
        <v>44479</v>
      </c>
      <c r="C10" s="46">
        <v>2.0833333333333332E-2</v>
      </c>
      <c r="D10" s="47" t="s">
        <v>41</v>
      </c>
    </row>
    <row r="11" spans="1:25" ht="30.75" customHeight="1" x14ac:dyDescent="0.2">
      <c r="B11" s="40">
        <v>44480</v>
      </c>
      <c r="C11" s="41">
        <v>3.125E-2</v>
      </c>
      <c r="D11" s="42" t="s">
        <v>42</v>
      </c>
    </row>
    <row r="12" spans="1:25" ht="30.75" customHeight="1" x14ac:dyDescent="0.2">
      <c r="B12" s="40">
        <v>44480</v>
      </c>
      <c r="C12" s="41">
        <v>2.0833333333333332E-2</v>
      </c>
      <c r="D12" s="42" t="s">
        <v>43</v>
      </c>
    </row>
    <row r="13" spans="1:25" ht="30.75" customHeight="1" x14ac:dyDescent="0.2">
      <c r="B13" s="40">
        <v>44482</v>
      </c>
      <c r="C13" s="41">
        <v>2.0833333333333332E-2</v>
      </c>
      <c r="D13" s="42" t="s">
        <v>44</v>
      </c>
    </row>
    <row r="14" spans="1:25" ht="30.75" customHeight="1" x14ac:dyDescent="0.2">
      <c r="B14" s="40">
        <v>44482</v>
      </c>
      <c r="C14" s="41">
        <v>2.0833333333333332E-2</v>
      </c>
      <c r="D14" s="42" t="s">
        <v>45</v>
      </c>
    </row>
    <row r="15" spans="1:25" ht="30.75" customHeight="1" x14ac:dyDescent="0.2">
      <c r="B15" s="40">
        <v>44482</v>
      </c>
      <c r="C15" s="41">
        <v>2.0833333333333332E-2</v>
      </c>
      <c r="D15" s="42" t="s">
        <v>46</v>
      </c>
    </row>
    <row r="16" spans="1:25" ht="30.75" customHeight="1" x14ac:dyDescent="0.2">
      <c r="B16" s="40">
        <v>44484</v>
      </c>
      <c r="C16" s="41">
        <v>0.125</v>
      </c>
      <c r="D16" s="42" t="s">
        <v>47</v>
      </c>
    </row>
    <row r="17" spans="2:4" ht="30.75" customHeight="1" x14ac:dyDescent="0.2">
      <c r="B17" s="40">
        <v>44484</v>
      </c>
      <c r="C17" s="41">
        <v>6.9444444444444441E-3</v>
      </c>
      <c r="D17" s="42" t="s">
        <v>40</v>
      </c>
    </row>
    <row r="18" spans="2:4" ht="30.75" customHeight="1" x14ac:dyDescent="0.2">
      <c r="B18" s="40">
        <v>44485</v>
      </c>
      <c r="C18" s="41">
        <v>0.10416666666666667</v>
      </c>
      <c r="D18" s="42" t="s">
        <v>47</v>
      </c>
    </row>
    <row r="19" spans="2:4" ht="30.75" customHeight="1" x14ac:dyDescent="0.2">
      <c r="B19" s="40">
        <v>44487</v>
      </c>
      <c r="C19" s="41">
        <v>1.3888888888888888E-2</v>
      </c>
      <c r="D19" s="42" t="s">
        <v>48</v>
      </c>
    </row>
    <row r="20" spans="2:4" ht="30.75" customHeight="1" x14ac:dyDescent="0.2">
      <c r="B20" s="40">
        <v>44491</v>
      </c>
      <c r="C20" s="46">
        <v>2.0833333333333332E-2</v>
      </c>
      <c r="D20" s="47" t="s">
        <v>49</v>
      </c>
    </row>
    <row r="21" spans="2:4" ht="30.75" customHeight="1" x14ac:dyDescent="0.2">
      <c r="B21" s="40">
        <v>44493</v>
      </c>
      <c r="C21" s="41">
        <v>1.3888888888888888E-2</v>
      </c>
      <c r="D21" s="42" t="s">
        <v>50</v>
      </c>
    </row>
    <row r="22" spans="2:4" ht="30.75" customHeight="1" x14ac:dyDescent="0.2">
      <c r="B22" s="40">
        <v>44494</v>
      </c>
      <c r="C22" s="41">
        <v>3.125E-2</v>
      </c>
      <c r="D22" s="42" t="s">
        <v>51</v>
      </c>
    </row>
    <row r="23" spans="2:4" ht="30.75" customHeight="1" x14ac:dyDescent="0.2">
      <c r="B23" s="40">
        <v>44494</v>
      </c>
      <c r="C23" s="41">
        <v>1.0416666666666666E-2</v>
      </c>
      <c r="D23" s="42" t="s">
        <v>52</v>
      </c>
    </row>
    <row r="24" spans="2:4" ht="30.75" customHeight="1" x14ac:dyDescent="0.2">
      <c r="B24" s="40">
        <v>44497</v>
      </c>
      <c r="C24" s="41">
        <v>2.0833333333333332E-2</v>
      </c>
      <c r="D24" s="42" t="s">
        <v>53</v>
      </c>
    </row>
    <row r="25" spans="2:4" ht="30.75" customHeight="1" x14ac:dyDescent="0.2">
      <c r="B25" s="40">
        <v>44497</v>
      </c>
      <c r="C25" s="41">
        <v>4.1666666666666664E-2</v>
      </c>
      <c r="D25" s="42" t="s">
        <v>54</v>
      </c>
    </row>
    <row r="26" spans="2:4" ht="30.75" customHeight="1" x14ac:dyDescent="0.2">
      <c r="B26" s="40">
        <v>44497</v>
      </c>
      <c r="C26" s="41">
        <v>1.0416666666666666E-2</v>
      </c>
      <c r="D26" s="42" t="s">
        <v>55</v>
      </c>
    </row>
    <row r="27" spans="2:4" ht="30.75" customHeight="1" x14ac:dyDescent="0.2">
      <c r="B27" s="40">
        <v>44501</v>
      </c>
      <c r="C27" s="41">
        <v>8.3333333333333329E-2</v>
      </c>
      <c r="D27" s="42" t="s">
        <v>56</v>
      </c>
    </row>
    <row r="28" spans="2:4" ht="30.75" customHeight="1" x14ac:dyDescent="0.2">
      <c r="B28" s="40">
        <v>44504</v>
      </c>
      <c r="C28" s="41">
        <v>5.2083333333333336E-2</v>
      </c>
      <c r="D28" s="42" t="s">
        <v>57</v>
      </c>
    </row>
    <row r="29" spans="2:4" ht="30.75" customHeight="1" thickBot="1" x14ac:dyDescent="0.25">
      <c r="B29" s="43">
        <v>44505</v>
      </c>
      <c r="C29" s="44">
        <v>1.0416666666666666E-2</v>
      </c>
      <c r="D29" s="48" t="s">
        <v>58</v>
      </c>
    </row>
    <row r="30" spans="2:4" ht="30.75" customHeight="1" thickTop="1" x14ac:dyDescent="0.2">
      <c r="B30" s="40">
        <v>44506</v>
      </c>
      <c r="C30" s="46">
        <v>2.0833333333333332E-2</v>
      </c>
      <c r="D30" s="47" t="s">
        <v>59</v>
      </c>
    </row>
    <row r="31" spans="2:4" ht="30.75" customHeight="1" x14ac:dyDescent="0.2">
      <c r="B31" s="40">
        <v>44515</v>
      </c>
      <c r="C31" s="41">
        <v>4.1666666666666664E-2</v>
      </c>
      <c r="D31" s="42" t="s">
        <v>60</v>
      </c>
    </row>
    <row r="32" spans="2:4" ht="30.75" customHeight="1" x14ac:dyDescent="0.2">
      <c r="B32" s="40">
        <v>44517</v>
      </c>
      <c r="C32" s="41">
        <v>0.1875</v>
      </c>
      <c r="D32" s="42" t="s">
        <v>61</v>
      </c>
    </row>
    <row r="33" spans="2:4" ht="30.75" customHeight="1" x14ac:dyDescent="0.2">
      <c r="B33" s="40">
        <v>44518</v>
      </c>
      <c r="C33" s="41">
        <v>4.1666666666666664E-2</v>
      </c>
      <c r="D33" s="42" t="s">
        <v>62</v>
      </c>
    </row>
    <row r="34" spans="2:4" ht="30.75" customHeight="1" x14ac:dyDescent="0.2">
      <c r="B34" s="40">
        <v>44519</v>
      </c>
      <c r="C34" s="41">
        <v>1.0416666666666666E-2</v>
      </c>
      <c r="D34" s="42" t="s">
        <v>63</v>
      </c>
    </row>
    <row r="35" spans="2:4" ht="32.25" customHeight="1" x14ac:dyDescent="0.2">
      <c r="B35" s="40">
        <v>44519</v>
      </c>
      <c r="C35" s="41">
        <v>8.3333333333333329E-2</v>
      </c>
      <c r="D35" s="42" t="s">
        <v>64</v>
      </c>
    </row>
    <row r="36" spans="2:4" ht="30.75" customHeight="1" x14ac:dyDescent="0.2">
      <c r="B36" s="49">
        <v>44521</v>
      </c>
      <c r="C36" s="41">
        <v>6.9444444444444441E-3</v>
      </c>
      <c r="D36" s="50" t="s">
        <v>40</v>
      </c>
    </row>
    <row r="37" spans="2:4" ht="30.75" customHeight="1" x14ac:dyDescent="0.2">
      <c r="B37" s="49">
        <v>44524</v>
      </c>
      <c r="C37" s="41">
        <v>2.0833333333333332E-2</v>
      </c>
      <c r="D37" s="50" t="s">
        <v>65</v>
      </c>
    </row>
    <row r="38" spans="2:4" ht="30.75" customHeight="1" x14ac:dyDescent="0.2">
      <c r="B38" s="49">
        <v>44525</v>
      </c>
      <c r="C38" s="41">
        <v>4.1666666666666664E-2</v>
      </c>
      <c r="D38" s="50" t="s">
        <v>66</v>
      </c>
    </row>
    <row r="39" spans="2:4" ht="30.75" customHeight="1" thickBot="1" x14ac:dyDescent="0.25">
      <c r="B39" s="51">
        <v>44525</v>
      </c>
      <c r="C39" s="44">
        <v>4.1666666666666664E-2</v>
      </c>
      <c r="D39" s="52" t="s">
        <v>67</v>
      </c>
    </row>
    <row r="40" spans="2:4" ht="30.75" customHeight="1" thickTop="1" x14ac:dyDescent="0.2">
      <c r="B40" s="49">
        <v>44528</v>
      </c>
      <c r="C40" s="41">
        <v>2.0833333333333332E-2</v>
      </c>
      <c r="D40" s="50" t="s">
        <v>68</v>
      </c>
    </row>
    <row r="41" spans="2:4" ht="30.75" customHeight="1" x14ac:dyDescent="0.2">
      <c r="B41" s="49">
        <v>44543</v>
      </c>
      <c r="C41" s="41">
        <v>8.3333333333333329E-2</v>
      </c>
      <c r="D41" s="50" t="s">
        <v>69</v>
      </c>
    </row>
    <row r="42" spans="2:4" ht="30.75" customHeight="1" x14ac:dyDescent="0.2">
      <c r="B42" s="49">
        <v>44543</v>
      </c>
      <c r="C42" s="41">
        <v>6.9444444444444441E-3</v>
      </c>
      <c r="D42" s="50" t="s">
        <v>70</v>
      </c>
    </row>
    <row r="43" spans="2:4" ht="30.75" customHeight="1" x14ac:dyDescent="0.2">
      <c r="B43" s="49">
        <v>44543</v>
      </c>
      <c r="C43" s="41">
        <v>8.3333333333333329E-2</v>
      </c>
      <c r="D43" s="50" t="s">
        <v>71</v>
      </c>
    </row>
    <row r="44" spans="2:4" ht="30.75" customHeight="1" x14ac:dyDescent="0.2">
      <c r="B44" s="49">
        <v>44544</v>
      </c>
      <c r="C44" s="41">
        <v>6.25E-2</v>
      </c>
      <c r="D44" s="50" t="s">
        <v>72</v>
      </c>
    </row>
    <row r="45" spans="2:4" ht="30.75" customHeight="1" x14ac:dyDescent="0.2">
      <c r="B45" s="49">
        <v>44545</v>
      </c>
      <c r="C45" s="41">
        <v>2.0833333333333332E-2</v>
      </c>
      <c r="D45" s="50" t="s">
        <v>73</v>
      </c>
    </row>
    <row r="46" spans="2:4" ht="30.75" customHeight="1" x14ac:dyDescent="0.2">
      <c r="B46" s="49">
        <v>44545</v>
      </c>
      <c r="C46" s="41">
        <v>1.0416666666666666E-2</v>
      </c>
      <c r="D46" s="50" t="s">
        <v>74</v>
      </c>
    </row>
    <row r="47" spans="2:4" ht="30.75" customHeight="1" x14ac:dyDescent="0.2">
      <c r="B47" s="49">
        <v>44545</v>
      </c>
      <c r="C47" s="41">
        <v>2.0833333333333332E-2</v>
      </c>
      <c r="D47" s="50" t="s">
        <v>75</v>
      </c>
    </row>
    <row r="48" spans="2:4" ht="30.75" customHeight="1" x14ac:dyDescent="0.2">
      <c r="B48" s="49">
        <v>44546</v>
      </c>
      <c r="C48" s="41">
        <v>2.0833333333333332E-2</v>
      </c>
      <c r="D48" s="50" t="s">
        <v>76</v>
      </c>
    </row>
    <row r="49" spans="2:4" ht="30.75" customHeight="1" x14ac:dyDescent="0.2">
      <c r="B49" s="49">
        <v>44546</v>
      </c>
      <c r="C49" s="41">
        <v>3.472222222222222E-3</v>
      </c>
      <c r="D49" s="50" t="s">
        <v>77</v>
      </c>
    </row>
    <row r="50" spans="2:4" ht="30.75" customHeight="1" thickBot="1" x14ac:dyDescent="0.25">
      <c r="B50" s="51">
        <v>44547</v>
      </c>
      <c r="C50" s="44">
        <v>2.0833333333333332E-2</v>
      </c>
      <c r="D50" s="52" t="s">
        <v>78</v>
      </c>
    </row>
    <row r="51" spans="2:4" ht="30.75" customHeight="1" thickTop="1" x14ac:dyDescent="0.2">
      <c r="B51" s="49">
        <v>44548</v>
      </c>
      <c r="C51" s="46">
        <v>6.9444444444444441E-3</v>
      </c>
      <c r="D51" s="53" t="s">
        <v>68</v>
      </c>
    </row>
    <row r="52" spans="2:4" ht="30.75" customHeight="1" x14ac:dyDescent="0.2">
      <c r="B52" s="49">
        <v>44585</v>
      </c>
      <c r="C52" s="41">
        <v>1.0416666666666666E-2</v>
      </c>
      <c r="D52" s="50" t="s">
        <v>79</v>
      </c>
    </row>
    <row r="53" spans="2:4" ht="30.75" customHeight="1" x14ac:dyDescent="0.2">
      <c r="B53" s="49">
        <v>44585</v>
      </c>
      <c r="C53" s="41">
        <v>1.0416666666666666E-2</v>
      </c>
      <c r="D53" s="50" t="s">
        <v>80</v>
      </c>
    </row>
    <row r="54" spans="2:4" ht="30.75" customHeight="1" thickBot="1" x14ac:dyDescent="0.25">
      <c r="B54" s="51">
        <v>44586</v>
      </c>
      <c r="C54" s="44">
        <v>2.0833333333333332E-2</v>
      </c>
      <c r="D54" s="52" t="s">
        <v>81</v>
      </c>
    </row>
    <row r="55" spans="2:4" ht="30.75" customHeight="1" thickTop="1" x14ac:dyDescent="0.2">
      <c r="B55" s="49">
        <v>44587</v>
      </c>
      <c r="C55" s="41">
        <v>8.3333333333333329E-2</v>
      </c>
      <c r="D55" s="50" t="s">
        <v>82</v>
      </c>
    </row>
    <row r="56" spans="2:4" ht="30.75" customHeight="1" x14ac:dyDescent="0.2">
      <c r="B56" s="49">
        <v>44587</v>
      </c>
      <c r="C56" s="41">
        <v>5.2083333333333336E-2</v>
      </c>
      <c r="D56" s="50" t="s">
        <v>83</v>
      </c>
    </row>
    <row r="57" spans="2:4" ht="30.75" customHeight="1" x14ac:dyDescent="0.2">
      <c r="B57" s="49">
        <v>44587</v>
      </c>
      <c r="C57" s="41">
        <v>1.0416666666666666E-2</v>
      </c>
      <c r="D57" s="50" t="s">
        <v>210</v>
      </c>
    </row>
    <row r="58" spans="2:4" ht="30.75" customHeight="1" x14ac:dyDescent="0.2">
      <c r="B58" s="49">
        <v>44590</v>
      </c>
      <c r="C58" s="41">
        <v>6.25E-2</v>
      </c>
      <c r="D58" s="50" t="s">
        <v>211</v>
      </c>
    </row>
    <row r="59" spans="2:4" ht="30.75" customHeight="1" x14ac:dyDescent="0.2">
      <c r="B59" s="49">
        <v>44614</v>
      </c>
      <c r="C59" s="41">
        <v>0.10416666666666667</v>
      </c>
      <c r="D59" s="50" t="s">
        <v>161</v>
      </c>
    </row>
    <row r="60" spans="2:4" ht="30.75" customHeight="1" x14ac:dyDescent="0.2">
      <c r="B60" s="49">
        <v>44614</v>
      </c>
      <c r="C60" s="41">
        <v>2.0833333333333332E-2</v>
      </c>
      <c r="D60" s="50" t="s">
        <v>239</v>
      </c>
    </row>
    <row r="61" spans="2:4" ht="30.75" customHeight="1" x14ac:dyDescent="0.2">
      <c r="B61" s="49">
        <v>44614</v>
      </c>
      <c r="C61" s="41">
        <v>2.0833333333333332E-2</v>
      </c>
      <c r="D61" s="50" t="s">
        <v>240</v>
      </c>
    </row>
    <row r="62" spans="2:4" ht="30.75" customHeight="1" x14ac:dyDescent="0.2">
      <c r="B62" s="49">
        <v>44615</v>
      </c>
      <c r="C62" s="41">
        <v>6.25E-2</v>
      </c>
      <c r="D62" s="50" t="s">
        <v>241</v>
      </c>
    </row>
    <row r="63" spans="2:4" ht="30.75" customHeight="1" x14ac:dyDescent="0.2">
      <c r="B63" s="49">
        <v>44621</v>
      </c>
      <c r="C63" s="41">
        <v>8.3333333333333329E-2</v>
      </c>
      <c r="D63" s="50" t="s">
        <v>247</v>
      </c>
    </row>
    <row r="64" spans="2:4" ht="30.75" customHeight="1" thickBot="1" x14ac:dyDescent="0.25">
      <c r="B64" s="51">
        <v>44621</v>
      </c>
      <c r="C64" s="44">
        <v>2.0833333333333332E-2</v>
      </c>
      <c r="D64" s="52" t="s">
        <v>248</v>
      </c>
    </row>
    <row r="65" spans="2:4" ht="30.75" customHeight="1" thickTop="1" x14ac:dyDescent="0.2">
      <c r="B65" s="49">
        <v>44625</v>
      </c>
      <c r="C65" s="46">
        <v>4.1666666666666664E-2</v>
      </c>
      <c r="D65" s="53" t="s">
        <v>255</v>
      </c>
    </row>
    <row r="66" spans="2:4" ht="30.75" customHeight="1" x14ac:dyDescent="0.2">
      <c r="B66" s="49">
        <v>44629</v>
      </c>
      <c r="C66" s="41">
        <v>1.0416666666666666E-2</v>
      </c>
      <c r="D66" s="50" t="s">
        <v>256</v>
      </c>
    </row>
    <row r="67" spans="2:4" ht="30.75" customHeight="1" x14ac:dyDescent="0.2">
      <c r="B67" s="49">
        <v>44633</v>
      </c>
      <c r="C67" s="41">
        <v>1.0416666666666666E-2</v>
      </c>
      <c r="D67" s="50" t="s">
        <v>211</v>
      </c>
    </row>
    <row r="68" spans="2:4" ht="30.75" customHeight="1" x14ac:dyDescent="0.2">
      <c r="B68" s="49">
        <v>44633</v>
      </c>
      <c r="C68" s="41">
        <v>1.0416666666666666E-2</v>
      </c>
      <c r="D68" s="50" t="s">
        <v>259</v>
      </c>
    </row>
    <row r="69" spans="2:4" ht="30.75" customHeight="1" x14ac:dyDescent="0.2">
      <c r="B69" s="49">
        <v>44633</v>
      </c>
      <c r="C69" s="41">
        <v>1.0416666666666666E-2</v>
      </c>
      <c r="D69" s="50" t="s">
        <v>260</v>
      </c>
    </row>
    <row r="70" spans="2:4" ht="30.75" customHeight="1" x14ac:dyDescent="0.2">
      <c r="B70" s="49">
        <v>44633</v>
      </c>
      <c r="C70" s="41">
        <v>1.0416666666666666E-2</v>
      </c>
      <c r="D70" s="50" t="s">
        <v>261</v>
      </c>
    </row>
    <row r="71" spans="2:4" ht="30.75" customHeight="1" x14ac:dyDescent="0.2">
      <c r="B71" s="49">
        <v>44634</v>
      </c>
      <c r="C71" s="41">
        <v>0.10416666666666667</v>
      </c>
      <c r="D71" s="50" t="s">
        <v>262</v>
      </c>
    </row>
    <row r="72" spans="2:4" ht="30.75" customHeight="1" x14ac:dyDescent="0.2">
      <c r="B72" s="49">
        <v>44634</v>
      </c>
      <c r="C72" s="41">
        <v>6.9444444444444441E-3</v>
      </c>
      <c r="D72" s="50" t="s">
        <v>263</v>
      </c>
    </row>
    <row r="73" spans="2:4" ht="30.75" customHeight="1" x14ac:dyDescent="0.2">
      <c r="B73" s="49">
        <v>44642</v>
      </c>
      <c r="C73" s="41">
        <v>4.1666666666666664E-2</v>
      </c>
      <c r="D73" s="50" t="s">
        <v>264</v>
      </c>
    </row>
    <row r="74" spans="2:4" ht="30.75" customHeight="1" x14ac:dyDescent="0.2">
      <c r="B74" s="49">
        <v>44642</v>
      </c>
      <c r="C74" s="41">
        <v>2.0833333333333332E-2</v>
      </c>
      <c r="D74" s="50" t="s">
        <v>265</v>
      </c>
    </row>
    <row r="75" spans="2:4" ht="30.75" customHeight="1" x14ac:dyDescent="0.2">
      <c r="B75" s="49">
        <v>44642</v>
      </c>
      <c r="C75" s="41">
        <v>2.0833333333333332E-2</v>
      </c>
      <c r="D75" s="50" t="s">
        <v>266</v>
      </c>
    </row>
    <row r="76" spans="2:4" ht="30.75" customHeight="1" x14ac:dyDescent="0.2">
      <c r="B76" s="49">
        <v>44642</v>
      </c>
      <c r="C76" s="41">
        <v>1.0416666666666666E-2</v>
      </c>
      <c r="D76" s="50" t="s">
        <v>267</v>
      </c>
    </row>
    <row r="77" spans="2:4" ht="30.75" customHeight="1" x14ac:dyDescent="0.2">
      <c r="B77" s="49">
        <v>44642</v>
      </c>
      <c r="C77" s="41">
        <v>6.25E-2</v>
      </c>
      <c r="D77" s="50" t="s">
        <v>268</v>
      </c>
    </row>
    <row r="78" spans="2:4" ht="30.75" customHeight="1" x14ac:dyDescent="0.2">
      <c r="B78" s="49">
        <v>44642</v>
      </c>
      <c r="C78" s="41">
        <v>0.10416666666666667</v>
      </c>
      <c r="D78" s="50" t="s">
        <v>269</v>
      </c>
    </row>
    <row r="79" spans="2:4" ht="30.75" customHeight="1" thickBot="1" x14ac:dyDescent="0.25">
      <c r="B79" s="51">
        <v>44642</v>
      </c>
      <c r="C79" s="44">
        <v>2.0833333333333332E-2</v>
      </c>
      <c r="D79" s="52" t="s">
        <v>270</v>
      </c>
    </row>
    <row r="80" spans="2:4" ht="30.75" customHeight="1" thickTop="1" x14ac:dyDescent="0.2">
      <c r="B80" s="49">
        <v>44646</v>
      </c>
      <c r="C80" s="41">
        <v>6.25E-2</v>
      </c>
      <c r="D80" s="50" t="s">
        <v>292</v>
      </c>
    </row>
    <row r="81" spans="2:4" ht="30.75" customHeight="1" x14ac:dyDescent="0.2">
      <c r="B81" s="49">
        <v>44647</v>
      </c>
      <c r="C81" s="41">
        <v>6.25E-2</v>
      </c>
      <c r="D81" s="50" t="s">
        <v>293</v>
      </c>
    </row>
    <row r="82" spans="2:4" ht="30.75" customHeight="1" x14ac:dyDescent="0.2">
      <c r="B82" s="49">
        <v>44648</v>
      </c>
      <c r="C82" s="41">
        <v>2.0833333333333332E-2</v>
      </c>
      <c r="D82" s="50" t="s">
        <v>294</v>
      </c>
    </row>
    <row r="83" spans="2:4" ht="30.75" customHeight="1" x14ac:dyDescent="0.2">
      <c r="B83" s="49">
        <v>44650</v>
      </c>
      <c r="C83" s="41">
        <v>4.1666666666666664E-2</v>
      </c>
      <c r="D83" s="50" t="s">
        <v>298</v>
      </c>
    </row>
    <row r="84" spans="2:4" ht="30.75" customHeight="1" x14ac:dyDescent="0.2">
      <c r="B84" s="49">
        <v>44653</v>
      </c>
      <c r="C84" s="41">
        <v>0.11458333333333333</v>
      </c>
      <c r="D84" s="50" t="s">
        <v>299</v>
      </c>
    </row>
    <row r="85" spans="2:4" ht="30.75" customHeight="1" x14ac:dyDescent="0.2">
      <c r="B85" s="49">
        <v>44653</v>
      </c>
      <c r="C85" s="41">
        <v>1.0416666666666666E-2</v>
      </c>
      <c r="D85" s="50" t="s">
        <v>300</v>
      </c>
    </row>
    <row r="86" spans="2:4" ht="30.75" customHeight="1" x14ac:dyDescent="0.2">
      <c r="B86" s="49">
        <v>44656</v>
      </c>
      <c r="C86" s="41">
        <v>5.2083333333333336E-2</v>
      </c>
      <c r="D86" s="50" t="s">
        <v>301</v>
      </c>
    </row>
    <row r="87" spans="2:4" ht="30.75" customHeight="1" x14ac:dyDescent="0.2">
      <c r="B87" s="49">
        <v>44657</v>
      </c>
      <c r="C87" s="41">
        <v>6.9444444444444441E-3</v>
      </c>
      <c r="D87" s="50" t="s">
        <v>302</v>
      </c>
    </row>
    <row r="88" spans="2:4" ht="30.75" customHeight="1" x14ac:dyDescent="0.2">
      <c r="B88" s="49">
        <v>44661</v>
      </c>
      <c r="C88" s="41">
        <v>4.1666666666666664E-2</v>
      </c>
      <c r="D88" s="50" t="s">
        <v>313</v>
      </c>
    </row>
    <row r="89" spans="2:4" ht="30.75" customHeight="1" x14ac:dyDescent="0.2">
      <c r="B89" s="49">
        <v>44661</v>
      </c>
      <c r="C89" s="41">
        <v>5.2083333333333336E-2</v>
      </c>
      <c r="D89" s="50" t="s">
        <v>314</v>
      </c>
    </row>
    <row r="90" spans="2:4" ht="30.75" customHeight="1" x14ac:dyDescent="0.2">
      <c r="B90" s="49">
        <v>44661</v>
      </c>
      <c r="C90" s="41">
        <v>6.25E-2</v>
      </c>
      <c r="D90" s="50" t="s">
        <v>315</v>
      </c>
    </row>
    <row r="91" spans="2:4" ht="30.75" customHeight="1" x14ac:dyDescent="0.2">
      <c r="B91" s="49">
        <v>44662</v>
      </c>
      <c r="C91" s="41">
        <v>4.1666666666666664E-2</v>
      </c>
      <c r="D91" s="50" t="s">
        <v>316</v>
      </c>
    </row>
    <row r="92" spans="2:4" ht="30.75" customHeight="1" thickBot="1" x14ac:dyDescent="0.25">
      <c r="B92" s="51">
        <v>44662</v>
      </c>
      <c r="C92" s="44">
        <v>5.2083333333333336E-2</v>
      </c>
      <c r="D92" s="52" t="s">
        <v>317</v>
      </c>
    </row>
    <row r="93" spans="2:4" ht="30.75" customHeight="1" thickTop="1" x14ac:dyDescent="0.2">
      <c r="B93" s="128">
        <v>44677</v>
      </c>
      <c r="C93" s="129">
        <v>6.9444444444444441E-3</v>
      </c>
      <c r="D93" s="130" t="s">
        <v>59</v>
      </c>
    </row>
    <row r="94" spans="2:4" ht="30.75" customHeight="1" thickBot="1" x14ac:dyDescent="0.25">
      <c r="B94" s="51">
        <v>44685</v>
      </c>
      <c r="C94" s="44">
        <v>4.1666666666666664E-2</v>
      </c>
      <c r="D94" s="52" t="s">
        <v>330</v>
      </c>
    </row>
    <row r="95" spans="2:4" ht="30.75" customHeight="1" thickTop="1" x14ac:dyDescent="0.2">
      <c r="B95" s="49">
        <v>44691</v>
      </c>
      <c r="C95" s="41">
        <v>4.1666666666666664E-2</v>
      </c>
      <c r="D95" s="50" t="s">
        <v>331</v>
      </c>
    </row>
    <row r="96" spans="2:4" ht="30.75" customHeight="1" x14ac:dyDescent="0.2">
      <c r="B96" s="49">
        <v>44692</v>
      </c>
      <c r="C96" s="41">
        <v>6.25E-2</v>
      </c>
      <c r="D96" s="50" t="s">
        <v>332</v>
      </c>
    </row>
    <row r="97" spans="2:4" ht="30.75" customHeight="1" x14ac:dyDescent="0.2">
      <c r="B97" s="49">
        <v>44694</v>
      </c>
      <c r="C97" s="41">
        <v>6.25E-2</v>
      </c>
      <c r="D97" s="50" t="s">
        <v>333</v>
      </c>
    </row>
    <row r="98" spans="2:4" ht="30.75" customHeight="1" x14ac:dyDescent="0.2">
      <c r="B98" s="49">
        <v>44694</v>
      </c>
      <c r="C98" s="41">
        <v>1.0416666666666666E-2</v>
      </c>
      <c r="D98" s="50" t="s">
        <v>135</v>
      </c>
    </row>
    <row r="99" spans="2:4" ht="30.75" customHeight="1" x14ac:dyDescent="0.2">
      <c r="B99" s="49">
        <v>44697</v>
      </c>
      <c r="C99" s="41">
        <v>0.16666666666666666</v>
      </c>
      <c r="D99" s="50" t="s">
        <v>334</v>
      </c>
    </row>
    <row r="100" spans="2:4" ht="30.75" customHeight="1" x14ac:dyDescent="0.2">
      <c r="B100" s="49">
        <v>44697</v>
      </c>
      <c r="C100" s="41">
        <v>4.1666666666666664E-2</v>
      </c>
      <c r="D100" s="50" t="s">
        <v>335</v>
      </c>
    </row>
    <row r="101" spans="2:4" ht="30.75" customHeight="1" x14ac:dyDescent="0.2">
      <c r="B101" s="49">
        <v>44697</v>
      </c>
      <c r="C101" s="41">
        <v>4.1666666666666664E-2</v>
      </c>
      <c r="D101" s="50" t="s">
        <v>336</v>
      </c>
    </row>
    <row r="102" spans="2:4" ht="30.75" customHeight="1" x14ac:dyDescent="0.2">
      <c r="B102" s="49">
        <v>44697</v>
      </c>
      <c r="C102" s="41">
        <v>6.9444444444444441E-3</v>
      </c>
      <c r="D102" s="50" t="s">
        <v>337</v>
      </c>
    </row>
    <row r="103" spans="2:4" ht="30.75" customHeight="1" x14ac:dyDescent="0.2">
      <c r="B103" s="49">
        <v>44697</v>
      </c>
      <c r="C103" s="41">
        <v>2.0833333333333332E-2</v>
      </c>
      <c r="D103" s="50" t="s">
        <v>338</v>
      </c>
    </row>
    <row r="104" spans="2:4" ht="30.75" customHeight="1" x14ac:dyDescent="0.2">
      <c r="B104" s="49">
        <v>44697</v>
      </c>
      <c r="C104" s="41">
        <v>0.16666666666666666</v>
      </c>
      <c r="D104" s="50" t="s">
        <v>343</v>
      </c>
    </row>
    <row r="105" spans="2:4" ht="30.75" customHeight="1" x14ac:dyDescent="0.2"/>
    <row r="106" spans="2:4" ht="30.75" customHeight="1" x14ac:dyDescent="0.2"/>
    <row r="107" spans="2:4" ht="30.75" customHeight="1" x14ac:dyDescent="0.2"/>
    <row r="108" spans="2:4" ht="30.75" customHeight="1" x14ac:dyDescent="0.2"/>
    <row r="109" spans="2:4" ht="30.75" customHeight="1" x14ac:dyDescent="0.2"/>
    <row r="110" spans="2:4" ht="30.75" customHeight="1" x14ac:dyDescent="0.2"/>
    <row r="111" spans="2:4" ht="30.75" customHeight="1" x14ac:dyDescent="0.2"/>
    <row r="112" spans="2:4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  <row r="1040" ht="30.75" customHeight="1" x14ac:dyDescent="0.2"/>
    <row r="1041" ht="30.75" customHeight="1" x14ac:dyDescent="0.2"/>
    <row r="1042" ht="30.75" customHeight="1" x14ac:dyDescent="0.2"/>
    <row r="1043" ht="30.75" customHeight="1" x14ac:dyDescent="0.2"/>
    <row r="1044" ht="30.75" customHeight="1" x14ac:dyDescent="0.2"/>
    <row r="1045" ht="30.75" customHeight="1" x14ac:dyDescent="0.2"/>
    <row r="1046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10"/>
  <sheetViews>
    <sheetView showGridLines="0" topLeftCell="A61" workbookViewId="0">
      <selection activeCell="B79" sqref="B79:D79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33" t="s">
        <v>84</v>
      </c>
      <c r="C1" s="134"/>
      <c r="D1" s="13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2.25" customHeight="1" x14ac:dyDescent="0.2">
      <c r="B3" s="54">
        <v>44460</v>
      </c>
      <c r="C3" s="55">
        <v>6.9444444444444441E-3</v>
      </c>
      <c r="D3" s="21" t="s">
        <v>85</v>
      </c>
    </row>
    <row r="4" spans="1:26" ht="32.25" customHeight="1" x14ac:dyDescent="0.2">
      <c r="B4" s="54">
        <v>44461</v>
      </c>
      <c r="C4" s="55">
        <v>6.9444444444444441E-3</v>
      </c>
      <c r="D4" s="21" t="s">
        <v>86</v>
      </c>
    </row>
    <row r="5" spans="1:26" ht="32.25" customHeight="1" x14ac:dyDescent="0.2">
      <c r="B5" s="54">
        <v>44463</v>
      </c>
      <c r="C5" s="55">
        <v>1.3888888888888888E-2</v>
      </c>
      <c r="D5" s="21" t="s">
        <v>87</v>
      </c>
    </row>
    <row r="6" spans="1:26" ht="32.25" customHeight="1" x14ac:dyDescent="0.2">
      <c r="B6" s="54">
        <v>44465</v>
      </c>
      <c r="C6" s="55">
        <v>4.1666666666666664E-2</v>
      </c>
      <c r="D6" s="21" t="s">
        <v>88</v>
      </c>
    </row>
    <row r="7" spans="1:26" ht="32.25" customHeight="1" x14ac:dyDescent="0.2">
      <c r="B7" s="54">
        <v>44468</v>
      </c>
      <c r="C7" s="55">
        <v>8.3333333333333329E-2</v>
      </c>
      <c r="D7" s="21" t="s">
        <v>89</v>
      </c>
    </row>
    <row r="8" spans="1:26" ht="32.25" customHeight="1" x14ac:dyDescent="0.2">
      <c r="B8" s="54">
        <v>44472</v>
      </c>
      <c r="C8" s="55">
        <v>1.0416666666666666E-2</v>
      </c>
      <c r="D8" s="21" t="s">
        <v>90</v>
      </c>
    </row>
    <row r="9" spans="1:26" ht="32.25" customHeight="1" x14ac:dyDescent="0.2">
      <c r="B9" s="54">
        <v>44472</v>
      </c>
      <c r="C9" s="55">
        <v>2.0833333333333332E-2</v>
      </c>
      <c r="D9" s="21" t="s">
        <v>91</v>
      </c>
    </row>
    <row r="10" spans="1:26" ht="32.25" customHeight="1" x14ac:dyDescent="0.2">
      <c r="B10" s="54">
        <v>44472</v>
      </c>
      <c r="C10" s="55">
        <v>1.0416666666666666E-2</v>
      </c>
      <c r="D10" s="21" t="s">
        <v>92</v>
      </c>
    </row>
    <row r="11" spans="1:26" ht="32.25" customHeight="1" thickBot="1" x14ac:dyDescent="0.25">
      <c r="B11" s="56">
        <v>44477</v>
      </c>
      <c r="C11" s="57">
        <v>1.0416666666666666E-2</v>
      </c>
      <c r="D11" s="30" t="s">
        <v>93</v>
      </c>
    </row>
    <row r="12" spans="1:26" ht="32.25" customHeight="1" thickTop="1" x14ac:dyDescent="0.2">
      <c r="B12" s="54">
        <v>44479</v>
      </c>
      <c r="C12" s="58">
        <v>0.125</v>
      </c>
      <c r="D12" s="32" t="s">
        <v>94</v>
      </c>
    </row>
    <row r="13" spans="1:26" ht="32.25" customHeight="1" x14ac:dyDescent="0.2">
      <c r="B13" s="54">
        <v>44479</v>
      </c>
      <c r="C13" s="55">
        <v>6.9444444444444441E-3</v>
      </c>
      <c r="D13" s="21" t="s">
        <v>95</v>
      </c>
    </row>
    <row r="14" spans="1:26" ht="32.25" customHeight="1" x14ac:dyDescent="0.2">
      <c r="B14" s="54">
        <v>44479</v>
      </c>
      <c r="C14" s="55">
        <v>1.0416666666666666E-2</v>
      </c>
      <c r="D14" s="21" t="s">
        <v>96</v>
      </c>
    </row>
    <row r="15" spans="1:26" ht="32.25" customHeight="1" x14ac:dyDescent="0.2">
      <c r="B15" s="54">
        <v>44483</v>
      </c>
      <c r="C15" s="55">
        <v>5.2083333333333336E-2</v>
      </c>
      <c r="D15" s="21" t="s">
        <v>97</v>
      </c>
    </row>
    <row r="16" spans="1:26" ht="32.25" customHeight="1" x14ac:dyDescent="0.2">
      <c r="B16" s="54">
        <v>44497</v>
      </c>
      <c r="C16" s="58">
        <v>2.0833333333333332E-2</v>
      </c>
      <c r="D16" s="32" t="s">
        <v>98</v>
      </c>
    </row>
    <row r="17" spans="2:4" ht="32.25" customHeight="1" x14ac:dyDescent="0.2">
      <c r="B17" s="54">
        <v>44504</v>
      </c>
      <c r="C17" s="55">
        <v>1.0416666666666666E-2</v>
      </c>
      <c r="D17" s="21" t="s">
        <v>98</v>
      </c>
    </row>
    <row r="18" spans="2:4" ht="32.25" customHeight="1" x14ac:dyDescent="0.2">
      <c r="B18" s="54">
        <v>44505</v>
      </c>
      <c r="C18" s="55">
        <v>4.1666666666666664E-2</v>
      </c>
      <c r="D18" s="21" t="s">
        <v>99</v>
      </c>
    </row>
    <row r="19" spans="2:4" ht="32.25" customHeight="1" thickBot="1" x14ac:dyDescent="0.25">
      <c r="B19" s="56">
        <v>44505</v>
      </c>
      <c r="C19" s="57">
        <v>4.1666666666666664E-2</v>
      </c>
      <c r="D19" s="30" t="s">
        <v>100</v>
      </c>
    </row>
    <row r="20" spans="2:4" ht="32.25" customHeight="1" thickTop="1" x14ac:dyDescent="0.2">
      <c r="B20" s="54">
        <v>44515</v>
      </c>
      <c r="C20" s="58">
        <v>1.0416666666666666E-2</v>
      </c>
      <c r="D20" s="32" t="s">
        <v>101</v>
      </c>
    </row>
    <row r="21" spans="2:4" ht="32.25" customHeight="1" x14ac:dyDescent="0.2">
      <c r="B21" s="54">
        <v>44518</v>
      </c>
      <c r="C21" s="55">
        <v>5.2083333333333336E-2</v>
      </c>
      <c r="D21" s="21" t="s">
        <v>102</v>
      </c>
    </row>
    <row r="22" spans="2:4" ht="32.25" customHeight="1" x14ac:dyDescent="0.2">
      <c r="B22" s="54">
        <v>44519</v>
      </c>
      <c r="C22" s="55">
        <v>8.3333333333333329E-2</v>
      </c>
      <c r="D22" s="21" t="s">
        <v>103</v>
      </c>
    </row>
    <row r="23" spans="2:4" ht="32.25" customHeight="1" x14ac:dyDescent="0.2">
      <c r="B23" s="54">
        <v>44519</v>
      </c>
      <c r="C23" s="55">
        <v>6.9444444444444441E-3</v>
      </c>
      <c r="D23" s="21" t="s">
        <v>98</v>
      </c>
    </row>
    <row r="24" spans="2:4" ht="32.25" customHeight="1" x14ac:dyDescent="0.2">
      <c r="B24" s="54">
        <v>44519</v>
      </c>
      <c r="C24" s="55">
        <v>8.3333333333333329E-2</v>
      </c>
      <c r="D24" s="21" t="s">
        <v>104</v>
      </c>
    </row>
    <row r="25" spans="2:4" ht="32.25" customHeight="1" x14ac:dyDescent="0.2">
      <c r="B25" s="59">
        <v>44524</v>
      </c>
      <c r="C25" s="55">
        <v>2.0833333333333332E-2</v>
      </c>
      <c r="D25" s="60" t="s">
        <v>105</v>
      </c>
    </row>
    <row r="26" spans="2:4" ht="32.25" customHeight="1" x14ac:dyDescent="0.2">
      <c r="B26" s="59">
        <v>44524</v>
      </c>
      <c r="C26" s="55">
        <v>3.125E-2</v>
      </c>
      <c r="D26" s="60" t="s">
        <v>106</v>
      </c>
    </row>
    <row r="27" spans="2:4" ht="30.75" customHeight="1" x14ac:dyDescent="0.2">
      <c r="B27" s="59">
        <v>44525</v>
      </c>
      <c r="C27" s="55">
        <v>8.3333333333333329E-2</v>
      </c>
      <c r="D27" s="60" t="s">
        <v>107</v>
      </c>
    </row>
    <row r="28" spans="2:4" ht="30.75" customHeight="1" thickBot="1" x14ac:dyDescent="0.25">
      <c r="B28" s="61">
        <v>44525</v>
      </c>
      <c r="C28" s="57">
        <v>2.0833333333333332E-2</v>
      </c>
      <c r="D28" s="62" t="s">
        <v>108</v>
      </c>
    </row>
    <row r="29" spans="2:4" ht="30.75" customHeight="1" thickTop="1" x14ac:dyDescent="0.2">
      <c r="B29" s="59">
        <v>44532</v>
      </c>
      <c r="C29" s="55">
        <v>3.125E-2</v>
      </c>
      <c r="D29" s="60" t="s">
        <v>109</v>
      </c>
    </row>
    <row r="30" spans="2:4" ht="30.75" customHeight="1" x14ac:dyDescent="0.2">
      <c r="B30" s="59">
        <v>44533</v>
      </c>
      <c r="C30" s="55">
        <v>3.472222222222222E-3</v>
      </c>
      <c r="D30" s="60" t="s">
        <v>110</v>
      </c>
    </row>
    <row r="31" spans="2:4" ht="30.75" customHeight="1" x14ac:dyDescent="0.2">
      <c r="B31" s="59">
        <v>44533</v>
      </c>
      <c r="C31" s="55">
        <v>1.3888888888888888E-2</v>
      </c>
      <c r="D31" s="60" t="s">
        <v>101</v>
      </c>
    </row>
    <row r="32" spans="2:4" ht="30.75" customHeight="1" x14ac:dyDescent="0.2">
      <c r="B32" s="59">
        <v>44533</v>
      </c>
      <c r="C32" s="55">
        <v>6.25E-2</v>
      </c>
      <c r="D32" s="60" t="s">
        <v>111</v>
      </c>
    </row>
    <row r="33" spans="2:4" ht="30.75" customHeight="1" x14ac:dyDescent="0.2">
      <c r="B33" s="59">
        <v>44533</v>
      </c>
      <c r="C33" s="55">
        <v>3.125E-2</v>
      </c>
      <c r="D33" s="60" t="s">
        <v>112</v>
      </c>
    </row>
    <row r="34" spans="2:4" ht="30.75" customHeight="1" x14ac:dyDescent="0.2">
      <c r="B34" s="59">
        <v>44536</v>
      </c>
      <c r="C34" s="55">
        <v>1.0416666666666666E-2</v>
      </c>
      <c r="D34" s="60" t="s">
        <v>113</v>
      </c>
    </row>
    <row r="35" spans="2:4" ht="30.75" customHeight="1" x14ac:dyDescent="0.2">
      <c r="B35" s="59">
        <v>44543</v>
      </c>
      <c r="C35" s="55">
        <v>8.3333333333333329E-2</v>
      </c>
      <c r="D35" s="60" t="s">
        <v>114</v>
      </c>
    </row>
    <row r="36" spans="2:4" ht="30.75" customHeight="1" x14ac:dyDescent="0.2">
      <c r="B36" s="59">
        <v>44543</v>
      </c>
      <c r="C36" s="55">
        <v>1.0416666666666666E-2</v>
      </c>
      <c r="D36" s="60" t="s">
        <v>101</v>
      </c>
    </row>
    <row r="37" spans="2:4" ht="30.75" customHeight="1" x14ac:dyDescent="0.2">
      <c r="B37" s="59">
        <v>44546</v>
      </c>
      <c r="C37" s="55">
        <v>8.3333333333333329E-2</v>
      </c>
      <c r="D37" s="63" t="s">
        <v>115</v>
      </c>
    </row>
    <row r="38" spans="2:4" ht="30.75" customHeight="1" x14ac:dyDescent="0.2">
      <c r="B38" s="59">
        <v>44546</v>
      </c>
      <c r="C38" s="55">
        <v>3.472222222222222E-3</v>
      </c>
      <c r="D38" s="60" t="s">
        <v>116</v>
      </c>
    </row>
    <row r="39" spans="2:4" ht="30.75" customHeight="1" x14ac:dyDescent="0.2">
      <c r="B39" s="59">
        <v>44546</v>
      </c>
      <c r="C39" s="55">
        <v>6.9444444444444441E-3</v>
      </c>
      <c r="D39" s="60" t="s">
        <v>117</v>
      </c>
    </row>
    <row r="40" spans="2:4" ht="30.75" customHeight="1" thickBot="1" x14ac:dyDescent="0.25">
      <c r="B40" s="61">
        <v>44546</v>
      </c>
      <c r="C40" s="57">
        <v>3.125E-2</v>
      </c>
      <c r="D40" s="62" t="s">
        <v>111</v>
      </c>
    </row>
    <row r="41" spans="2:4" ht="30.75" customHeight="1" thickTop="1" x14ac:dyDescent="0.2">
      <c r="B41" s="59">
        <v>44574</v>
      </c>
      <c r="C41" s="58">
        <v>2.0833333333333332E-2</v>
      </c>
      <c r="D41" s="64" t="s">
        <v>118</v>
      </c>
    </row>
    <row r="42" spans="2:4" ht="30.75" customHeight="1" x14ac:dyDescent="0.2">
      <c r="B42" s="59">
        <v>44574</v>
      </c>
      <c r="C42" s="55">
        <v>1.0416666666666666E-2</v>
      </c>
      <c r="D42" s="63" t="s">
        <v>101</v>
      </c>
    </row>
    <row r="43" spans="2:4" ht="30.75" customHeight="1" x14ac:dyDescent="0.2">
      <c r="B43" s="59">
        <v>44577</v>
      </c>
      <c r="C43" s="55">
        <v>0.10416666666666667</v>
      </c>
      <c r="D43" s="63" t="s">
        <v>119</v>
      </c>
    </row>
    <row r="44" spans="2:4" ht="30.75" customHeight="1" x14ac:dyDescent="0.2">
      <c r="B44" s="59">
        <v>44578</v>
      </c>
      <c r="C44" s="55">
        <v>4.1666666666666664E-2</v>
      </c>
      <c r="D44" s="63" t="s">
        <v>120</v>
      </c>
    </row>
    <row r="45" spans="2:4" ht="30.75" customHeight="1" x14ac:dyDescent="0.2">
      <c r="B45" s="59">
        <v>44585</v>
      </c>
      <c r="C45" s="55">
        <v>1.3888888888888888E-2</v>
      </c>
      <c r="D45" s="63" t="s">
        <v>117</v>
      </c>
    </row>
    <row r="46" spans="2:4" ht="30.75" customHeight="1" x14ac:dyDescent="0.2">
      <c r="B46" s="59">
        <v>44585</v>
      </c>
      <c r="C46" s="55">
        <v>4.1666666666666664E-2</v>
      </c>
      <c r="D46" s="63" t="s">
        <v>111</v>
      </c>
    </row>
    <row r="47" spans="2:4" ht="30.75" customHeight="1" thickBot="1" x14ac:dyDescent="0.25">
      <c r="B47" s="61">
        <v>44586</v>
      </c>
      <c r="C47" s="57">
        <v>2.0833333333333332E-2</v>
      </c>
      <c r="D47" s="62" t="s">
        <v>121</v>
      </c>
    </row>
    <row r="48" spans="2:4" ht="30.75" customHeight="1" thickTop="1" x14ac:dyDescent="0.2">
      <c r="B48" s="59">
        <v>44587</v>
      </c>
      <c r="C48" s="58">
        <v>4.1666666666666664E-2</v>
      </c>
      <c r="D48" s="64" t="s">
        <v>122</v>
      </c>
    </row>
    <row r="49" spans="2:4" ht="30.75" customHeight="1" x14ac:dyDescent="0.2">
      <c r="B49" s="59">
        <v>44587</v>
      </c>
      <c r="C49" s="55">
        <v>0.125</v>
      </c>
      <c r="D49" s="63" t="s">
        <v>111</v>
      </c>
    </row>
    <row r="50" spans="2:4" ht="30.75" customHeight="1" x14ac:dyDescent="0.2">
      <c r="B50" s="54">
        <v>44602</v>
      </c>
      <c r="C50" s="94">
        <v>0.16666666666666666</v>
      </c>
      <c r="D50" s="85" t="s">
        <v>216</v>
      </c>
    </row>
    <row r="51" spans="2:4" ht="30.75" customHeight="1" x14ac:dyDescent="0.2">
      <c r="B51" s="54">
        <v>44603</v>
      </c>
      <c r="C51" s="94">
        <v>0.16666666666666666</v>
      </c>
      <c r="D51" s="85" t="s">
        <v>217</v>
      </c>
    </row>
    <row r="52" spans="2:4" ht="30.75" customHeight="1" x14ac:dyDescent="0.2">
      <c r="B52" s="54">
        <v>44611</v>
      </c>
      <c r="C52" s="94">
        <v>0.16666666666666666</v>
      </c>
      <c r="D52" s="85" t="s">
        <v>218</v>
      </c>
    </row>
    <row r="53" spans="2:4" ht="30.75" customHeight="1" x14ac:dyDescent="0.2">
      <c r="B53" s="95">
        <v>44611</v>
      </c>
      <c r="C53" s="96">
        <v>4.1666666666666664E-2</v>
      </c>
      <c r="D53" s="103" t="s">
        <v>111</v>
      </c>
    </row>
    <row r="54" spans="2:4" ht="30.75" customHeight="1" thickBot="1" x14ac:dyDescent="0.25">
      <c r="B54" s="56">
        <v>44621</v>
      </c>
      <c r="C54" s="57">
        <v>2.0833333333333332E-2</v>
      </c>
      <c r="D54" s="30" t="s">
        <v>249</v>
      </c>
    </row>
    <row r="55" spans="2:4" ht="30.75" customHeight="1" thickTop="1" x14ac:dyDescent="0.2">
      <c r="B55" s="95">
        <v>44629</v>
      </c>
      <c r="C55" s="114">
        <v>2.0833333333333332E-2</v>
      </c>
      <c r="D55" s="118" t="s">
        <v>111</v>
      </c>
    </row>
    <row r="56" spans="2:4" ht="30.75" customHeight="1" x14ac:dyDescent="0.2">
      <c r="B56" s="59">
        <v>44629</v>
      </c>
      <c r="C56" s="55">
        <v>4.1666666666666664E-2</v>
      </c>
      <c r="D56" s="63" t="s">
        <v>271</v>
      </c>
    </row>
    <row r="57" spans="2:4" ht="30.75" customHeight="1" x14ac:dyDescent="0.2">
      <c r="B57" s="59">
        <v>44639</v>
      </c>
      <c r="C57" s="55">
        <v>4.1666666666666664E-2</v>
      </c>
      <c r="D57" s="63" t="s">
        <v>272</v>
      </c>
    </row>
    <row r="58" spans="2:4" ht="30.75" customHeight="1" x14ac:dyDescent="0.2">
      <c r="B58" s="59">
        <v>44642</v>
      </c>
      <c r="C58" s="55">
        <v>8.3333333333333329E-2</v>
      </c>
      <c r="D58" s="63" t="s">
        <v>272</v>
      </c>
    </row>
    <row r="59" spans="2:4" ht="30.75" customHeight="1" x14ac:dyDescent="0.2">
      <c r="B59" s="59">
        <v>44642</v>
      </c>
      <c r="C59" s="55">
        <v>3.125E-2</v>
      </c>
      <c r="D59" s="63" t="s">
        <v>111</v>
      </c>
    </row>
    <row r="60" spans="2:4" ht="30.75" customHeight="1" thickBot="1" x14ac:dyDescent="0.25">
      <c r="B60" s="61">
        <v>44643</v>
      </c>
      <c r="C60" s="57">
        <v>0.125</v>
      </c>
      <c r="D60" s="62" t="s">
        <v>287</v>
      </c>
    </row>
    <row r="61" spans="2:4" ht="30.75" customHeight="1" thickTop="1" x14ac:dyDescent="0.2">
      <c r="B61" s="59">
        <v>44646</v>
      </c>
      <c r="C61" s="55">
        <v>0.1875</v>
      </c>
      <c r="D61" s="63" t="s">
        <v>288</v>
      </c>
    </row>
    <row r="62" spans="2:4" ht="30.75" customHeight="1" x14ac:dyDescent="0.2">
      <c r="B62" s="59">
        <v>44648</v>
      </c>
      <c r="C62" s="55">
        <v>0.20833333333333334</v>
      </c>
      <c r="D62" s="63" t="s">
        <v>288</v>
      </c>
    </row>
    <row r="63" spans="2:4" ht="30.75" customHeight="1" x14ac:dyDescent="0.2">
      <c r="B63" s="59">
        <v>44648</v>
      </c>
      <c r="C63" s="55">
        <v>2.0833333333333332E-2</v>
      </c>
      <c r="D63" s="63" t="s">
        <v>111</v>
      </c>
    </row>
    <row r="64" spans="2:4" ht="30.75" customHeight="1" x14ac:dyDescent="0.2">
      <c r="B64" s="59">
        <v>44650</v>
      </c>
      <c r="C64" s="55">
        <v>3.125E-2</v>
      </c>
      <c r="D64" s="63" t="s">
        <v>295</v>
      </c>
    </row>
    <row r="65" spans="2:4" ht="30.75" customHeight="1" x14ac:dyDescent="0.2">
      <c r="B65" s="59">
        <v>44650</v>
      </c>
      <c r="C65" s="55">
        <v>1.0416666666666666E-2</v>
      </c>
      <c r="D65" s="63" t="s">
        <v>111</v>
      </c>
    </row>
    <row r="66" spans="2:4" ht="30.75" customHeight="1" x14ac:dyDescent="0.2">
      <c r="B66" s="59">
        <v>44656</v>
      </c>
      <c r="C66" s="55">
        <v>6.25E-2</v>
      </c>
      <c r="D66" s="63" t="s">
        <v>303</v>
      </c>
    </row>
    <row r="67" spans="2:4" ht="30.75" customHeight="1" x14ac:dyDescent="0.2">
      <c r="B67" s="59">
        <v>44657</v>
      </c>
      <c r="C67" s="55">
        <v>8.3333333333333329E-2</v>
      </c>
      <c r="D67" s="63" t="s">
        <v>303</v>
      </c>
    </row>
    <row r="68" spans="2:4" ht="30.75" customHeight="1" thickBot="1" x14ac:dyDescent="0.25">
      <c r="B68" s="61">
        <v>44657</v>
      </c>
      <c r="C68" s="57">
        <v>4.1666666666666664E-2</v>
      </c>
      <c r="D68" s="62" t="s">
        <v>111</v>
      </c>
    </row>
    <row r="69" spans="2:4" ht="30.75" customHeight="1" thickTop="1" x14ac:dyDescent="0.2">
      <c r="B69" s="59">
        <v>44676</v>
      </c>
      <c r="C69" s="55">
        <v>4.1666666666666664E-2</v>
      </c>
      <c r="D69" s="63" t="s">
        <v>339</v>
      </c>
    </row>
    <row r="70" spans="2:4" ht="30.75" customHeight="1" x14ac:dyDescent="0.2">
      <c r="B70" s="59">
        <v>44677</v>
      </c>
      <c r="C70" s="55">
        <v>9.375E-2</v>
      </c>
      <c r="D70" s="63" t="s">
        <v>340</v>
      </c>
    </row>
    <row r="71" spans="2:4" ht="30.75" customHeight="1" x14ac:dyDescent="0.2">
      <c r="B71" s="59">
        <v>44681</v>
      </c>
      <c r="C71" s="55">
        <v>8.3333333333333329E-2</v>
      </c>
      <c r="D71" s="63" t="s">
        <v>272</v>
      </c>
    </row>
    <row r="72" spans="2:4" ht="30.75" customHeight="1" x14ac:dyDescent="0.2">
      <c r="B72" s="59">
        <v>44681</v>
      </c>
      <c r="C72" s="55">
        <v>3.125E-2</v>
      </c>
      <c r="D72" s="63" t="s">
        <v>111</v>
      </c>
    </row>
    <row r="73" spans="2:4" ht="30.75" customHeight="1" x14ac:dyDescent="0.2">
      <c r="B73" s="59">
        <v>44684</v>
      </c>
      <c r="C73" s="55">
        <v>4.1666666666666664E-2</v>
      </c>
      <c r="D73" s="63" t="s">
        <v>272</v>
      </c>
    </row>
    <row r="74" spans="2:4" ht="30.75" customHeight="1" x14ac:dyDescent="0.2">
      <c r="B74" s="59">
        <v>44687</v>
      </c>
      <c r="C74" s="55">
        <v>0.125</v>
      </c>
      <c r="D74" s="63" t="s">
        <v>272</v>
      </c>
    </row>
    <row r="75" spans="2:4" ht="30.75" customHeight="1" x14ac:dyDescent="0.2">
      <c r="B75" s="59">
        <v>44689</v>
      </c>
      <c r="C75" s="55">
        <v>6.25E-2</v>
      </c>
      <c r="D75" s="63" t="s">
        <v>272</v>
      </c>
    </row>
    <row r="76" spans="2:4" ht="30.75" customHeight="1" x14ac:dyDescent="0.2">
      <c r="B76" s="59">
        <v>44690</v>
      </c>
      <c r="C76" s="55">
        <v>2.0833333333333332E-2</v>
      </c>
      <c r="D76" s="63" t="s">
        <v>111</v>
      </c>
    </row>
    <row r="77" spans="2:4" ht="30.75" customHeight="1" thickBot="1" x14ac:dyDescent="0.25">
      <c r="B77" s="61">
        <v>44690</v>
      </c>
      <c r="C77" s="57">
        <v>4.1666666666666664E-2</v>
      </c>
      <c r="D77" s="62" t="s">
        <v>324</v>
      </c>
    </row>
    <row r="78" spans="2:4" ht="30.75" customHeight="1" thickTop="1" x14ac:dyDescent="0.2">
      <c r="B78" s="59">
        <v>44697</v>
      </c>
      <c r="C78" s="58">
        <v>2.0833333333333332E-2</v>
      </c>
      <c r="D78" s="64" t="s">
        <v>111</v>
      </c>
    </row>
    <row r="79" spans="2:4" ht="30.75" customHeight="1" x14ac:dyDescent="0.2">
      <c r="B79" s="59">
        <v>44697</v>
      </c>
      <c r="C79" s="55">
        <v>8.3333333333333329E-2</v>
      </c>
      <c r="D79" s="63" t="s">
        <v>272</v>
      </c>
    </row>
    <row r="80" spans="2:4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Commun</vt:lpstr>
      <vt:lpstr>Angela</vt:lpstr>
      <vt:lpstr>Aurelie</vt:lpstr>
      <vt:lpstr>Coralie</vt:lpstr>
      <vt:lpstr>Constantin</vt:lpstr>
      <vt:lpstr>Comparaison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2022-05-17T11:38:54Z</dcterms:modified>
</cp:coreProperties>
</file>