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urelie/Documents/GitHub/WavContact/Documents/Scrum/"/>
    </mc:Choice>
  </mc:AlternateContent>
  <xr:revisionPtr revIDLastSave="0" documentId="13_ncr:1_{94088EDD-3CFC-E449-AE3C-9D6E039CF783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Commun" sheetId="5" r:id="rId1"/>
    <sheet name="Angela" sheetId="17" r:id="rId2"/>
    <sheet name="Aurelie" sheetId="18" r:id="rId3"/>
    <sheet name="Coralie" sheetId="19" r:id="rId4"/>
    <sheet name="Constantin" sheetId="20" r:id="rId5"/>
    <sheet name="JDB_Commun" sheetId="12" r:id="rId6"/>
    <sheet name="JDB_Angela" sheetId="13" r:id="rId7"/>
    <sheet name="JDB_Aurelie" sheetId="14" r:id="rId8"/>
    <sheet name="JDB_Coralie" sheetId="15" r:id="rId9"/>
    <sheet name="JDB_Constantin" sheetId="16" r:id="rId10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1" i="5" l="1"/>
  <c r="D151" i="18"/>
  <c r="D151" i="20"/>
  <c r="D146" i="20"/>
  <c r="D145" i="20"/>
  <c r="D138" i="20"/>
  <c r="D137" i="20"/>
  <c r="D134" i="20"/>
  <c r="D133" i="20"/>
  <c r="D113" i="20"/>
  <c r="D110" i="20"/>
  <c r="D108" i="20"/>
  <c r="D103" i="20"/>
  <c r="D102" i="20"/>
  <c r="D101" i="20"/>
  <c r="D100" i="20"/>
  <c r="D99" i="20"/>
  <c r="D97" i="20"/>
  <c r="D95" i="20"/>
  <c r="D92" i="20"/>
  <c r="D89" i="20"/>
  <c r="D88" i="20"/>
  <c r="D85" i="20"/>
  <c r="D84" i="20"/>
  <c r="D83" i="20"/>
  <c r="D78" i="20"/>
  <c r="D77" i="20"/>
  <c r="D76" i="20"/>
  <c r="D73" i="20"/>
  <c r="D72" i="20"/>
  <c r="D71" i="20"/>
  <c r="D70" i="20"/>
  <c r="D69" i="20"/>
  <c r="D67" i="20"/>
  <c r="D58" i="20"/>
  <c r="D53" i="20"/>
  <c r="D52" i="20"/>
  <c r="D49" i="20"/>
  <c r="D45" i="20"/>
  <c r="D42" i="20"/>
  <c r="D41" i="20"/>
  <c r="D39" i="20"/>
  <c r="D38" i="20"/>
  <c r="D35" i="20"/>
  <c r="D34" i="20"/>
  <c r="D33" i="20"/>
  <c r="D32" i="20"/>
  <c r="D31" i="20"/>
  <c r="D30" i="20"/>
  <c r="D28" i="20"/>
  <c r="D27" i="20"/>
  <c r="D21" i="20"/>
  <c r="D16" i="20"/>
  <c r="D14" i="20"/>
  <c r="D12" i="20"/>
  <c r="D11" i="20"/>
  <c r="D10" i="20"/>
  <c r="D9" i="20"/>
  <c r="D8" i="20"/>
  <c r="D7" i="20"/>
  <c r="D6" i="20"/>
  <c r="D5" i="20"/>
  <c r="D4" i="20"/>
  <c r="D3" i="20"/>
  <c r="C153" i="20"/>
  <c r="C154" i="20" s="1"/>
  <c r="C155" i="20" s="1"/>
  <c r="C156" i="20" s="1"/>
  <c r="C157" i="20" s="1"/>
  <c r="C158" i="20" s="1"/>
  <c r="C159" i="20" s="1"/>
  <c r="C160" i="20" s="1"/>
  <c r="C161" i="20" s="1"/>
  <c r="C162" i="20" s="1"/>
  <c r="C163" i="20" s="1"/>
  <c r="C164" i="20" s="1"/>
  <c r="C165" i="20" s="1"/>
  <c r="C166" i="20" s="1"/>
  <c r="C167" i="20" s="1"/>
  <c r="C168" i="20" s="1"/>
  <c r="C169" i="20" s="1"/>
  <c r="C170" i="20" s="1"/>
  <c r="C171" i="20" s="1"/>
  <c r="C172" i="20" s="1"/>
  <c r="C173" i="20" s="1"/>
  <c r="C174" i="20" s="1"/>
  <c r="C175" i="20" s="1"/>
  <c r="C176" i="20" s="1"/>
  <c r="C177" i="20" s="1"/>
  <c r="C152" i="20"/>
  <c r="C151" i="20"/>
  <c r="C110" i="20"/>
  <c r="C111" i="20" s="1"/>
  <c r="C112" i="20" s="1"/>
  <c r="C113" i="20" s="1"/>
  <c r="C114" i="20" s="1"/>
  <c r="C115" i="20" s="1"/>
  <c r="C116" i="20" s="1"/>
  <c r="C117" i="20" s="1"/>
  <c r="C118" i="20" s="1"/>
  <c r="C119" i="20" s="1"/>
  <c r="C120" i="20" s="1"/>
  <c r="C121" i="20" s="1"/>
  <c r="C122" i="20" s="1"/>
  <c r="C123" i="20" s="1"/>
  <c r="C124" i="20" s="1"/>
  <c r="C125" i="20" s="1"/>
  <c r="C126" i="20" s="1"/>
  <c r="C127" i="20" s="1"/>
  <c r="C128" i="20" s="1"/>
  <c r="C129" i="20" s="1"/>
  <c r="C130" i="20" s="1"/>
  <c r="C131" i="20" s="1"/>
  <c r="C132" i="20" s="1"/>
  <c r="C133" i="20" s="1"/>
  <c r="C134" i="20" s="1"/>
  <c r="C135" i="20" s="1"/>
  <c r="C136" i="20" s="1"/>
  <c r="C137" i="20" s="1"/>
  <c r="C138" i="20" s="1"/>
  <c r="C139" i="20" s="1"/>
  <c r="C140" i="20" s="1"/>
  <c r="C141" i="20" s="1"/>
  <c r="C142" i="20" s="1"/>
  <c r="C143" i="20" s="1"/>
  <c r="C144" i="20" s="1"/>
  <c r="C145" i="20" s="1"/>
  <c r="C146" i="20" s="1"/>
  <c r="C109" i="20"/>
  <c r="C108" i="20"/>
  <c r="C85" i="20"/>
  <c r="C86" i="20" s="1"/>
  <c r="C87" i="20" s="1"/>
  <c r="C88" i="20" s="1"/>
  <c r="C89" i="20" s="1"/>
  <c r="C90" i="20" s="1"/>
  <c r="C91" i="20" s="1"/>
  <c r="C92" i="20" s="1"/>
  <c r="C93" i="20" s="1"/>
  <c r="C94" i="20" s="1"/>
  <c r="C95" i="20" s="1"/>
  <c r="C96" i="20" s="1"/>
  <c r="C97" i="20" s="1"/>
  <c r="C98" i="20" s="1"/>
  <c r="C99" i="20" s="1"/>
  <c r="C100" i="20" s="1"/>
  <c r="C101" i="20" s="1"/>
  <c r="C102" i="20" s="1"/>
  <c r="C103" i="20" s="1"/>
  <c r="C84" i="20"/>
  <c r="C83" i="20"/>
  <c r="C60" i="20"/>
  <c r="C61" i="20" s="1"/>
  <c r="C62" i="20" s="1"/>
  <c r="C63" i="20" s="1"/>
  <c r="C64" i="20" s="1"/>
  <c r="C65" i="20" s="1"/>
  <c r="C66" i="20" s="1"/>
  <c r="C67" i="20" s="1"/>
  <c r="C68" i="20" s="1"/>
  <c r="C69" i="20" s="1"/>
  <c r="C70" i="20" s="1"/>
  <c r="C71" i="20" s="1"/>
  <c r="C72" i="20" s="1"/>
  <c r="C73" i="20" s="1"/>
  <c r="C74" i="20" s="1"/>
  <c r="C75" i="20" s="1"/>
  <c r="C76" i="20" s="1"/>
  <c r="C77" i="20" s="1"/>
  <c r="C78" i="20" s="1"/>
  <c r="C59" i="20"/>
  <c r="C58" i="20"/>
  <c r="C28" i="20"/>
  <c r="C29" i="20" s="1"/>
  <c r="C30" i="20" s="1"/>
  <c r="C31" i="20" s="1"/>
  <c r="C32" i="20" s="1"/>
  <c r="C33" i="20" s="1"/>
  <c r="C34" i="20" s="1"/>
  <c r="C35" i="20" s="1"/>
  <c r="C36" i="20" s="1"/>
  <c r="C37" i="20" s="1"/>
  <c r="C38" i="20" s="1"/>
  <c r="C39" i="20" s="1"/>
  <c r="C40" i="20" s="1"/>
  <c r="C41" i="20" s="1"/>
  <c r="C42" i="20" s="1"/>
  <c r="C43" i="20" s="1"/>
  <c r="C44" i="20" s="1"/>
  <c r="C45" i="20" s="1"/>
  <c r="C46" i="20" s="1"/>
  <c r="C47" i="20" s="1"/>
  <c r="C48" i="20" s="1"/>
  <c r="C49" i="20" s="1"/>
  <c r="C50" i="20" s="1"/>
  <c r="C51" i="20" s="1"/>
  <c r="C52" i="20" s="1"/>
  <c r="C53" i="20" s="1"/>
  <c r="C27" i="20"/>
  <c r="C26" i="20"/>
  <c r="C5" i="20"/>
  <c r="C6" i="20" s="1"/>
  <c r="C7" i="20" s="1"/>
  <c r="C8" i="20" s="1"/>
  <c r="C9" i="20" s="1"/>
  <c r="C10" i="20" s="1"/>
  <c r="C11" i="20" s="1"/>
  <c r="C12" i="20" s="1"/>
  <c r="C13" i="20" s="1"/>
  <c r="C14" i="20" s="1"/>
  <c r="C15" i="20" s="1"/>
  <c r="C16" i="20" s="1"/>
  <c r="C17" i="20" s="1"/>
  <c r="C18" i="20" s="1"/>
  <c r="C19" i="20" s="1"/>
  <c r="C20" i="20" s="1"/>
  <c r="C21" i="20" s="1"/>
  <c r="C4" i="20"/>
  <c r="C3" i="20"/>
  <c r="D151" i="19"/>
  <c r="D146" i="19"/>
  <c r="D145" i="19"/>
  <c r="D138" i="19"/>
  <c r="D137" i="19"/>
  <c r="D134" i="19"/>
  <c r="D133" i="19"/>
  <c r="D108" i="19"/>
  <c r="D103" i="19"/>
  <c r="D102" i="19"/>
  <c r="D101" i="19"/>
  <c r="D100" i="19"/>
  <c r="D99" i="19"/>
  <c r="D92" i="19"/>
  <c r="D89" i="19"/>
  <c r="D88" i="19"/>
  <c r="D84" i="19"/>
  <c r="D77" i="19"/>
  <c r="D76" i="19"/>
  <c r="D75" i="19"/>
  <c r="D74" i="19"/>
  <c r="D73" i="19"/>
  <c r="D72" i="19"/>
  <c r="D71" i="19"/>
  <c r="D70" i="19"/>
  <c r="D69" i="19"/>
  <c r="D67" i="19"/>
  <c r="D60" i="19"/>
  <c r="D58" i="19"/>
  <c r="D53" i="19"/>
  <c r="D52" i="19"/>
  <c r="D50" i="19"/>
  <c r="D49" i="19"/>
  <c r="D45" i="19"/>
  <c r="D42" i="19"/>
  <c r="D41" i="19"/>
  <c r="D39" i="19"/>
  <c r="D36" i="19"/>
  <c r="D35" i="19"/>
  <c r="D33" i="19"/>
  <c r="D32" i="19"/>
  <c r="D31" i="19"/>
  <c r="D30" i="19"/>
  <c r="D28" i="19"/>
  <c r="D27" i="19"/>
  <c r="D21" i="19"/>
  <c r="D16" i="19"/>
  <c r="D12" i="19"/>
  <c r="D11" i="19"/>
  <c r="D10" i="19"/>
  <c r="D9" i="19"/>
  <c r="D8" i="19"/>
  <c r="D7" i="19"/>
  <c r="D6" i="19"/>
  <c r="D5" i="19"/>
  <c r="D4" i="19"/>
  <c r="D3" i="19"/>
  <c r="C153" i="19"/>
  <c r="C154" i="19" s="1"/>
  <c r="C155" i="19" s="1"/>
  <c r="C156" i="19" s="1"/>
  <c r="C157" i="19" s="1"/>
  <c r="C158" i="19" s="1"/>
  <c r="C159" i="19" s="1"/>
  <c r="C160" i="19" s="1"/>
  <c r="C161" i="19" s="1"/>
  <c r="C162" i="19" s="1"/>
  <c r="C163" i="19" s="1"/>
  <c r="C164" i="19" s="1"/>
  <c r="C165" i="19" s="1"/>
  <c r="C166" i="19" s="1"/>
  <c r="C167" i="19" s="1"/>
  <c r="C168" i="19" s="1"/>
  <c r="C169" i="19" s="1"/>
  <c r="C170" i="19" s="1"/>
  <c r="C171" i="19" s="1"/>
  <c r="C172" i="19" s="1"/>
  <c r="C173" i="19" s="1"/>
  <c r="C174" i="19" s="1"/>
  <c r="C175" i="19" s="1"/>
  <c r="C176" i="19" s="1"/>
  <c r="C177" i="19" s="1"/>
  <c r="C152" i="19"/>
  <c r="C151" i="19"/>
  <c r="C110" i="19"/>
  <c r="C111" i="19" s="1"/>
  <c r="C112" i="19" s="1"/>
  <c r="C113" i="19" s="1"/>
  <c r="C114" i="19" s="1"/>
  <c r="C115" i="19" s="1"/>
  <c r="C116" i="19" s="1"/>
  <c r="C117" i="19" s="1"/>
  <c r="C118" i="19" s="1"/>
  <c r="C119" i="19" s="1"/>
  <c r="C120" i="19" s="1"/>
  <c r="C121" i="19" s="1"/>
  <c r="C122" i="19" s="1"/>
  <c r="C123" i="19" s="1"/>
  <c r="C124" i="19" s="1"/>
  <c r="C125" i="19" s="1"/>
  <c r="C126" i="19" s="1"/>
  <c r="C127" i="19" s="1"/>
  <c r="C128" i="19" s="1"/>
  <c r="C129" i="19" s="1"/>
  <c r="C130" i="19" s="1"/>
  <c r="C131" i="19" s="1"/>
  <c r="C132" i="19" s="1"/>
  <c r="C133" i="19" s="1"/>
  <c r="C134" i="19" s="1"/>
  <c r="C135" i="19" s="1"/>
  <c r="C136" i="19" s="1"/>
  <c r="C137" i="19" s="1"/>
  <c r="C138" i="19" s="1"/>
  <c r="C139" i="19" s="1"/>
  <c r="C140" i="19" s="1"/>
  <c r="C141" i="19" s="1"/>
  <c r="C142" i="19" s="1"/>
  <c r="C143" i="19" s="1"/>
  <c r="C144" i="19" s="1"/>
  <c r="C145" i="19" s="1"/>
  <c r="C146" i="19" s="1"/>
  <c r="C109" i="19"/>
  <c r="C108" i="19"/>
  <c r="C85" i="19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C103" i="19" s="1"/>
  <c r="C84" i="19"/>
  <c r="C83" i="19"/>
  <c r="C60" i="19"/>
  <c r="C61" i="19" s="1"/>
  <c r="C62" i="19" s="1"/>
  <c r="C63" i="19" s="1"/>
  <c r="C64" i="19" s="1"/>
  <c r="C65" i="19" s="1"/>
  <c r="C66" i="19" s="1"/>
  <c r="C67" i="19" s="1"/>
  <c r="C68" i="19" s="1"/>
  <c r="C69" i="19" s="1"/>
  <c r="C70" i="19" s="1"/>
  <c r="C71" i="19" s="1"/>
  <c r="C72" i="19" s="1"/>
  <c r="C73" i="19" s="1"/>
  <c r="C74" i="19" s="1"/>
  <c r="C75" i="19" s="1"/>
  <c r="C76" i="19" s="1"/>
  <c r="C77" i="19" s="1"/>
  <c r="C78" i="19" s="1"/>
  <c r="C59" i="19"/>
  <c r="C58" i="19"/>
  <c r="C28" i="19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C43" i="19" s="1"/>
  <c r="C44" i="19" s="1"/>
  <c r="C45" i="19" s="1"/>
  <c r="C46" i="19" s="1"/>
  <c r="C47" i="19" s="1"/>
  <c r="C48" i="19" s="1"/>
  <c r="C49" i="19" s="1"/>
  <c r="C50" i="19" s="1"/>
  <c r="C51" i="19" s="1"/>
  <c r="C52" i="19" s="1"/>
  <c r="C53" i="19" s="1"/>
  <c r="C27" i="19"/>
  <c r="C26" i="19"/>
  <c r="C5" i="19"/>
  <c r="C6" i="19" s="1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4" i="19"/>
  <c r="C3" i="19"/>
  <c r="C153" i="18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52" i="18"/>
  <c r="C151" i="18"/>
  <c r="C110" i="18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09" i="18"/>
  <c r="C108" i="18"/>
  <c r="D108" i="18" s="1"/>
  <c r="C85" i="18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84" i="18"/>
  <c r="C83" i="18"/>
  <c r="C60" i="18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59" i="18"/>
  <c r="C58" i="18"/>
  <c r="C28" i="18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27" i="18"/>
  <c r="C26" i="18"/>
  <c r="C5" i="18"/>
  <c r="C6" i="18" s="1"/>
  <c r="C7" i="18" s="1"/>
  <c r="C8" i="18" s="1"/>
  <c r="C9" i="18" s="1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3" i="18"/>
  <c r="C4" i="18"/>
  <c r="C153" i="17"/>
  <c r="C154" i="17" s="1"/>
  <c r="C155" i="17" s="1"/>
  <c r="C156" i="17" s="1"/>
  <c r="C157" i="17" s="1"/>
  <c r="C158" i="17" s="1"/>
  <c r="C159" i="17" s="1"/>
  <c r="C160" i="17" s="1"/>
  <c r="C161" i="17" s="1"/>
  <c r="C162" i="17" s="1"/>
  <c r="C163" i="17" s="1"/>
  <c r="C164" i="17" s="1"/>
  <c r="C165" i="17" s="1"/>
  <c r="C166" i="17" s="1"/>
  <c r="C167" i="17" s="1"/>
  <c r="C168" i="17" s="1"/>
  <c r="C169" i="17" s="1"/>
  <c r="C170" i="17" s="1"/>
  <c r="C171" i="17" s="1"/>
  <c r="C172" i="17" s="1"/>
  <c r="C173" i="17" s="1"/>
  <c r="C174" i="17" s="1"/>
  <c r="C175" i="17" s="1"/>
  <c r="C176" i="17" s="1"/>
  <c r="C177" i="17" s="1"/>
  <c r="C152" i="17"/>
  <c r="C151" i="17"/>
  <c r="C110" i="17"/>
  <c r="C111" i="17" s="1"/>
  <c r="C112" i="17" s="1"/>
  <c r="C113" i="17" s="1"/>
  <c r="C114" i="17" s="1"/>
  <c r="C115" i="17" s="1"/>
  <c r="C116" i="17" s="1"/>
  <c r="C117" i="17" s="1"/>
  <c r="C118" i="17" s="1"/>
  <c r="C119" i="17" s="1"/>
  <c r="C120" i="17" s="1"/>
  <c r="C121" i="17" s="1"/>
  <c r="C122" i="17" s="1"/>
  <c r="C123" i="17" s="1"/>
  <c r="C124" i="17" s="1"/>
  <c r="C125" i="17" s="1"/>
  <c r="C126" i="17" s="1"/>
  <c r="C127" i="17" s="1"/>
  <c r="C128" i="17" s="1"/>
  <c r="C129" i="17" s="1"/>
  <c r="C130" i="17" s="1"/>
  <c r="C131" i="17" s="1"/>
  <c r="C132" i="17" s="1"/>
  <c r="C133" i="17" s="1"/>
  <c r="C134" i="17" s="1"/>
  <c r="C135" i="17" s="1"/>
  <c r="C136" i="17" s="1"/>
  <c r="C137" i="17" s="1"/>
  <c r="C138" i="17" s="1"/>
  <c r="C139" i="17" s="1"/>
  <c r="C140" i="17" s="1"/>
  <c r="C141" i="17" s="1"/>
  <c r="C142" i="17" s="1"/>
  <c r="C143" i="17" s="1"/>
  <c r="C144" i="17" s="1"/>
  <c r="C145" i="17" s="1"/>
  <c r="C146" i="17" s="1"/>
  <c r="C109" i="17"/>
  <c r="C108" i="17"/>
  <c r="C85" i="17"/>
  <c r="C86" i="17" s="1"/>
  <c r="C87" i="17" s="1"/>
  <c r="C88" i="17" s="1"/>
  <c r="C89" i="17" s="1"/>
  <c r="C90" i="17" s="1"/>
  <c r="C91" i="17" s="1"/>
  <c r="C92" i="17" s="1"/>
  <c r="C93" i="17" s="1"/>
  <c r="C94" i="17" s="1"/>
  <c r="C95" i="17" s="1"/>
  <c r="C96" i="17" s="1"/>
  <c r="C97" i="17" s="1"/>
  <c r="C98" i="17" s="1"/>
  <c r="C99" i="17" s="1"/>
  <c r="C100" i="17" s="1"/>
  <c r="C101" i="17" s="1"/>
  <c r="C102" i="17" s="1"/>
  <c r="C103" i="17" s="1"/>
  <c r="C84" i="17"/>
  <c r="C83" i="17"/>
  <c r="C60" i="17"/>
  <c r="C61" i="17" s="1"/>
  <c r="C62" i="17" s="1"/>
  <c r="C63" i="17" s="1"/>
  <c r="C64" i="17" s="1"/>
  <c r="C65" i="17" s="1"/>
  <c r="C66" i="17" s="1"/>
  <c r="C67" i="17" s="1"/>
  <c r="C68" i="17" s="1"/>
  <c r="C69" i="17" s="1"/>
  <c r="C70" i="17" s="1"/>
  <c r="C71" i="17" s="1"/>
  <c r="C72" i="17" s="1"/>
  <c r="C73" i="17" s="1"/>
  <c r="C74" i="17" s="1"/>
  <c r="C75" i="17" s="1"/>
  <c r="C76" i="17" s="1"/>
  <c r="C77" i="17" s="1"/>
  <c r="C78" i="17" s="1"/>
  <c r="C59" i="17"/>
  <c r="C58" i="17"/>
  <c r="C28" i="17"/>
  <c r="C29" i="17"/>
  <c r="C30" i="17"/>
  <c r="C31" i="17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27" i="17"/>
  <c r="C26" i="17"/>
  <c r="C5" i="17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4" i="17"/>
  <c r="C3" i="17"/>
  <c r="D152" i="18"/>
  <c r="D153" i="18" s="1"/>
  <c r="E153" i="18" s="1"/>
  <c r="D84" i="18"/>
  <c r="D85" i="18" s="1"/>
  <c r="E85" i="18" s="1"/>
  <c r="D83" i="18"/>
  <c r="D58" i="18"/>
  <c r="D3" i="18"/>
  <c r="E3" i="18" s="1"/>
  <c r="D151" i="17"/>
  <c r="D108" i="17"/>
  <c r="D109" i="17" s="1"/>
  <c r="D83" i="17"/>
  <c r="D84" i="17" s="1"/>
  <c r="D85" i="17" s="1"/>
  <c r="D58" i="17"/>
  <c r="D27" i="17"/>
  <c r="D28" i="17" s="1"/>
  <c r="D4" i="17"/>
  <c r="D5" i="17" s="1"/>
  <c r="D3" i="17"/>
  <c r="B83" i="20"/>
  <c r="B84" i="20" s="1"/>
  <c r="B85" i="20" s="1"/>
  <c r="B86" i="20" s="1"/>
  <c r="B87" i="20" s="1"/>
  <c r="B88" i="20" s="1"/>
  <c r="B89" i="20" s="1"/>
  <c r="B90" i="20" s="1"/>
  <c r="B91" i="20" s="1"/>
  <c r="B92" i="20" s="1"/>
  <c r="B93" i="20" s="1"/>
  <c r="B94" i="20" s="1"/>
  <c r="B95" i="20" s="1"/>
  <c r="B96" i="20" s="1"/>
  <c r="B97" i="20" s="1"/>
  <c r="B98" i="20" s="1"/>
  <c r="B99" i="20" s="1"/>
  <c r="B100" i="20" s="1"/>
  <c r="B101" i="20" s="1"/>
  <c r="B102" i="20" s="1"/>
  <c r="B103" i="20" s="1"/>
  <c r="B108" i="20" s="1"/>
  <c r="B109" i="20" s="1"/>
  <c r="B110" i="20" s="1"/>
  <c r="B111" i="20" s="1"/>
  <c r="B112" i="20" s="1"/>
  <c r="B113" i="20" s="1"/>
  <c r="B114" i="20" s="1"/>
  <c r="B115" i="20" s="1"/>
  <c r="B116" i="20" s="1"/>
  <c r="B117" i="20" s="1"/>
  <c r="B118" i="20" s="1"/>
  <c r="B119" i="20" s="1"/>
  <c r="B120" i="20" s="1"/>
  <c r="B121" i="20" s="1"/>
  <c r="B122" i="20" s="1"/>
  <c r="B123" i="20" s="1"/>
  <c r="B124" i="20" s="1"/>
  <c r="B125" i="20" s="1"/>
  <c r="B126" i="20" s="1"/>
  <c r="B127" i="20" s="1"/>
  <c r="B128" i="20" s="1"/>
  <c r="B129" i="20" s="1"/>
  <c r="B130" i="20" s="1"/>
  <c r="B131" i="20" s="1"/>
  <c r="B132" i="20" s="1"/>
  <c r="B133" i="20" s="1"/>
  <c r="B134" i="20" s="1"/>
  <c r="B135" i="20" s="1"/>
  <c r="B136" i="20" s="1"/>
  <c r="B137" i="20" s="1"/>
  <c r="B138" i="20" s="1"/>
  <c r="B139" i="20" s="1"/>
  <c r="B140" i="20" s="1"/>
  <c r="B141" i="20" s="1"/>
  <c r="B142" i="20" s="1"/>
  <c r="B143" i="20" s="1"/>
  <c r="B144" i="20" s="1"/>
  <c r="B145" i="20" s="1"/>
  <c r="B146" i="20" s="1"/>
  <c r="B151" i="20" s="1"/>
  <c r="B152" i="20" s="1"/>
  <c r="B153" i="20" s="1"/>
  <c r="B154" i="20" s="1"/>
  <c r="B155" i="20" s="1"/>
  <c r="B156" i="20" s="1"/>
  <c r="B157" i="20" s="1"/>
  <c r="B158" i="20" s="1"/>
  <c r="B159" i="20" s="1"/>
  <c r="B160" i="20" s="1"/>
  <c r="B161" i="20" s="1"/>
  <c r="B162" i="20" s="1"/>
  <c r="B163" i="20" s="1"/>
  <c r="B164" i="20" s="1"/>
  <c r="B165" i="20" s="1"/>
  <c r="B166" i="20" s="1"/>
  <c r="B167" i="20" s="1"/>
  <c r="B168" i="20" s="1"/>
  <c r="B169" i="20" s="1"/>
  <c r="B170" i="20" s="1"/>
  <c r="B171" i="20" s="1"/>
  <c r="B172" i="20" s="1"/>
  <c r="B173" i="20" s="1"/>
  <c r="B174" i="20" s="1"/>
  <c r="B175" i="20" s="1"/>
  <c r="B176" i="20" s="1"/>
  <c r="B177" i="20" s="1"/>
  <c r="E58" i="20"/>
  <c r="D26" i="20"/>
  <c r="E151" i="19"/>
  <c r="D83" i="19"/>
  <c r="E83" i="19" s="1"/>
  <c r="B83" i="19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E58" i="19"/>
  <c r="D26" i="19"/>
  <c r="B85" i="18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E83" i="18"/>
  <c r="B83" i="18"/>
  <c r="B84" i="18" s="1"/>
  <c r="E58" i="18"/>
  <c r="D26" i="18"/>
  <c r="D27" i="18" s="1"/>
  <c r="D28" i="18" s="1"/>
  <c r="E151" i="17"/>
  <c r="B83" i="17"/>
  <c r="B84" i="17" s="1"/>
  <c r="B85" i="17" s="1"/>
  <c r="B86" i="17" s="1"/>
  <c r="B87" i="17" s="1"/>
  <c r="B88" i="17" s="1"/>
  <c r="B89" i="17" s="1"/>
  <c r="B90" i="17" s="1"/>
  <c r="B91" i="17" s="1"/>
  <c r="B92" i="17" s="1"/>
  <c r="B93" i="17" s="1"/>
  <c r="B94" i="17" s="1"/>
  <c r="B95" i="17" s="1"/>
  <c r="B96" i="17" s="1"/>
  <c r="B97" i="17" s="1"/>
  <c r="B98" i="17" s="1"/>
  <c r="B99" i="17" s="1"/>
  <c r="B100" i="17" s="1"/>
  <c r="B101" i="17" s="1"/>
  <c r="B102" i="17" s="1"/>
  <c r="B103" i="17" s="1"/>
  <c r="B108" i="17" s="1"/>
  <c r="B109" i="17" s="1"/>
  <c r="B110" i="17" s="1"/>
  <c r="B111" i="17" s="1"/>
  <c r="B112" i="17" s="1"/>
  <c r="B113" i="17" s="1"/>
  <c r="B114" i="17" s="1"/>
  <c r="B115" i="17" s="1"/>
  <c r="B116" i="17" s="1"/>
  <c r="B117" i="17" s="1"/>
  <c r="B118" i="17" s="1"/>
  <c r="B119" i="17" s="1"/>
  <c r="B120" i="17" s="1"/>
  <c r="B121" i="17" s="1"/>
  <c r="B122" i="17" s="1"/>
  <c r="B123" i="17" s="1"/>
  <c r="B124" i="17" s="1"/>
  <c r="B125" i="17" s="1"/>
  <c r="B126" i="17" s="1"/>
  <c r="B127" i="17" s="1"/>
  <c r="B128" i="17" s="1"/>
  <c r="B129" i="17" s="1"/>
  <c r="B130" i="17" s="1"/>
  <c r="B131" i="17" s="1"/>
  <c r="B132" i="17" s="1"/>
  <c r="B133" i="17" s="1"/>
  <c r="B134" i="17" s="1"/>
  <c r="B135" i="17" s="1"/>
  <c r="B136" i="17" s="1"/>
  <c r="B137" i="17" s="1"/>
  <c r="B138" i="17" s="1"/>
  <c r="B139" i="17" s="1"/>
  <c r="B140" i="17" s="1"/>
  <c r="B141" i="17" s="1"/>
  <c r="B142" i="17" s="1"/>
  <c r="B143" i="17" s="1"/>
  <c r="B144" i="17" s="1"/>
  <c r="B145" i="17" s="1"/>
  <c r="B146" i="17" s="1"/>
  <c r="B151" i="17" s="1"/>
  <c r="B152" i="17" s="1"/>
  <c r="B153" i="17" s="1"/>
  <c r="B154" i="17" s="1"/>
  <c r="B155" i="17" s="1"/>
  <c r="B156" i="17" s="1"/>
  <c r="B157" i="17" s="1"/>
  <c r="B158" i="17" s="1"/>
  <c r="B159" i="17" s="1"/>
  <c r="B160" i="17" s="1"/>
  <c r="B161" i="17" s="1"/>
  <c r="B162" i="17" s="1"/>
  <c r="B163" i="17" s="1"/>
  <c r="B164" i="17" s="1"/>
  <c r="B165" i="17" s="1"/>
  <c r="B166" i="17" s="1"/>
  <c r="B167" i="17" s="1"/>
  <c r="B168" i="17" s="1"/>
  <c r="B169" i="17" s="1"/>
  <c r="B170" i="17" s="1"/>
  <c r="B171" i="17" s="1"/>
  <c r="B172" i="17" s="1"/>
  <c r="B173" i="17" s="1"/>
  <c r="B174" i="17" s="1"/>
  <c r="B175" i="17" s="1"/>
  <c r="B176" i="17" s="1"/>
  <c r="B177" i="17" s="1"/>
  <c r="D26" i="17"/>
  <c r="D145" i="5"/>
  <c r="D133" i="5"/>
  <c r="D102" i="5"/>
  <c r="D75" i="5"/>
  <c r="D74" i="5"/>
  <c r="D73" i="5"/>
  <c r="D72" i="5"/>
  <c r="D60" i="5"/>
  <c r="D58" i="5"/>
  <c r="D50" i="5"/>
  <c r="D42" i="5"/>
  <c r="D36" i="5"/>
  <c r="D33" i="5"/>
  <c r="D27" i="5"/>
  <c r="E151" i="5"/>
  <c r="D134" i="5"/>
  <c r="D113" i="5"/>
  <c r="D110" i="5"/>
  <c r="D108" i="5"/>
  <c r="D109" i="5" s="1"/>
  <c r="D99" i="5"/>
  <c r="D97" i="5"/>
  <c r="D95" i="5"/>
  <c r="D85" i="5"/>
  <c r="D83" i="5"/>
  <c r="D84" i="5" s="1"/>
  <c r="D28" i="5"/>
  <c r="E28" i="5" s="1"/>
  <c r="D59" i="5"/>
  <c r="E108" i="5"/>
  <c r="E83" i="5"/>
  <c r="E58" i="5"/>
  <c r="E21" i="5"/>
  <c r="E27" i="5"/>
  <c r="E26" i="5"/>
  <c r="E4" i="5"/>
  <c r="E3" i="5"/>
  <c r="D21" i="5"/>
  <c r="D12" i="5"/>
  <c r="D7" i="5"/>
  <c r="D3" i="5"/>
  <c r="D5" i="5"/>
  <c r="D4" i="5"/>
  <c r="D152" i="19" l="1"/>
  <c r="D153" i="19" s="1"/>
  <c r="E153" i="19" s="1"/>
  <c r="E151" i="18"/>
  <c r="E108" i="18"/>
  <c r="D109" i="18"/>
  <c r="E109" i="17"/>
  <c r="D110" i="17"/>
  <c r="E83" i="17"/>
  <c r="D86" i="18"/>
  <c r="D87" i="18" s="1"/>
  <c r="E87" i="18" s="1"/>
  <c r="E85" i="17"/>
  <c r="E84" i="17"/>
  <c r="E3" i="20"/>
  <c r="E26" i="20"/>
  <c r="E83" i="20"/>
  <c r="E151" i="20"/>
  <c r="D152" i="20"/>
  <c r="D59" i="20"/>
  <c r="E26" i="19"/>
  <c r="E4" i="19"/>
  <c r="E152" i="19"/>
  <c r="E3" i="19"/>
  <c r="D154" i="19"/>
  <c r="D59" i="19"/>
  <c r="E26" i="18"/>
  <c r="E84" i="18"/>
  <c r="D59" i="18"/>
  <c r="D60" i="18" s="1"/>
  <c r="D154" i="18"/>
  <c r="D4" i="18"/>
  <c r="D5" i="18" s="1"/>
  <c r="D6" i="18" s="1"/>
  <c r="D7" i="18" s="1"/>
  <c r="D8" i="18" s="1"/>
  <c r="D9" i="18" s="1"/>
  <c r="D10" i="18" s="1"/>
  <c r="D11" i="18" s="1"/>
  <c r="D12" i="18" s="1"/>
  <c r="E152" i="18"/>
  <c r="D88" i="18"/>
  <c r="E26" i="17"/>
  <c r="E4" i="17"/>
  <c r="E108" i="17"/>
  <c r="E3" i="17"/>
  <c r="E58" i="17"/>
  <c r="D59" i="17"/>
  <c r="D60" i="17" s="1"/>
  <c r="D86" i="17"/>
  <c r="D152" i="17"/>
  <c r="D61" i="5"/>
  <c r="D62" i="5" s="1"/>
  <c r="D63" i="5" s="1"/>
  <c r="D64" i="5" s="1"/>
  <c r="D65" i="5" s="1"/>
  <c r="D66" i="5" s="1"/>
  <c r="D67" i="5" s="1"/>
  <c r="D111" i="5"/>
  <c r="D112" i="5" s="1"/>
  <c r="D86" i="5"/>
  <c r="D87" i="5" s="1"/>
  <c r="D88" i="5" s="1"/>
  <c r="D89" i="5" s="1"/>
  <c r="D90" i="5" s="1"/>
  <c r="D91" i="5" s="1"/>
  <c r="D92" i="5" s="1"/>
  <c r="D93" i="5" s="1"/>
  <c r="D94" i="5" s="1"/>
  <c r="D96" i="5" s="1"/>
  <c r="D98" i="5" s="1"/>
  <c r="D68" i="5"/>
  <c r="D69" i="5" s="1"/>
  <c r="D70" i="5" s="1"/>
  <c r="D71" i="5" s="1"/>
  <c r="D114" i="5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29" i="5"/>
  <c r="D30" i="5" s="1"/>
  <c r="D31" i="5" s="1"/>
  <c r="D32" i="5" s="1"/>
  <c r="D34" i="5" s="1"/>
  <c r="D35" i="5" s="1"/>
  <c r="E30" i="5"/>
  <c r="E29" i="5"/>
  <c r="D6" i="5"/>
  <c r="D8" i="5" s="1"/>
  <c r="D9" i="5" s="1"/>
  <c r="D10" i="5" s="1"/>
  <c r="D11" i="5" s="1"/>
  <c r="C151" i="5"/>
  <c r="C108" i="5"/>
  <c r="C83" i="5"/>
  <c r="C58" i="5"/>
  <c r="C26" i="5"/>
  <c r="C3" i="5"/>
  <c r="D26" i="5"/>
  <c r="C85" i="5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3" i="5" s="1"/>
  <c r="C84" i="5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59" i="5"/>
  <c r="C28" i="5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E109" i="18" l="1"/>
  <c r="D110" i="18"/>
  <c r="E86" i="18"/>
  <c r="E84" i="20"/>
  <c r="E59" i="20"/>
  <c r="D60" i="20"/>
  <c r="D109" i="20"/>
  <c r="E108" i="20"/>
  <c r="E27" i="20"/>
  <c r="D153" i="20"/>
  <c r="E152" i="20"/>
  <c r="E4" i="20"/>
  <c r="D109" i="19"/>
  <c r="E108" i="19"/>
  <c r="E5" i="19"/>
  <c r="D85" i="19"/>
  <c r="E84" i="19"/>
  <c r="E59" i="19"/>
  <c r="D155" i="19"/>
  <c r="E154" i="19"/>
  <c r="E27" i="19"/>
  <c r="E4" i="18"/>
  <c r="D155" i="18"/>
  <c r="E154" i="18"/>
  <c r="E59" i="18"/>
  <c r="D89" i="18"/>
  <c r="E88" i="18"/>
  <c r="E27" i="18"/>
  <c r="E59" i="17"/>
  <c r="E5" i="17"/>
  <c r="D6" i="17"/>
  <c r="D7" i="17" s="1"/>
  <c r="D153" i="17"/>
  <c r="E152" i="17"/>
  <c r="D111" i="17"/>
  <c r="E110" i="17"/>
  <c r="D87" i="17"/>
  <c r="D88" i="17" s="1"/>
  <c r="D89" i="17" s="1"/>
  <c r="E86" i="17"/>
  <c r="E27" i="17"/>
  <c r="D135" i="5"/>
  <c r="D136" i="5" s="1"/>
  <c r="D100" i="5"/>
  <c r="D101" i="5" s="1"/>
  <c r="D76" i="5"/>
  <c r="D77" i="5" s="1"/>
  <c r="D78" i="5" s="1"/>
  <c r="D13" i="5"/>
  <c r="D111" i="18" l="1"/>
  <c r="E110" i="18"/>
  <c r="E28" i="20"/>
  <c r="D29" i="20"/>
  <c r="E109" i="20"/>
  <c r="D61" i="20"/>
  <c r="E60" i="20"/>
  <c r="E5" i="20"/>
  <c r="E153" i="20"/>
  <c r="D154" i="20"/>
  <c r="E85" i="20"/>
  <c r="D86" i="20"/>
  <c r="D61" i="19"/>
  <c r="E60" i="19"/>
  <c r="E85" i="19"/>
  <c r="D86" i="19"/>
  <c r="D29" i="19"/>
  <c r="E28" i="19"/>
  <c r="E6" i="19"/>
  <c r="E155" i="19"/>
  <c r="D156" i="19"/>
  <c r="E109" i="19"/>
  <c r="D110" i="19"/>
  <c r="D61" i="18"/>
  <c r="E60" i="18"/>
  <c r="E28" i="18"/>
  <c r="D29" i="18"/>
  <c r="D30" i="18" s="1"/>
  <c r="D31" i="18" s="1"/>
  <c r="D32" i="18" s="1"/>
  <c r="D33" i="18" s="1"/>
  <c r="D34" i="18" s="1"/>
  <c r="D35" i="18" s="1"/>
  <c r="D36" i="18" s="1"/>
  <c r="E155" i="18"/>
  <c r="D156" i="18"/>
  <c r="E89" i="18"/>
  <c r="D90" i="18"/>
  <c r="E5" i="18"/>
  <c r="E153" i="17"/>
  <c r="D154" i="17"/>
  <c r="E28" i="17"/>
  <c r="D29" i="17"/>
  <c r="D61" i="17"/>
  <c r="E60" i="17"/>
  <c r="E111" i="17"/>
  <c r="D112" i="17"/>
  <c r="D113" i="17" s="1"/>
  <c r="E6" i="17"/>
  <c r="E87" i="17"/>
  <c r="D137" i="5"/>
  <c r="D138" i="5" s="1"/>
  <c r="D139" i="5" s="1"/>
  <c r="D140" i="5" s="1"/>
  <c r="D141" i="5" s="1"/>
  <c r="D142" i="5" s="1"/>
  <c r="D143" i="5" s="1"/>
  <c r="D144" i="5" s="1"/>
  <c r="D146" i="5" s="1"/>
  <c r="D103" i="5"/>
  <c r="E31" i="5"/>
  <c r="D14" i="5"/>
  <c r="D15" i="5" s="1"/>
  <c r="D16" i="5" s="1"/>
  <c r="D17" i="5" s="1"/>
  <c r="D18" i="5" s="1"/>
  <c r="D19" i="5" s="1"/>
  <c r="D20" i="5" s="1"/>
  <c r="D152" i="5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E111" i="18" l="1"/>
  <c r="D112" i="18"/>
  <c r="D111" i="20"/>
  <c r="E110" i="20"/>
  <c r="E6" i="20"/>
  <c r="D87" i="20"/>
  <c r="E86" i="20"/>
  <c r="D155" i="20"/>
  <c r="E154" i="20"/>
  <c r="E29" i="20"/>
  <c r="D62" i="20"/>
  <c r="E61" i="20"/>
  <c r="E7" i="19"/>
  <c r="E29" i="19"/>
  <c r="D111" i="19"/>
  <c r="E110" i="19"/>
  <c r="D87" i="19"/>
  <c r="E86" i="19"/>
  <c r="D157" i="19"/>
  <c r="E156" i="19"/>
  <c r="E61" i="19"/>
  <c r="D62" i="19"/>
  <c r="E6" i="18"/>
  <c r="D157" i="18"/>
  <c r="E156" i="18"/>
  <c r="E29" i="18"/>
  <c r="D91" i="18"/>
  <c r="E90" i="18"/>
  <c r="E61" i="18"/>
  <c r="D62" i="18"/>
  <c r="E112" i="17"/>
  <c r="D62" i="17"/>
  <c r="E61" i="17"/>
  <c r="D30" i="17"/>
  <c r="D31" i="17" s="1"/>
  <c r="D32" i="17" s="1"/>
  <c r="D33" i="17" s="1"/>
  <c r="D34" i="17" s="1"/>
  <c r="D35" i="17" s="1"/>
  <c r="D36" i="17" s="1"/>
  <c r="E29" i="17"/>
  <c r="E88" i="17"/>
  <c r="D155" i="17"/>
  <c r="E154" i="17"/>
  <c r="E7" i="17"/>
  <c r="D8" i="17"/>
  <c r="D9" i="17" s="1"/>
  <c r="D10" i="17" s="1"/>
  <c r="D11" i="17" s="1"/>
  <c r="D12" i="17" s="1"/>
  <c r="D166" i="5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E177" i="5" s="1"/>
  <c r="E165" i="5"/>
  <c r="E32" i="5"/>
  <c r="B83" i="5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D113" i="18" l="1"/>
  <c r="E112" i="18"/>
  <c r="E7" i="20"/>
  <c r="E155" i="20"/>
  <c r="D156" i="20"/>
  <c r="D63" i="20"/>
  <c r="E62" i="20"/>
  <c r="E87" i="20"/>
  <c r="E30" i="20"/>
  <c r="E111" i="20"/>
  <c r="D112" i="20"/>
  <c r="E87" i="19"/>
  <c r="E111" i="19"/>
  <c r="D112" i="19"/>
  <c r="D63" i="19"/>
  <c r="E62" i="19"/>
  <c r="E30" i="19"/>
  <c r="E8" i="19"/>
  <c r="E157" i="19"/>
  <c r="D158" i="19"/>
  <c r="E30" i="18"/>
  <c r="E157" i="18"/>
  <c r="D158" i="18"/>
  <c r="D63" i="18"/>
  <c r="E62" i="18"/>
  <c r="E91" i="18"/>
  <c r="D92" i="18"/>
  <c r="E7" i="18"/>
  <c r="E89" i="17"/>
  <c r="D90" i="17"/>
  <c r="D63" i="17"/>
  <c r="E62" i="17"/>
  <c r="E30" i="17"/>
  <c r="E8" i="17"/>
  <c r="E155" i="17"/>
  <c r="D156" i="17"/>
  <c r="E113" i="17"/>
  <c r="D114" i="17"/>
  <c r="E33" i="5"/>
  <c r="E152" i="5"/>
  <c r="C152" i="5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09" i="5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3" i="5" s="1"/>
  <c r="C144" i="5" s="1"/>
  <c r="C145" i="5" s="1"/>
  <c r="C146" i="5" s="1"/>
  <c r="E84" i="5"/>
  <c r="E113" i="18" l="1"/>
  <c r="D114" i="18"/>
  <c r="E88" i="20"/>
  <c r="E63" i="20"/>
  <c r="D64" i="20"/>
  <c r="E112" i="20"/>
  <c r="D157" i="20"/>
  <c r="E156" i="20"/>
  <c r="E31" i="20"/>
  <c r="E8" i="20"/>
  <c r="E31" i="19"/>
  <c r="E63" i="19"/>
  <c r="D64" i="19"/>
  <c r="D159" i="19"/>
  <c r="E158" i="19"/>
  <c r="D113" i="19"/>
  <c r="E112" i="19"/>
  <c r="E88" i="19"/>
  <c r="E9" i="19"/>
  <c r="E8" i="18"/>
  <c r="E63" i="18"/>
  <c r="D64" i="18"/>
  <c r="D159" i="18"/>
  <c r="E158" i="18"/>
  <c r="D93" i="18"/>
  <c r="E92" i="18"/>
  <c r="E31" i="18"/>
  <c r="E9" i="17"/>
  <c r="E31" i="17"/>
  <c r="D115" i="17"/>
  <c r="E114" i="17"/>
  <c r="E63" i="17"/>
  <c r="D64" i="17"/>
  <c r="D157" i="17"/>
  <c r="E156" i="17"/>
  <c r="D91" i="17"/>
  <c r="D92" i="17" s="1"/>
  <c r="E90" i="17"/>
  <c r="E34" i="5"/>
  <c r="E153" i="5"/>
  <c r="E85" i="5"/>
  <c r="E114" i="18" l="1"/>
  <c r="D115" i="18"/>
  <c r="E157" i="20"/>
  <c r="D158" i="20"/>
  <c r="E113" i="20"/>
  <c r="D114" i="20"/>
  <c r="E9" i="20"/>
  <c r="D65" i="20"/>
  <c r="E64" i="20"/>
  <c r="E32" i="20"/>
  <c r="E89" i="20"/>
  <c r="D90" i="20"/>
  <c r="E113" i="19"/>
  <c r="D114" i="19"/>
  <c r="E159" i="19"/>
  <c r="D160" i="19"/>
  <c r="D65" i="19"/>
  <c r="E64" i="19"/>
  <c r="E10" i="19"/>
  <c r="E32" i="19"/>
  <c r="E89" i="19"/>
  <c r="D90" i="19"/>
  <c r="E93" i="18"/>
  <c r="D94" i="18"/>
  <c r="D95" i="18" s="1"/>
  <c r="E159" i="18"/>
  <c r="D160" i="18"/>
  <c r="E32" i="18"/>
  <c r="D65" i="18"/>
  <c r="E64" i="18"/>
  <c r="E9" i="18"/>
  <c r="E64" i="17"/>
  <c r="D65" i="17"/>
  <c r="E115" i="17"/>
  <c r="D116" i="17"/>
  <c r="E91" i="17"/>
  <c r="E32" i="17"/>
  <c r="E157" i="17"/>
  <c r="D158" i="17"/>
  <c r="E10" i="17"/>
  <c r="E35" i="5"/>
  <c r="E154" i="5"/>
  <c r="E86" i="5"/>
  <c r="E115" i="18" l="1"/>
  <c r="D116" i="18"/>
  <c r="E10" i="20"/>
  <c r="D66" i="20"/>
  <c r="E65" i="20"/>
  <c r="D115" i="20"/>
  <c r="E114" i="20"/>
  <c r="D159" i="20"/>
  <c r="E158" i="20"/>
  <c r="D91" i="20"/>
  <c r="E90" i="20"/>
  <c r="E33" i="20"/>
  <c r="E11" i="19"/>
  <c r="D66" i="19"/>
  <c r="E65" i="19"/>
  <c r="D91" i="19"/>
  <c r="E90" i="19"/>
  <c r="D161" i="19"/>
  <c r="E160" i="19"/>
  <c r="D115" i="19"/>
  <c r="E114" i="19"/>
  <c r="E33" i="19"/>
  <c r="D34" i="19"/>
  <c r="D161" i="18"/>
  <c r="E160" i="18"/>
  <c r="D66" i="18"/>
  <c r="D67" i="18" s="1"/>
  <c r="E65" i="18"/>
  <c r="E33" i="18"/>
  <c r="E10" i="18"/>
  <c r="E94" i="18"/>
  <c r="D93" i="17"/>
  <c r="E92" i="17"/>
  <c r="D117" i="17"/>
  <c r="E116" i="17"/>
  <c r="E33" i="17"/>
  <c r="E11" i="17"/>
  <c r="D159" i="17"/>
  <c r="E158" i="17"/>
  <c r="D66" i="17"/>
  <c r="D67" i="17" s="1"/>
  <c r="E65" i="17"/>
  <c r="E36" i="5"/>
  <c r="D37" i="5"/>
  <c r="D38" i="5" s="1"/>
  <c r="E155" i="5"/>
  <c r="E87" i="5"/>
  <c r="D117" i="18" l="1"/>
  <c r="E116" i="18"/>
  <c r="E159" i="20"/>
  <c r="D160" i="20"/>
  <c r="E115" i="20"/>
  <c r="D116" i="20"/>
  <c r="E34" i="20"/>
  <c r="E66" i="20"/>
  <c r="E11" i="20"/>
  <c r="E91" i="20"/>
  <c r="E161" i="19"/>
  <c r="D162" i="19"/>
  <c r="E91" i="19"/>
  <c r="E34" i="19"/>
  <c r="E66" i="19"/>
  <c r="D13" i="19"/>
  <c r="E12" i="19"/>
  <c r="E115" i="19"/>
  <c r="D116" i="19"/>
  <c r="E11" i="18"/>
  <c r="E34" i="18"/>
  <c r="E95" i="18"/>
  <c r="D96" i="18"/>
  <c r="D97" i="18" s="1"/>
  <c r="E66" i="18"/>
  <c r="E161" i="18"/>
  <c r="D162" i="18"/>
  <c r="D13" i="17"/>
  <c r="D14" i="17" s="1"/>
  <c r="E12" i="17"/>
  <c r="E34" i="17"/>
  <c r="E66" i="17"/>
  <c r="E117" i="17"/>
  <c r="D118" i="17"/>
  <c r="E159" i="17"/>
  <c r="D160" i="17"/>
  <c r="E93" i="17"/>
  <c r="D94" i="17"/>
  <c r="D95" i="17" s="1"/>
  <c r="D39" i="5"/>
  <c r="E37" i="5"/>
  <c r="E156" i="5"/>
  <c r="E88" i="5"/>
  <c r="E117" i="18" l="1"/>
  <c r="D118" i="18"/>
  <c r="E67" i="20"/>
  <c r="D68" i="20"/>
  <c r="E35" i="20"/>
  <c r="D36" i="20"/>
  <c r="D93" i="20"/>
  <c r="E92" i="20"/>
  <c r="D117" i="20"/>
  <c r="E116" i="20"/>
  <c r="D161" i="20"/>
  <c r="E160" i="20"/>
  <c r="D13" i="20"/>
  <c r="E12" i="20"/>
  <c r="D68" i="19"/>
  <c r="E67" i="19"/>
  <c r="E35" i="19"/>
  <c r="D117" i="19"/>
  <c r="E116" i="19"/>
  <c r="D93" i="19"/>
  <c r="E92" i="19"/>
  <c r="D163" i="19"/>
  <c r="E162" i="19"/>
  <c r="E13" i="19"/>
  <c r="D14" i="19"/>
  <c r="E67" i="18"/>
  <c r="D68" i="18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E96" i="18"/>
  <c r="D163" i="18"/>
  <c r="E162" i="18"/>
  <c r="E35" i="18"/>
  <c r="D13" i="18"/>
  <c r="D14" i="18" s="1"/>
  <c r="E12" i="18"/>
  <c r="E67" i="17"/>
  <c r="D68" i="17"/>
  <c r="E35" i="17"/>
  <c r="D119" i="17"/>
  <c r="E118" i="17"/>
  <c r="E94" i="17"/>
  <c r="D161" i="17"/>
  <c r="E160" i="17"/>
  <c r="E13" i="17"/>
  <c r="E38" i="5"/>
  <c r="E157" i="5"/>
  <c r="E89" i="5"/>
  <c r="D119" i="18" l="1"/>
  <c r="E118" i="18"/>
  <c r="E93" i="20"/>
  <c r="D94" i="20"/>
  <c r="E36" i="20"/>
  <c r="D37" i="20"/>
  <c r="E13" i="20"/>
  <c r="E117" i="20"/>
  <c r="D118" i="20"/>
  <c r="E68" i="20"/>
  <c r="E161" i="20"/>
  <c r="D162" i="20"/>
  <c r="E93" i="19"/>
  <c r="D94" i="19"/>
  <c r="E117" i="19"/>
  <c r="D118" i="19"/>
  <c r="D37" i="19"/>
  <c r="E36" i="19"/>
  <c r="D15" i="19"/>
  <c r="E14" i="19"/>
  <c r="E163" i="19"/>
  <c r="D164" i="19"/>
  <c r="E68" i="19"/>
  <c r="E36" i="18"/>
  <c r="D37" i="18"/>
  <c r="D38" i="18" s="1"/>
  <c r="D39" i="18" s="1"/>
  <c r="E163" i="18"/>
  <c r="D164" i="18"/>
  <c r="E13" i="18"/>
  <c r="E97" i="18"/>
  <c r="D98" i="18"/>
  <c r="D99" i="18" s="1"/>
  <c r="D100" i="18" s="1"/>
  <c r="D101" i="18" s="1"/>
  <c r="D102" i="18" s="1"/>
  <c r="D103" i="18" s="1"/>
  <c r="E68" i="18"/>
  <c r="E119" i="17"/>
  <c r="D120" i="17"/>
  <c r="E36" i="17"/>
  <c r="D37" i="17"/>
  <c r="D38" i="17" s="1"/>
  <c r="D15" i="17"/>
  <c r="D16" i="17" s="1"/>
  <c r="E14" i="17"/>
  <c r="D69" i="17"/>
  <c r="D70" i="17" s="1"/>
  <c r="D71" i="17" s="1"/>
  <c r="D72" i="17" s="1"/>
  <c r="D73" i="17" s="1"/>
  <c r="D74" i="17" s="1"/>
  <c r="D75" i="17" s="1"/>
  <c r="D76" i="17" s="1"/>
  <c r="D77" i="17" s="1"/>
  <c r="D78" i="17" s="1"/>
  <c r="E68" i="17"/>
  <c r="E95" i="17"/>
  <c r="D96" i="17"/>
  <c r="D97" i="17" s="1"/>
  <c r="E161" i="17"/>
  <c r="D162" i="17"/>
  <c r="D40" i="5"/>
  <c r="D41" i="5" s="1"/>
  <c r="E39" i="5"/>
  <c r="E158" i="5"/>
  <c r="E90" i="5"/>
  <c r="D120" i="18" l="1"/>
  <c r="E119" i="18"/>
  <c r="D119" i="20"/>
  <c r="E118" i="20"/>
  <c r="D15" i="20"/>
  <c r="E14" i="20"/>
  <c r="D163" i="20"/>
  <c r="E162" i="20"/>
  <c r="E37" i="20"/>
  <c r="E94" i="20"/>
  <c r="E69" i="20"/>
  <c r="E69" i="19"/>
  <c r="E15" i="19"/>
  <c r="D38" i="19"/>
  <c r="E37" i="19"/>
  <c r="D119" i="19"/>
  <c r="E118" i="19"/>
  <c r="D165" i="19"/>
  <c r="E164" i="19"/>
  <c r="D95" i="19"/>
  <c r="E94" i="19"/>
  <c r="D15" i="18"/>
  <c r="D16" i="18" s="1"/>
  <c r="E14" i="18"/>
  <c r="E98" i="18"/>
  <c r="D165" i="18"/>
  <c r="E164" i="18"/>
  <c r="E37" i="18"/>
  <c r="E69" i="18"/>
  <c r="E15" i="17"/>
  <c r="D163" i="17"/>
  <c r="E162" i="17"/>
  <c r="E96" i="17"/>
  <c r="D121" i="17"/>
  <c r="E120" i="17"/>
  <c r="E69" i="17"/>
  <c r="E37" i="17"/>
  <c r="E40" i="5"/>
  <c r="E159" i="5"/>
  <c r="E91" i="5"/>
  <c r="D121" i="18" l="1"/>
  <c r="E120" i="18"/>
  <c r="E38" i="20"/>
  <c r="E163" i="20"/>
  <c r="D164" i="20"/>
  <c r="E70" i="20"/>
  <c r="E15" i="20"/>
  <c r="E95" i="20"/>
  <c r="D96" i="20"/>
  <c r="E119" i="20"/>
  <c r="D120" i="20"/>
  <c r="E38" i="19"/>
  <c r="D17" i="19"/>
  <c r="E16" i="19"/>
  <c r="E119" i="19"/>
  <c r="D120" i="19"/>
  <c r="E70" i="19"/>
  <c r="E95" i="19"/>
  <c r="D96" i="19"/>
  <c r="E165" i="19"/>
  <c r="D166" i="19"/>
  <c r="E165" i="18"/>
  <c r="D166" i="18"/>
  <c r="E70" i="18"/>
  <c r="E99" i="18"/>
  <c r="E38" i="18"/>
  <c r="E15" i="18"/>
  <c r="E121" i="17"/>
  <c r="D122" i="17"/>
  <c r="E97" i="17"/>
  <c r="D98" i="17"/>
  <c r="D99" i="17" s="1"/>
  <c r="E38" i="17"/>
  <c r="D39" i="17"/>
  <c r="E163" i="17"/>
  <c r="D164" i="17"/>
  <c r="E16" i="17"/>
  <c r="D17" i="17"/>
  <c r="E70" i="17"/>
  <c r="E41" i="5"/>
  <c r="E160" i="5"/>
  <c r="E92" i="5"/>
  <c r="D122" i="18" l="1"/>
  <c r="E121" i="18"/>
  <c r="D17" i="20"/>
  <c r="E16" i="20"/>
  <c r="E71" i="20"/>
  <c r="D121" i="20"/>
  <c r="E120" i="20"/>
  <c r="D165" i="20"/>
  <c r="E164" i="20"/>
  <c r="E96" i="20"/>
  <c r="E39" i="20"/>
  <c r="D40" i="20"/>
  <c r="D121" i="19"/>
  <c r="E120" i="19"/>
  <c r="D167" i="19"/>
  <c r="E166" i="19"/>
  <c r="E71" i="19"/>
  <c r="D18" i="19"/>
  <c r="E17" i="19"/>
  <c r="D97" i="19"/>
  <c r="E96" i="19"/>
  <c r="E39" i="19"/>
  <c r="D40" i="19"/>
  <c r="E100" i="18"/>
  <c r="E71" i="18"/>
  <c r="E16" i="18"/>
  <c r="D17" i="18"/>
  <c r="E39" i="18"/>
  <c r="D40" i="18"/>
  <c r="D41" i="18" s="1"/>
  <c r="D42" i="18" s="1"/>
  <c r="D167" i="18"/>
  <c r="E166" i="18"/>
  <c r="D165" i="17"/>
  <c r="E164" i="17"/>
  <c r="D40" i="17"/>
  <c r="D41" i="17" s="1"/>
  <c r="D42" i="17" s="1"/>
  <c r="E39" i="17"/>
  <c r="E98" i="17"/>
  <c r="E71" i="17"/>
  <c r="D18" i="17"/>
  <c r="E17" i="17"/>
  <c r="D123" i="17"/>
  <c r="E122" i="17"/>
  <c r="D43" i="5"/>
  <c r="E42" i="5"/>
  <c r="E161" i="5"/>
  <c r="E93" i="5"/>
  <c r="D123" i="18" l="1"/>
  <c r="E122" i="18"/>
  <c r="E165" i="20"/>
  <c r="D166" i="20"/>
  <c r="E121" i="20"/>
  <c r="D122" i="20"/>
  <c r="E40" i="20"/>
  <c r="E72" i="20"/>
  <c r="E97" i="20"/>
  <c r="D98" i="20"/>
  <c r="D18" i="20"/>
  <c r="E17" i="20"/>
  <c r="E18" i="19"/>
  <c r="D19" i="19"/>
  <c r="E72" i="19"/>
  <c r="E40" i="19"/>
  <c r="E167" i="19"/>
  <c r="D168" i="19"/>
  <c r="E97" i="19"/>
  <c r="D98" i="19"/>
  <c r="E121" i="19"/>
  <c r="D122" i="19"/>
  <c r="E72" i="18"/>
  <c r="E167" i="18"/>
  <c r="D168" i="18"/>
  <c r="D18" i="18"/>
  <c r="E17" i="18"/>
  <c r="E40" i="18"/>
  <c r="E101" i="18"/>
  <c r="E72" i="17"/>
  <c r="E99" i="17"/>
  <c r="D100" i="17"/>
  <c r="E123" i="17"/>
  <c r="D124" i="17"/>
  <c r="E40" i="17"/>
  <c r="E18" i="17"/>
  <c r="D19" i="17"/>
  <c r="E165" i="17"/>
  <c r="D166" i="17"/>
  <c r="D44" i="5"/>
  <c r="D45" i="5" s="1"/>
  <c r="E43" i="5"/>
  <c r="E162" i="5"/>
  <c r="E94" i="5"/>
  <c r="E123" i="18" l="1"/>
  <c r="D124" i="18"/>
  <c r="D74" i="20"/>
  <c r="E73" i="20"/>
  <c r="E41" i="20"/>
  <c r="D123" i="20"/>
  <c r="E122" i="20"/>
  <c r="E18" i="20"/>
  <c r="D19" i="20"/>
  <c r="E98" i="20"/>
  <c r="D167" i="20"/>
  <c r="E166" i="20"/>
  <c r="E41" i="19"/>
  <c r="D169" i="19"/>
  <c r="E168" i="19"/>
  <c r="D123" i="19"/>
  <c r="E122" i="19"/>
  <c r="E73" i="19"/>
  <c r="E98" i="19"/>
  <c r="D20" i="19"/>
  <c r="E19" i="19"/>
  <c r="E103" i="18"/>
  <c r="E102" i="18"/>
  <c r="D169" i="18"/>
  <c r="E168" i="18"/>
  <c r="E18" i="18"/>
  <c r="D19" i="18"/>
  <c r="E41" i="18"/>
  <c r="E73" i="18"/>
  <c r="D101" i="17"/>
  <c r="D102" i="17" s="1"/>
  <c r="E100" i="17"/>
  <c r="D125" i="17"/>
  <c r="E124" i="17"/>
  <c r="D167" i="17"/>
  <c r="E166" i="17"/>
  <c r="E41" i="17"/>
  <c r="D20" i="17"/>
  <c r="D21" i="17" s="1"/>
  <c r="E19" i="17"/>
  <c r="E73" i="17"/>
  <c r="E44" i="5"/>
  <c r="E163" i="5"/>
  <c r="E95" i="5"/>
  <c r="D125" i="18" l="1"/>
  <c r="E124" i="18"/>
  <c r="E167" i="20"/>
  <c r="D168" i="20"/>
  <c r="D20" i="20"/>
  <c r="E19" i="20"/>
  <c r="E42" i="20"/>
  <c r="D43" i="20"/>
  <c r="E123" i="20"/>
  <c r="D124" i="20"/>
  <c r="E99" i="20"/>
  <c r="E74" i="20"/>
  <c r="D75" i="20"/>
  <c r="E21" i="19"/>
  <c r="E20" i="19"/>
  <c r="E169" i="19"/>
  <c r="D170" i="19"/>
  <c r="D43" i="19"/>
  <c r="E42" i="19"/>
  <c r="E74" i="19"/>
  <c r="E123" i="19"/>
  <c r="D124" i="19"/>
  <c r="E99" i="19"/>
  <c r="E74" i="18"/>
  <c r="E169" i="18"/>
  <c r="D170" i="18"/>
  <c r="D43" i="18"/>
  <c r="E42" i="18"/>
  <c r="D20" i="18"/>
  <c r="D21" i="18" s="1"/>
  <c r="E19" i="18"/>
  <c r="E167" i="17"/>
  <c r="D168" i="17"/>
  <c r="E125" i="17"/>
  <c r="D126" i="17"/>
  <c r="D43" i="17"/>
  <c r="E42" i="17"/>
  <c r="E74" i="17"/>
  <c r="E21" i="17"/>
  <c r="E20" i="17"/>
  <c r="E101" i="17"/>
  <c r="D103" i="17"/>
  <c r="D46" i="5"/>
  <c r="E45" i="5"/>
  <c r="E164" i="5"/>
  <c r="E96" i="5"/>
  <c r="E125" i="18" l="1"/>
  <c r="D126" i="18"/>
  <c r="D125" i="20"/>
  <c r="E124" i="20"/>
  <c r="E43" i="20"/>
  <c r="D44" i="20"/>
  <c r="E75" i="20"/>
  <c r="E21" i="20"/>
  <c r="E20" i="20"/>
  <c r="E100" i="20"/>
  <c r="D169" i="20"/>
  <c r="E168" i="20"/>
  <c r="E75" i="19"/>
  <c r="E43" i="19"/>
  <c r="D44" i="19"/>
  <c r="E100" i="19"/>
  <c r="D171" i="19"/>
  <c r="E170" i="19"/>
  <c r="D125" i="19"/>
  <c r="E124" i="19"/>
  <c r="E43" i="18"/>
  <c r="D44" i="18"/>
  <c r="D45" i="18" s="1"/>
  <c r="D171" i="18"/>
  <c r="E170" i="18"/>
  <c r="E75" i="18"/>
  <c r="E21" i="18"/>
  <c r="E20" i="18"/>
  <c r="E75" i="17"/>
  <c r="E43" i="17"/>
  <c r="D44" i="17"/>
  <c r="D45" i="17" s="1"/>
  <c r="E103" i="17"/>
  <c r="E102" i="17"/>
  <c r="D127" i="17"/>
  <c r="E126" i="17"/>
  <c r="D169" i="17"/>
  <c r="E168" i="17"/>
  <c r="D47" i="5"/>
  <c r="E46" i="5"/>
  <c r="E97" i="5"/>
  <c r="D127" i="18" l="1"/>
  <c r="E126" i="18"/>
  <c r="E76" i="20"/>
  <c r="E44" i="20"/>
  <c r="E169" i="20"/>
  <c r="D170" i="20"/>
  <c r="E101" i="20"/>
  <c r="E125" i="20"/>
  <c r="D126" i="20"/>
  <c r="E125" i="19"/>
  <c r="D126" i="19"/>
  <c r="E171" i="19"/>
  <c r="D172" i="19"/>
  <c r="E101" i="19"/>
  <c r="E44" i="19"/>
  <c r="E76" i="19"/>
  <c r="E76" i="18"/>
  <c r="E171" i="18"/>
  <c r="D172" i="18"/>
  <c r="E44" i="18"/>
  <c r="E127" i="17"/>
  <c r="D128" i="17"/>
  <c r="E76" i="17"/>
  <c r="E44" i="17"/>
  <c r="E169" i="17"/>
  <c r="D170" i="17"/>
  <c r="D48" i="5"/>
  <c r="D49" i="5" s="1"/>
  <c r="E47" i="5"/>
  <c r="E166" i="5"/>
  <c r="E98" i="5"/>
  <c r="D128" i="18" l="1"/>
  <c r="E127" i="18"/>
  <c r="E103" i="20"/>
  <c r="E102" i="20"/>
  <c r="D171" i="20"/>
  <c r="E170" i="20"/>
  <c r="D46" i="20"/>
  <c r="E45" i="20"/>
  <c r="D127" i="20"/>
  <c r="E126" i="20"/>
  <c r="E78" i="20"/>
  <c r="E77" i="20"/>
  <c r="D46" i="19"/>
  <c r="E45" i="19"/>
  <c r="E103" i="19"/>
  <c r="E102" i="19"/>
  <c r="D173" i="19"/>
  <c r="E172" i="19"/>
  <c r="D127" i="19"/>
  <c r="E126" i="19"/>
  <c r="E77" i="19"/>
  <c r="D78" i="19"/>
  <c r="E78" i="19" s="1"/>
  <c r="D46" i="18"/>
  <c r="E45" i="18"/>
  <c r="D173" i="18"/>
  <c r="E172" i="18"/>
  <c r="E77" i="18"/>
  <c r="E78" i="18"/>
  <c r="D171" i="17"/>
  <c r="E170" i="17"/>
  <c r="D46" i="17"/>
  <c r="E45" i="17"/>
  <c r="E77" i="17"/>
  <c r="E78" i="17"/>
  <c r="D129" i="17"/>
  <c r="E128" i="17"/>
  <c r="E48" i="5"/>
  <c r="E167" i="5"/>
  <c r="E99" i="5"/>
  <c r="D129" i="18" l="1"/>
  <c r="E128" i="18"/>
  <c r="E127" i="20"/>
  <c r="D128" i="20"/>
  <c r="E46" i="20"/>
  <c r="D47" i="20"/>
  <c r="E171" i="20"/>
  <c r="D172" i="20"/>
  <c r="E127" i="19"/>
  <c r="D128" i="19"/>
  <c r="E173" i="19"/>
  <c r="D174" i="19"/>
  <c r="E46" i="19"/>
  <c r="D47" i="19"/>
  <c r="E173" i="18"/>
  <c r="D174" i="18"/>
  <c r="E46" i="18"/>
  <c r="D47" i="18"/>
  <c r="E129" i="17"/>
  <c r="D130" i="17"/>
  <c r="E46" i="17"/>
  <c r="D47" i="17"/>
  <c r="E171" i="17"/>
  <c r="D172" i="17"/>
  <c r="E49" i="5"/>
  <c r="E168" i="5"/>
  <c r="E100" i="5"/>
  <c r="E129" i="18" l="1"/>
  <c r="D130" i="18"/>
  <c r="D173" i="20"/>
  <c r="E172" i="20"/>
  <c r="E47" i="20"/>
  <c r="D48" i="20"/>
  <c r="D129" i="20"/>
  <c r="E128" i="20"/>
  <c r="E47" i="19"/>
  <c r="D48" i="19"/>
  <c r="D175" i="19"/>
  <c r="E174" i="19"/>
  <c r="D129" i="19"/>
  <c r="E128" i="19"/>
  <c r="D48" i="18"/>
  <c r="D49" i="18" s="1"/>
  <c r="D50" i="18" s="1"/>
  <c r="E47" i="18"/>
  <c r="D175" i="18"/>
  <c r="E174" i="18"/>
  <c r="D173" i="17"/>
  <c r="E172" i="17"/>
  <c r="D48" i="17"/>
  <c r="D49" i="17" s="1"/>
  <c r="D50" i="17" s="1"/>
  <c r="E47" i="17"/>
  <c r="D131" i="17"/>
  <c r="E130" i="17"/>
  <c r="D51" i="5"/>
  <c r="E50" i="5"/>
  <c r="E169" i="5"/>
  <c r="E59" i="5"/>
  <c r="D131" i="18" l="1"/>
  <c r="E130" i="18"/>
  <c r="E129" i="20"/>
  <c r="D130" i="20"/>
  <c r="E48" i="20"/>
  <c r="E173" i="20"/>
  <c r="D174" i="20"/>
  <c r="E129" i="19"/>
  <c r="D130" i="19"/>
  <c r="E175" i="19"/>
  <c r="D176" i="19"/>
  <c r="E48" i="19"/>
  <c r="E175" i="18"/>
  <c r="D176" i="18"/>
  <c r="E48" i="18"/>
  <c r="E131" i="17"/>
  <c r="D132" i="17"/>
  <c r="D133" i="17" s="1"/>
  <c r="D134" i="17" s="1"/>
  <c r="E48" i="17"/>
  <c r="E173" i="17"/>
  <c r="D174" i="17"/>
  <c r="D52" i="5"/>
  <c r="D53" i="5" s="1"/>
  <c r="E51" i="5"/>
  <c r="E170" i="5"/>
  <c r="E101" i="5"/>
  <c r="E102" i="5"/>
  <c r="E60" i="5"/>
  <c r="E131" i="18" l="1"/>
  <c r="D132" i="18"/>
  <c r="D175" i="20"/>
  <c r="E174" i="20"/>
  <c r="D50" i="20"/>
  <c r="E49" i="20"/>
  <c r="D131" i="20"/>
  <c r="E130" i="20"/>
  <c r="D177" i="19"/>
  <c r="E177" i="19" s="1"/>
  <c r="E176" i="19"/>
  <c r="D131" i="19"/>
  <c r="E130" i="19"/>
  <c r="E49" i="19"/>
  <c r="E49" i="18"/>
  <c r="D177" i="18"/>
  <c r="E177" i="18" s="1"/>
  <c r="E176" i="18"/>
  <c r="D175" i="17"/>
  <c r="E174" i="17"/>
  <c r="E49" i="17"/>
  <c r="E132" i="17"/>
  <c r="E53" i="5"/>
  <c r="E52" i="5"/>
  <c r="E171" i="5"/>
  <c r="E103" i="5"/>
  <c r="E61" i="5"/>
  <c r="D133" i="18" l="1"/>
  <c r="E132" i="18"/>
  <c r="E131" i="20"/>
  <c r="D132" i="20"/>
  <c r="E50" i="20"/>
  <c r="D51" i="20"/>
  <c r="E175" i="20"/>
  <c r="D176" i="20"/>
  <c r="D51" i="19"/>
  <c r="E50" i="19"/>
  <c r="E131" i="19"/>
  <c r="D132" i="19"/>
  <c r="D51" i="18"/>
  <c r="D52" i="18" s="1"/>
  <c r="D53" i="18" s="1"/>
  <c r="E50" i="18"/>
  <c r="E133" i="17"/>
  <c r="D51" i="17"/>
  <c r="D52" i="17" s="1"/>
  <c r="D53" i="17" s="1"/>
  <c r="E50" i="17"/>
  <c r="E175" i="17"/>
  <c r="D176" i="17"/>
  <c r="E172" i="5"/>
  <c r="E62" i="5"/>
  <c r="D134" i="18" l="1"/>
  <c r="E133" i="18"/>
  <c r="D177" i="20"/>
  <c r="E177" i="20" s="1"/>
  <c r="E176" i="20"/>
  <c r="E132" i="20"/>
  <c r="E51" i="20"/>
  <c r="E132" i="19"/>
  <c r="E51" i="19"/>
  <c r="E51" i="18"/>
  <c r="D177" i="17"/>
  <c r="E177" i="17" s="1"/>
  <c r="E176" i="17"/>
  <c r="E51" i="17"/>
  <c r="D135" i="17"/>
  <c r="E134" i="17"/>
  <c r="E173" i="5"/>
  <c r="E109" i="5"/>
  <c r="E63" i="5"/>
  <c r="D135" i="18" l="1"/>
  <c r="E134" i="18"/>
  <c r="E53" i="20"/>
  <c r="E52" i="20"/>
  <c r="E133" i="20"/>
  <c r="E53" i="19"/>
  <c r="E52" i="19"/>
  <c r="E133" i="19"/>
  <c r="E52" i="18"/>
  <c r="E53" i="18"/>
  <c r="E52" i="17"/>
  <c r="E53" i="17"/>
  <c r="E135" i="17"/>
  <c r="D136" i="17"/>
  <c r="D137" i="17" s="1"/>
  <c r="D138" i="17" s="1"/>
  <c r="E174" i="5"/>
  <c r="E110" i="5"/>
  <c r="E64" i="5"/>
  <c r="D136" i="18" l="1"/>
  <c r="E135" i="18"/>
  <c r="D135" i="20"/>
  <c r="E134" i="20"/>
  <c r="D135" i="19"/>
  <c r="E134" i="19"/>
  <c r="E136" i="17"/>
  <c r="E175" i="5"/>
  <c r="E111" i="5"/>
  <c r="E65" i="5"/>
  <c r="E136" i="18" l="1"/>
  <c r="D137" i="18"/>
  <c r="E135" i="20"/>
  <c r="D136" i="20"/>
  <c r="E135" i="19"/>
  <c r="D136" i="19"/>
  <c r="E137" i="17"/>
  <c r="E176" i="5"/>
  <c r="E112" i="5"/>
  <c r="E66" i="5"/>
  <c r="E137" i="18" l="1"/>
  <c r="D138" i="18"/>
  <c r="E136" i="20"/>
  <c r="E136" i="19"/>
  <c r="D139" i="17"/>
  <c r="E138" i="17"/>
  <c r="E113" i="5"/>
  <c r="E67" i="5"/>
  <c r="D139" i="18" l="1"/>
  <c r="E138" i="18"/>
  <c r="E137" i="20"/>
  <c r="E137" i="19"/>
  <c r="E139" i="17"/>
  <c r="D140" i="17"/>
  <c r="E114" i="5"/>
  <c r="E68" i="5"/>
  <c r="E139" i="18" l="1"/>
  <c r="D140" i="18"/>
  <c r="D139" i="20"/>
  <c r="E138" i="20"/>
  <c r="D139" i="19"/>
  <c r="E138" i="19"/>
  <c r="D141" i="17"/>
  <c r="E140" i="17"/>
  <c r="E115" i="5"/>
  <c r="E69" i="5"/>
  <c r="D141" i="18" l="1"/>
  <c r="E140" i="18"/>
  <c r="E139" i="20"/>
  <c r="D140" i="20"/>
  <c r="E139" i="19"/>
  <c r="D140" i="19"/>
  <c r="E141" i="17"/>
  <c r="D142" i="17"/>
  <c r="E116" i="5"/>
  <c r="E70" i="5"/>
  <c r="E141" i="18" l="1"/>
  <c r="D142" i="18"/>
  <c r="D141" i="20"/>
  <c r="E140" i="20"/>
  <c r="D141" i="19"/>
  <c r="E140" i="19"/>
  <c r="D143" i="17"/>
  <c r="E142" i="17"/>
  <c r="E117" i="5"/>
  <c r="E71" i="5"/>
  <c r="D143" i="18" l="1"/>
  <c r="E142" i="18"/>
  <c r="E141" i="20"/>
  <c r="D142" i="20"/>
  <c r="E141" i="19"/>
  <c r="D142" i="19"/>
  <c r="E143" i="17"/>
  <c r="D144" i="17"/>
  <c r="D145" i="17" s="1"/>
  <c r="D146" i="17" s="1"/>
  <c r="E118" i="5"/>
  <c r="E72" i="5"/>
  <c r="E143" i="18" l="1"/>
  <c r="D144" i="18"/>
  <c r="D143" i="20"/>
  <c r="E142" i="20"/>
  <c r="D143" i="19"/>
  <c r="E142" i="19"/>
  <c r="E144" i="17"/>
  <c r="E119" i="5"/>
  <c r="E73" i="5"/>
  <c r="D145" i="18" l="1"/>
  <c r="E144" i="18"/>
  <c r="E143" i="20"/>
  <c r="D144" i="20"/>
  <c r="E143" i="19"/>
  <c r="D144" i="19"/>
  <c r="E145" i="17"/>
  <c r="E146" i="17"/>
  <c r="E120" i="5"/>
  <c r="E74" i="5"/>
  <c r="D146" i="18" l="1"/>
  <c r="E146" i="18" s="1"/>
  <c r="E145" i="18"/>
  <c r="E144" i="20"/>
  <c r="E144" i="19"/>
  <c r="E121" i="5"/>
  <c r="E75" i="5"/>
  <c r="E145" i="20" l="1"/>
  <c r="E146" i="20"/>
  <c r="E145" i="19"/>
  <c r="E146" i="19"/>
  <c r="E122" i="5"/>
  <c r="E77" i="5" l="1"/>
  <c r="E76" i="5"/>
  <c r="E123" i="5"/>
  <c r="E124" i="5" l="1"/>
  <c r="E78" i="5"/>
  <c r="E125" i="5" l="1"/>
  <c r="E126" i="5" l="1"/>
  <c r="E127" i="5" l="1"/>
  <c r="E128" i="5" l="1"/>
  <c r="E129" i="5" l="1"/>
  <c r="E130" i="5" l="1"/>
  <c r="E131" i="5" l="1"/>
  <c r="E132" i="5" l="1"/>
  <c r="E134" i="5" l="1"/>
  <c r="E133" i="5"/>
  <c r="C4" i="5"/>
  <c r="E135" i="5" l="1"/>
  <c r="C27" i="5" l="1"/>
  <c r="E136" i="5" l="1"/>
  <c r="E5" i="5"/>
  <c r="E138" i="5" l="1"/>
  <c r="E137" i="5"/>
  <c r="E6" i="5"/>
  <c r="E139" i="5" l="1"/>
  <c r="E7" i="5"/>
  <c r="E140" i="5" l="1"/>
  <c r="E8" i="5"/>
  <c r="E141" i="5" l="1"/>
  <c r="E9" i="5"/>
  <c r="E142" i="5" l="1"/>
  <c r="E10" i="5"/>
  <c r="E143" i="5" l="1"/>
  <c r="E11" i="5"/>
  <c r="E12" i="5"/>
  <c r="E144" i="5" l="1"/>
  <c r="E14" i="5"/>
  <c r="E13" i="5"/>
  <c r="E146" i="5" l="1"/>
  <c r="E145" i="5"/>
  <c r="E15" i="5"/>
  <c r="E16" i="5" l="1"/>
  <c r="E17" i="5" l="1"/>
  <c r="E18" i="5" l="1"/>
  <c r="E19" i="5" l="1"/>
  <c r="E20" i="5" l="1"/>
</calcChain>
</file>

<file path=xl/sharedStrings.xml><?xml version="1.0" encoding="utf-8"?>
<sst xmlns="http://schemas.openxmlformats.org/spreadsheetml/2006/main" count="287" uniqueCount="210">
  <si>
    <t>Jour de Sprint</t>
  </si>
  <si>
    <t xml:space="preserve">Courbe idéal </t>
  </si>
  <si>
    <t>Pourcentage</t>
  </si>
  <si>
    <t>SPRINT 1</t>
  </si>
  <si>
    <t>SPRINT 2</t>
  </si>
  <si>
    <t>SPRINT 3</t>
  </si>
  <si>
    <t>SPRINT 4</t>
  </si>
  <si>
    <t>Courbe réelle</t>
  </si>
  <si>
    <t>SPRINT 0</t>
  </si>
  <si>
    <t>SPRINT 5</t>
  </si>
  <si>
    <t>AGENDA COMMUN</t>
  </si>
  <si>
    <t>DATE</t>
  </si>
  <si>
    <t>DURÉE</t>
  </si>
  <si>
    <t>ÉVÉNEMENT</t>
  </si>
  <si>
    <t>Réunion avec le mandant</t>
  </si>
  <si>
    <t>Choix des dates et heures pour le Doodle</t>
  </si>
  <si>
    <t>Liste des points à aborder dans l'étude d'opportunité et répartition des tâches</t>
  </si>
  <si>
    <t>Récapitulatif de la réunion du 1er octobre 2021</t>
  </si>
  <si>
    <t>Réunion A0</t>
  </si>
  <si>
    <t>Débrifing de la réunion A0 en groupe</t>
  </si>
  <si>
    <t>Répartition des tâches pour l'A1</t>
  </si>
  <si>
    <t>Réunion pour mise à jour de la modélisation, mise en place des logiciels et discussion sur l'avancement</t>
  </si>
  <si>
    <t>Cours de mise en pratique avec Steeve</t>
  </si>
  <si>
    <t>Réunion de groupe</t>
  </si>
  <si>
    <t>Débrifing de la réunion A1 en groupe</t>
  </si>
  <si>
    <t>Préparation réunion A2</t>
  </si>
  <si>
    <t>Débrifing de la réunion A2 en groupe</t>
  </si>
  <si>
    <t xml:space="preserve">Reunion avec le mandant </t>
  </si>
  <si>
    <t>Préparation réunion A2-1</t>
  </si>
  <si>
    <t>Réunion A2.1</t>
  </si>
  <si>
    <t>Débrifing de la réunion A2.1 en groupe</t>
  </si>
  <si>
    <t>Réunion A2.2</t>
  </si>
  <si>
    <t>Réunion A3</t>
  </si>
  <si>
    <t>AGENDA D'ANGELA</t>
  </si>
  <si>
    <t>Recherche qu'est-ce qu'une étude d'opprtunité</t>
  </si>
  <si>
    <t>Écriture de l'étude d'opportunité partie scénario de WavContact</t>
  </si>
  <si>
    <t>Écriture de l'étude d'opportunité partie risques et solutions</t>
  </si>
  <si>
    <t>Création prototype PV</t>
  </si>
  <si>
    <t>Création du PowerPoint réunion A0</t>
  </si>
  <si>
    <t>Écriture du PV1</t>
  </si>
  <si>
    <t>Remplissage journal de bord de la semaine</t>
  </si>
  <si>
    <t>Création prototype document de vision</t>
  </si>
  <si>
    <t>Création partie technologies et outils (document vision)</t>
  </si>
  <si>
    <t>Création partie introduction (document vision)</t>
  </si>
  <si>
    <t>Création partie exigence du produit (document vision)</t>
  </si>
  <si>
    <t>Création du product backlog en fichier Excel</t>
  </si>
  <si>
    <t xml:space="preserve">Création des sprints en fichier Excel </t>
  </si>
  <si>
    <t xml:space="preserve">Suite écriture document vision </t>
  </si>
  <si>
    <t>Prise de note pour la présentation A1</t>
  </si>
  <si>
    <t>Recherche de nouveaux risques (Waview et nous)</t>
  </si>
  <si>
    <t>Vérification + correction du PV (réunion A1)</t>
  </si>
  <si>
    <t>Mise à jour document vision selon retour lors de la réunion A1</t>
  </si>
  <si>
    <t>Création ordre du jour pour la réunion A2</t>
  </si>
  <si>
    <t xml:space="preserve">Remplissage sprint + backlog </t>
  </si>
  <si>
    <t>Écriture des sprints et du backlog avec Coralie</t>
  </si>
  <si>
    <t>Ajout des annexes avec Coralie</t>
  </si>
  <si>
    <t>Suite de l'écriture des sprints et du backlog et finalisation du document de vision avec Coralie</t>
  </si>
  <si>
    <t>Mise à jour document vision version 2</t>
  </si>
  <si>
    <t>Création de l'ordre du jour pour la réunion A2</t>
  </si>
  <si>
    <t>Vérification du PV4</t>
  </si>
  <si>
    <t>Création du document du plan d'assurance qualité et écriture avec Coralie</t>
  </si>
  <si>
    <t>Remplissage document plan d'assurance qualité</t>
  </si>
  <si>
    <t>Mise à jour des sprints et du product backlog</t>
  </si>
  <si>
    <t>Création ordre du jour pour la réunion point de contrôle</t>
  </si>
  <si>
    <t>Cours Qualité (suite du Plan d'assurance qualité)</t>
  </si>
  <si>
    <t>Correction fautes d'othographes fichier plan d'assurance qualité</t>
  </si>
  <si>
    <t>Création PowerPoint pour Plan Assurance Qualité</t>
  </si>
  <si>
    <t>Création PowerPoint pour la réunion A2-1</t>
  </si>
  <si>
    <t>Relecture + correction PV</t>
  </si>
  <si>
    <t>Création des Forms sur Visual Studio</t>
  </si>
  <si>
    <t>Création ordre du jour réunion A2_2</t>
  </si>
  <si>
    <t>Suite Forms sur Visual Studio partie client</t>
  </si>
  <si>
    <t>Suite Forms sur Visual Studio partie commun</t>
  </si>
  <si>
    <t xml:space="preserve">Création du sprint 4 </t>
  </si>
  <si>
    <t>Mise à jour du product bqckolg</t>
  </si>
  <si>
    <t>Mise à jour Forms sur Visual Studio client et commun</t>
  </si>
  <si>
    <t>Création présentation réunion A2-2</t>
  </si>
  <si>
    <t>Mise à jour ordre du jour réunion A2-2</t>
  </si>
  <si>
    <t>Création du PV de la réunion A2-2</t>
  </si>
  <si>
    <t>Création PowerPoint pour la réunion A2-2</t>
  </si>
  <si>
    <t>Modification document sprint</t>
  </si>
  <si>
    <t>Création du sprint 5 dans le sprint backlog</t>
  </si>
  <si>
    <t>Modification des sprints</t>
  </si>
  <si>
    <t>Création du PV de la réunion A3</t>
  </si>
  <si>
    <t>AGENDA D'AURÉLIE</t>
  </si>
  <si>
    <t>Création du Doodle pour réunion</t>
  </si>
  <si>
    <t>Création du Drive</t>
  </si>
  <si>
    <t>Création d'une liste de tâches avec Microsoft To Do</t>
  </si>
  <si>
    <t>Écriture de l'étude d'opportunité</t>
  </si>
  <si>
    <t>Compléter le PowerPoint pour la réunion A0
Planification du projet</t>
  </si>
  <si>
    <t>Vérification du PV A1</t>
  </si>
  <si>
    <t>Ajout au planning</t>
  </si>
  <si>
    <t>Ajout au journal de bord</t>
  </si>
  <si>
    <t>Création du Doodle pour réunion A1</t>
  </si>
  <si>
    <t>Création de la modélisation simple</t>
  </si>
  <si>
    <t>Remplissage du journal de bord</t>
  </si>
  <si>
    <t>Remplissage du planning</t>
  </si>
  <si>
    <t>Modification de la modélisation</t>
  </si>
  <si>
    <t>Modification du planning</t>
  </si>
  <si>
    <t>Prise de note - réunion A2</t>
  </si>
  <si>
    <t xml:space="preserve">Rédaction du PV </t>
  </si>
  <si>
    <t>Mise a jour du planning</t>
  </si>
  <si>
    <t>Modélisation BDD sur WinDesign</t>
  </si>
  <si>
    <t>Cours Qualité (travaille sur le Plan d'assurance qualité)</t>
  </si>
  <si>
    <t>Création du BurnDown Chart</t>
  </si>
  <si>
    <t>Relecture et modification du PAQ</t>
  </si>
  <si>
    <t>Recherche logiciel pour remplasser WinDesign</t>
  </si>
  <si>
    <t>Modélisation BDD</t>
  </si>
  <si>
    <t>Mise à jour modélisation</t>
  </si>
  <si>
    <t>Mise a jour des noms de dossiers et de fichiers</t>
  </si>
  <si>
    <t>Envoie du mail pour la réservation de la salle</t>
  </si>
  <si>
    <t>Mise a jour du BurnDownChart</t>
  </si>
  <si>
    <t>Mise a jour du planning (reformatage des sprint + automatisation des dates)</t>
  </si>
  <si>
    <t>Mise a jour du Trello</t>
  </si>
  <si>
    <t>Création de la BDD sur WinDesign (MCD et MLR)</t>
  </si>
  <si>
    <t>Création de la BDD sur One.com (avec génération de script)</t>
  </si>
  <si>
    <t>Modification de PowerPoint</t>
  </si>
  <si>
    <t>Modification du planning et remplissage du journal de bord</t>
  </si>
  <si>
    <t>Création de la base de données pour le matériel</t>
  </si>
  <si>
    <t>Mise a jour de la BDD (script) + ajout BD materiel</t>
  </si>
  <si>
    <t>Insertion des données matériel dans PhpMyAdmin</t>
  </si>
  <si>
    <t>Prise de note des tâches et ajout du sprint 5 dans le planning</t>
  </si>
  <si>
    <t>Création finale modélisation</t>
  </si>
  <si>
    <t>AGENDA DE CORALIE</t>
  </si>
  <si>
    <t>Envoi mail pour réunion avec enseignant</t>
  </si>
  <si>
    <t>Envoi du 2e mail pour confirmation de rendez-vous</t>
  </si>
  <si>
    <t>Envoi mail pour nouveau rendez-vous (imprévu)</t>
  </si>
  <si>
    <t>Écriture de l'étude d'opportunité et mise en page</t>
  </si>
  <si>
    <t>Envoi par mail l'étude d'opportunité</t>
  </si>
  <si>
    <t>Création du journal de bord et remplissage des événements</t>
  </si>
  <si>
    <t>Transfère de la liste des tâches vers Trello et mise à jour des tâches</t>
  </si>
  <si>
    <t>Diagramme de Grantt</t>
  </si>
  <si>
    <t>Écriture du PV2</t>
  </si>
  <si>
    <t>Vérification du planning</t>
  </si>
  <si>
    <t>Création de la liste "Documents / liens pratiques" dans le Trello</t>
  </si>
  <si>
    <t>Mise à jour du Trello</t>
  </si>
  <si>
    <t>Mise à jour du template du PV</t>
  </si>
  <si>
    <t>Envoi du mail pour réunion A1 et demande de validation projet et PV</t>
  </si>
  <si>
    <t>Vérification de la modélisation</t>
  </si>
  <si>
    <t>Création de la fiche d'acceptation</t>
  </si>
  <si>
    <t>Envoi du mail rappel pour réunion A1 et demande de validation projet et PV</t>
  </si>
  <si>
    <t>Réorganisation des dossiers sur SwitchDrive</t>
  </si>
  <si>
    <t>Créations / modification des templates</t>
  </si>
  <si>
    <t>Ajout des "procédures" de documents dans le Trello</t>
  </si>
  <si>
    <t>Écriture du document de vision pour A1</t>
  </si>
  <si>
    <t>Création du template de présentation PowerPoint</t>
  </si>
  <si>
    <t>Ecriture du document de vision pour A1</t>
  </si>
  <si>
    <t>Vérification d'orthographe et de syntaxe</t>
  </si>
  <si>
    <t>Création du fichier des syntaxes du Word et ajout dans Trello</t>
  </si>
  <si>
    <t>Mise à jour du Trello des tâches et des listes des templates</t>
  </si>
  <si>
    <t xml:space="preserve">Dernière vérification du document de vision avant envoi du mail </t>
  </si>
  <si>
    <t>Envoi du mail pour le rendez-vous de réunion A1 du 19 octobre 2021</t>
  </si>
  <si>
    <t>Prise de note pour présentation A1</t>
  </si>
  <si>
    <t>Mise à jour des tâches du Trello</t>
  </si>
  <si>
    <t>Vérification du PV3</t>
  </si>
  <si>
    <t>Envoi du mail du PV de la séance du 19 octobre 2021 A1</t>
  </si>
  <si>
    <t>Écriture des sprints et du backlog avec Angela</t>
  </si>
  <si>
    <t>Ajout des annexes avec Angela</t>
  </si>
  <si>
    <t>Suite de l'écriture des sprints et du backlog et finalisation du document de vision avec Angela</t>
  </si>
  <si>
    <t>Envoi du mail à David pour vérification</t>
  </si>
  <si>
    <t>Envoi du mail à Waview pour la demande de rendez-vous</t>
  </si>
  <si>
    <t>Mise à jour du document de vision</t>
  </si>
  <si>
    <t>Envoi du mail au groupe d'encadrement pour A2</t>
  </si>
  <si>
    <t>Envoi du PV par mail</t>
  </si>
  <si>
    <t>Ajouts des mails envoyés et reçus dans le dossier Mails</t>
  </si>
  <si>
    <t>Création du document du plan d'assurance qualité et écriture avec Angela</t>
  </si>
  <si>
    <t>Aide pour mise à jour des sprints et du product backlog</t>
  </si>
  <si>
    <t>Mise à jour des répertoires dans le GitHub et mise à jour du Trello</t>
  </si>
  <si>
    <t>Suite de l'écriture du Plan d'assurance qualité</t>
  </si>
  <si>
    <t>Finalisation de l'écriture du Plan d'assurance qualité</t>
  </si>
  <si>
    <t>Envoi mail pour réunion avec enseignant Point de contrôle</t>
  </si>
  <si>
    <t xml:space="preserve">Ecriture du PV </t>
  </si>
  <si>
    <t>Ecriture du PV</t>
  </si>
  <si>
    <t>Création des Forms dans Visual Studio</t>
  </si>
  <si>
    <t>Suite création des Forms dans Visual Studio</t>
  </si>
  <si>
    <t>Ajout des procédures de Visual Studio dans le Trello</t>
  </si>
  <si>
    <t>Création ordre du jour A2_2</t>
  </si>
  <si>
    <t>Correction du PV de A2_2</t>
  </si>
  <si>
    <t>Envoi maquette application à Waview</t>
  </si>
  <si>
    <t>Envoi du mail pour rendez-vous</t>
  </si>
  <si>
    <t>Création de code avec Constantin pour application Visual Studio</t>
  </si>
  <si>
    <t>Envoi du mail pour un nouveau rendez-vous</t>
  </si>
  <si>
    <t>Ajout des tâches du sprint 5 dans le Trello</t>
  </si>
  <si>
    <t>Modication planning, sprint backlog, product backlog</t>
  </si>
  <si>
    <t>AGENDA DE CONSTANTIN</t>
  </si>
  <si>
    <t>Création du Doodle pour le rendez-vous avec les enseignants</t>
  </si>
  <si>
    <t>Création du Word pour l'étude d'opportunité</t>
  </si>
  <si>
    <t xml:space="preserve">Finaliser le cahier des charges </t>
  </si>
  <si>
    <t>Création du GitHub</t>
  </si>
  <si>
    <t>Création des maquettes v1</t>
  </si>
  <si>
    <t xml:space="preserve">Conversation avec Waview pour maj </t>
  </si>
  <si>
    <t>Correction et mise en page du PV</t>
  </si>
  <si>
    <t xml:space="preserve">Maj du gitignore pour enlever tous les fichiers parasites </t>
  </si>
  <si>
    <t>Création du fichier avec les logins sur le serveur de Waview.ch</t>
  </si>
  <si>
    <t>mise en place de l'accès à la base de données + ressources pour les membres du GREP</t>
  </si>
  <si>
    <t>Finalisation des maquettes</t>
  </si>
  <si>
    <t>Mise au propre du PV + prise de rendez-vous avec Waview</t>
  </si>
  <si>
    <t>Mise en page du PV avec la reunion de Waview</t>
  </si>
  <si>
    <t xml:space="preserve">Code du login </t>
  </si>
  <si>
    <t>Mise en place et connexion et à la base de données WW</t>
  </si>
  <si>
    <t>Recherche HTTPClient</t>
  </si>
  <si>
    <t xml:space="preserve">Mise en ligne du code login sur le serveur de Waview </t>
  </si>
  <si>
    <t>Création du code c# afin de ce logger sur le serveur de WavContact</t>
  </si>
  <si>
    <t>Faire la vue login et la logique de threading pour l'accès à l'api</t>
  </si>
  <si>
    <t>Quelques fonctionnalités (dark + light mode, login remember)</t>
  </si>
  <si>
    <t>Création du VisualStudio</t>
  </si>
  <si>
    <t>Création utilisateur sur l'API</t>
  </si>
  <si>
    <t>Création application console (création utilisateur)</t>
  </si>
  <si>
    <t>Création du code avec Coralie pour Visual Studio</t>
  </si>
  <si>
    <t>Continuation du code Visual Studio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</si>
</sst>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"/>
    <numFmt numFmtId="165" formatCode="[$-F400]h:mm:ss\ AM/PM"/>
    <numFmt numFmtId="166" formatCode="hh&quot;h&quot;mm"/>
    <numFmt numFmtId="167" formatCode="dd\ mmmm\ yyyy"/>
  </numFmts>
  <fonts count="2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0"/>
      <color theme="1"/>
      <name val="Calibri (Corps)"/>
    </font>
    <font>
      <sz val="11"/>
      <color rgb="FF504A3B"/>
      <name val="Arial"/>
    </font>
    <font>
      <sz val="11"/>
      <color rgb="FF504A3B"/>
      <name val="Calibri"/>
      <family val="2"/>
    </font>
    <font>
      <b/>
      <sz val="31"/>
      <color rgb="FF39352A"/>
      <name val="Bookman Old Style"/>
      <family val="1"/>
    </font>
    <font>
      <sz val="11"/>
      <name val="Arial"/>
      <family val="2"/>
    </font>
    <font>
      <b/>
      <sz val="12"/>
      <color rgb="FF39352A"/>
      <name val="Bookman Old Style"/>
      <family val="1"/>
    </font>
    <font>
      <b/>
      <sz val="12"/>
      <color theme="1"/>
      <name val="Bookman Old Style"/>
      <family val="1"/>
    </font>
    <font>
      <b/>
      <sz val="12"/>
      <color rgb="FF007498"/>
      <name val="Calibri"/>
      <family val="2"/>
    </font>
    <font>
      <sz val="11"/>
      <color rgb="FF504A3B"/>
      <name val="Calibri Light"/>
      <family val="2"/>
      <scheme val="major"/>
    </font>
    <font>
      <b/>
      <sz val="12"/>
      <name val="Bookman Old Style"/>
      <family val="1"/>
    </font>
    <font>
      <sz val="11"/>
      <name val="Calibri"/>
      <family val="2"/>
    </font>
    <font>
      <b/>
      <sz val="12"/>
      <color rgb="FFFF0000"/>
      <name val="Bookman Old Style"/>
      <family val="1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94497A"/>
      <name val="Calibri"/>
      <family val="2"/>
    </font>
    <font>
      <sz val="11"/>
      <color rgb="FFFF0000"/>
      <name val="Arial"/>
      <family val="2"/>
    </font>
    <font>
      <b/>
      <sz val="12"/>
      <color rgb="FF3F835B"/>
      <name val="Calibri"/>
      <family val="2"/>
    </font>
    <font>
      <b/>
      <sz val="12"/>
      <color rgb="FFE39202"/>
      <name val="Calibri"/>
      <family val="2"/>
    </font>
    <font>
      <b/>
      <sz val="12"/>
      <color rgb="FF504A3B"/>
      <name val="Calibri"/>
      <family val="2"/>
    </font>
    <font>
      <b/>
      <sz val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4E1FF"/>
        <bgColor rgb="FF84E1FF"/>
      </patternFill>
    </fill>
    <fill>
      <patternFill patternType="solid">
        <fgColor rgb="FFD8B1CB"/>
        <bgColor rgb="FFD8B1CB"/>
      </patternFill>
    </fill>
    <fill>
      <patternFill patternType="solid">
        <fgColor rgb="FFBBDEC9"/>
        <bgColor rgb="FFBBDEC9"/>
      </patternFill>
    </fill>
    <fill>
      <patternFill patternType="solid">
        <fgColor rgb="FFFEE1AE"/>
        <bgColor rgb="FFFEE1AE"/>
      </patternFill>
    </fill>
    <fill>
      <patternFill patternType="solid">
        <fgColor rgb="FFD3CFC3"/>
        <bgColor rgb="FFD3CFC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rgb="FF746B55"/>
      </bottom>
      <diagonal/>
    </border>
    <border>
      <left style="thin">
        <color auto="1"/>
      </left>
      <right style="thin">
        <color auto="1"/>
      </right>
      <top/>
      <bottom style="thin">
        <color rgb="FF746B55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746B55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rgb="FF746B55"/>
      </bottom>
      <diagonal/>
    </border>
    <border>
      <left/>
      <right style="thin">
        <color auto="1"/>
      </right>
      <top/>
      <bottom style="double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/>
  </cellStyleXfs>
  <cellXfs count="116">
    <xf numFmtId="0" fontId="0" fillId="0" borderId="0" xfId="0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1" fillId="0" borderId="0" xfId="1" applyFont="1" applyAlignment="1" applyProtection="1">
      <alignment horizontal="center" vertical="center"/>
      <protection locked="0"/>
    </xf>
    <xf numFmtId="9" fontId="0" fillId="0" borderId="0" xfId="1" applyFont="1"/>
    <xf numFmtId="9" fontId="3" fillId="0" borderId="1" xfId="0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6" fillId="0" borderId="0" xfId="2" applyFont="1" applyAlignment="1">
      <alignment vertical="center" wrapText="1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vertical="center" wrapText="1"/>
    </xf>
    <xf numFmtId="0" fontId="5" fillId="0" borderId="0" xfId="2" applyAlignment="1">
      <alignment vertical="center" wrapText="1"/>
    </xf>
    <xf numFmtId="0" fontId="9" fillId="0" borderId="1" xfId="2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 vertical="center"/>
    </xf>
    <xf numFmtId="167" fontId="15" fillId="2" borderId="4" xfId="2" applyNumberFormat="1" applyFont="1" applyFill="1" applyBorder="1" applyAlignment="1">
      <alignment horizontal="left" vertical="center" wrapText="1"/>
    </xf>
    <xf numFmtId="166" fontId="16" fillId="0" borderId="6" xfId="2" applyNumberFormat="1" applyFont="1" applyBorder="1" applyAlignment="1">
      <alignment horizontal="center" vertical="center" wrapText="1"/>
    </xf>
    <xf numFmtId="0" fontId="17" fillId="0" borderId="6" xfId="2" applyFont="1" applyBorder="1" applyAlignment="1">
      <alignment horizontal="left" vertical="center" wrapText="1"/>
    </xf>
    <xf numFmtId="166" fontId="5" fillId="0" borderId="0" xfId="2" applyNumberFormat="1" applyAlignment="1">
      <alignment vertical="center" wrapText="1"/>
    </xf>
    <xf numFmtId="167" fontId="15" fillId="3" borderId="0" xfId="2" applyNumberFormat="1" applyFont="1" applyFill="1" applyAlignment="1">
      <alignment horizontal="left" vertical="center" wrapText="1"/>
    </xf>
    <xf numFmtId="166" fontId="16" fillId="0" borderId="1" xfId="2" applyNumberFormat="1" applyFont="1" applyBorder="1" applyAlignment="1">
      <alignment horizontal="center" vertical="center" wrapText="1"/>
    </xf>
    <xf numFmtId="0" fontId="19" fillId="0" borderId="1" xfId="2" applyFont="1" applyBorder="1" applyAlignment="1">
      <alignment horizontal="left" vertical="center" wrapText="1"/>
    </xf>
    <xf numFmtId="166" fontId="16" fillId="0" borderId="12" xfId="2" applyNumberFormat="1" applyFont="1" applyBorder="1" applyAlignment="1">
      <alignment horizontal="center" vertical="center" wrapText="1"/>
    </xf>
    <xf numFmtId="0" fontId="19" fillId="0" borderId="12" xfId="2" applyFont="1" applyBorder="1" applyAlignment="1">
      <alignment horizontal="left" vertical="center" wrapText="1"/>
    </xf>
    <xf numFmtId="0" fontId="17" fillId="0" borderId="1" xfId="2" applyFont="1" applyBorder="1" applyAlignment="1">
      <alignment horizontal="left" vertical="center" wrapText="1"/>
    </xf>
    <xf numFmtId="0" fontId="17" fillId="0" borderId="12" xfId="2" applyFont="1" applyBorder="1" applyAlignment="1">
      <alignment horizontal="left" vertical="center" wrapText="1"/>
    </xf>
    <xf numFmtId="0" fontId="5" fillId="0" borderId="0" xfId="2" applyAlignment="1">
      <alignment horizontal="center" vertical="center" wrapText="1"/>
    </xf>
    <xf numFmtId="167" fontId="15" fillId="5" borderId="0" xfId="2" applyNumberFormat="1" applyFont="1" applyFill="1" applyAlignment="1">
      <alignment horizontal="left" vertical="center" wrapText="1"/>
    </xf>
    <xf numFmtId="167" fontId="15" fillId="6" borderId="7" xfId="2" applyNumberFormat="1" applyFont="1" applyFill="1" applyBorder="1" applyAlignment="1">
      <alignment horizontal="left" vertical="center" wrapText="1"/>
    </xf>
    <xf numFmtId="167" fontId="10" fillId="2" borderId="14" xfId="0" applyNumberFormat="1" applyFont="1" applyFill="1" applyBorder="1" applyAlignment="1">
      <alignment horizontal="left" vertical="center" wrapText="1"/>
    </xf>
    <xf numFmtId="166" fontId="1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7" fontId="10" fillId="2" borderId="4" xfId="0" applyNumberFormat="1" applyFont="1" applyFill="1" applyBorder="1" applyAlignment="1">
      <alignment horizontal="left" vertical="center" wrapText="1"/>
    </xf>
    <xf numFmtId="166" fontId="11" fillId="0" borderId="5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left" vertical="center" wrapText="1"/>
    </xf>
    <xf numFmtId="166" fontId="11" fillId="0" borderId="7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166" fontId="11" fillId="0" borderId="8" xfId="0" applyNumberFormat="1" applyFont="1" applyBorder="1" applyAlignment="1">
      <alignment horizontal="center" vertical="center" wrapText="1"/>
    </xf>
    <xf numFmtId="167" fontId="10" fillId="2" borderId="9" xfId="0" applyNumberFormat="1" applyFont="1" applyFill="1" applyBorder="1" applyAlignment="1">
      <alignment horizontal="left" vertical="center" wrapText="1"/>
    </xf>
    <xf numFmtId="166" fontId="11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166" fontId="11" fillId="0" borderId="10" xfId="0" applyNumberFormat="1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center" wrapText="1"/>
    </xf>
    <xf numFmtId="166" fontId="11" fillId="0" borderId="6" xfId="0" applyNumberFormat="1" applyFont="1" applyBorder="1" applyAlignment="1">
      <alignment horizontal="center" vertical="center" wrapText="1"/>
    </xf>
    <xf numFmtId="167" fontId="13" fillId="2" borderId="4" xfId="0" applyNumberFormat="1" applyFont="1" applyFill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167" fontId="13" fillId="2" borderId="9" xfId="0" applyNumberFormat="1" applyFont="1" applyFill="1" applyBorder="1" applyAlignment="1">
      <alignment horizontal="left" vertical="center" wrapText="1"/>
    </xf>
    <xf numFmtId="166" fontId="11" fillId="0" borderId="9" xfId="0" applyNumberFormat="1" applyFont="1" applyBorder="1" applyAlignment="1">
      <alignment horizontal="center" vertical="center" wrapText="1"/>
    </xf>
    <xf numFmtId="0" fontId="14" fillId="0" borderId="9" xfId="0" applyFont="1" applyBorder="1" applyAlignment="1">
      <alignment horizontal="left" vertical="center" wrapText="1"/>
    </xf>
    <xf numFmtId="0" fontId="14" fillId="0" borderId="10" xfId="0" applyFont="1" applyBorder="1" applyAlignment="1">
      <alignment horizontal="left" vertical="center" wrapText="1"/>
    </xf>
    <xf numFmtId="167" fontId="10" fillId="3" borderId="0" xfId="0" applyNumberFormat="1" applyFont="1" applyFill="1" applyAlignment="1">
      <alignment horizontal="left" vertical="center" wrapText="1"/>
    </xf>
    <xf numFmtId="166" fontId="18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7" fontId="10" fillId="3" borderId="11" xfId="0" applyNumberFormat="1" applyFont="1" applyFill="1" applyBorder="1" applyAlignment="1">
      <alignment horizontal="left" vertical="center" wrapText="1"/>
    </xf>
    <xf numFmtId="166" fontId="18" fillId="0" borderId="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 wrapText="1"/>
    </xf>
    <xf numFmtId="166" fontId="18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167" fontId="13" fillId="3" borderId="0" xfId="0" applyNumberFormat="1" applyFont="1" applyFill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167" fontId="13" fillId="3" borderId="11" xfId="0" applyNumberFormat="1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167" fontId="10" fillId="4" borderId="4" xfId="0" applyNumberFormat="1" applyFont="1" applyFill="1" applyBorder="1" applyAlignment="1">
      <alignment horizontal="left" vertical="center" wrapText="1"/>
    </xf>
    <xf numFmtId="166" fontId="20" fillId="0" borderId="1" xfId="0" applyNumberFormat="1" applyFont="1" applyBorder="1" applyAlignment="1">
      <alignment horizontal="center" vertical="center" wrapText="1"/>
    </xf>
    <xf numFmtId="167" fontId="10" fillId="4" borderId="9" xfId="0" applyNumberFormat="1" applyFont="1" applyFill="1" applyBorder="1" applyAlignment="1">
      <alignment horizontal="left" vertical="center" wrapText="1"/>
    </xf>
    <xf numFmtId="166" fontId="20" fillId="0" borderId="3" xfId="0" applyNumberFormat="1" applyFont="1" applyBorder="1" applyAlignment="1">
      <alignment horizontal="center" vertical="center" wrapText="1"/>
    </xf>
    <xf numFmtId="166" fontId="20" fillId="0" borderId="10" xfId="0" applyNumberFormat="1" applyFont="1" applyBorder="1" applyAlignment="1">
      <alignment horizontal="center" vertical="center" wrapText="1"/>
    </xf>
    <xf numFmtId="167" fontId="13" fillId="4" borderId="4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167" fontId="13" fillId="4" borderId="9" xfId="0" applyNumberFormat="1" applyFont="1" applyFill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167" fontId="10" fillId="5" borderId="0" xfId="0" applyNumberFormat="1" applyFont="1" applyFill="1" applyAlignment="1">
      <alignment horizontal="left" vertical="center" wrapText="1"/>
    </xf>
    <xf numFmtId="166" fontId="21" fillId="0" borderId="6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166" fontId="21" fillId="0" borderId="13" xfId="0" applyNumberFormat="1" applyFont="1" applyBorder="1" applyAlignment="1">
      <alignment horizontal="center" vertical="center" wrapText="1"/>
    </xf>
    <xf numFmtId="166" fontId="21" fillId="0" borderId="4" xfId="0" applyNumberFormat="1" applyFont="1" applyBorder="1" applyAlignment="1">
      <alignment horizontal="center" vertical="center" wrapText="1"/>
    </xf>
    <xf numFmtId="166" fontId="21" fillId="0" borderId="1" xfId="0" applyNumberFormat="1" applyFont="1" applyBorder="1" applyAlignment="1">
      <alignment horizontal="center" vertical="center" wrapText="1"/>
    </xf>
    <xf numFmtId="166" fontId="21" fillId="0" borderId="14" xfId="0" applyNumberFormat="1" applyFont="1" applyBorder="1" applyAlignment="1">
      <alignment horizontal="center" vertical="center" wrapText="1"/>
    </xf>
    <xf numFmtId="166" fontId="21" fillId="0" borderId="15" xfId="0" applyNumberFormat="1" applyFont="1" applyBorder="1" applyAlignment="1">
      <alignment horizontal="center" vertical="center" wrapText="1"/>
    </xf>
    <xf numFmtId="167" fontId="10" fillId="5" borderId="11" xfId="0" applyNumberFormat="1" applyFont="1" applyFill="1" applyBorder="1" applyAlignment="1">
      <alignment horizontal="left" vertical="center" wrapText="1"/>
    </xf>
    <xf numFmtId="166" fontId="21" fillId="0" borderId="9" xfId="0" applyNumberFormat="1" applyFont="1" applyBorder="1" applyAlignment="1">
      <alignment horizontal="center" vertical="center" wrapText="1"/>
    </xf>
    <xf numFmtId="166" fontId="21" fillId="0" borderId="10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167" fontId="13" fillId="5" borderId="0" xfId="0" applyNumberFormat="1" applyFont="1" applyFill="1" applyAlignment="1">
      <alignment horizontal="left" vertical="center" wrapText="1"/>
    </xf>
    <xf numFmtId="167" fontId="13" fillId="5" borderId="11" xfId="0" applyNumberFormat="1" applyFont="1" applyFill="1" applyBorder="1" applyAlignment="1">
      <alignment horizontal="left" vertical="center" wrapText="1"/>
    </xf>
    <xf numFmtId="167" fontId="15" fillId="5" borderId="0" xfId="0" applyNumberFormat="1" applyFont="1" applyFill="1" applyBorder="1" applyAlignment="1" applyProtection="1">
      <alignment horizontal="left" vertical="center" wrapText="1"/>
    </xf>
    <xf numFmtId="166" fontId="16" fillId="0" borderId="1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left" vertical="center" wrapText="1"/>
    </xf>
    <xf numFmtId="167" fontId="10" fillId="6" borderId="0" xfId="0" applyNumberFormat="1" applyFont="1" applyFill="1" applyAlignment="1">
      <alignment horizontal="left" vertical="center" wrapText="1"/>
    </xf>
    <xf numFmtId="166" fontId="22" fillId="0" borderId="1" xfId="0" applyNumberFormat="1" applyFont="1" applyBorder="1" applyAlignment="1">
      <alignment horizontal="center" vertical="center" wrapText="1"/>
    </xf>
    <xf numFmtId="167" fontId="10" fillId="6" borderId="11" xfId="0" applyNumberFormat="1" applyFont="1" applyFill="1" applyBorder="1" applyAlignment="1">
      <alignment horizontal="left" vertical="center" wrapText="1"/>
    </xf>
    <xf numFmtId="166" fontId="22" fillId="0" borderId="3" xfId="0" applyNumberFormat="1" applyFont="1" applyBorder="1" applyAlignment="1">
      <alignment horizontal="center" vertical="center" wrapText="1"/>
    </xf>
    <xf numFmtId="166" fontId="22" fillId="0" borderId="10" xfId="0" applyNumberFormat="1" applyFont="1" applyBorder="1" applyAlignment="1">
      <alignment horizontal="center" vertical="center" wrapText="1"/>
    </xf>
    <xf numFmtId="166" fontId="22" fillId="0" borderId="12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167" fontId="10" fillId="6" borderId="7" xfId="0" applyNumberFormat="1" applyFont="1" applyFill="1" applyBorder="1" applyAlignment="1">
      <alignment horizontal="left" vertical="center" wrapText="1"/>
    </xf>
    <xf numFmtId="167" fontId="10" fillId="6" borderId="16" xfId="0" applyNumberFormat="1" applyFont="1" applyFill="1" applyBorder="1" applyAlignment="1">
      <alignment horizontal="left" vertical="center" wrapText="1"/>
    </xf>
    <xf numFmtId="166" fontId="22" fillId="0" borderId="4" xfId="0" applyNumberFormat="1" applyFont="1" applyBorder="1" applyAlignment="1">
      <alignment horizontal="center" vertical="center" wrapText="1"/>
    </xf>
    <xf numFmtId="167" fontId="13" fillId="6" borderId="7" xfId="0" applyNumberFormat="1" applyFont="1" applyFill="1" applyBorder="1" applyAlignment="1">
      <alignment horizontal="left" vertical="center" wrapText="1"/>
    </xf>
    <xf numFmtId="166" fontId="23" fillId="0" borderId="12" xfId="0" applyNumberFormat="1" applyFont="1" applyBorder="1" applyAlignment="1">
      <alignment horizontal="center" vertical="center" wrapText="1"/>
    </xf>
    <xf numFmtId="166" fontId="23" fillId="0" borderId="1" xfId="0" applyNumberFormat="1" applyFont="1" applyBorder="1" applyAlignment="1">
      <alignment horizontal="center" vertical="center" wrapText="1"/>
    </xf>
    <xf numFmtId="167" fontId="13" fillId="6" borderId="16" xfId="0" applyNumberFormat="1" applyFont="1" applyFill="1" applyBorder="1" applyAlignment="1">
      <alignment horizontal="left" vertical="center" wrapText="1"/>
    </xf>
    <xf numFmtId="166" fontId="23" fillId="0" borderId="3" xfId="0" applyNumberFormat="1" applyFont="1" applyBorder="1" applyAlignment="1">
      <alignment horizontal="center" vertical="center" wrapText="1"/>
    </xf>
    <xf numFmtId="167" fontId="15" fillId="6" borderId="7" xfId="0" applyNumberFormat="1" applyFont="1" applyFill="1" applyBorder="1" applyAlignment="1">
      <alignment horizontal="left" vertical="center" wrapText="1"/>
    </xf>
    <xf numFmtId="166" fontId="16" fillId="0" borderId="4" xfId="0" applyNumberFormat="1" applyFont="1" applyBorder="1" applyAlignment="1">
      <alignment horizontal="center" vertical="center" wrapText="1"/>
    </xf>
  </cellXfs>
  <cellStyles count="3">
    <cellStyle name="Normal" xfId="0" builtinId="0"/>
    <cellStyle name="Normal 2" xfId="2" xr:uid="{8878B6EB-44BE-C743-BF11-1FB9874699A9}"/>
    <cellStyle name="Pourcentage" xfId="1" builtinId="5"/>
  </cellStyles>
  <dxfs count="50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none"/>
      </font>
      <numFmt numFmtId="166" formatCode="hh&quot;h&quot;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Bookman Old Style"/>
        <family val="1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504A3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3CFC3"/>
          <bgColor rgb="FFD3CFC3"/>
        </patternFill>
      </fill>
      <alignment horizontal="left" vertical="center" textRotation="0" wrapText="1" relativeIndent="0" shrinkToFit="0"/>
      <border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auto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u val="none"/>
        <vertAlign val="baseline"/>
        <sz val="12"/>
        <color rgb="FFE39202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FEE1AE"/>
          <bgColor rgb="FFFEE1AE"/>
        </patternFill>
      </fill>
      <alignment horizontal="left" vertical="center" textRotation="0" wrapText="1" relativeIndent="0" shrinkToFit="0"/>
    </dxf>
    <dxf>
      <font>
        <strike val="0"/>
        <outline val="0"/>
        <shadow val="0"/>
        <u val="none"/>
        <vertAlign val="baseline"/>
        <color rgb="FFFF0000"/>
      </font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3F835B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BBDEC9"/>
          <bgColor rgb="FFBBDEC9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u val="none"/>
        <vertAlign val="baseline"/>
        <sz val="11"/>
        <color rgb="FF504A3B"/>
        <name val="Arial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rgb="FF94497A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D8B1CB"/>
          <bgColor rgb="FFD8B1CB"/>
        </patternFill>
      </fill>
      <alignment horizontal="left" vertical="center" textRotation="0" wrapText="1" relativeIndent="0" shrinkToFit="0"/>
    </dxf>
    <dxf>
      <font>
        <b val="0"/>
        <i val="0"/>
        <strike val="0"/>
        <u val="none"/>
        <vertAlign val="baseline"/>
        <sz val="11"/>
        <color rgb="FF504A3B"/>
        <name val="Calibri"/>
        <scheme val="none"/>
      </font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rgb="FF007498"/>
        <name val="Calibri"/>
        <scheme val="none"/>
      </font>
      <numFmt numFmtId="166" formatCode="hh&quot;h&quot;mm"/>
      <alignment horizontal="center" vertical="center" textRotation="0" wrapText="1" relativeIndent="0" shrinkToFit="0"/>
      <border>
        <left style="thin">
          <color auto="1"/>
        </left>
        <right style="thin">
          <color auto="1"/>
        </right>
        <top/>
        <bottom style="thin">
          <color rgb="FF746B55"/>
        </bottom>
        <vertical/>
        <horizontal/>
      </border>
    </dxf>
    <dxf>
      <font>
        <b/>
        <i val="0"/>
        <strike val="0"/>
        <u val="none"/>
        <vertAlign val="baseline"/>
        <sz val="12"/>
        <color theme="1"/>
        <name val="Bookman Old Style"/>
        <scheme val="none"/>
      </font>
      <numFmt numFmtId="167" formatCode="dd\ mmmm\ yyyy"/>
      <fill>
        <patternFill patternType="solid">
          <fgColor rgb="FF84E1FF"/>
          <bgColor rgb="FF84E1FF"/>
        </patternFill>
      </fill>
      <alignment horizontal="left" vertical="center" textRotation="0" wrapText="1" relativeIndent="0" shrinkToFit="0"/>
      <border>
        <left style="thin">
          <color auto="1"/>
        </left>
        <right style="thin">
          <color auto="1"/>
        </right>
        <top/>
        <bottom/>
        <vertical/>
        <horizontal/>
      </border>
    </dxf>
    <dxf>
      <fill>
        <patternFill>
          <bgColor rgb="FFB2CCDB"/>
        </patternFill>
      </fill>
    </dxf>
  </dxfs>
  <tableStyles count="2" defaultTableStyle="TableStyleMedium2" defaultPivotStyle="PivotStyleLight16">
    <tableStyle name="Tabellenformat 1" pivot="0" count="0" xr9:uid="{00000000-0011-0000-FFFF-FFFF00000000}"/>
    <tableStyle name="Tabellenformat 2" pivot="0" count="1" xr9:uid="{00000000-0011-0000-FFFF-FFFF01000000}">
      <tableStyleElement type="firstRowStripe" dxfId="49"/>
    </tableStyle>
  </tableStyles>
  <colors>
    <mruColors>
      <color rgb="FFE54747"/>
      <color rgb="FFEF9D3E"/>
      <color rgb="FFB2CCDB"/>
      <color rgb="FF244D80"/>
      <color rgb="FF3639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Commun!$C$3:$C$21</c:f>
              <c:numCache>
                <c:formatCode>0.0</c:formatCode>
                <c:ptCount val="19"/>
                <c:pt idx="0">
                  <c:v>3.6190476190476186</c:v>
                </c:pt>
                <c:pt idx="1">
                  <c:v>3.4285714285714279</c:v>
                </c:pt>
                <c:pt idx="2">
                  <c:v>3.2380952380952372</c:v>
                </c:pt>
                <c:pt idx="3">
                  <c:v>3.0476190476190466</c:v>
                </c:pt>
                <c:pt idx="4">
                  <c:v>2.8571428571428559</c:v>
                </c:pt>
                <c:pt idx="5">
                  <c:v>2.6666666666666652</c:v>
                </c:pt>
                <c:pt idx="6">
                  <c:v>2.4761904761904745</c:v>
                </c:pt>
                <c:pt idx="7">
                  <c:v>2.2857142857142838</c:v>
                </c:pt>
                <c:pt idx="8">
                  <c:v>2.0952380952380931</c:v>
                </c:pt>
                <c:pt idx="9">
                  <c:v>1.9047619047619027</c:v>
                </c:pt>
                <c:pt idx="10">
                  <c:v>1.7142857142857122</c:v>
                </c:pt>
                <c:pt idx="11">
                  <c:v>1.5238095238095217</c:v>
                </c:pt>
                <c:pt idx="12">
                  <c:v>1.3333333333333313</c:v>
                </c:pt>
                <c:pt idx="13">
                  <c:v>1.1428571428571408</c:v>
                </c:pt>
                <c:pt idx="14">
                  <c:v>0.95238095238095033</c:v>
                </c:pt>
                <c:pt idx="15">
                  <c:v>0.76190476190475986</c:v>
                </c:pt>
                <c:pt idx="16">
                  <c:v>0.5714285714285694</c:v>
                </c:pt>
                <c:pt idx="17">
                  <c:v>0.38095238095237893</c:v>
                </c:pt>
                <c:pt idx="18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8-D24F-B6C2-49866BDD0E2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Commun!$D$3:$D$21</c:f>
              <c:numCache>
                <c:formatCode>0.0</c:formatCode>
                <c:ptCount val="19"/>
                <c:pt idx="0">
                  <c:v>3.4350198412698409</c:v>
                </c:pt>
                <c:pt idx="1">
                  <c:v>3.4280753968253963</c:v>
                </c:pt>
                <c:pt idx="2">
                  <c:v>3.4176587301587298</c:v>
                </c:pt>
                <c:pt idx="3">
                  <c:v>3.3655753968253963</c:v>
                </c:pt>
                <c:pt idx="4">
                  <c:v>3.2808531746031742</c:v>
                </c:pt>
                <c:pt idx="5">
                  <c:v>3.2739087301587295</c:v>
                </c:pt>
                <c:pt idx="6">
                  <c:v>3.1037698412698407</c:v>
                </c:pt>
                <c:pt idx="7">
                  <c:v>3.0204365079365072</c:v>
                </c:pt>
                <c:pt idx="8">
                  <c:v>2.8954365079365072</c:v>
                </c:pt>
                <c:pt idx="9">
                  <c:v>2.5551587301587295</c:v>
                </c:pt>
                <c:pt idx="10">
                  <c:v>2.5551587301587295</c:v>
                </c:pt>
                <c:pt idx="11">
                  <c:v>2.3537698412698407</c:v>
                </c:pt>
                <c:pt idx="12">
                  <c:v>2.3537698412698407</c:v>
                </c:pt>
                <c:pt idx="13">
                  <c:v>2.2357142857142853</c:v>
                </c:pt>
                <c:pt idx="14">
                  <c:v>2.2357142857142853</c:v>
                </c:pt>
                <c:pt idx="15">
                  <c:v>2.2357142857142853</c:v>
                </c:pt>
                <c:pt idx="16">
                  <c:v>2.2357142857142853</c:v>
                </c:pt>
                <c:pt idx="17">
                  <c:v>2.2357142857142853</c:v>
                </c:pt>
                <c:pt idx="18">
                  <c:v>2.0829365079365076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D8-D24F-B6C2-49866BDD0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D-D142-84BA-A56211562B9B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Angela!$D$83:$D$103</c:f>
              <c:numCache>
                <c:formatCode>0.0</c:formatCode>
                <c:ptCount val="21"/>
                <c:pt idx="0">
                  <c:v>1</c:v>
                </c:pt>
                <c:pt idx="1">
                  <c:v>0.97916666666666663</c:v>
                </c:pt>
                <c:pt idx="2">
                  <c:v>0.97916666666666663</c:v>
                </c:pt>
                <c:pt idx="3">
                  <c:v>0.97916666666666663</c:v>
                </c:pt>
                <c:pt idx="4">
                  <c:v>0.97916666666666663</c:v>
                </c:pt>
                <c:pt idx="5">
                  <c:v>0.97916666666666663</c:v>
                </c:pt>
                <c:pt idx="6">
                  <c:v>0.97916666666666663</c:v>
                </c:pt>
                <c:pt idx="7">
                  <c:v>0.97916666666666663</c:v>
                </c:pt>
                <c:pt idx="8">
                  <c:v>0.97916666666666663</c:v>
                </c:pt>
                <c:pt idx="9">
                  <c:v>0.89583333333333326</c:v>
                </c:pt>
                <c:pt idx="10">
                  <c:v>0.89583333333333326</c:v>
                </c:pt>
                <c:pt idx="11">
                  <c:v>0.89583333333333326</c:v>
                </c:pt>
                <c:pt idx="12">
                  <c:v>0.89583333333333326</c:v>
                </c:pt>
                <c:pt idx="13">
                  <c:v>0.89583333333333326</c:v>
                </c:pt>
                <c:pt idx="14">
                  <c:v>0.89583333333333326</c:v>
                </c:pt>
                <c:pt idx="15">
                  <c:v>0.89583333333333326</c:v>
                </c:pt>
                <c:pt idx="16">
                  <c:v>0.7222222222222221</c:v>
                </c:pt>
                <c:pt idx="17">
                  <c:v>0.6597222222222221</c:v>
                </c:pt>
                <c:pt idx="18">
                  <c:v>0.60763888888888873</c:v>
                </c:pt>
                <c:pt idx="19">
                  <c:v>0.58333333333333315</c:v>
                </c:pt>
                <c:pt idx="20">
                  <c:v>0.52083333333333315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D-D142-84BA-A5621156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  <a:r>
              <a:rPr lang="fr-FR" sz="2000" b="1" baseline="0"/>
              <a:t> -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6-9946-B3B1-E5FE464D1957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Angela!$D$58:$D$78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0.9375</c:v>
                </c:pt>
                <c:pt idx="3">
                  <c:v>0.9375</c:v>
                </c:pt>
                <c:pt idx="4">
                  <c:v>0.9375</c:v>
                </c:pt>
                <c:pt idx="5">
                  <c:v>0.9375</c:v>
                </c:pt>
                <c:pt idx="6">
                  <c:v>0.9375</c:v>
                </c:pt>
                <c:pt idx="7">
                  <c:v>0.9375</c:v>
                </c:pt>
                <c:pt idx="8">
                  <c:v>0.9375</c:v>
                </c:pt>
                <c:pt idx="9">
                  <c:v>0.89583333333333337</c:v>
                </c:pt>
                <c:pt idx="10">
                  <c:v>0.89583333333333337</c:v>
                </c:pt>
                <c:pt idx="11">
                  <c:v>0.70833333333333337</c:v>
                </c:pt>
                <c:pt idx="12">
                  <c:v>0.66666666666666674</c:v>
                </c:pt>
                <c:pt idx="13">
                  <c:v>0.57291666666666674</c:v>
                </c:pt>
                <c:pt idx="14">
                  <c:v>0.57291666666666674</c:v>
                </c:pt>
                <c:pt idx="15">
                  <c:v>0.56597222222222232</c:v>
                </c:pt>
                <c:pt idx="16">
                  <c:v>0.48263888888888901</c:v>
                </c:pt>
                <c:pt idx="17">
                  <c:v>0.48263888888888901</c:v>
                </c:pt>
                <c:pt idx="18">
                  <c:v>0.46180555555555569</c:v>
                </c:pt>
                <c:pt idx="19">
                  <c:v>0.37847222222222238</c:v>
                </c:pt>
                <c:pt idx="20">
                  <c:v>0.28472222222222238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6-9946-B3B1-E5FE464D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1-CA45-8B29-CE09445D1DE4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Angela!$D$108:$D$146</c:f>
              <c:numCache>
                <c:formatCode>0.0</c:formatCode>
                <c:ptCount val="39"/>
                <c:pt idx="0">
                  <c:v>1.8501984126984126</c:v>
                </c:pt>
                <c:pt idx="1">
                  <c:v>1.8501984126984126</c:v>
                </c:pt>
                <c:pt idx="2">
                  <c:v>1.8501984126984126</c:v>
                </c:pt>
                <c:pt idx="3">
                  <c:v>1.8501984126984126</c:v>
                </c:pt>
                <c:pt idx="4">
                  <c:v>1.8501984126984126</c:v>
                </c:pt>
                <c:pt idx="5">
                  <c:v>1.8501984126984126</c:v>
                </c:pt>
                <c:pt idx="6">
                  <c:v>1.8501984126984126</c:v>
                </c:pt>
                <c:pt idx="7">
                  <c:v>1.8501984126984126</c:v>
                </c:pt>
                <c:pt idx="8">
                  <c:v>1.8501984126984126</c:v>
                </c:pt>
                <c:pt idx="9">
                  <c:v>1.8501984126984126</c:v>
                </c:pt>
                <c:pt idx="10">
                  <c:v>1.8501984126984126</c:v>
                </c:pt>
                <c:pt idx="11">
                  <c:v>1.8501984126984126</c:v>
                </c:pt>
                <c:pt idx="12">
                  <c:v>1.8501984126984126</c:v>
                </c:pt>
                <c:pt idx="13">
                  <c:v>1.8501984126984126</c:v>
                </c:pt>
                <c:pt idx="14">
                  <c:v>1.8501984126984126</c:v>
                </c:pt>
                <c:pt idx="15">
                  <c:v>1.8501984126984126</c:v>
                </c:pt>
                <c:pt idx="16">
                  <c:v>1.8501984126984126</c:v>
                </c:pt>
                <c:pt idx="17">
                  <c:v>1.8501984126984126</c:v>
                </c:pt>
                <c:pt idx="18">
                  <c:v>1.8501984126984126</c:v>
                </c:pt>
                <c:pt idx="19">
                  <c:v>1.8501984126984126</c:v>
                </c:pt>
                <c:pt idx="20">
                  <c:v>1.8501984126984126</c:v>
                </c:pt>
                <c:pt idx="21">
                  <c:v>1.8501984126984126</c:v>
                </c:pt>
                <c:pt idx="22">
                  <c:v>1.8501984126984126</c:v>
                </c:pt>
                <c:pt idx="23">
                  <c:v>1.8501984126984126</c:v>
                </c:pt>
                <c:pt idx="24">
                  <c:v>1.8501984126984126</c:v>
                </c:pt>
                <c:pt idx="25">
                  <c:v>1.8501984126984126</c:v>
                </c:pt>
                <c:pt idx="26">
                  <c:v>1.8501984126984126</c:v>
                </c:pt>
                <c:pt idx="27">
                  <c:v>1.8501984126984126</c:v>
                </c:pt>
                <c:pt idx="28">
                  <c:v>1.8501984126984126</c:v>
                </c:pt>
                <c:pt idx="29">
                  <c:v>1.8501984126984126</c:v>
                </c:pt>
                <c:pt idx="30">
                  <c:v>1.8501984126984126</c:v>
                </c:pt>
                <c:pt idx="31">
                  <c:v>1.8501984126984126</c:v>
                </c:pt>
                <c:pt idx="32">
                  <c:v>1.8501984126984126</c:v>
                </c:pt>
                <c:pt idx="33">
                  <c:v>1.8501984126984126</c:v>
                </c:pt>
                <c:pt idx="34">
                  <c:v>1.8501984126984126</c:v>
                </c:pt>
                <c:pt idx="35">
                  <c:v>1.8501984126984126</c:v>
                </c:pt>
                <c:pt idx="36">
                  <c:v>1.8501984126984126</c:v>
                </c:pt>
                <c:pt idx="37">
                  <c:v>1.7876984126984126</c:v>
                </c:pt>
                <c:pt idx="38">
                  <c:v>1.6835317460317458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B1-CA45-8B29-CE09445D1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4-E146-88BF-D39507F0E43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Aurelie!$D$3:$D$21</c:f>
              <c:numCache>
                <c:formatCode>0.0</c:formatCode>
                <c:ptCount val="19"/>
                <c:pt idx="0">
                  <c:v>0.86309523809523803</c:v>
                </c:pt>
                <c:pt idx="1">
                  <c:v>0.85615079365079361</c:v>
                </c:pt>
                <c:pt idx="2">
                  <c:v>0.84920634920634919</c:v>
                </c:pt>
                <c:pt idx="3">
                  <c:v>0.84920634920634919</c:v>
                </c:pt>
                <c:pt idx="4">
                  <c:v>0.83531746031746035</c:v>
                </c:pt>
                <c:pt idx="5">
                  <c:v>0.83531746031746035</c:v>
                </c:pt>
                <c:pt idx="6">
                  <c:v>0.79365079365079372</c:v>
                </c:pt>
                <c:pt idx="7">
                  <c:v>0.79365079365079372</c:v>
                </c:pt>
                <c:pt idx="8">
                  <c:v>0.79365079365079372</c:v>
                </c:pt>
                <c:pt idx="9">
                  <c:v>0.66865079365079372</c:v>
                </c:pt>
                <c:pt idx="10">
                  <c:v>0.66865079365079372</c:v>
                </c:pt>
                <c:pt idx="11">
                  <c:v>0.62351190476190488</c:v>
                </c:pt>
                <c:pt idx="12">
                  <c:v>0.62351190476190488</c:v>
                </c:pt>
                <c:pt idx="13">
                  <c:v>0.59226190476190488</c:v>
                </c:pt>
                <c:pt idx="14">
                  <c:v>0.59226190476190488</c:v>
                </c:pt>
                <c:pt idx="15">
                  <c:v>0.59226190476190488</c:v>
                </c:pt>
                <c:pt idx="16">
                  <c:v>0.59226190476190488</c:v>
                </c:pt>
                <c:pt idx="17">
                  <c:v>0.59226190476190488</c:v>
                </c:pt>
                <c:pt idx="18">
                  <c:v>0.55406746031746046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4-E146-88BF-D39507F0E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6-2243-8D00-4DA579A02C1E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Aurelie!$D$26:$D$53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1.1909722222222221</c:v>
                </c:pt>
                <c:pt idx="2">
                  <c:v>1.1076388888888888</c:v>
                </c:pt>
                <c:pt idx="3">
                  <c:v>1.1076388888888888</c:v>
                </c:pt>
                <c:pt idx="4">
                  <c:v>1.1076388888888888</c:v>
                </c:pt>
                <c:pt idx="5">
                  <c:v>1.0138888888888888</c:v>
                </c:pt>
                <c:pt idx="6">
                  <c:v>1.0138888888888888</c:v>
                </c:pt>
                <c:pt idx="7">
                  <c:v>1.0138888888888888</c:v>
                </c:pt>
                <c:pt idx="8">
                  <c:v>1.0138888888888888</c:v>
                </c:pt>
                <c:pt idx="9">
                  <c:v>0.97222222222222221</c:v>
                </c:pt>
                <c:pt idx="10">
                  <c:v>0.93055555555555558</c:v>
                </c:pt>
                <c:pt idx="11">
                  <c:v>0.93055555555555558</c:v>
                </c:pt>
                <c:pt idx="12">
                  <c:v>0.93055555555555558</c:v>
                </c:pt>
                <c:pt idx="13">
                  <c:v>0.93055555555555558</c:v>
                </c:pt>
                <c:pt idx="14">
                  <c:v>0.93055555555555558</c:v>
                </c:pt>
                <c:pt idx="15">
                  <c:v>0.93055555555555558</c:v>
                </c:pt>
                <c:pt idx="16">
                  <c:v>0.93055555555555558</c:v>
                </c:pt>
                <c:pt idx="17">
                  <c:v>0.93055555555555558</c:v>
                </c:pt>
                <c:pt idx="18">
                  <c:v>0.93055555555555558</c:v>
                </c:pt>
                <c:pt idx="19">
                  <c:v>0.90972222222222221</c:v>
                </c:pt>
                <c:pt idx="20">
                  <c:v>0.90972222222222221</c:v>
                </c:pt>
                <c:pt idx="21">
                  <c:v>0.90972222222222221</c:v>
                </c:pt>
                <c:pt idx="22">
                  <c:v>0.90972222222222221</c:v>
                </c:pt>
                <c:pt idx="23">
                  <c:v>0.90972222222222221</c:v>
                </c:pt>
                <c:pt idx="24">
                  <c:v>0.90972222222222221</c:v>
                </c:pt>
                <c:pt idx="25">
                  <c:v>0.90972222222222221</c:v>
                </c:pt>
                <c:pt idx="26">
                  <c:v>0.89930555555555558</c:v>
                </c:pt>
                <c:pt idx="27">
                  <c:v>0.71180555555555558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6-2243-8D00-4DA579A02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7-6047-987B-A47B1495F14C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Aurelie!$D$151:$D$177</c:f>
              <c:numCache>
                <c:formatCode>0.0</c:formatCode>
                <c:ptCount val="27"/>
                <c:pt idx="0">
                  <c:v>1.1190476190476188</c:v>
                </c:pt>
                <c:pt idx="1">
                  <c:v>1.1190476190476188</c:v>
                </c:pt>
                <c:pt idx="2">
                  <c:v>1.1190476190476188</c:v>
                </c:pt>
                <c:pt idx="3">
                  <c:v>1.1190476190476188</c:v>
                </c:pt>
                <c:pt idx="4">
                  <c:v>1.1190476190476188</c:v>
                </c:pt>
                <c:pt idx="5">
                  <c:v>1.1190476190476188</c:v>
                </c:pt>
                <c:pt idx="6">
                  <c:v>1.1190476190476188</c:v>
                </c:pt>
                <c:pt idx="7">
                  <c:v>1.1190476190476188</c:v>
                </c:pt>
                <c:pt idx="8">
                  <c:v>1.1190476190476188</c:v>
                </c:pt>
                <c:pt idx="9">
                  <c:v>1.1190476190476188</c:v>
                </c:pt>
                <c:pt idx="10">
                  <c:v>1.1190476190476188</c:v>
                </c:pt>
                <c:pt idx="11">
                  <c:v>1.1190476190476188</c:v>
                </c:pt>
                <c:pt idx="12">
                  <c:v>1.1190476190476188</c:v>
                </c:pt>
                <c:pt idx="13">
                  <c:v>1.1190476190476188</c:v>
                </c:pt>
                <c:pt idx="14">
                  <c:v>1.1190476190476188</c:v>
                </c:pt>
                <c:pt idx="15">
                  <c:v>1.1190476190476188</c:v>
                </c:pt>
                <c:pt idx="16">
                  <c:v>1.1190476190476188</c:v>
                </c:pt>
                <c:pt idx="17">
                  <c:v>1.1190476190476188</c:v>
                </c:pt>
                <c:pt idx="18">
                  <c:v>1.1190476190476188</c:v>
                </c:pt>
                <c:pt idx="19">
                  <c:v>1.1190476190476188</c:v>
                </c:pt>
                <c:pt idx="20">
                  <c:v>1.1190476190476188</c:v>
                </c:pt>
                <c:pt idx="21">
                  <c:v>1.1190476190476188</c:v>
                </c:pt>
                <c:pt idx="22">
                  <c:v>1.1190476190476188</c:v>
                </c:pt>
                <c:pt idx="23">
                  <c:v>1.1190476190476188</c:v>
                </c:pt>
                <c:pt idx="24">
                  <c:v>1.1190476190476188</c:v>
                </c:pt>
                <c:pt idx="25">
                  <c:v>1.1190476190476188</c:v>
                </c:pt>
                <c:pt idx="26">
                  <c:v>1.1190476190476188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7-6047-987B-A47B1495F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0-9941-8881-686E17B68998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Aurelie!$D$83:$D$103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0.96875</c:v>
                </c:pt>
                <c:pt idx="6">
                  <c:v>0.85763888888888884</c:v>
                </c:pt>
                <c:pt idx="7">
                  <c:v>0.85763888888888884</c:v>
                </c:pt>
                <c:pt idx="8">
                  <c:v>0.85763888888888884</c:v>
                </c:pt>
                <c:pt idx="9">
                  <c:v>0.76388888888888884</c:v>
                </c:pt>
                <c:pt idx="10">
                  <c:v>0.76388888888888884</c:v>
                </c:pt>
                <c:pt idx="11">
                  <c:v>0.76388888888888884</c:v>
                </c:pt>
                <c:pt idx="12">
                  <c:v>0.76388888888888884</c:v>
                </c:pt>
                <c:pt idx="13">
                  <c:v>0.76388888888888884</c:v>
                </c:pt>
                <c:pt idx="14">
                  <c:v>0.76388888888888884</c:v>
                </c:pt>
                <c:pt idx="15">
                  <c:v>0.76388888888888884</c:v>
                </c:pt>
                <c:pt idx="16">
                  <c:v>0.67013888888888884</c:v>
                </c:pt>
                <c:pt idx="17">
                  <c:v>0.67013888888888884</c:v>
                </c:pt>
                <c:pt idx="18">
                  <c:v>0.67013888888888884</c:v>
                </c:pt>
                <c:pt idx="19">
                  <c:v>0.54513888888888884</c:v>
                </c:pt>
                <c:pt idx="20">
                  <c:v>0.50347222222222221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0-9941-8881-686E17B68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4-484E-8CB7-33095501577B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Aurelie!$D$58:$D$78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0.95833333333333337</c:v>
                </c:pt>
                <c:pt idx="3">
                  <c:v>0.95833333333333337</c:v>
                </c:pt>
                <c:pt idx="4">
                  <c:v>0.95833333333333337</c:v>
                </c:pt>
                <c:pt idx="5">
                  <c:v>0.95833333333333337</c:v>
                </c:pt>
                <c:pt idx="6">
                  <c:v>0.95833333333333337</c:v>
                </c:pt>
                <c:pt idx="7">
                  <c:v>0.95833333333333337</c:v>
                </c:pt>
                <c:pt idx="8">
                  <c:v>0.95833333333333337</c:v>
                </c:pt>
                <c:pt idx="9">
                  <c:v>0.94791666666666674</c:v>
                </c:pt>
                <c:pt idx="10">
                  <c:v>0.94791666666666674</c:v>
                </c:pt>
                <c:pt idx="11">
                  <c:v>0.94791666666666674</c:v>
                </c:pt>
                <c:pt idx="12">
                  <c:v>0.89583333333333337</c:v>
                </c:pt>
                <c:pt idx="13">
                  <c:v>0.72222222222222232</c:v>
                </c:pt>
                <c:pt idx="14">
                  <c:v>0.72222222222222232</c:v>
                </c:pt>
                <c:pt idx="15">
                  <c:v>0.72222222222222232</c:v>
                </c:pt>
                <c:pt idx="16">
                  <c:v>0.63888888888888895</c:v>
                </c:pt>
                <c:pt idx="17">
                  <c:v>0.63888888888888895</c:v>
                </c:pt>
                <c:pt idx="18">
                  <c:v>0.58680555555555558</c:v>
                </c:pt>
                <c:pt idx="19">
                  <c:v>0.48263888888888895</c:v>
                </c:pt>
                <c:pt idx="20">
                  <c:v>0.38888888888888895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4-484E-8CB7-330955015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Aurelie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Aurelie!$C$1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5-9440-94D6-903C471A0B51}"/>
            </c:ext>
          </c:extLst>
        </c:ser>
        <c:ser>
          <c:idx val="1"/>
          <c:order val="1"/>
          <c:tx>
            <c:strRef>
              <c:f>Aurelie!$D$1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Aurelie!$B$108:$B$146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Aurelie!$D$108:$D$146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1.857142857142857</c:v>
                </c:pt>
                <c:pt idx="26">
                  <c:v>1.825892857142857</c:v>
                </c:pt>
                <c:pt idx="27">
                  <c:v>1.825892857142857</c:v>
                </c:pt>
                <c:pt idx="28">
                  <c:v>1.825892857142857</c:v>
                </c:pt>
                <c:pt idx="29">
                  <c:v>1.7217261904761902</c:v>
                </c:pt>
                <c:pt idx="30">
                  <c:v>1.6800595238095235</c:v>
                </c:pt>
                <c:pt idx="31">
                  <c:v>1.6800595238095235</c:v>
                </c:pt>
                <c:pt idx="32">
                  <c:v>1.6800595238095235</c:v>
                </c:pt>
                <c:pt idx="33">
                  <c:v>1.6800595238095235</c:v>
                </c:pt>
                <c:pt idx="34">
                  <c:v>1.6800595238095235</c:v>
                </c:pt>
                <c:pt idx="35">
                  <c:v>1.6800595238095235</c:v>
                </c:pt>
                <c:pt idx="36">
                  <c:v>1.6800595238095235</c:v>
                </c:pt>
                <c:pt idx="37">
                  <c:v>1.5828373015873014</c:v>
                </c:pt>
                <c:pt idx="38">
                  <c:v>1.4786706349206347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5-9440-94D6-903C471A0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C-5C44-AE73-C349C16F9A7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Coralie!$D$3:$D$21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0.85267857142857129</c:v>
                </c:pt>
                <c:pt idx="3">
                  <c:v>0.85267857142857129</c:v>
                </c:pt>
                <c:pt idx="4">
                  <c:v>0.85267857142857129</c:v>
                </c:pt>
                <c:pt idx="5">
                  <c:v>0.85267857142857129</c:v>
                </c:pt>
                <c:pt idx="6">
                  <c:v>0.72420634920634908</c:v>
                </c:pt>
                <c:pt idx="7">
                  <c:v>0.68253968253968245</c:v>
                </c:pt>
                <c:pt idx="8">
                  <c:v>0.59920634920634908</c:v>
                </c:pt>
                <c:pt idx="9">
                  <c:v>0.55753968253968245</c:v>
                </c:pt>
                <c:pt idx="10">
                  <c:v>0.55753968253968245</c:v>
                </c:pt>
                <c:pt idx="11">
                  <c:v>0.49156746031746024</c:v>
                </c:pt>
                <c:pt idx="12">
                  <c:v>0.49156746031746024</c:v>
                </c:pt>
                <c:pt idx="13">
                  <c:v>0.40476190476190466</c:v>
                </c:pt>
                <c:pt idx="14">
                  <c:v>0.40476190476190466</c:v>
                </c:pt>
                <c:pt idx="15">
                  <c:v>0.40476190476190466</c:v>
                </c:pt>
                <c:pt idx="16">
                  <c:v>0.40476190476190466</c:v>
                </c:pt>
                <c:pt idx="17">
                  <c:v>0.40476190476190466</c:v>
                </c:pt>
                <c:pt idx="18">
                  <c:v>0.35267857142857134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C-5C44-AE73-C349C16F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Commun!$C$26:$C$53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5.1428571428571423</c:v>
                </c:pt>
                <c:pt idx="2">
                  <c:v>4.9523809523809517</c:v>
                </c:pt>
                <c:pt idx="3">
                  <c:v>4.761904761904761</c:v>
                </c:pt>
                <c:pt idx="4">
                  <c:v>4.5714285714285703</c:v>
                </c:pt>
                <c:pt idx="5">
                  <c:v>4.3809523809523796</c:v>
                </c:pt>
                <c:pt idx="6">
                  <c:v>4.1904761904761889</c:v>
                </c:pt>
                <c:pt idx="7">
                  <c:v>3.9999999999999982</c:v>
                </c:pt>
                <c:pt idx="8">
                  <c:v>3.8095238095238075</c:v>
                </c:pt>
                <c:pt idx="9">
                  <c:v>3.6190476190476168</c:v>
                </c:pt>
                <c:pt idx="10">
                  <c:v>3.4285714285714262</c:v>
                </c:pt>
                <c:pt idx="11">
                  <c:v>3.2380952380952355</c:v>
                </c:pt>
                <c:pt idx="12">
                  <c:v>3.0476190476190448</c:v>
                </c:pt>
                <c:pt idx="13">
                  <c:v>2.8571428571428541</c:v>
                </c:pt>
                <c:pt idx="14">
                  <c:v>2.6666666666666634</c:v>
                </c:pt>
                <c:pt idx="15">
                  <c:v>2.4761904761904727</c:v>
                </c:pt>
                <c:pt idx="16">
                  <c:v>2.285714285714282</c:v>
                </c:pt>
                <c:pt idx="17">
                  <c:v>2.0952380952380913</c:v>
                </c:pt>
                <c:pt idx="18">
                  <c:v>1.9047619047619009</c:v>
                </c:pt>
                <c:pt idx="19">
                  <c:v>1.7142857142857104</c:v>
                </c:pt>
                <c:pt idx="20">
                  <c:v>1.52380952380952</c:v>
                </c:pt>
                <c:pt idx="21">
                  <c:v>1.3333333333333295</c:v>
                </c:pt>
                <c:pt idx="22">
                  <c:v>1.142857142857139</c:v>
                </c:pt>
                <c:pt idx="23">
                  <c:v>0.95238095238094855</c:v>
                </c:pt>
                <c:pt idx="24">
                  <c:v>0.76190476190475809</c:v>
                </c:pt>
                <c:pt idx="25">
                  <c:v>0.57142857142856762</c:v>
                </c:pt>
                <c:pt idx="26">
                  <c:v>0.38095238095237716</c:v>
                </c:pt>
                <c:pt idx="27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E-DF4B-B66A-71E774EE533D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Commun!$D$26:$D$53</c:f>
              <c:numCache>
                <c:formatCode>0.0</c:formatCode>
                <c:ptCount val="28"/>
                <c:pt idx="0">
                  <c:v>5.333333333333333</c:v>
                </c:pt>
                <c:pt idx="1">
                  <c:v>5.1076388888888884</c:v>
                </c:pt>
                <c:pt idx="2">
                  <c:v>4.6805555555555554</c:v>
                </c:pt>
                <c:pt idx="3">
                  <c:v>4.6805555555555554</c:v>
                </c:pt>
                <c:pt idx="4">
                  <c:v>4.6180555555555554</c:v>
                </c:pt>
                <c:pt idx="5">
                  <c:v>4.302083333333333</c:v>
                </c:pt>
                <c:pt idx="6">
                  <c:v>4.1180555555555554</c:v>
                </c:pt>
                <c:pt idx="7">
                  <c:v>3.8194444444444442</c:v>
                </c:pt>
                <c:pt idx="8">
                  <c:v>3.7916666666666665</c:v>
                </c:pt>
                <c:pt idx="9">
                  <c:v>3.5798611111111112</c:v>
                </c:pt>
                <c:pt idx="10">
                  <c:v>3.3715277777777777</c:v>
                </c:pt>
                <c:pt idx="11">
                  <c:v>3.3715277777777777</c:v>
                </c:pt>
                <c:pt idx="12">
                  <c:v>3.3611111111111112</c:v>
                </c:pt>
                <c:pt idx="13">
                  <c:v>3.3402777777777777</c:v>
                </c:pt>
                <c:pt idx="14">
                  <c:v>3.3402777777777777</c:v>
                </c:pt>
                <c:pt idx="15">
                  <c:v>3.3125</c:v>
                </c:pt>
                <c:pt idx="16">
                  <c:v>3.1979166666666665</c:v>
                </c:pt>
                <c:pt idx="17">
                  <c:v>3.1979166666666665</c:v>
                </c:pt>
                <c:pt idx="18">
                  <c:v>3.1979166666666665</c:v>
                </c:pt>
                <c:pt idx="19">
                  <c:v>3.052083333333333</c:v>
                </c:pt>
                <c:pt idx="20">
                  <c:v>3.052083333333333</c:v>
                </c:pt>
                <c:pt idx="21">
                  <c:v>3.052083333333333</c:v>
                </c:pt>
                <c:pt idx="22">
                  <c:v>3.052083333333333</c:v>
                </c:pt>
                <c:pt idx="23">
                  <c:v>2.9618055555555554</c:v>
                </c:pt>
                <c:pt idx="24">
                  <c:v>2.9201388888888888</c:v>
                </c:pt>
                <c:pt idx="25">
                  <c:v>2.9201388888888888</c:v>
                </c:pt>
                <c:pt idx="26">
                  <c:v>2.8020833333333335</c:v>
                </c:pt>
                <c:pt idx="27">
                  <c:v>2.291666666666667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E-DF4B-B66A-71E774EE5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9-444F-A3C1-C3DA16B91DCE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Coralie!$D$26:$D$53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1.3333333333333333</c:v>
                </c:pt>
                <c:pt idx="2">
                  <c:v>1.2083333333333333</c:v>
                </c:pt>
                <c:pt idx="3">
                  <c:v>1.2083333333333333</c:v>
                </c:pt>
                <c:pt idx="4">
                  <c:v>1.2083333333333333</c:v>
                </c:pt>
                <c:pt idx="5">
                  <c:v>1.0694444444444444</c:v>
                </c:pt>
                <c:pt idx="6">
                  <c:v>1.0173611111111112</c:v>
                </c:pt>
                <c:pt idx="7">
                  <c:v>0.84375</c:v>
                </c:pt>
                <c:pt idx="8">
                  <c:v>0.81597222222222221</c:v>
                </c:pt>
                <c:pt idx="9">
                  <c:v>0.74305555555555558</c:v>
                </c:pt>
                <c:pt idx="10">
                  <c:v>0.70138888888888895</c:v>
                </c:pt>
                <c:pt idx="11">
                  <c:v>0.70138888888888895</c:v>
                </c:pt>
                <c:pt idx="12">
                  <c:v>0.69097222222222232</c:v>
                </c:pt>
                <c:pt idx="13">
                  <c:v>0.69097222222222232</c:v>
                </c:pt>
                <c:pt idx="14">
                  <c:v>0.69097222222222232</c:v>
                </c:pt>
                <c:pt idx="15">
                  <c:v>0.67708333333333348</c:v>
                </c:pt>
                <c:pt idx="16">
                  <c:v>0.67013888888888906</c:v>
                </c:pt>
                <c:pt idx="17">
                  <c:v>0.67013888888888906</c:v>
                </c:pt>
                <c:pt idx="18">
                  <c:v>0.67013888888888906</c:v>
                </c:pt>
                <c:pt idx="19">
                  <c:v>0.61805555555555569</c:v>
                </c:pt>
                <c:pt idx="20">
                  <c:v>0.61805555555555569</c:v>
                </c:pt>
                <c:pt idx="21">
                  <c:v>0.61805555555555569</c:v>
                </c:pt>
                <c:pt idx="22">
                  <c:v>0.61805555555555569</c:v>
                </c:pt>
                <c:pt idx="23">
                  <c:v>0.61111111111111127</c:v>
                </c:pt>
                <c:pt idx="24">
                  <c:v>0.61111111111111127</c:v>
                </c:pt>
                <c:pt idx="25">
                  <c:v>0.61111111111111127</c:v>
                </c:pt>
                <c:pt idx="26">
                  <c:v>0.55555555555555569</c:v>
                </c:pt>
                <c:pt idx="27">
                  <c:v>0.45138888888888906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9-444F-A3C1-C3DA16B9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D-2B47-A503-6F7DDE4E9F3A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Coralie!$D$151:$D$177</c:f>
              <c:numCache>
                <c:formatCode>0.0</c:formatCode>
                <c:ptCount val="27"/>
                <c:pt idx="0">
                  <c:v>1.1607142857142856</c:v>
                </c:pt>
                <c:pt idx="1">
                  <c:v>1.1607142857142856</c:v>
                </c:pt>
                <c:pt idx="2">
                  <c:v>1.1607142857142856</c:v>
                </c:pt>
                <c:pt idx="3">
                  <c:v>1.1607142857142856</c:v>
                </c:pt>
                <c:pt idx="4">
                  <c:v>1.1607142857142856</c:v>
                </c:pt>
                <c:pt idx="5">
                  <c:v>1.1607142857142856</c:v>
                </c:pt>
                <c:pt idx="6">
                  <c:v>1.1607142857142856</c:v>
                </c:pt>
                <c:pt idx="7">
                  <c:v>1.1607142857142856</c:v>
                </c:pt>
                <c:pt idx="8">
                  <c:v>1.1607142857142856</c:v>
                </c:pt>
                <c:pt idx="9">
                  <c:v>1.1607142857142856</c:v>
                </c:pt>
                <c:pt idx="10">
                  <c:v>1.1607142857142856</c:v>
                </c:pt>
                <c:pt idx="11">
                  <c:v>1.1607142857142856</c:v>
                </c:pt>
                <c:pt idx="12">
                  <c:v>1.1607142857142856</c:v>
                </c:pt>
                <c:pt idx="13">
                  <c:v>1.1607142857142856</c:v>
                </c:pt>
                <c:pt idx="14">
                  <c:v>1.1607142857142856</c:v>
                </c:pt>
                <c:pt idx="15">
                  <c:v>1.1607142857142856</c:v>
                </c:pt>
                <c:pt idx="16">
                  <c:v>1.1607142857142856</c:v>
                </c:pt>
                <c:pt idx="17">
                  <c:v>1.1607142857142856</c:v>
                </c:pt>
                <c:pt idx="18">
                  <c:v>1.1607142857142856</c:v>
                </c:pt>
                <c:pt idx="19">
                  <c:v>1.1607142857142856</c:v>
                </c:pt>
                <c:pt idx="20">
                  <c:v>1.1607142857142856</c:v>
                </c:pt>
                <c:pt idx="21">
                  <c:v>1.1607142857142856</c:v>
                </c:pt>
                <c:pt idx="22">
                  <c:v>1.1607142857142856</c:v>
                </c:pt>
                <c:pt idx="23">
                  <c:v>1.1607142857142856</c:v>
                </c:pt>
                <c:pt idx="24">
                  <c:v>1.1607142857142856</c:v>
                </c:pt>
                <c:pt idx="25">
                  <c:v>1.1607142857142856</c:v>
                </c:pt>
                <c:pt idx="26">
                  <c:v>1.1607142857142856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D-2B47-A503-6F7DDE4E9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6-7343-884F-4C0CCFD6991C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Coralie!$D$83:$D$103</c:f>
              <c:numCache>
                <c:formatCode>0.0</c:formatCode>
                <c:ptCount val="21"/>
                <c:pt idx="0">
                  <c:v>0.95833333333333337</c:v>
                </c:pt>
                <c:pt idx="1">
                  <c:v>0.95833333333333337</c:v>
                </c:pt>
                <c:pt idx="2">
                  <c:v>0.95486111111111116</c:v>
                </c:pt>
                <c:pt idx="3">
                  <c:v>0.95486111111111116</c:v>
                </c:pt>
                <c:pt idx="4">
                  <c:v>0.95486111111111116</c:v>
                </c:pt>
                <c:pt idx="5">
                  <c:v>0.95486111111111116</c:v>
                </c:pt>
                <c:pt idx="6">
                  <c:v>0.95486111111111116</c:v>
                </c:pt>
                <c:pt idx="7">
                  <c:v>0.95486111111111116</c:v>
                </c:pt>
                <c:pt idx="8">
                  <c:v>0.95486111111111116</c:v>
                </c:pt>
                <c:pt idx="9">
                  <c:v>0.87152777777777779</c:v>
                </c:pt>
                <c:pt idx="10">
                  <c:v>0.87152777777777779</c:v>
                </c:pt>
                <c:pt idx="11">
                  <c:v>0.87152777777777779</c:v>
                </c:pt>
                <c:pt idx="12">
                  <c:v>0.80902777777777779</c:v>
                </c:pt>
                <c:pt idx="13">
                  <c:v>0.80902777777777779</c:v>
                </c:pt>
                <c:pt idx="14">
                  <c:v>0.68055555555555558</c:v>
                </c:pt>
                <c:pt idx="15">
                  <c:v>0.68055555555555558</c:v>
                </c:pt>
                <c:pt idx="16">
                  <c:v>0.59027777777777779</c:v>
                </c:pt>
                <c:pt idx="17">
                  <c:v>0.59027777777777779</c:v>
                </c:pt>
                <c:pt idx="18">
                  <c:v>0.59027777777777779</c:v>
                </c:pt>
                <c:pt idx="19">
                  <c:v>0.36111111111111116</c:v>
                </c:pt>
                <c:pt idx="20">
                  <c:v>0.31944444444444448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6-7343-884F-4C0CCFD69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3-B74C-8BBD-25288F8C1D26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Coralie!$D$58:$D$78</c:f>
              <c:numCache>
                <c:formatCode>0.0</c:formatCode>
                <c:ptCount val="21"/>
                <c:pt idx="0">
                  <c:v>0.97569444444444442</c:v>
                </c:pt>
                <c:pt idx="1">
                  <c:v>0.97569444444444442</c:v>
                </c:pt>
                <c:pt idx="2">
                  <c:v>0.93402777777777779</c:v>
                </c:pt>
                <c:pt idx="3">
                  <c:v>0.93402777777777779</c:v>
                </c:pt>
                <c:pt idx="4">
                  <c:v>0.93402777777777779</c:v>
                </c:pt>
                <c:pt idx="5">
                  <c:v>0.93402777777777779</c:v>
                </c:pt>
                <c:pt idx="6">
                  <c:v>0.93402777777777779</c:v>
                </c:pt>
                <c:pt idx="7">
                  <c:v>0.93402777777777779</c:v>
                </c:pt>
                <c:pt idx="8">
                  <c:v>0.93402777777777779</c:v>
                </c:pt>
                <c:pt idx="9">
                  <c:v>0.88194444444444442</c:v>
                </c:pt>
                <c:pt idx="10">
                  <c:v>0.88194444444444442</c:v>
                </c:pt>
                <c:pt idx="11">
                  <c:v>0.88194444444444442</c:v>
                </c:pt>
                <c:pt idx="12">
                  <c:v>0.86111111111111105</c:v>
                </c:pt>
                <c:pt idx="13">
                  <c:v>0.79861111111111105</c:v>
                </c:pt>
                <c:pt idx="14">
                  <c:v>0.71527777777777768</c:v>
                </c:pt>
                <c:pt idx="15">
                  <c:v>0.71527777777777768</c:v>
                </c:pt>
                <c:pt idx="16">
                  <c:v>0.63194444444444431</c:v>
                </c:pt>
                <c:pt idx="17">
                  <c:v>0.63194444444444431</c:v>
                </c:pt>
                <c:pt idx="18">
                  <c:v>0.54861111111111094</c:v>
                </c:pt>
                <c:pt idx="19">
                  <c:v>0.54513888888888873</c:v>
                </c:pt>
                <c:pt idx="20">
                  <c:v>0.43055555555555541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93-B74C-8BBD-25288F8C1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4 - Coralie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Coralie!$C$1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4-C44F-AD1F-E0013057FA49}"/>
            </c:ext>
          </c:extLst>
        </c:ser>
        <c:ser>
          <c:idx val="1"/>
          <c:order val="1"/>
          <c:tx>
            <c:strRef>
              <c:f>Coralie!$D$1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Coralie!$B$108:$B$146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Coralie!$D$108:$D$146</c:f>
              <c:numCache>
                <c:formatCode>0.0</c:formatCode>
                <c:ptCount val="39"/>
                <c:pt idx="0">
                  <c:v>1.8363095238095237</c:v>
                </c:pt>
                <c:pt idx="1">
                  <c:v>1.8363095238095237</c:v>
                </c:pt>
                <c:pt idx="2">
                  <c:v>1.8328373015873014</c:v>
                </c:pt>
                <c:pt idx="3">
                  <c:v>1.8328373015873014</c:v>
                </c:pt>
                <c:pt idx="4">
                  <c:v>1.8328373015873014</c:v>
                </c:pt>
                <c:pt idx="5">
                  <c:v>1.8293650793650791</c:v>
                </c:pt>
                <c:pt idx="6">
                  <c:v>1.8293650793650791</c:v>
                </c:pt>
                <c:pt idx="7">
                  <c:v>1.8293650793650791</c:v>
                </c:pt>
                <c:pt idx="8">
                  <c:v>1.8293650793650791</c:v>
                </c:pt>
                <c:pt idx="9">
                  <c:v>1.8293650793650791</c:v>
                </c:pt>
                <c:pt idx="10">
                  <c:v>1.8293650793650791</c:v>
                </c:pt>
                <c:pt idx="11">
                  <c:v>1.8293650793650791</c:v>
                </c:pt>
                <c:pt idx="12">
                  <c:v>1.8293650793650791</c:v>
                </c:pt>
                <c:pt idx="13">
                  <c:v>1.8293650793650791</c:v>
                </c:pt>
                <c:pt idx="14">
                  <c:v>1.8293650793650791</c:v>
                </c:pt>
                <c:pt idx="15">
                  <c:v>1.8293650793650791</c:v>
                </c:pt>
                <c:pt idx="16">
                  <c:v>1.8293650793650791</c:v>
                </c:pt>
                <c:pt idx="17">
                  <c:v>1.8293650793650791</c:v>
                </c:pt>
                <c:pt idx="18">
                  <c:v>1.8293650793650791</c:v>
                </c:pt>
                <c:pt idx="19">
                  <c:v>1.8293650793650791</c:v>
                </c:pt>
                <c:pt idx="20">
                  <c:v>1.8293650793650791</c:v>
                </c:pt>
                <c:pt idx="21">
                  <c:v>1.8293650793650791</c:v>
                </c:pt>
                <c:pt idx="22">
                  <c:v>1.8293650793650791</c:v>
                </c:pt>
                <c:pt idx="23">
                  <c:v>1.8293650793650791</c:v>
                </c:pt>
                <c:pt idx="24">
                  <c:v>1.8293650793650791</c:v>
                </c:pt>
                <c:pt idx="25">
                  <c:v>1.7008928571428568</c:v>
                </c:pt>
                <c:pt idx="26">
                  <c:v>1.6974206349206344</c:v>
                </c:pt>
                <c:pt idx="27">
                  <c:v>1.6974206349206344</c:v>
                </c:pt>
                <c:pt idx="28">
                  <c:v>1.6974206349206344</c:v>
                </c:pt>
                <c:pt idx="29">
                  <c:v>1.6974206349206344</c:v>
                </c:pt>
                <c:pt idx="30">
                  <c:v>1.6974206349206344</c:v>
                </c:pt>
                <c:pt idx="31">
                  <c:v>1.6974206349206344</c:v>
                </c:pt>
                <c:pt idx="32">
                  <c:v>1.6974206349206344</c:v>
                </c:pt>
                <c:pt idx="33">
                  <c:v>1.6974206349206344</c:v>
                </c:pt>
                <c:pt idx="34">
                  <c:v>1.6974206349206344</c:v>
                </c:pt>
                <c:pt idx="35">
                  <c:v>1.6974206349206344</c:v>
                </c:pt>
                <c:pt idx="36">
                  <c:v>1.6974206349206344</c:v>
                </c:pt>
                <c:pt idx="37">
                  <c:v>1.6557539682539677</c:v>
                </c:pt>
                <c:pt idx="38">
                  <c:v>1.520337301587301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4-C44F-AD1F-E0013057F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Constantin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5-244F-BBEC-EFB19BAACCFC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Constantin!$D$3:$D$21</c:f>
              <c:numCache>
                <c:formatCode>0.0</c:formatCode>
                <c:ptCount val="19"/>
                <c:pt idx="0">
                  <c:v>0.85962301587301582</c:v>
                </c:pt>
                <c:pt idx="1">
                  <c:v>0.85962301587301582</c:v>
                </c:pt>
                <c:pt idx="2">
                  <c:v>0.85962301587301582</c:v>
                </c:pt>
                <c:pt idx="3">
                  <c:v>0.85962301587301582</c:v>
                </c:pt>
                <c:pt idx="4">
                  <c:v>0.8165674603174603</c:v>
                </c:pt>
                <c:pt idx="5">
                  <c:v>0.8165674603174603</c:v>
                </c:pt>
                <c:pt idx="6">
                  <c:v>0.8165674603174603</c:v>
                </c:pt>
                <c:pt idx="7">
                  <c:v>0.8165674603174603</c:v>
                </c:pt>
                <c:pt idx="8">
                  <c:v>0.8165674603174603</c:v>
                </c:pt>
                <c:pt idx="9">
                  <c:v>0.73323412698412693</c:v>
                </c:pt>
                <c:pt idx="10">
                  <c:v>0.73323412698412693</c:v>
                </c:pt>
                <c:pt idx="11">
                  <c:v>0.68809523809523809</c:v>
                </c:pt>
                <c:pt idx="12">
                  <c:v>0.68809523809523809</c:v>
                </c:pt>
                <c:pt idx="13">
                  <c:v>0.68809523809523809</c:v>
                </c:pt>
                <c:pt idx="14">
                  <c:v>0.68809523809523809</c:v>
                </c:pt>
                <c:pt idx="15">
                  <c:v>0.68809523809523809</c:v>
                </c:pt>
                <c:pt idx="16">
                  <c:v>0.68809523809523809</c:v>
                </c:pt>
                <c:pt idx="17">
                  <c:v>0.68809523809523809</c:v>
                </c:pt>
                <c:pt idx="18">
                  <c:v>0.65337301587301588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55-244F-BBEC-EFB19BAAC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63-534E-B84F-0F38342B232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Constantin!$D$26:$D$53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1.2708333333333333</c:v>
                </c:pt>
                <c:pt idx="2">
                  <c:v>1.1875</c:v>
                </c:pt>
                <c:pt idx="3">
                  <c:v>1.1875</c:v>
                </c:pt>
                <c:pt idx="4">
                  <c:v>1.1875</c:v>
                </c:pt>
                <c:pt idx="5">
                  <c:v>1.1458333333333333</c:v>
                </c:pt>
                <c:pt idx="6">
                  <c:v>1.1458333333333333</c:v>
                </c:pt>
                <c:pt idx="7">
                  <c:v>1.125</c:v>
                </c:pt>
                <c:pt idx="8">
                  <c:v>1.125</c:v>
                </c:pt>
                <c:pt idx="9">
                  <c:v>1.0833333333333333</c:v>
                </c:pt>
                <c:pt idx="10">
                  <c:v>0.99999999999999989</c:v>
                </c:pt>
                <c:pt idx="11">
                  <c:v>0.99999999999999989</c:v>
                </c:pt>
                <c:pt idx="12">
                  <c:v>0.99999999999999989</c:v>
                </c:pt>
                <c:pt idx="13">
                  <c:v>0.99999999999999989</c:v>
                </c:pt>
                <c:pt idx="14">
                  <c:v>0.99999999999999989</c:v>
                </c:pt>
                <c:pt idx="15">
                  <c:v>0.99999999999999989</c:v>
                </c:pt>
                <c:pt idx="16">
                  <c:v>0.93402777777777768</c:v>
                </c:pt>
                <c:pt idx="17">
                  <c:v>0.93402777777777768</c:v>
                </c:pt>
                <c:pt idx="18">
                  <c:v>0.93402777777777768</c:v>
                </c:pt>
                <c:pt idx="19">
                  <c:v>0.93402777777777768</c:v>
                </c:pt>
                <c:pt idx="20">
                  <c:v>0.93402777777777768</c:v>
                </c:pt>
                <c:pt idx="21">
                  <c:v>0.93402777777777768</c:v>
                </c:pt>
                <c:pt idx="22">
                  <c:v>0.93402777777777768</c:v>
                </c:pt>
                <c:pt idx="23">
                  <c:v>0.93402777777777768</c:v>
                </c:pt>
                <c:pt idx="24">
                  <c:v>0.89236111111111105</c:v>
                </c:pt>
                <c:pt idx="25">
                  <c:v>0.89236111111111105</c:v>
                </c:pt>
                <c:pt idx="26">
                  <c:v>0.89236111111111105</c:v>
                </c:pt>
                <c:pt idx="27">
                  <c:v>0.78819444444444442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3-534E-B84F-0F38342B2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CF-DE4B-9D27-C2B0276448E3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Constantin!$D$151:$D$177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1.2857142857142856</c:v>
                </c:pt>
                <c:pt idx="2">
                  <c:v>1.2857142857142856</c:v>
                </c:pt>
                <c:pt idx="3">
                  <c:v>1.2857142857142856</c:v>
                </c:pt>
                <c:pt idx="4">
                  <c:v>1.2857142857142856</c:v>
                </c:pt>
                <c:pt idx="5">
                  <c:v>1.2857142857142856</c:v>
                </c:pt>
                <c:pt idx="6">
                  <c:v>1.2857142857142856</c:v>
                </c:pt>
                <c:pt idx="7">
                  <c:v>1.2857142857142856</c:v>
                </c:pt>
                <c:pt idx="8">
                  <c:v>1.2857142857142856</c:v>
                </c:pt>
                <c:pt idx="9">
                  <c:v>1.2857142857142856</c:v>
                </c:pt>
                <c:pt idx="10">
                  <c:v>1.2857142857142856</c:v>
                </c:pt>
                <c:pt idx="11">
                  <c:v>1.2857142857142856</c:v>
                </c:pt>
                <c:pt idx="12">
                  <c:v>1.2857142857142856</c:v>
                </c:pt>
                <c:pt idx="13">
                  <c:v>1.2857142857142856</c:v>
                </c:pt>
                <c:pt idx="14">
                  <c:v>1.2857142857142856</c:v>
                </c:pt>
                <c:pt idx="15">
                  <c:v>1.2857142857142856</c:v>
                </c:pt>
                <c:pt idx="16">
                  <c:v>1.2857142857142856</c:v>
                </c:pt>
                <c:pt idx="17">
                  <c:v>1.2857142857142856</c:v>
                </c:pt>
                <c:pt idx="18">
                  <c:v>1.2857142857142856</c:v>
                </c:pt>
                <c:pt idx="19">
                  <c:v>1.2857142857142856</c:v>
                </c:pt>
                <c:pt idx="20">
                  <c:v>1.2857142857142856</c:v>
                </c:pt>
                <c:pt idx="21">
                  <c:v>1.2857142857142856</c:v>
                </c:pt>
                <c:pt idx="22">
                  <c:v>1.2857142857142856</c:v>
                </c:pt>
                <c:pt idx="23">
                  <c:v>1.2857142857142856</c:v>
                </c:pt>
                <c:pt idx="24">
                  <c:v>1.2857142857142856</c:v>
                </c:pt>
                <c:pt idx="25">
                  <c:v>1.2857142857142856</c:v>
                </c:pt>
                <c:pt idx="26">
                  <c:v>1.2857142857142856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CF-DE4B-9D27-C2B027644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Constantin!$C$83:$C$103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57-8C47-A2A1-43A9771EF1D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Constantin!$D$83:$D$103</c:f>
              <c:numCache>
                <c:formatCode>0.0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0.91666666666666663</c:v>
                </c:pt>
                <c:pt idx="15">
                  <c:v>0.91666666666666663</c:v>
                </c:pt>
                <c:pt idx="16">
                  <c:v>0.91666666666666663</c:v>
                </c:pt>
                <c:pt idx="17">
                  <c:v>0.91666666666666663</c:v>
                </c:pt>
                <c:pt idx="18">
                  <c:v>0.91666666666666663</c:v>
                </c:pt>
                <c:pt idx="19">
                  <c:v>0.73958333333333326</c:v>
                </c:pt>
                <c:pt idx="20">
                  <c:v>0.69791666666666663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57-8C47-A2A1-43A9771EF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Constantin!$C$58:$C$78</c:f>
              <c:numCache>
                <c:formatCode>0.0</c:formatCode>
                <c:ptCount val="21"/>
                <c:pt idx="0">
                  <c:v>1</c:v>
                </c:pt>
                <c:pt idx="1">
                  <c:v>0.95238095238095233</c:v>
                </c:pt>
                <c:pt idx="2">
                  <c:v>0.90476190476190466</c:v>
                </c:pt>
                <c:pt idx="3">
                  <c:v>0.85714285714285698</c:v>
                </c:pt>
                <c:pt idx="4">
                  <c:v>0.80952380952380931</c:v>
                </c:pt>
                <c:pt idx="5">
                  <c:v>0.76190476190476164</c:v>
                </c:pt>
                <c:pt idx="6">
                  <c:v>0.71428571428571397</c:v>
                </c:pt>
                <c:pt idx="7">
                  <c:v>0.6666666666666663</c:v>
                </c:pt>
                <c:pt idx="8">
                  <c:v>0.61904761904761862</c:v>
                </c:pt>
                <c:pt idx="9">
                  <c:v>0.57142857142857095</c:v>
                </c:pt>
                <c:pt idx="10">
                  <c:v>0.52380952380952328</c:v>
                </c:pt>
                <c:pt idx="11">
                  <c:v>0.47619047619047566</c:v>
                </c:pt>
                <c:pt idx="12">
                  <c:v>0.42857142857142805</c:v>
                </c:pt>
                <c:pt idx="13">
                  <c:v>0.38095238095238043</c:v>
                </c:pt>
                <c:pt idx="14">
                  <c:v>0.33333333333333282</c:v>
                </c:pt>
                <c:pt idx="15">
                  <c:v>0.2857142857142852</c:v>
                </c:pt>
                <c:pt idx="16">
                  <c:v>0.23809523809523758</c:v>
                </c:pt>
                <c:pt idx="17">
                  <c:v>0.19047619047618997</c:v>
                </c:pt>
                <c:pt idx="18">
                  <c:v>0.14285714285714235</c:v>
                </c:pt>
                <c:pt idx="19">
                  <c:v>9.5238095238094733E-2</c:v>
                </c:pt>
                <c:pt idx="20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2-E243-8122-D71D82501448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Constantin!$D$58:$D$78</c:f>
              <c:numCache>
                <c:formatCode>0.0</c:formatCode>
                <c:ptCount val="21"/>
                <c:pt idx="0">
                  <c:v>0.97916666666666663</c:v>
                </c:pt>
                <c:pt idx="1">
                  <c:v>0.97916666666666663</c:v>
                </c:pt>
                <c:pt idx="2">
                  <c:v>0.91666666666666663</c:v>
                </c:pt>
                <c:pt idx="3">
                  <c:v>0.91666666666666663</c:v>
                </c:pt>
                <c:pt idx="4">
                  <c:v>0.91666666666666663</c:v>
                </c:pt>
                <c:pt idx="5">
                  <c:v>0.91666666666666663</c:v>
                </c:pt>
                <c:pt idx="6">
                  <c:v>0.91666666666666663</c:v>
                </c:pt>
                <c:pt idx="7">
                  <c:v>0.91666666666666663</c:v>
                </c:pt>
                <c:pt idx="8">
                  <c:v>0.91666666666666663</c:v>
                </c:pt>
                <c:pt idx="9">
                  <c:v>0.91666666666666663</c:v>
                </c:pt>
                <c:pt idx="10">
                  <c:v>0.91666666666666663</c:v>
                </c:pt>
                <c:pt idx="11">
                  <c:v>0.91666666666666663</c:v>
                </c:pt>
                <c:pt idx="12">
                  <c:v>0.91666666666666663</c:v>
                </c:pt>
                <c:pt idx="13">
                  <c:v>0.91666666666666663</c:v>
                </c:pt>
                <c:pt idx="14">
                  <c:v>0.82291666666666663</c:v>
                </c:pt>
                <c:pt idx="15">
                  <c:v>0.80208333333333326</c:v>
                </c:pt>
                <c:pt idx="16">
                  <c:v>0.63541666666666663</c:v>
                </c:pt>
                <c:pt idx="17">
                  <c:v>0.40625</c:v>
                </c:pt>
                <c:pt idx="18">
                  <c:v>0.40625</c:v>
                </c:pt>
                <c:pt idx="19">
                  <c:v>0.40625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2-E243-8122-D71D82501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Commun!$C$151:$C$177</c:f>
              <c:numCache>
                <c:formatCode>0.0</c:formatCode>
                <c:ptCount val="27"/>
                <c:pt idx="0">
                  <c:v>5.1428571428571423</c:v>
                </c:pt>
                <c:pt idx="1">
                  <c:v>4.9523809523809517</c:v>
                </c:pt>
                <c:pt idx="2">
                  <c:v>4.761904761904761</c:v>
                </c:pt>
                <c:pt idx="3">
                  <c:v>4.5714285714285703</c:v>
                </c:pt>
                <c:pt idx="4">
                  <c:v>4.3809523809523796</c:v>
                </c:pt>
                <c:pt idx="5">
                  <c:v>4.1904761904761889</c:v>
                </c:pt>
                <c:pt idx="6">
                  <c:v>3.9999999999999982</c:v>
                </c:pt>
                <c:pt idx="7">
                  <c:v>3.8095238095238075</c:v>
                </c:pt>
                <c:pt idx="8">
                  <c:v>3.6190476190476168</c:v>
                </c:pt>
                <c:pt idx="9">
                  <c:v>3.4285714285714262</c:v>
                </c:pt>
                <c:pt idx="10">
                  <c:v>3.2380952380952355</c:v>
                </c:pt>
                <c:pt idx="11">
                  <c:v>3.0476190476190448</c:v>
                </c:pt>
                <c:pt idx="12">
                  <c:v>2.8571428571428541</c:v>
                </c:pt>
                <c:pt idx="13">
                  <c:v>2.6666666666666634</c:v>
                </c:pt>
                <c:pt idx="14">
                  <c:v>2.4761904761904727</c:v>
                </c:pt>
                <c:pt idx="15">
                  <c:v>2.285714285714282</c:v>
                </c:pt>
                <c:pt idx="16">
                  <c:v>2.0952380952380913</c:v>
                </c:pt>
                <c:pt idx="17">
                  <c:v>1.9047619047619009</c:v>
                </c:pt>
                <c:pt idx="18">
                  <c:v>1.7142857142857104</c:v>
                </c:pt>
                <c:pt idx="19">
                  <c:v>1.52380952380952</c:v>
                </c:pt>
                <c:pt idx="20">
                  <c:v>1.3333333333333295</c:v>
                </c:pt>
                <c:pt idx="21">
                  <c:v>1.142857142857139</c:v>
                </c:pt>
                <c:pt idx="22">
                  <c:v>0.95238095238094855</c:v>
                </c:pt>
                <c:pt idx="23">
                  <c:v>0.76190476190475809</c:v>
                </c:pt>
                <c:pt idx="24">
                  <c:v>0.57142857142856762</c:v>
                </c:pt>
                <c:pt idx="25">
                  <c:v>0.38095238095237716</c:v>
                </c:pt>
                <c:pt idx="26">
                  <c:v>0.19047619047618669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C-D249-874B-012AEC386C2C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Commun!$D$151:$D$177</c:f>
              <c:numCache>
                <c:formatCode>0.0</c:formatCode>
                <c:ptCount val="27"/>
                <c:pt idx="0">
                  <c:v>4.7157738095238093</c:v>
                </c:pt>
                <c:pt idx="1">
                  <c:v>4.7157738095238093</c:v>
                </c:pt>
                <c:pt idx="2">
                  <c:v>4.7157738095238093</c:v>
                </c:pt>
                <c:pt idx="3">
                  <c:v>4.7157738095238093</c:v>
                </c:pt>
                <c:pt idx="4">
                  <c:v>4.7157738095238093</c:v>
                </c:pt>
                <c:pt idx="5">
                  <c:v>4.7157738095238093</c:v>
                </c:pt>
                <c:pt idx="6">
                  <c:v>4.7157738095238093</c:v>
                </c:pt>
                <c:pt idx="7">
                  <c:v>4.7157738095238093</c:v>
                </c:pt>
                <c:pt idx="8">
                  <c:v>4.7157738095238093</c:v>
                </c:pt>
                <c:pt idx="9">
                  <c:v>4.7157738095238093</c:v>
                </c:pt>
                <c:pt idx="10">
                  <c:v>4.7157738095238093</c:v>
                </c:pt>
                <c:pt idx="11">
                  <c:v>4.7157738095238093</c:v>
                </c:pt>
                <c:pt idx="12">
                  <c:v>4.7157738095238093</c:v>
                </c:pt>
                <c:pt idx="13">
                  <c:v>4.7157738095238093</c:v>
                </c:pt>
                <c:pt idx="14">
                  <c:v>4.7157738095238093</c:v>
                </c:pt>
                <c:pt idx="15">
                  <c:v>4.7157738095238093</c:v>
                </c:pt>
                <c:pt idx="16">
                  <c:v>4.7157738095238093</c:v>
                </c:pt>
                <c:pt idx="17">
                  <c:v>4.7157738095238093</c:v>
                </c:pt>
                <c:pt idx="18">
                  <c:v>4.7157738095238093</c:v>
                </c:pt>
                <c:pt idx="19">
                  <c:v>4.7157738095238093</c:v>
                </c:pt>
                <c:pt idx="20">
                  <c:v>4.7157738095238093</c:v>
                </c:pt>
                <c:pt idx="21">
                  <c:v>4.7157738095238093</c:v>
                </c:pt>
                <c:pt idx="22">
                  <c:v>4.7157738095238093</c:v>
                </c:pt>
                <c:pt idx="23">
                  <c:v>4.7157738095238093</c:v>
                </c:pt>
                <c:pt idx="24">
                  <c:v>4.7157738095238093</c:v>
                </c:pt>
                <c:pt idx="25">
                  <c:v>4.7157738095238093</c:v>
                </c:pt>
                <c:pt idx="26">
                  <c:v>4.7157738095238093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C-D249-874B-012AEC386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 </a:t>
            </a:r>
            <a:r>
              <a:rPr lang="fr-FR" sz="2000" b="1">
                <a:effectLst/>
              </a:rPr>
              <a:t>- Constantin</a:t>
            </a:r>
            <a:r>
              <a:rPr lang="fr-FR" sz="2000"/>
              <a:t> 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Constantin!$C$1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Constantin!$C$108:$C$146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1.8095238095238093</c:v>
                </c:pt>
                <c:pt idx="2">
                  <c:v>1.7619047619047616</c:v>
                </c:pt>
                <c:pt idx="3">
                  <c:v>1.714285714285714</c:v>
                </c:pt>
                <c:pt idx="4">
                  <c:v>1.6666666666666663</c:v>
                </c:pt>
                <c:pt idx="5">
                  <c:v>1.6190476190476186</c:v>
                </c:pt>
                <c:pt idx="6">
                  <c:v>1.571428571428571</c:v>
                </c:pt>
                <c:pt idx="7">
                  <c:v>1.5238095238095233</c:v>
                </c:pt>
                <c:pt idx="8">
                  <c:v>1.4761904761904756</c:v>
                </c:pt>
                <c:pt idx="9">
                  <c:v>1.4285714285714279</c:v>
                </c:pt>
                <c:pt idx="10">
                  <c:v>1.3809523809523803</c:v>
                </c:pt>
                <c:pt idx="11">
                  <c:v>1.3333333333333326</c:v>
                </c:pt>
                <c:pt idx="12">
                  <c:v>1.2857142857142849</c:v>
                </c:pt>
                <c:pt idx="13">
                  <c:v>1.2380952380952372</c:v>
                </c:pt>
                <c:pt idx="14">
                  <c:v>1.1904761904761896</c:v>
                </c:pt>
                <c:pt idx="15">
                  <c:v>1.1428571428571419</c:v>
                </c:pt>
                <c:pt idx="16">
                  <c:v>1.0952380952380942</c:v>
                </c:pt>
                <c:pt idx="17">
                  <c:v>1.0476190476190466</c:v>
                </c:pt>
                <c:pt idx="18">
                  <c:v>0.99999999999999889</c:v>
                </c:pt>
                <c:pt idx="19">
                  <c:v>0.95238095238095122</c:v>
                </c:pt>
                <c:pt idx="20">
                  <c:v>0.90476190476190355</c:v>
                </c:pt>
                <c:pt idx="21">
                  <c:v>0.85714285714285587</c:v>
                </c:pt>
                <c:pt idx="22">
                  <c:v>0.8095238095238082</c:v>
                </c:pt>
                <c:pt idx="23">
                  <c:v>0.76190476190476053</c:v>
                </c:pt>
                <c:pt idx="24">
                  <c:v>0.71428571428571286</c:v>
                </c:pt>
                <c:pt idx="25">
                  <c:v>0.66666666666666519</c:v>
                </c:pt>
                <c:pt idx="26">
                  <c:v>0.61904761904761751</c:v>
                </c:pt>
                <c:pt idx="27">
                  <c:v>0.57142857142856984</c:v>
                </c:pt>
                <c:pt idx="28">
                  <c:v>0.52380952380952217</c:v>
                </c:pt>
                <c:pt idx="29">
                  <c:v>0.47619047619047455</c:v>
                </c:pt>
                <c:pt idx="30">
                  <c:v>0.42857142857142694</c:v>
                </c:pt>
                <c:pt idx="31">
                  <c:v>0.38095238095237932</c:v>
                </c:pt>
                <c:pt idx="32">
                  <c:v>0.33333333333333171</c:v>
                </c:pt>
                <c:pt idx="33">
                  <c:v>0.28571428571428409</c:v>
                </c:pt>
                <c:pt idx="34">
                  <c:v>0.23809523809523647</c:v>
                </c:pt>
                <c:pt idx="35">
                  <c:v>0.19047619047618886</c:v>
                </c:pt>
                <c:pt idx="36">
                  <c:v>0.14285714285714124</c:v>
                </c:pt>
                <c:pt idx="37">
                  <c:v>9.5238095238093623E-2</c:v>
                </c:pt>
                <c:pt idx="38">
                  <c:v>4.7619047619046007E-2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9-674B-8FEF-7AB959EDD3CE}"/>
            </c:ext>
          </c:extLst>
        </c:ser>
        <c:ser>
          <c:idx val="1"/>
          <c:order val="1"/>
          <c:tx>
            <c:strRef>
              <c:f>Constantin!$D$1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Constantin!$B$108:$B$146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Constantin!$D$108:$D$146</c:f>
              <c:numCache>
                <c:formatCode>0.0</c:formatCode>
                <c:ptCount val="39"/>
                <c:pt idx="0">
                  <c:v>1.857142857142857</c:v>
                </c:pt>
                <c:pt idx="1">
                  <c:v>1.857142857142857</c:v>
                </c:pt>
                <c:pt idx="2">
                  <c:v>1.857142857142857</c:v>
                </c:pt>
                <c:pt idx="3">
                  <c:v>1.857142857142857</c:v>
                </c:pt>
                <c:pt idx="4">
                  <c:v>1.857142857142857</c:v>
                </c:pt>
                <c:pt idx="5">
                  <c:v>1.857142857142857</c:v>
                </c:pt>
                <c:pt idx="6">
                  <c:v>1.857142857142857</c:v>
                </c:pt>
                <c:pt idx="7">
                  <c:v>1.857142857142857</c:v>
                </c:pt>
                <c:pt idx="8">
                  <c:v>1.857142857142857</c:v>
                </c:pt>
                <c:pt idx="9">
                  <c:v>1.857142857142857</c:v>
                </c:pt>
                <c:pt idx="10">
                  <c:v>1.857142857142857</c:v>
                </c:pt>
                <c:pt idx="11">
                  <c:v>1.857142857142857</c:v>
                </c:pt>
                <c:pt idx="12">
                  <c:v>1.857142857142857</c:v>
                </c:pt>
                <c:pt idx="13">
                  <c:v>1.857142857142857</c:v>
                </c:pt>
                <c:pt idx="14">
                  <c:v>1.857142857142857</c:v>
                </c:pt>
                <c:pt idx="15">
                  <c:v>1.857142857142857</c:v>
                </c:pt>
                <c:pt idx="16">
                  <c:v>1.857142857142857</c:v>
                </c:pt>
                <c:pt idx="17">
                  <c:v>1.857142857142857</c:v>
                </c:pt>
                <c:pt idx="18">
                  <c:v>1.857142857142857</c:v>
                </c:pt>
                <c:pt idx="19">
                  <c:v>1.857142857142857</c:v>
                </c:pt>
                <c:pt idx="20">
                  <c:v>1.857142857142857</c:v>
                </c:pt>
                <c:pt idx="21">
                  <c:v>1.857142857142857</c:v>
                </c:pt>
                <c:pt idx="22">
                  <c:v>1.857142857142857</c:v>
                </c:pt>
                <c:pt idx="23">
                  <c:v>1.857142857142857</c:v>
                </c:pt>
                <c:pt idx="24">
                  <c:v>1.857142857142857</c:v>
                </c:pt>
                <c:pt idx="25">
                  <c:v>1.732142857142857</c:v>
                </c:pt>
                <c:pt idx="26">
                  <c:v>1.732142857142857</c:v>
                </c:pt>
                <c:pt idx="27">
                  <c:v>1.732142857142857</c:v>
                </c:pt>
                <c:pt idx="28">
                  <c:v>1.732142857142857</c:v>
                </c:pt>
                <c:pt idx="29">
                  <c:v>1.732142857142857</c:v>
                </c:pt>
                <c:pt idx="30">
                  <c:v>1.732142857142857</c:v>
                </c:pt>
                <c:pt idx="31">
                  <c:v>1.732142857142857</c:v>
                </c:pt>
                <c:pt idx="32">
                  <c:v>1.732142857142857</c:v>
                </c:pt>
                <c:pt idx="33">
                  <c:v>1.732142857142857</c:v>
                </c:pt>
                <c:pt idx="34">
                  <c:v>1.732142857142857</c:v>
                </c:pt>
                <c:pt idx="35">
                  <c:v>1.732142857142857</c:v>
                </c:pt>
                <c:pt idx="36">
                  <c:v>1.732142857142857</c:v>
                </c:pt>
                <c:pt idx="37">
                  <c:v>1.5238095238095237</c:v>
                </c:pt>
                <c:pt idx="38">
                  <c:v>1.4404761904761905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9-674B-8FEF-7AB959EDD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Commun!$C$83:$C$103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5-8D46-8715-FB46B131AC27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Commun!$B$83:$B$103</c:f>
              <c:numCache>
                <c:formatCode>m/d/yy</c:formatCode>
                <c:ptCount val="21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</c:numCache>
            </c:numRef>
          </c:cat>
          <c:val>
            <c:numRef>
              <c:f>Commun!$D$83:$D$103</c:f>
              <c:numCache>
                <c:formatCode>0.0</c:formatCode>
                <c:ptCount val="21"/>
                <c:pt idx="0">
                  <c:v>3.9583333333333335</c:v>
                </c:pt>
                <c:pt idx="1">
                  <c:v>3.9375</c:v>
                </c:pt>
                <c:pt idx="2">
                  <c:v>3.9340277777777777</c:v>
                </c:pt>
                <c:pt idx="3">
                  <c:v>3.9340277777777777</c:v>
                </c:pt>
                <c:pt idx="4">
                  <c:v>3.9340277777777777</c:v>
                </c:pt>
                <c:pt idx="5">
                  <c:v>3.9027777777777777</c:v>
                </c:pt>
                <c:pt idx="6">
                  <c:v>3.7916666666666665</c:v>
                </c:pt>
                <c:pt idx="7">
                  <c:v>3.7916666666666665</c:v>
                </c:pt>
                <c:pt idx="8">
                  <c:v>3.7916666666666665</c:v>
                </c:pt>
                <c:pt idx="9">
                  <c:v>3.4479166666666665</c:v>
                </c:pt>
                <c:pt idx="10">
                  <c:v>3.4479166666666665</c:v>
                </c:pt>
                <c:pt idx="11">
                  <c:v>3.4479166666666665</c:v>
                </c:pt>
                <c:pt idx="12">
                  <c:v>3.3854166666666665</c:v>
                </c:pt>
                <c:pt idx="13">
                  <c:v>3.3854166666666665</c:v>
                </c:pt>
                <c:pt idx="14">
                  <c:v>3.2569444444444442</c:v>
                </c:pt>
                <c:pt idx="15">
                  <c:v>3.2569444444444442</c:v>
                </c:pt>
                <c:pt idx="16">
                  <c:v>2.8993055555555554</c:v>
                </c:pt>
                <c:pt idx="17">
                  <c:v>2.8368055555555554</c:v>
                </c:pt>
                <c:pt idx="18">
                  <c:v>2.7847222222222219</c:v>
                </c:pt>
                <c:pt idx="19">
                  <c:v>2.2291666666666661</c:v>
                </c:pt>
                <c:pt idx="20">
                  <c:v>2.0416666666666661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5-8D46-8715-FB46B131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Commun!$C$58:$C$78</c:f>
              <c:numCache>
                <c:formatCode>0.0</c:formatCode>
                <c:ptCount val="21"/>
                <c:pt idx="0">
                  <c:v>4</c:v>
                </c:pt>
                <c:pt idx="1">
                  <c:v>3.8095238095238093</c:v>
                </c:pt>
                <c:pt idx="2">
                  <c:v>3.6190476190476186</c:v>
                </c:pt>
                <c:pt idx="3">
                  <c:v>3.4285714285714279</c:v>
                </c:pt>
                <c:pt idx="4">
                  <c:v>3.2380952380952372</c:v>
                </c:pt>
                <c:pt idx="5">
                  <c:v>3.0476190476190466</c:v>
                </c:pt>
                <c:pt idx="6">
                  <c:v>2.8571428571428559</c:v>
                </c:pt>
                <c:pt idx="7">
                  <c:v>2.6666666666666652</c:v>
                </c:pt>
                <c:pt idx="8">
                  <c:v>2.4761904761904745</c:v>
                </c:pt>
                <c:pt idx="9">
                  <c:v>2.2857142857142838</c:v>
                </c:pt>
                <c:pt idx="10">
                  <c:v>2.0952380952380931</c:v>
                </c:pt>
                <c:pt idx="11">
                  <c:v>1.9047619047619027</c:v>
                </c:pt>
                <c:pt idx="12">
                  <c:v>1.7142857142857122</c:v>
                </c:pt>
                <c:pt idx="13">
                  <c:v>1.5238095238095217</c:v>
                </c:pt>
                <c:pt idx="14">
                  <c:v>1.3333333333333313</c:v>
                </c:pt>
                <c:pt idx="15">
                  <c:v>1.1428571428571408</c:v>
                </c:pt>
                <c:pt idx="16">
                  <c:v>0.95238095238095033</c:v>
                </c:pt>
                <c:pt idx="17">
                  <c:v>0.76190476190475986</c:v>
                </c:pt>
                <c:pt idx="18">
                  <c:v>0.5714285714285694</c:v>
                </c:pt>
                <c:pt idx="19">
                  <c:v>0.38095238095237893</c:v>
                </c:pt>
                <c:pt idx="20">
                  <c:v>0.19047619047618847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7-4631-9B30-C5F7940F0682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Commun!$B$58:$B$78</c:f>
              <c:numCache>
                <c:formatCode>m/d/yy</c:formatCode>
                <c:ptCount val="21"/>
                <c:pt idx="0">
                  <c:v>44506</c:v>
                </c:pt>
                <c:pt idx="1">
                  <c:v>44507</c:v>
                </c:pt>
                <c:pt idx="2">
                  <c:v>44508</c:v>
                </c:pt>
                <c:pt idx="3">
                  <c:v>44509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44514</c:v>
                </c:pt>
                <c:pt idx="9">
                  <c:v>44515</c:v>
                </c:pt>
                <c:pt idx="10">
                  <c:v>44516</c:v>
                </c:pt>
                <c:pt idx="11">
                  <c:v>44517</c:v>
                </c:pt>
                <c:pt idx="12">
                  <c:v>44518</c:v>
                </c:pt>
                <c:pt idx="13">
                  <c:v>44519</c:v>
                </c:pt>
                <c:pt idx="14">
                  <c:v>44520</c:v>
                </c:pt>
                <c:pt idx="15">
                  <c:v>44521</c:v>
                </c:pt>
                <c:pt idx="16">
                  <c:v>44522</c:v>
                </c:pt>
                <c:pt idx="17">
                  <c:v>44523</c:v>
                </c:pt>
                <c:pt idx="18">
                  <c:v>44524</c:v>
                </c:pt>
                <c:pt idx="19">
                  <c:v>44525</c:v>
                </c:pt>
                <c:pt idx="20">
                  <c:v>44526</c:v>
                </c:pt>
              </c:numCache>
            </c:numRef>
          </c:cat>
          <c:val>
            <c:numRef>
              <c:f>Commun!$D$58:$D$78</c:f>
              <c:numCache>
                <c:formatCode>0.0</c:formatCode>
                <c:ptCount val="21"/>
                <c:pt idx="0">
                  <c:v>3.9340277777777777</c:v>
                </c:pt>
                <c:pt idx="1">
                  <c:v>3.9340277777777777</c:v>
                </c:pt>
                <c:pt idx="2">
                  <c:v>3.7465277777777777</c:v>
                </c:pt>
                <c:pt idx="3">
                  <c:v>3.7465277777777777</c:v>
                </c:pt>
                <c:pt idx="4">
                  <c:v>3.7465277777777777</c:v>
                </c:pt>
                <c:pt idx="5">
                  <c:v>3.7465277777777777</c:v>
                </c:pt>
                <c:pt idx="6">
                  <c:v>3.7465277777777777</c:v>
                </c:pt>
                <c:pt idx="7">
                  <c:v>3.7465277777777777</c:v>
                </c:pt>
                <c:pt idx="8">
                  <c:v>3.7465277777777777</c:v>
                </c:pt>
                <c:pt idx="9">
                  <c:v>3.6423611111111112</c:v>
                </c:pt>
                <c:pt idx="10">
                  <c:v>3.6423611111111112</c:v>
                </c:pt>
                <c:pt idx="11">
                  <c:v>3.4548611111111112</c:v>
                </c:pt>
                <c:pt idx="12">
                  <c:v>3.3402777777777777</c:v>
                </c:pt>
                <c:pt idx="13">
                  <c:v>3.0104166666666665</c:v>
                </c:pt>
                <c:pt idx="14">
                  <c:v>2.833333333333333</c:v>
                </c:pt>
                <c:pt idx="15">
                  <c:v>2.8055555555555554</c:v>
                </c:pt>
                <c:pt idx="16">
                  <c:v>2.3888888888888888</c:v>
                </c:pt>
                <c:pt idx="17">
                  <c:v>2.1597222222222223</c:v>
                </c:pt>
                <c:pt idx="18">
                  <c:v>2.0034722222222223</c:v>
                </c:pt>
                <c:pt idx="19">
                  <c:v>1.8125</c:v>
                </c:pt>
                <c:pt idx="20">
                  <c:v>1.4166666666666667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7-4631-9B30-C5F7940F0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Commun!$C$1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Commun!$C$108:$C$146</c:f>
              <c:numCache>
                <c:formatCode>0.0</c:formatCode>
                <c:ptCount val="39"/>
                <c:pt idx="0">
                  <c:v>7.4285714285714279</c:v>
                </c:pt>
                <c:pt idx="1">
                  <c:v>7.2380952380952372</c:v>
                </c:pt>
                <c:pt idx="2">
                  <c:v>7.0476190476190466</c:v>
                </c:pt>
                <c:pt idx="3">
                  <c:v>6.8571428571428559</c:v>
                </c:pt>
                <c:pt idx="4">
                  <c:v>6.6666666666666652</c:v>
                </c:pt>
                <c:pt idx="5">
                  <c:v>6.4761904761904745</c:v>
                </c:pt>
                <c:pt idx="6">
                  <c:v>6.2857142857142838</c:v>
                </c:pt>
                <c:pt idx="7">
                  <c:v>6.0952380952380931</c:v>
                </c:pt>
                <c:pt idx="8">
                  <c:v>5.9047619047619024</c:v>
                </c:pt>
                <c:pt idx="9">
                  <c:v>5.7142857142857117</c:v>
                </c:pt>
                <c:pt idx="10">
                  <c:v>5.5238095238095211</c:v>
                </c:pt>
                <c:pt idx="11">
                  <c:v>5.3333333333333304</c:v>
                </c:pt>
                <c:pt idx="12">
                  <c:v>5.1428571428571397</c:v>
                </c:pt>
                <c:pt idx="13">
                  <c:v>4.952380952380949</c:v>
                </c:pt>
                <c:pt idx="14">
                  <c:v>4.7619047619047583</c:v>
                </c:pt>
                <c:pt idx="15">
                  <c:v>4.5714285714285676</c:v>
                </c:pt>
                <c:pt idx="16">
                  <c:v>4.3809523809523769</c:v>
                </c:pt>
                <c:pt idx="17">
                  <c:v>4.1904761904761862</c:v>
                </c:pt>
                <c:pt idx="18">
                  <c:v>3.9999999999999956</c:v>
                </c:pt>
                <c:pt idx="19">
                  <c:v>3.8095238095238049</c:v>
                </c:pt>
                <c:pt idx="20">
                  <c:v>3.6190476190476142</c:v>
                </c:pt>
                <c:pt idx="21">
                  <c:v>3.4285714285714235</c:v>
                </c:pt>
                <c:pt idx="22">
                  <c:v>3.2380952380952328</c:v>
                </c:pt>
                <c:pt idx="23">
                  <c:v>3.0476190476190421</c:v>
                </c:pt>
                <c:pt idx="24">
                  <c:v>2.8571428571428514</c:v>
                </c:pt>
                <c:pt idx="25">
                  <c:v>2.6666666666666607</c:v>
                </c:pt>
                <c:pt idx="26">
                  <c:v>2.4761904761904701</c:v>
                </c:pt>
                <c:pt idx="27">
                  <c:v>2.2857142857142794</c:v>
                </c:pt>
                <c:pt idx="28">
                  <c:v>2.0952380952380887</c:v>
                </c:pt>
                <c:pt idx="29">
                  <c:v>1.9047619047618982</c:v>
                </c:pt>
                <c:pt idx="30">
                  <c:v>1.7142857142857078</c:v>
                </c:pt>
                <c:pt idx="31">
                  <c:v>1.5238095238095173</c:v>
                </c:pt>
                <c:pt idx="32">
                  <c:v>1.3333333333333268</c:v>
                </c:pt>
                <c:pt idx="33">
                  <c:v>1.1428571428571364</c:v>
                </c:pt>
                <c:pt idx="34">
                  <c:v>0.95238095238094589</c:v>
                </c:pt>
                <c:pt idx="35">
                  <c:v>0.76190476190475542</c:v>
                </c:pt>
                <c:pt idx="36">
                  <c:v>0.57142857142856496</c:v>
                </c:pt>
                <c:pt idx="37">
                  <c:v>0.38095238095237449</c:v>
                </c:pt>
                <c:pt idx="38">
                  <c:v>0.19047619047618403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59-4D8F-9219-0E2F0823816A}"/>
            </c:ext>
          </c:extLst>
        </c:ser>
        <c:ser>
          <c:idx val="1"/>
          <c:order val="1"/>
          <c:tx>
            <c:strRef>
              <c:f>Commun!$D$1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Commun!$B$108:$B$146</c:f>
              <c:numCache>
                <c:formatCode>m/d/yy</c:formatCode>
                <c:ptCount val="39"/>
                <c:pt idx="0">
                  <c:v>44548</c:v>
                </c:pt>
                <c:pt idx="1">
                  <c:v>44549</c:v>
                </c:pt>
                <c:pt idx="2">
                  <c:v>44550</c:v>
                </c:pt>
                <c:pt idx="3">
                  <c:v>44551</c:v>
                </c:pt>
                <c:pt idx="4">
                  <c:v>44552</c:v>
                </c:pt>
                <c:pt idx="5">
                  <c:v>44553</c:v>
                </c:pt>
                <c:pt idx="6">
                  <c:v>44554</c:v>
                </c:pt>
                <c:pt idx="7">
                  <c:v>44555</c:v>
                </c:pt>
                <c:pt idx="8">
                  <c:v>44556</c:v>
                </c:pt>
                <c:pt idx="9">
                  <c:v>44557</c:v>
                </c:pt>
                <c:pt idx="10">
                  <c:v>44558</c:v>
                </c:pt>
                <c:pt idx="11">
                  <c:v>44559</c:v>
                </c:pt>
                <c:pt idx="12">
                  <c:v>44560</c:v>
                </c:pt>
                <c:pt idx="13">
                  <c:v>44561</c:v>
                </c:pt>
                <c:pt idx="14">
                  <c:v>44562</c:v>
                </c:pt>
                <c:pt idx="15">
                  <c:v>44563</c:v>
                </c:pt>
                <c:pt idx="16">
                  <c:v>44564</c:v>
                </c:pt>
                <c:pt idx="17">
                  <c:v>44565</c:v>
                </c:pt>
                <c:pt idx="18">
                  <c:v>44566</c:v>
                </c:pt>
                <c:pt idx="19">
                  <c:v>44567</c:v>
                </c:pt>
                <c:pt idx="20">
                  <c:v>44568</c:v>
                </c:pt>
                <c:pt idx="21">
                  <c:v>44569</c:v>
                </c:pt>
                <c:pt idx="22">
                  <c:v>44570</c:v>
                </c:pt>
                <c:pt idx="23">
                  <c:v>44571</c:v>
                </c:pt>
                <c:pt idx="24">
                  <c:v>44572</c:v>
                </c:pt>
                <c:pt idx="25">
                  <c:v>44573</c:v>
                </c:pt>
                <c:pt idx="26">
                  <c:v>44574</c:v>
                </c:pt>
                <c:pt idx="27">
                  <c:v>44575</c:v>
                </c:pt>
                <c:pt idx="28">
                  <c:v>44576</c:v>
                </c:pt>
                <c:pt idx="29">
                  <c:v>44577</c:v>
                </c:pt>
                <c:pt idx="30">
                  <c:v>44578</c:v>
                </c:pt>
                <c:pt idx="31">
                  <c:v>44579</c:v>
                </c:pt>
                <c:pt idx="32">
                  <c:v>44580</c:v>
                </c:pt>
                <c:pt idx="33">
                  <c:v>44581</c:v>
                </c:pt>
                <c:pt idx="34">
                  <c:v>44582</c:v>
                </c:pt>
                <c:pt idx="35">
                  <c:v>44583</c:v>
                </c:pt>
                <c:pt idx="36">
                  <c:v>44584</c:v>
                </c:pt>
                <c:pt idx="37">
                  <c:v>44585</c:v>
                </c:pt>
                <c:pt idx="38">
                  <c:v>44586</c:v>
                </c:pt>
              </c:numCache>
            </c:numRef>
          </c:cat>
          <c:val>
            <c:numRef>
              <c:f>Commun!$D$108:$D$146</c:f>
              <c:numCache>
                <c:formatCode>0.0</c:formatCode>
                <c:ptCount val="39"/>
                <c:pt idx="0">
                  <c:v>7.4007936507936503</c:v>
                </c:pt>
                <c:pt idx="1">
                  <c:v>7.4007936507936503</c:v>
                </c:pt>
                <c:pt idx="2">
                  <c:v>7.3973214285714279</c:v>
                </c:pt>
                <c:pt idx="3">
                  <c:v>7.3973214285714279</c:v>
                </c:pt>
                <c:pt idx="4">
                  <c:v>7.3973214285714279</c:v>
                </c:pt>
                <c:pt idx="5">
                  <c:v>7.3938492063492056</c:v>
                </c:pt>
                <c:pt idx="6">
                  <c:v>7.3938492063492056</c:v>
                </c:pt>
                <c:pt idx="7">
                  <c:v>7.3938492063492056</c:v>
                </c:pt>
                <c:pt idx="8">
                  <c:v>7.3938492063492056</c:v>
                </c:pt>
                <c:pt idx="9">
                  <c:v>7.3938492063492056</c:v>
                </c:pt>
                <c:pt idx="10">
                  <c:v>7.3938492063492056</c:v>
                </c:pt>
                <c:pt idx="11">
                  <c:v>7.3938492063492056</c:v>
                </c:pt>
                <c:pt idx="12">
                  <c:v>7.3938492063492056</c:v>
                </c:pt>
                <c:pt idx="13">
                  <c:v>7.3938492063492056</c:v>
                </c:pt>
                <c:pt idx="14">
                  <c:v>7.3938492063492056</c:v>
                </c:pt>
                <c:pt idx="15">
                  <c:v>7.3938492063492056</c:v>
                </c:pt>
                <c:pt idx="16">
                  <c:v>7.3938492063492056</c:v>
                </c:pt>
                <c:pt idx="17">
                  <c:v>7.3938492063492056</c:v>
                </c:pt>
                <c:pt idx="18">
                  <c:v>7.3938492063492056</c:v>
                </c:pt>
                <c:pt idx="19">
                  <c:v>7.3938492063492056</c:v>
                </c:pt>
                <c:pt idx="20">
                  <c:v>7.3938492063492056</c:v>
                </c:pt>
                <c:pt idx="21">
                  <c:v>7.3938492063492056</c:v>
                </c:pt>
                <c:pt idx="22">
                  <c:v>7.3938492063492056</c:v>
                </c:pt>
                <c:pt idx="23">
                  <c:v>7.3938492063492056</c:v>
                </c:pt>
                <c:pt idx="24">
                  <c:v>7.3938492063492056</c:v>
                </c:pt>
                <c:pt idx="25">
                  <c:v>7.1403769841269833</c:v>
                </c:pt>
                <c:pt idx="26">
                  <c:v>7.105654761904761</c:v>
                </c:pt>
                <c:pt idx="27">
                  <c:v>7.105654761904761</c:v>
                </c:pt>
                <c:pt idx="28">
                  <c:v>7.105654761904761</c:v>
                </c:pt>
                <c:pt idx="29">
                  <c:v>7.001488095238094</c:v>
                </c:pt>
                <c:pt idx="30">
                  <c:v>6.959821428571427</c:v>
                </c:pt>
                <c:pt idx="31">
                  <c:v>6.959821428571427</c:v>
                </c:pt>
                <c:pt idx="32">
                  <c:v>6.959821428571427</c:v>
                </c:pt>
                <c:pt idx="33">
                  <c:v>6.959821428571427</c:v>
                </c:pt>
                <c:pt idx="34">
                  <c:v>6.959821428571427</c:v>
                </c:pt>
                <c:pt idx="35">
                  <c:v>6.959821428571427</c:v>
                </c:pt>
                <c:pt idx="36">
                  <c:v>6.959821428571427</c:v>
                </c:pt>
                <c:pt idx="37">
                  <c:v>6.5500992063492047</c:v>
                </c:pt>
                <c:pt idx="38">
                  <c:v>6.1230158730158717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59-4D8F-9219-0E2F08238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0 -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Angela!$C$3:$C$21</c:f>
              <c:numCache>
                <c:formatCode>0.0</c:formatCode>
                <c:ptCount val="19"/>
                <c:pt idx="0">
                  <c:v>0.90476190476190466</c:v>
                </c:pt>
                <c:pt idx="1">
                  <c:v>0.85714285714285698</c:v>
                </c:pt>
                <c:pt idx="2">
                  <c:v>0.80952380952380931</c:v>
                </c:pt>
                <c:pt idx="3">
                  <c:v>0.76190476190476164</c:v>
                </c:pt>
                <c:pt idx="4">
                  <c:v>0.71428571428571397</c:v>
                </c:pt>
                <c:pt idx="5">
                  <c:v>0.6666666666666663</c:v>
                </c:pt>
                <c:pt idx="6">
                  <c:v>0.61904761904761862</c:v>
                </c:pt>
                <c:pt idx="7">
                  <c:v>0.57142857142857095</c:v>
                </c:pt>
                <c:pt idx="8">
                  <c:v>0.52380952380952328</c:v>
                </c:pt>
                <c:pt idx="9">
                  <c:v>0.47619047619047566</c:v>
                </c:pt>
                <c:pt idx="10">
                  <c:v>0.42857142857142805</c:v>
                </c:pt>
                <c:pt idx="11">
                  <c:v>0.38095238095238043</c:v>
                </c:pt>
                <c:pt idx="12">
                  <c:v>0.33333333333333282</c:v>
                </c:pt>
                <c:pt idx="13">
                  <c:v>0.2857142857142852</c:v>
                </c:pt>
                <c:pt idx="14">
                  <c:v>0.23809523809523758</c:v>
                </c:pt>
                <c:pt idx="15">
                  <c:v>0.19047619047618997</c:v>
                </c:pt>
                <c:pt idx="16">
                  <c:v>0.14285714285714235</c:v>
                </c:pt>
                <c:pt idx="17">
                  <c:v>9.5238095238094733E-2</c:v>
                </c:pt>
                <c:pt idx="18">
                  <c:v>4.7619047619047117E-2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6-E643-84DD-2EB7B6B4D82C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Angela!$B$3:$B$21</c:f>
              <c:numCache>
                <c:formatCode>m/d/yy</c:formatCode>
                <c:ptCount val="19"/>
                <c:pt idx="0">
                  <c:v>44459</c:v>
                </c:pt>
                <c:pt idx="1">
                  <c:v>44460</c:v>
                </c:pt>
                <c:pt idx="2">
                  <c:v>44461</c:v>
                </c:pt>
                <c:pt idx="3">
                  <c:v>44462</c:v>
                </c:pt>
                <c:pt idx="4">
                  <c:v>44463</c:v>
                </c:pt>
                <c:pt idx="5">
                  <c:v>44464</c:v>
                </c:pt>
                <c:pt idx="6">
                  <c:v>44465</c:v>
                </c:pt>
                <c:pt idx="7">
                  <c:v>44466</c:v>
                </c:pt>
                <c:pt idx="8">
                  <c:v>44467</c:v>
                </c:pt>
                <c:pt idx="9">
                  <c:v>44468</c:v>
                </c:pt>
                <c:pt idx="10">
                  <c:v>44469</c:v>
                </c:pt>
                <c:pt idx="11">
                  <c:v>44470</c:v>
                </c:pt>
                <c:pt idx="12">
                  <c:v>44471</c:v>
                </c:pt>
                <c:pt idx="13">
                  <c:v>44472</c:v>
                </c:pt>
                <c:pt idx="14">
                  <c:v>44473</c:v>
                </c:pt>
                <c:pt idx="15">
                  <c:v>44474</c:v>
                </c:pt>
                <c:pt idx="16">
                  <c:v>44475</c:v>
                </c:pt>
                <c:pt idx="17">
                  <c:v>44476</c:v>
                </c:pt>
                <c:pt idx="18">
                  <c:v>44477</c:v>
                </c:pt>
              </c:numCache>
            </c:numRef>
          </c:cat>
          <c:val>
            <c:numRef>
              <c:f>Angela!$D$3:$D$21</c:f>
              <c:numCache>
                <c:formatCode>0.0</c:formatCode>
                <c:ptCount val="19"/>
                <c:pt idx="0">
                  <c:v>0.8561507936507935</c:v>
                </c:pt>
                <c:pt idx="1">
                  <c:v>0.8561507936507935</c:v>
                </c:pt>
                <c:pt idx="2">
                  <c:v>0.8561507936507935</c:v>
                </c:pt>
                <c:pt idx="3">
                  <c:v>0.80406746031746013</c:v>
                </c:pt>
                <c:pt idx="4">
                  <c:v>0.77628968253968234</c:v>
                </c:pt>
                <c:pt idx="5">
                  <c:v>0.76934523809523792</c:v>
                </c:pt>
                <c:pt idx="6">
                  <c:v>0.76934523809523792</c:v>
                </c:pt>
                <c:pt idx="7">
                  <c:v>0.72767857142857129</c:v>
                </c:pt>
                <c:pt idx="8">
                  <c:v>0.68601190476190466</c:v>
                </c:pt>
                <c:pt idx="9">
                  <c:v>0.6374007936507935</c:v>
                </c:pt>
                <c:pt idx="10">
                  <c:v>0.6374007936507935</c:v>
                </c:pt>
                <c:pt idx="11">
                  <c:v>0.59226190476190466</c:v>
                </c:pt>
                <c:pt idx="12">
                  <c:v>0.59226190476190466</c:v>
                </c:pt>
                <c:pt idx="13">
                  <c:v>0.56101190476190466</c:v>
                </c:pt>
                <c:pt idx="14">
                  <c:v>0.56101190476190466</c:v>
                </c:pt>
                <c:pt idx="15">
                  <c:v>0.56101190476190466</c:v>
                </c:pt>
                <c:pt idx="16">
                  <c:v>0.56101190476190466</c:v>
                </c:pt>
                <c:pt idx="17">
                  <c:v>0.56101190476190466</c:v>
                </c:pt>
                <c:pt idx="18">
                  <c:v>0.53323412698412687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6-E643-84DD-2EB7B6B4D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1 -</a:t>
            </a:r>
            <a:r>
              <a:rPr lang="fr-FR" sz="2000" b="1" baseline="0"/>
              <a:t> Angela</a:t>
            </a:r>
            <a:endParaRPr lang="fr-FR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Angela!$C$26:$C$53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1.2857142857142856</c:v>
                </c:pt>
                <c:pt idx="2">
                  <c:v>1.2380952380952379</c:v>
                </c:pt>
                <c:pt idx="3">
                  <c:v>1.1904761904761902</c:v>
                </c:pt>
                <c:pt idx="4">
                  <c:v>1.1428571428571426</c:v>
                </c:pt>
                <c:pt idx="5">
                  <c:v>1.0952380952380949</c:v>
                </c:pt>
                <c:pt idx="6">
                  <c:v>1.0476190476190472</c:v>
                </c:pt>
                <c:pt idx="7">
                  <c:v>0.99999999999999956</c:v>
                </c:pt>
                <c:pt idx="8">
                  <c:v>0.95238095238095188</c:v>
                </c:pt>
                <c:pt idx="9">
                  <c:v>0.90476190476190421</c:v>
                </c:pt>
                <c:pt idx="10">
                  <c:v>0.85714285714285654</c:v>
                </c:pt>
                <c:pt idx="11">
                  <c:v>0.80952380952380887</c:v>
                </c:pt>
                <c:pt idx="12">
                  <c:v>0.7619047619047612</c:v>
                </c:pt>
                <c:pt idx="13">
                  <c:v>0.71428571428571352</c:v>
                </c:pt>
                <c:pt idx="14">
                  <c:v>0.66666666666666585</c:v>
                </c:pt>
                <c:pt idx="15">
                  <c:v>0.61904761904761818</c:v>
                </c:pt>
                <c:pt idx="16">
                  <c:v>0.57142857142857051</c:v>
                </c:pt>
                <c:pt idx="17">
                  <c:v>0.52380952380952284</c:v>
                </c:pt>
                <c:pt idx="18">
                  <c:v>0.47619047619047522</c:v>
                </c:pt>
                <c:pt idx="19">
                  <c:v>0.4285714285714276</c:v>
                </c:pt>
                <c:pt idx="20">
                  <c:v>0.38095238095237999</c:v>
                </c:pt>
                <c:pt idx="21">
                  <c:v>0.33333333333333237</c:v>
                </c:pt>
                <c:pt idx="22">
                  <c:v>0.28571428571428475</c:v>
                </c:pt>
                <c:pt idx="23">
                  <c:v>0.23809523809523714</c:v>
                </c:pt>
                <c:pt idx="24">
                  <c:v>0.19047619047618952</c:v>
                </c:pt>
                <c:pt idx="25">
                  <c:v>0.14285714285714191</c:v>
                </c:pt>
                <c:pt idx="26">
                  <c:v>9.5238095238094289E-2</c:v>
                </c:pt>
                <c:pt idx="27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A-CE4C-8D2F-E3A4A339A0A6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Angela!$B$26:$B$53</c:f>
              <c:numCache>
                <c:formatCode>m/d/yy</c:formatCode>
                <c:ptCount val="28"/>
                <c:pt idx="0">
                  <c:v>44478</c:v>
                </c:pt>
                <c:pt idx="1">
                  <c:v>44479</c:v>
                </c:pt>
                <c:pt idx="2">
                  <c:v>44480</c:v>
                </c:pt>
                <c:pt idx="3">
                  <c:v>44481</c:v>
                </c:pt>
                <c:pt idx="4">
                  <c:v>44482</c:v>
                </c:pt>
                <c:pt idx="5">
                  <c:v>44483</c:v>
                </c:pt>
                <c:pt idx="6">
                  <c:v>44484</c:v>
                </c:pt>
                <c:pt idx="7">
                  <c:v>44485</c:v>
                </c:pt>
                <c:pt idx="8">
                  <c:v>44486</c:v>
                </c:pt>
                <c:pt idx="9">
                  <c:v>44487</c:v>
                </c:pt>
                <c:pt idx="10">
                  <c:v>44488</c:v>
                </c:pt>
                <c:pt idx="11">
                  <c:v>44489</c:v>
                </c:pt>
                <c:pt idx="12">
                  <c:v>44490</c:v>
                </c:pt>
                <c:pt idx="13">
                  <c:v>44491</c:v>
                </c:pt>
                <c:pt idx="14">
                  <c:v>44492</c:v>
                </c:pt>
                <c:pt idx="15">
                  <c:v>44493</c:v>
                </c:pt>
                <c:pt idx="16">
                  <c:v>44494</c:v>
                </c:pt>
                <c:pt idx="17">
                  <c:v>44495</c:v>
                </c:pt>
                <c:pt idx="18">
                  <c:v>44496</c:v>
                </c:pt>
                <c:pt idx="19">
                  <c:v>44497</c:v>
                </c:pt>
                <c:pt idx="20">
                  <c:v>44498</c:v>
                </c:pt>
                <c:pt idx="21">
                  <c:v>44499</c:v>
                </c:pt>
                <c:pt idx="22">
                  <c:v>44500</c:v>
                </c:pt>
                <c:pt idx="23">
                  <c:v>44501</c:v>
                </c:pt>
                <c:pt idx="24">
                  <c:v>44502</c:v>
                </c:pt>
                <c:pt idx="25">
                  <c:v>44503</c:v>
                </c:pt>
                <c:pt idx="26">
                  <c:v>44504</c:v>
                </c:pt>
                <c:pt idx="27">
                  <c:v>44505</c:v>
                </c:pt>
              </c:numCache>
            </c:numRef>
          </c:cat>
          <c:val>
            <c:numRef>
              <c:f>Angela!$D$26:$D$53</c:f>
              <c:numCache>
                <c:formatCode>0.0</c:formatCode>
                <c:ptCount val="28"/>
                <c:pt idx="0">
                  <c:v>1.3333333333333333</c:v>
                </c:pt>
                <c:pt idx="1">
                  <c:v>1.3125</c:v>
                </c:pt>
                <c:pt idx="2">
                  <c:v>1.1770833333333333</c:v>
                </c:pt>
                <c:pt idx="3">
                  <c:v>1.1770833333333333</c:v>
                </c:pt>
                <c:pt idx="4">
                  <c:v>1.1145833333333333</c:v>
                </c:pt>
                <c:pt idx="5">
                  <c:v>1.0729166666666665</c:v>
                </c:pt>
                <c:pt idx="6">
                  <c:v>0.9409722222222221</c:v>
                </c:pt>
                <c:pt idx="7">
                  <c:v>0.83680555555555547</c:v>
                </c:pt>
                <c:pt idx="8">
                  <c:v>0.83680555555555547</c:v>
                </c:pt>
                <c:pt idx="9">
                  <c:v>0.78124999999999989</c:v>
                </c:pt>
                <c:pt idx="10">
                  <c:v>0.73958333333333326</c:v>
                </c:pt>
                <c:pt idx="11">
                  <c:v>0.73958333333333326</c:v>
                </c:pt>
                <c:pt idx="12">
                  <c:v>0.73958333333333326</c:v>
                </c:pt>
                <c:pt idx="13">
                  <c:v>0.71874999999999989</c:v>
                </c:pt>
                <c:pt idx="14">
                  <c:v>0.71874999999999989</c:v>
                </c:pt>
                <c:pt idx="15">
                  <c:v>0.70486111111111105</c:v>
                </c:pt>
                <c:pt idx="16">
                  <c:v>0.66319444444444442</c:v>
                </c:pt>
                <c:pt idx="17">
                  <c:v>0.66319444444444442</c:v>
                </c:pt>
                <c:pt idx="18">
                  <c:v>0.66319444444444442</c:v>
                </c:pt>
                <c:pt idx="19">
                  <c:v>0.59027777777777779</c:v>
                </c:pt>
                <c:pt idx="20">
                  <c:v>0.59027777777777779</c:v>
                </c:pt>
                <c:pt idx="21">
                  <c:v>0.59027777777777779</c:v>
                </c:pt>
                <c:pt idx="22">
                  <c:v>0.59027777777777779</c:v>
                </c:pt>
                <c:pt idx="23">
                  <c:v>0.50694444444444442</c:v>
                </c:pt>
                <c:pt idx="24">
                  <c:v>0.50694444444444442</c:v>
                </c:pt>
                <c:pt idx="25">
                  <c:v>0.50694444444444442</c:v>
                </c:pt>
                <c:pt idx="26">
                  <c:v>0.4548611111111111</c:v>
                </c:pt>
                <c:pt idx="27">
                  <c:v>0.34027777777777779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A-CE4C-8D2F-E3A4A339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000" b="1"/>
              <a:t>Sprint 5 - Angela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Angela!$C$1</c:f>
              <c:strCache>
                <c:ptCount val="1"/>
                <c:pt idx="0">
                  <c:v>Courbe idéal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Angela!$C$151:$C$177</c:f>
              <c:numCache>
                <c:formatCode>0.0</c:formatCode>
                <c:ptCount val="27"/>
                <c:pt idx="0">
                  <c:v>1.2857142857142856</c:v>
                </c:pt>
                <c:pt idx="1">
                  <c:v>1.2380952380952379</c:v>
                </c:pt>
                <c:pt idx="2">
                  <c:v>1.1904761904761902</c:v>
                </c:pt>
                <c:pt idx="3">
                  <c:v>1.1428571428571426</c:v>
                </c:pt>
                <c:pt idx="4">
                  <c:v>1.0952380952380949</c:v>
                </c:pt>
                <c:pt idx="5">
                  <c:v>1.0476190476190472</c:v>
                </c:pt>
                <c:pt idx="6">
                  <c:v>0.99999999999999956</c:v>
                </c:pt>
                <c:pt idx="7">
                  <c:v>0.95238095238095188</c:v>
                </c:pt>
                <c:pt idx="8">
                  <c:v>0.90476190476190421</c:v>
                </c:pt>
                <c:pt idx="9">
                  <c:v>0.85714285714285654</c:v>
                </c:pt>
                <c:pt idx="10">
                  <c:v>0.80952380952380887</c:v>
                </c:pt>
                <c:pt idx="11">
                  <c:v>0.7619047619047612</c:v>
                </c:pt>
                <c:pt idx="12">
                  <c:v>0.71428571428571352</c:v>
                </c:pt>
                <c:pt idx="13">
                  <c:v>0.66666666666666585</c:v>
                </c:pt>
                <c:pt idx="14">
                  <c:v>0.61904761904761818</c:v>
                </c:pt>
                <c:pt idx="15">
                  <c:v>0.57142857142857051</c:v>
                </c:pt>
                <c:pt idx="16">
                  <c:v>0.52380952380952284</c:v>
                </c:pt>
                <c:pt idx="17">
                  <c:v>0.47619047619047522</c:v>
                </c:pt>
                <c:pt idx="18">
                  <c:v>0.4285714285714276</c:v>
                </c:pt>
                <c:pt idx="19">
                  <c:v>0.38095238095237999</c:v>
                </c:pt>
                <c:pt idx="20">
                  <c:v>0.33333333333333237</c:v>
                </c:pt>
                <c:pt idx="21">
                  <c:v>0.28571428571428475</c:v>
                </c:pt>
                <c:pt idx="22">
                  <c:v>0.23809523809523714</c:v>
                </c:pt>
                <c:pt idx="23">
                  <c:v>0.19047619047618952</c:v>
                </c:pt>
                <c:pt idx="24">
                  <c:v>0.14285714285714191</c:v>
                </c:pt>
                <c:pt idx="25">
                  <c:v>9.5238095238094289E-2</c:v>
                </c:pt>
                <c:pt idx="26">
                  <c:v>4.7619047619046673E-2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3-2041-979C-8051BB9A9CD3}"/>
            </c:ext>
          </c:extLst>
        </c:ser>
        <c:ser>
          <c:idx val="1"/>
          <c:order val="1"/>
          <c:tx>
            <c:strRef>
              <c:f>Angela!$D$1</c:f>
              <c:strCache>
                <c:ptCount val="1"/>
                <c:pt idx="0">
                  <c:v>Courbe réelle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Angela!$B$151:$B$177</c:f>
              <c:numCache>
                <c:formatCode>m/d/yy</c:formatCode>
                <c:ptCount val="27"/>
                <c:pt idx="0">
                  <c:v>44587</c:v>
                </c:pt>
                <c:pt idx="1">
                  <c:v>44588</c:v>
                </c:pt>
                <c:pt idx="2">
                  <c:v>44589</c:v>
                </c:pt>
                <c:pt idx="3">
                  <c:v>44590</c:v>
                </c:pt>
                <c:pt idx="4">
                  <c:v>44591</c:v>
                </c:pt>
                <c:pt idx="5">
                  <c:v>44592</c:v>
                </c:pt>
                <c:pt idx="6">
                  <c:v>44593</c:v>
                </c:pt>
                <c:pt idx="7">
                  <c:v>44594</c:v>
                </c:pt>
                <c:pt idx="8">
                  <c:v>44595</c:v>
                </c:pt>
                <c:pt idx="9">
                  <c:v>44596</c:v>
                </c:pt>
                <c:pt idx="10">
                  <c:v>44597</c:v>
                </c:pt>
                <c:pt idx="11">
                  <c:v>44598</c:v>
                </c:pt>
                <c:pt idx="12">
                  <c:v>44599</c:v>
                </c:pt>
                <c:pt idx="13">
                  <c:v>44600</c:v>
                </c:pt>
                <c:pt idx="14">
                  <c:v>44601</c:v>
                </c:pt>
                <c:pt idx="15">
                  <c:v>44602</c:v>
                </c:pt>
                <c:pt idx="16">
                  <c:v>44603</c:v>
                </c:pt>
                <c:pt idx="17">
                  <c:v>44604</c:v>
                </c:pt>
                <c:pt idx="18">
                  <c:v>44605</c:v>
                </c:pt>
                <c:pt idx="19">
                  <c:v>44606</c:v>
                </c:pt>
                <c:pt idx="20">
                  <c:v>44607</c:v>
                </c:pt>
                <c:pt idx="21">
                  <c:v>44608</c:v>
                </c:pt>
                <c:pt idx="22">
                  <c:v>44609</c:v>
                </c:pt>
                <c:pt idx="23">
                  <c:v>44610</c:v>
                </c:pt>
                <c:pt idx="24">
                  <c:v>44611</c:v>
                </c:pt>
                <c:pt idx="25">
                  <c:v>44612</c:v>
                </c:pt>
                <c:pt idx="26">
                  <c:v>44613</c:v>
                </c:pt>
              </c:numCache>
            </c:numRef>
          </c:cat>
          <c:val>
            <c:numRef>
              <c:f>Angela!$D$151:$D$177</c:f>
              <c:numCache>
                <c:formatCode>0.0</c:formatCode>
                <c:ptCount val="27"/>
                <c:pt idx="0">
                  <c:v>1.1502976190476188</c:v>
                </c:pt>
                <c:pt idx="1">
                  <c:v>1.1502976190476188</c:v>
                </c:pt>
                <c:pt idx="2">
                  <c:v>1.1502976190476188</c:v>
                </c:pt>
                <c:pt idx="3">
                  <c:v>1.1502976190476188</c:v>
                </c:pt>
                <c:pt idx="4">
                  <c:v>1.1502976190476188</c:v>
                </c:pt>
                <c:pt idx="5">
                  <c:v>1.1502976190476188</c:v>
                </c:pt>
                <c:pt idx="6">
                  <c:v>1.1502976190476188</c:v>
                </c:pt>
                <c:pt idx="7">
                  <c:v>1.1502976190476188</c:v>
                </c:pt>
                <c:pt idx="8">
                  <c:v>1.1502976190476188</c:v>
                </c:pt>
                <c:pt idx="9">
                  <c:v>1.1502976190476188</c:v>
                </c:pt>
                <c:pt idx="10">
                  <c:v>1.1502976190476188</c:v>
                </c:pt>
                <c:pt idx="11">
                  <c:v>1.1502976190476188</c:v>
                </c:pt>
                <c:pt idx="12">
                  <c:v>1.1502976190476188</c:v>
                </c:pt>
                <c:pt idx="13">
                  <c:v>1.1502976190476188</c:v>
                </c:pt>
                <c:pt idx="14">
                  <c:v>1.1502976190476188</c:v>
                </c:pt>
                <c:pt idx="15">
                  <c:v>1.1502976190476188</c:v>
                </c:pt>
                <c:pt idx="16">
                  <c:v>1.1502976190476188</c:v>
                </c:pt>
                <c:pt idx="17">
                  <c:v>1.1502976190476188</c:v>
                </c:pt>
                <c:pt idx="18">
                  <c:v>1.1502976190476188</c:v>
                </c:pt>
                <c:pt idx="19">
                  <c:v>1.1502976190476188</c:v>
                </c:pt>
                <c:pt idx="20">
                  <c:v>1.1502976190476188</c:v>
                </c:pt>
                <c:pt idx="21">
                  <c:v>1.1502976190476188</c:v>
                </c:pt>
                <c:pt idx="22">
                  <c:v>1.1502976190476188</c:v>
                </c:pt>
                <c:pt idx="23">
                  <c:v>1.1502976190476188</c:v>
                </c:pt>
                <c:pt idx="24">
                  <c:v>1.1502976190476188</c:v>
                </c:pt>
                <c:pt idx="25">
                  <c:v>1.1502976190476188</c:v>
                </c:pt>
                <c:pt idx="26">
                  <c:v>1.1502976190476188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3-2041-979C-8051BB9A9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8435887"/>
        <c:axId val="628353711"/>
      </c:lineChart>
      <c:catAx>
        <c:axId val="62843588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353711"/>
        <c:crosses val="autoZero"/>
        <c:auto val="0"/>
        <c:lblAlgn val="ctr"/>
        <c:lblOffset val="100"/>
        <c:noMultiLvlLbl val="0"/>
      </c:catAx>
      <c:valAx>
        <c:axId val="62835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843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90BC174-27D8-A145-87E0-BBF993DAC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04860E3-58AA-A244-B7B7-32F95A6B5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066AEA-2628-7547-8F54-C5E3DEF02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25E9455-2AD0-F941-9FCB-B0B697784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E2A7790-15B2-4848-8A68-9D1AFDD1A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A80EF4C-0EA2-4DE2-809E-0C68E31F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0C6D828-8BBE-504C-9D92-ED7EB96AC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F179249-A83B-3F43-815B-48FD0DD97E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A8F9031-9C85-E347-847A-1BCC420F1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01B30DE-60CF-F946-B294-7CD9C27795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2331A4E-E3F6-D74C-82D0-64594E647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C95AAB5-9735-0E43-A5C9-E11B157A4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DA2DCD9-C959-BE48-8AB6-2F8FA37DF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992BA4C-F279-4E41-80C5-690AA3B4A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6F3F020-356F-D444-8B99-8DAE69EB5E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B515B54-2F32-2344-B526-23DB926C7D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8D31DE4-6DAB-DB44-B99F-D566315D1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A402DC2-A734-1B41-8CE4-B5D3DEF06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58F045-90DD-D04E-939A-5DEC72A64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A31A3C6-3D62-BA43-B075-1F70D0625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E762CF2-9387-BE47-9FEA-0186EFCD7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8EB1A9D-4A16-EE4E-8A8B-1344D8CB1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5E55CE-0C7B-FB4B-BC35-3B6298B32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893DAD2-A740-FC4C-BD66-E6728FE9A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550335</xdr:colOff>
      <xdr:row>1</xdr:row>
      <xdr:rowOff>253999</xdr:rowOff>
    </xdr:from>
    <xdr:to>
      <xdr:col>17</xdr:col>
      <xdr:colOff>237335</xdr:colOff>
      <xdr:row>19</xdr:row>
      <xdr:rowOff>96916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A839B8-48F5-BD44-8EAE-E36C561504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560918</xdr:colOff>
      <xdr:row>24</xdr:row>
      <xdr:rowOff>317500</xdr:rowOff>
    </xdr:from>
    <xdr:to>
      <xdr:col>17</xdr:col>
      <xdr:colOff>247918</xdr:colOff>
      <xdr:row>42</xdr:row>
      <xdr:rowOff>160417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C404EDF-2514-8043-9A23-81CC09A33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689431</xdr:colOff>
      <xdr:row>150</xdr:row>
      <xdr:rowOff>74084</xdr:rowOff>
    </xdr:from>
    <xdr:to>
      <xdr:col>17</xdr:col>
      <xdr:colOff>376431</xdr:colOff>
      <xdr:row>168</xdr:row>
      <xdr:rowOff>54584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26C1B1E-3880-FF49-B452-8BE78D7A8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719666</xdr:colOff>
      <xdr:row>82</xdr:row>
      <xdr:rowOff>56443</xdr:rowOff>
    </xdr:from>
    <xdr:to>
      <xdr:col>17</xdr:col>
      <xdr:colOff>406666</xdr:colOff>
      <xdr:row>100</xdr:row>
      <xdr:rowOff>36943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477BD1F-0C12-F74E-88E0-B804C1FDF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625927</xdr:colOff>
      <xdr:row>57</xdr:row>
      <xdr:rowOff>43845</xdr:rowOff>
    </xdr:from>
    <xdr:to>
      <xdr:col>17</xdr:col>
      <xdr:colOff>312927</xdr:colOff>
      <xdr:row>75</xdr:row>
      <xdr:rowOff>22834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E2063A6-26EE-7145-8A72-0A6F2A4AA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751417</xdr:colOff>
      <xdr:row>107</xdr:row>
      <xdr:rowOff>21165</xdr:rowOff>
    </xdr:from>
    <xdr:to>
      <xdr:col>17</xdr:col>
      <xdr:colOff>438417</xdr:colOff>
      <xdr:row>125</xdr:row>
      <xdr:rowOff>1665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F271C63-9D6C-8342-B647-5552CE3F9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D6709-AF51-3744-9D83-AC12D53EC067}" name="Tableau5" displayName="Tableau5" ref="B2:D27">
  <autoFilter ref="B2:D27" xr:uid="{00000000-0009-0000-0100-000001000000}"/>
  <tableColumns count="3">
    <tableColumn id="1" xr3:uid="{CD3EE646-83A2-4C43-BE17-1D13A1789997}" name="DATE" dataDxfId="48"/>
    <tableColumn id="2" xr3:uid="{35B558AF-A00C-8A47-8F22-48D29FAC35F3}" name="DURÉE" dataDxfId="47"/>
    <tableColumn id="3" xr3:uid="{4C1F4176-4430-7541-BDFD-529187E4605B}" name="ÉVÉNEMENT" dataDxfId="4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77A4CF-D729-3844-B4C1-865E3F93DC0E}" name="Tableau4" displayName="Tableau4" ref="B2:D58">
  <autoFilter ref="B2:D58" xr:uid="{00000000-0009-0000-0100-000002000000}"/>
  <tableColumns count="3">
    <tableColumn id="1" xr3:uid="{CDE0AF44-FE6E-3C47-B119-1998B4D9E114}" name="DATE" dataDxfId="45"/>
    <tableColumn id="2" xr3:uid="{D292EB81-5877-8644-8624-4C0F28230A2B}" name="DURÉE" dataDxfId="44"/>
    <tableColumn id="3" xr3:uid="{D47DACAE-3BB1-8340-8894-D5C1F5EFFB6E}" name="ÉVÉNEMENT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1287F2-D7B1-AF49-8A3B-CE99C6FD10A2}" name="Tableau3" displayName="Tableau3" ref="B2:D49">
  <autoFilter ref="B2:D49" xr:uid="{00000000-0009-0000-0100-000003000000}"/>
  <sortState xmlns:xlrd2="http://schemas.microsoft.com/office/spreadsheetml/2017/richdata2" ref="B3:D26">
    <sortCondition ref="B2:B26"/>
  </sortState>
  <tableColumns count="3">
    <tableColumn id="1" xr3:uid="{B2ACC1F2-771F-1347-BEBA-6D5EADA36ED4}" name="DATE" dataDxfId="42"/>
    <tableColumn id="2" xr3:uid="{08988867-3A46-0144-9445-31F4CD0B6F90}" name="DURÉE" dataDxfId="41"/>
    <tableColumn id="3" xr3:uid="{D0892573-CF5F-0E43-814C-9FD5C8DF0820}" name="ÉVÉNEMENT" dataDxfId="4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1E42115-B9FD-BD48-817F-811D4D955BEC}" name="Tableau1" displayName="Tableau1" ref="B2:D71" totalsRowCount="1" totalsRowDxfId="39">
  <autoFilter ref="B2:D70" xr:uid="{00000000-0009-0000-0100-000004000000}"/>
  <tableColumns count="3">
    <tableColumn id="1" xr3:uid="{3114C9ED-3FB9-2A40-9DE4-7568BBC63CDB}" name="DATE" dataDxfId="38" totalsRowDxfId="26"/>
    <tableColumn id="2" xr3:uid="{C871BA2B-C157-5D44-850A-7FEF93E4BD8D}" name="DURÉE" dataDxfId="37" totalsRowDxfId="25"/>
    <tableColumn id="3" xr3:uid="{2ADBC9E4-6C96-824B-A44A-72B25B626F32}" name="ÉVÉNEMENT" dataDxfId="36" totalsRowDxfId="2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48B514-521F-BB4C-95C4-57174886ECD0}" name="Tableau2" displayName="Tableau2" ref="B2:D33">
  <autoFilter ref="B2:D33" xr:uid="{00000000-0009-0000-0100-000005000000}"/>
  <tableColumns count="3">
    <tableColumn id="1" xr3:uid="{9FE55AA8-CF43-1C41-8784-7FAF54236565}" name="DATE" dataDxfId="35"/>
    <tableColumn id="2" xr3:uid="{9A7F008B-1AE2-7142-B36B-9D012D8F6998}" name="DURÉE" dataDxfId="34"/>
    <tableColumn id="3" xr3:uid="{EF439370-94AD-674F-8F3E-FA50F341BBA9}" name="ÉVÉNEMENT" dataDxfId="3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A8AF-E90A-674F-82B5-AF6B2FDA755D}">
  <sheetPr codeName="Feuil1"/>
  <dimension ref="A1:F177"/>
  <sheetViews>
    <sheetView showGridLines="0" zoomScale="125" zoomScaleNormal="70" workbookViewId="0">
      <pane ySplit="1" topLeftCell="A140" activePane="bottomLeft" state="frozen"/>
      <selection pane="bottomLeft" activeCell="D152" sqref="D15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" t="s">
        <v>8</v>
      </c>
      <c r="C2" s="14"/>
      <c r="D2" s="14"/>
      <c r="E2" s="14"/>
      <c r="F2" s="2"/>
    </row>
    <row r="3" spans="1:6" x14ac:dyDescent="0.2">
      <c r="A3">
        <v>1</v>
      </c>
      <c r="B3" s="4">
        <v>44459</v>
      </c>
      <c r="C3" s="5">
        <f>(F1*4/7)*A21</f>
        <v>3.6190476190476186</v>
      </c>
      <c r="D3" s="5">
        <f>C3-(JDB_Commun!C4*4+JDB_Commun!C5*4+JDB_Angela!C3+JDB_Coralie!C3+JDB_Coralie!C4+JDB_Constantin!C3)</f>
        <v>3.4350198412698409</v>
      </c>
      <c r="E3" s="6">
        <f>D3/$C$3</f>
        <v>0.94915021929824561</v>
      </c>
    </row>
    <row r="4" spans="1:6" x14ac:dyDescent="0.2">
      <c r="A4">
        <v>2</v>
      </c>
      <c r="B4" s="4">
        <v>44460</v>
      </c>
      <c r="C4" s="5">
        <f t="shared" ref="C4:C53" si="0">C3-(($F$1/7)*4)</f>
        <v>3.4285714285714279</v>
      </c>
      <c r="D4" s="5">
        <f>D3-(JDB_Aurelie!C3)</f>
        <v>3.4280753968253963</v>
      </c>
      <c r="E4" s="6">
        <f>D4/$C$3</f>
        <v>0.94723135964912275</v>
      </c>
    </row>
    <row r="5" spans="1:6" x14ac:dyDescent="0.2">
      <c r="A5">
        <v>3</v>
      </c>
      <c r="B5" s="4">
        <v>44461</v>
      </c>
      <c r="C5" s="5">
        <f t="shared" si="0"/>
        <v>3.2380952380952372</v>
      </c>
      <c r="D5" s="5">
        <f>D4-(JDB_Aurelie!C4+JDB_Coralie!C5)</f>
        <v>3.4176587301587298</v>
      </c>
      <c r="E5" s="6">
        <f t="shared" ref="E4:E36" si="1">D5/$C$3</f>
        <v>0.94435307017543857</v>
      </c>
    </row>
    <row r="6" spans="1:6" x14ac:dyDescent="0.2">
      <c r="A6">
        <v>4</v>
      </c>
      <c r="B6" s="4">
        <v>44462</v>
      </c>
      <c r="C6" s="5">
        <f t="shared" si="0"/>
        <v>3.0476190476190466</v>
      </c>
      <c r="D6" s="5">
        <f>D5-(JDB_Angela!C4)</f>
        <v>3.3655753968253963</v>
      </c>
      <c r="E6" s="6">
        <f t="shared" si="1"/>
        <v>0.92996162280701755</v>
      </c>
    </row>
    <row r="7" spans="1:6" x14ac:dyDescent="0.2">
      <c r="A7">
        <v>5</v>
      </c>
      <c r="B7" s="4">
        <v>44463</v>
      </c>
      <c r="C7" s="5">
        <f t="shared" si="0"/>
        <v>2.8571428571428559</v>
      </c>
      <c r="D7" s="5">
        <f>D6-(JDB_Angela!C5+JDB_Aurelie!C5+JDB_Constantin!C4+JDB_Constantin!C5)</f>
        <v>3.2808531746031742</v>
      </c>
      <c r="E7" s="6">
        <f t="shared" si="1"/>
        <v>0.90655153508771924</v>
      </c>
    </row>
    <row r="8" spans="1:6" x14ac:dyDescent="0.2">
      <c r="A8">
        <v>6</v>
      </c>
      <c r="B8" s="4">
        <v>44464</v>
      </c>
      <c r="C8" s="5">
        <f t="shared" si="0"/>
        <v>2.6666666666666652</v>
      </c>
      <c r="D8" s="5">
        <f>D7-(JDB_Angela!C6)</f>
        <v>3.2739087301587295</v>
      </c>
      <c r="E8" s="6">
        <f t="shared" si="1"/>
        <v>0.90463267543859638</v>
      </c>
    </row>
    <row r="9" spans="1:6" x14ac:dyDescent="0.2">
      <c r="A9">
        <v>7</v>
      </c>
      <c r="B9" s="4">
        <v>44465</v>
      </c>
      <c r="C9" s="5">
        <f t="shared" si="0"/>
        <v>2.4761904761904745</v>
      </c>
      <c r="D9" s="5">
        <f>D8-(JDB_Aurelie!C6+JDB_Coralie!C6+JDB_Coralie!C7)</f>
        <v>3.1037698412698407</v>
      </c>
      <c r="E9" s="6">
        <f t="shared" si="1"/>
        <v>0.8576206140350876</v>
      </c>
    </row>
    <row r="10" spans="1:6" x14ac:dyDescent="0.2">
      <c r="A10">
        <v>8</v>
      </c>
      <c r="B10" s="4">
        <v>44466</v>
      </c>
      <c r="C10" s="5">
        <f t="shared" si="0"/>
        <v>2.2857142857142838</v>
      </c>
      <c r="D10" s="5">
        <f>D9-(JDB_Angela!C7+JDB_Coralie!C8)</f>
        <v>3.0204365079365072</v>
      </c>
      <c r="E10" s="6">
        <f t="shared" si="1"/>
        <v>0.83459429824561393</v>
      </c>
    </row>
    <row r="11" spans="1:6" x14ac:dyDescent="0.2">
      <c r="A11">
        <v>9</v>
      </c>
      <c r="B11" s="4">
        <v>44467</v>
      </c>
      <c r="C11" s="5">
        <f t="shared" si="0"/>
        <v>2.0952380952380931</v>
      </c>
      <c r="D11" s="5">
        <f>D10-(JDB_Angela!C8+JDB_Coralie!C9+JDB_Coralie!C10+JDB_Coralie!C11)</f>
        <v>2.8954365079365072</v>
      </c>
      <c r="E11" s="6">
        <f t="shared" si="1"/>
        <v>0.80005482456140342</v>
      </c>
    </row>
    <row r="12" spans="1:6" x14ac:dyDescent="0.2">
      <c r="A12">
        <v>10</v>
      </c>
      <c r="B12" s="4">
        <v>44468</v>
      </c>
      <c r="C12" s="5">
        <f t="shared" si="0"/>
        <v>1.9047619047619027</v>
      </c>
      <c r="D12" s="5">
        <f>D11-(JDB_Commun!C6*4+JDB_Angela!C9+JDB_Aurelie!C7+JDB_Constantin!C6)</f>
        <v>2.5551587301587295</v>
      </c>
      <c r="E12" s="6">
        <f t="shared" si="1"/>
        <v>0.70603070175438587</v>
      </c>
    </row>
    <row r="13" spans="1:6" x14ac:dyDescent="0.2">
      <c r="A13">
        <v>11</v>
      </c>
      <c r="B13" s="4">
        <v>44469</v>
      </c>
      <c r="C13" s="5">
        <f t="shared" si="0"/>
        <v>1.7142857142857122</v>
      </c>
      <c r="D13" s="5">
        <f t="shared" ref="D5:D21" si="2">D12</f>
        <v>2.5551587301587295</v>
      </c>
      <c r="E13" s="6">
        <f t="shared" si="1"/>
        <v>0.70603070175438587</v>
      </c>
    </row>
    <row r="14" spans="1:6" x14ac:dyDescent="0.2">
      <c r="A14">
        <v>12</v>
      </c>
      <c r="B14" s="4">
        <v>44470</v>
      </c>
      <c r="C14" s="5">
        <f t="shared" si="0"/>
        <v>1.5238095238095217</v>
      </c>
      <c r="D14" s="5">
        <f>D13-(JDB_Commun!C7*4+JDB_Commun!C8*4+JDB_Coralie!C12)</f>
        <v>2.3537698412698407</v>
      </c>
      <c r="E14" s="6">
        <f t="shared" si="1"/>
        <v>0.65038377192982444</v>
      </c>
    </row>
    <row r="15" spans="1:6" x14ac:dyDescent="0.2">
      <c r="A15">
        <v>13</v>
      </c>
      <c r="B15" s="4">
        <v>44471</v>
      </c>
      <c r="C15" s="5">
        <f t="shared" si="0"/>
        <v>1.3333333333333313</v>
      </c>
      <c r="D15" s="5">
        <f t="shared" si="2"/>
        <v>2.3537698412698407</v>
      </c>
      <c r="E15" s="6">
        <f t="shared" si="1"/>
        <v>0.65038377192982444</v>
      </c>
    </row>
    <row r="16" spans="1:6" x14ac:dyDescent="0.2">
      <c r="A16">
        <v>14</v>
      </c>
      <c r="B16" s="4">
        <v>44472</v>
      </c>
      <c r="C16" s="5">
        <f t="shared" si="0"/>
        <v>1.1428571428571408</v>
      </c>
      <c r="D16" s="5">
        <f>D15-(JDB_Aurelie!C9+JDB_Aurelie!C10+JDB_Coralie!C13+JDB_Coralie!C14+JDB_Coralie!C15)</f>
        <v>2.2357142857142853</v>
      </c>
      <c r="E16" s="6">
        <f t="shared" si="1"/>
        <v>0.61776315789473679</v>
      </c>
    </row>
    <row r="17" spans="1:5" x14ac:dyDescent="0.2">
      <c r="A17">
        <v>15</v>
      </c>
      <c r="B17" s="4">
        <v>44473</v>
      </c>
      <c r="C17" s="5">
        <f t="shared" si="0"/>
        <v>0.95238095238095033</v>
      </c>
      <c r="D17" s="5">
        <f t="shared" si="2"/>
        <v>2.2357142857142853</v>
      </c>
      <c r="E17" s="6">
        <f t="shared" si="1"/>
        <v>0.61776315789473679</v>
      </c>
    </row>
    <row r="18" spans="1:5" x14ac:dyDescent="0.2">
      <c r="A18">
        <v>16</v>
      </c>
      <c r="B18" s="4">
        <v>44474</v>
      </c>
      <c r="C18" s="5">
        <f t="shared" si="0"/>
        <v>0.76190476190475986</v>
      </c>
      <c r="D18" s="5">
        <f t="shared" si="2"/>
        <v>2.2357142857142853</v>
      </c>
      <c r="E18" s="6">
        <f t="shared" si="1"/>
        <v>0.61776315789473679</v>
      </c>
    </row>
    <row r="19" spans="1:5" x14ac:dyDescent="0.2">
      <c r="A19">
        <v>17</v>
      </c>
      <c r="B19" s="4">
        <v>44475</v>
      </c>
      <c r="C19" s="5">
        <f t="shared" si="0"/>
        <v>0.5714285714285694</v>
      </c>
      <c r="D19" s="5">
        <f t="shared" si="2"/>
        <v>2.2357142857142853</v>
      </c>
      <c r="E19" s="6">
        <f t="shared" si="1"/>
        <v>0.61776315789473679</v>
      </c>
    </row>
    <row r="20" spans="1:5" x14ac:dyDescent="0.2">
      <c r="A20">
        <v>18</v>
      </c>
      <c r="B20" s="4">
        <v>44476</v>
      </c>
      <c r="C20" s="5">
        <f t="shared" si="0"/>
        <v>0.38095238095237893</v>
      </c>
      <c r="D20" s="5">
        <f t="shared" si="2"/>
        <v>2.2357142857142853</v>
      </c>
      <c r="E20" s="6">
        <f t="shared" si="1"/>
        <v>0.61776315789473679</v>
      </c>
    </row>
    <row r="21" spans="1:5" x14ac:dyDescent="0.2">
      <c r="A21">
        <v>19</v>
      </c>
      <c r="B21" s="4">
        <v>44477</v>
      </c>
      <c r="C21" s="5">
        <f t="shared" si="0"/>
        <v>0.19047619047618847</v>
      </c>
      <c r="D21" s="5">
        <f>D20-(JDB_Commun!C9*4+JDB_Aurelie!C11+JDB_Coralie!C16+JDB_Coralie!C17+JDB_Coralie!C18+JDB_Constantin!C7)</f>
        <v>2.0829365079365076</v>
      </c>
      <c r="E21" s="6">
        <f>D21/$C$3</f>
        <v>0.57554824561403506</v>
      </c>
    </row>
    <row r="25" spans="1:5" ht="26" x14ac:dyDescent="0.2">
      <c r="A25" s="1"/>
      <c r="B25" s="13" t="s">
        <v>3</v>
      </c>
      <c r="C25" s="14"/>
      <c r="D25" s="14"/>
      <c r="E25" s="14"/>
    </row>
    <row r="26" spans="1:5" x14ac:dyDescent="0.2">
      <c r="A26">
        <v>1</v>
      </c>
      <c r="B26" s="4">
        <v>44478</v>
      </c>
      <c r="C26" s="5">
        <f>(F1*4/7)*A53</f>
        <v>5.333333333333333</v>
      </c>
      <c r="D26" s="5">
        <f>C26</f>
        <v>5.333333333333333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 t="shared" si="0"/>
        <v>5.1428571428571423</v>
      </c>
      <c r="D27" s="5">
        <f>D26-(JDB_Angela!C10+JDB_Aurelie!C12+JDB_Aurelie!C13+JDB_Aurelie!C14+JDB_Constantin!C8)</f>
        <v>5.1076388888888884</v>
      </c>
      <c r="E27" s="6">
        <f>D27/$C$26</f>
        <v>0.95768229166666663</v>
      </c>
    </row>
    <row r="28" spans="1:5" x14ac:dyDescent="0.2">
      <c r="A28">
        <v>3</v>
      </c>
      <c r="B28" s="4">
        <v>44480</v>
      </c>
      <c r="C28" s="5">
        <f t="shared" si="0"/>
        <v>4.9523809523809517</v>
      </c>
      <c r="D28" s="5">
        <f>D27-(JDB_Commun!C10*4+JDB_Angela!C11+JDB_Angela!C12+JDB_Coralie!C19+JDB_Coralie!C20)</f>
        <v>4.6805555555555554</v>
      </c>
      <c r="E28" s="6">
        <f t="shared" ref="E28:E53" si="3">D28/$C$26</f>
        <v>0.87760416666666663</v>
      </c>
    </row>
    <row r="29" spans="1:5" x14ac:dyDescent="0.2">
      <c r="A29">
        <v>4</v>
      </c>
      <c r="B29" s="4">
        <v>44481</v>
      </c>
      <c r="C29" s="5">
        <f t="shared" si="0"/>
        <v>4.761904761904761</v>
      </c>
      <c r="D29" s="5">
        <f t="shared" ref="D28:D53" si="4">D28</f>
        <v>4.6805555555555554</v>
      </c>
      <c r="E29" s="6">
        <f t="shared" si="3"/>
        <v>0.87760416666666663</v>
      </c>
    </row>
    <row r="30" spans="1:5" x14ac:dyDescent="0.2">
      <c r="A30">
        <v>5</v>
      </c>
      <c r="B30" s="4">
        <v>44482</v>
      </c>
      <c r="C30" s="5">
        <f t="shared" si="0"/>
        <v>4.5714285714285703</v>
      </c>
      <c r="D30" s="5">
        <f>D29-(JDB_Angela!C13+JDB_Angela!C14+JDB_Angela!C15)</f>
        <v>4.6180555555555554</v>
      </c>
      <c r="E30" s="6">
        <f t="shared" si="3"/>
        <v>0.86588541666666663</v>
      </c>
    </row>
    <row r="31" spans="1:5" x14ac:dyDescent="0.2">
      <c r="A31">
        <v>6</v>
      </c>
      <c r="B31" s="4">
        <v>44483</v>
      </c>
      <c r="C31" s="5">
        <f t="shared" si="0"/>
        <v>4.3809523809523796</v>
      </c>
      <c r="D31" s="5">
        <f>D30-(JDB_Commun!C11*4+JDB_Aurelie!C15+JDB_Coralie!C21+JDB_Coralie!C22+JDB_Coralie!C23+JDB_Coralie!C24)</f>
        <v>4.302083333333333</v>
      </c>
      <c r="E31" s="6">
        <f t="shared" si="3"/>
        <v>0.806640625</v>
      </c>
    </row>
    <row r="32" spans="1:5" x14ac:dyDescent="0.2">
      <c r="A32">
        <v>7</v>
      </c>
      <c r="B32" s="4">
        <v>44484</v>
      </c>
      <c r="C32" s="5">
        <f t="shared" si="0"/>
        <v>4.1904761904761889</v>
      </c>
      <c r="D32" s="5">
        <f>D31-(JDB_Angela!C16+JDB_Angela!C17+JDB_Coralie!C25)</f>
        <v>4.1180555555555554</v>
      </c>
      <c r="E32" s="6">
        <f t="shared" si="3"/>
        <v>0.77213541666666663</v>
      </c>
    </row>
    <row r="33" spans="1:5" x14ac:dyDescent="0.2">
      <c r="A33">
        <v>8</v>
      </c>
      <c r="B33" s="4">
        <v>44485</v>
      </c>
      <c r="C33" s="5">
        <f t="shared" si="0"/>
        <v>3.9999999999999982</v>
      </c>
      <c r="D33" s="5">
        <f>D32-(JDB_Angela!C18+JDB_Coralie!C26+JDB_Coralie!C27+JDB_Coralie!C28+JDB_Coralie!C29+JDB_Coralie!C30+JDB_Constantin!C9)</f>
        <v>3.8194444444444442</v>
      </c>
      <c r="E33" s="6">
        <f t="shared" si="3"/>
        <v>0.71614583333333337</v>
      </c>
    </row>
    <row r="34" spans="1:5" x14ac:dyDescent="0.2">
      <c r="A34">
        <v>9</v>
      </c>
      <c r="B34" s="4">
        <v>44486</v>
      </c>
      <c r="C34" s="5">
        <f t="shared" si="0"/>
        <v>3.8095238095238075</v>
      </c>
      <c r="D34" s="5">
        <f>D33-(JDB_Coralie!C31+JDB_Coralie!C32)</f>
        <v>3.7916666666666665</v>
      </c>
      <c r="E34" s="6">
        <f t="shared" si="3"/>
        <v>0.7109375</v>
      </c>
    </row>
    <row r="35" spans="1:5" x14ac:dyDescent="0.2">
      <c r="A35">
        <v>10</v>
      </c>
      <c r="B35" s="4">
        <v>44487</v>
      </c>
      <c r="C35" s="5">
        <f t="shared" si="0"/>
        <v>3.6190476190476168</v>
      </c>
      <c r="D35" s="5">
        <f>D34-(JDB_Commun!C12*4+JDB_Angela!C19+JDB_Coralie!C33)</f>
        <v>3.5798611111111112</v>
      </c>
      <c r="E35" s="6">
        <f t="shared" si="3"/>
        <v>0.67122395833333337</v>
      </c>
    </row>
    <row r="36" spans="1:5" x14ac:dyDescent="0.2">
      <c r="A36">
        <v>11</v>
      </c>
      <c r="B36" s="4">
        <v>44488</v>
      </c>
      <c r="C36" s="5">
        <f t="shared" si="0"/>
        <v>3.4285714285714262</v>
      </c>
      <c r="D36" s="5">
        <f>D35-(JDB_Commun!C13*4+JDB_Constantin!C10)</f>
        <v>3.3715277777777777</v>
      </c>
      <c r="E36" s="6">
        <f t="shared" si="3"/>
        <v>0.63216145833333337</v>
      </c>
    </row>
    <row r="37" spans="1:5" x14ac:dyDescent="0.2">
      <c r="A37">
        <v>12</v>
      </c>
      <c r="B37" s="4">
        <v>44489</v>
      </c>
      <c r="C37" s="5">
        <f t="shared" si="0"/>
        <v>3.2380952380952355</v>
      </c>
      <c r="D37" s="5">
        <f t="shared" si="4"/>
        <v>3.3715277777777777</v>
      </c>
      <c r="E37" s="6">
        <f t="shared" si="3"/>
        <v>0.63216145833333337</v>
      </c>
    </row>
    <row r="38" spans="1:5" x14ac:dyDescent="0.2">
      <c r="A38">
        <v>13</v>
      </c>
      <c r="B38" s="4">
        <v>44490</v>
      </c>
      <c r="C38" s="5">
        <f t="shared" si="0"/>
        <v>3.0476190476190448</v>
      </c>
      <c r="D38" s="5">
        <f>D37-(JDB_Coralie!C34)</f>
        <v>3.3611111111111112</v>
      </c>
      <c r="E38" s="6">
        <f t="shared" si="3"/>
        <v>0.63020833333333337</v>
      </c>
    </row>
    <row r="39" spans="1:5" x14ac:dyDescent="0.2">
      <c r="A39">
        <v>14</v>
      </c>
      <c r="B39" s="4">
        <v>44491</v>
      </c>
      <c r="C39" s="5">
        <f t="shared" si="0"/>
        <v>2.8571428571428541</v>
      </c>
      <c r="D39" s="5">
        <f>D38-(JDB_Angela!C20)</f>
        <v>3.3402777777777777</v>
      </c>
      <c r="E39" s="6">
        <f t="shared" si="3"/>
        <v>0.62630208333333337</v>
      </c>
    </row>
    <row r="40" spans="1:5" x14ac:dyDescent="0.2">
      <c r="A40">
        <v>15</v>
      </c>
      <c r="B40" s="4">
        <v>44492</v>
      </c>
      <c r="C40" s="5">
        <f t="shared" si="0"/>
        <v>2.6666666666666634</v>
      </c>
      <c r="D40" s="5">
        <f t="shared" si="4"/>
        <v>3.3402777777777777</v>
      </c>
      <c r="E40" s="6">
        <f t="shared" si="3"/>
        <v>0.62630208333333337</v>
      </c>
    </row>
    <row r="41" spans="1:5" x14ac:dyDescent="0.2">
      <c r="A41">
        <v>16</v>
      </c>
      <c r="B41" s="4">
        <v>44493</v>
      </c>
      <c r="C41" s="5">
        <f t="shared" si="0"/>
        <v>2.4761904761904727</v>
      </c>
      <c r="D41" s="5">
        <f>D40-(JDB_Angela!C21+JDB_Coralie!C35)</f>
        <v>3.3125</v>
      </c>
      <c r="E41" s="6">
        <f t="shared" si="3"/>
        <v>0.62109375</v>
      </c>
    </row>
    <row r="42" spans="1:5" x14ac:dyDescent="0.2">
      <c r="A42">
        <v>17</v>
      </c>
      <c r="B42" s="4">
        <v>44494</v>
      </c>
      <c r="C42" s="5">
        <f t="shared" si="0"/>
        <v>2.285714285714282</v>
      </c>
      <c r="D42" s="5">
        <f>D41-(JDB_Angela!C22+JDB_Angela!C23+JDB_Coralie!C36+JDB_Constantin!C11+JDB_Constantin!C12+JDB_Constantin!C13)</f>
        <v>3.1979166666666665</v>
      </c>
      <c r="E42" s="6">
        <f t="shared" si="3"/>
        <v>0.599609375</v>
      </c>
    </row>
    <row r="43" spans="1:5" x14ac:dyDescent="0.2">
      <c r="A43">
        <v>18</v>
      </c>
      <c r="B43" s="4">
        <v>44495</v>
      </c>
      <c r="C43" s="5">
        <f t="shared" si="0"/>
        <v>2.0952380952380913</v>
      </c>
      <c r="D43" s="5">
        <f t="shared" si="4"/>
        <v>3.1979166666666665</v>
      </c>
      <c r="E43" s="6">
        <f t="shared" si="3"/>
        <v>0.599609375</v>
      </c>
    </row>
    <row r="44" spans="1:5" x14ac:dyDescent="0.2">
      <c r="A44">
        <v>19</v>
      </c>
      <c r="B44" s="4">
        <v>44496</v>
      </c>
      <c r="C44" s="5">
        <f t="shared" si="0"/>
        <v>1.9047619047619009</v>
      </c>
      <c r="D44" s="5">
        <f t="shared" si="4"/>
        <v>3.1979166666666665</v>
      </c>
      <c r="E44" s="6">
        <f t="shared" si="3"/>
        <v>0.599609375</v>
      </c>
    </row>
    <row r="45" spans="1:5" x14ac:dyDescent="0.2">
      <c r="A45">
        <v>20</v>
      </c>
      <c r="B45" s="4">
        <v>44497</v>
      </c>
      <c r="C45" s="5">
        <f t="shared" si="0"/>
        <v>1.7142857142857104</v>
      </c>
      <c r="D45" s="5">
        <f>D44-(JDB_Angela!C24+JDB_Angela!C25+JDB_Angela!C26+JDB_Aurelie!C16+JDB_Coralie!C37+JDB_Coralie!C38)</f>
        <v>3.052083333333333</v>
      </c>
      <c r="E45" s="6">
        <f t="shared" si="3"/>
        <v>0.572265625</v>
      </c>
    </row>
    <row r="46" spans="1:5" x14ac:dyDescent="0.2">
      <c r="A46">
        <v>21</v>
      </c>
      <c r="B46" s="4">
        <v>44498</v>
      </c>
      <c r="C46" s="5">
        <f t="shared" si="0"/>
        <v>1.52380952380952</v>
      </c>
      <c r="D46" s="5">
        <f t="shared" si="4"/>
        <v>3.052083333333333</v>
      </c>
      <c r="E46" s="6">
        <f t="shared" si="3"/>
        <v>0.572265625</v>
      </c>
    </row>
    <row r="47" spans="1:5" x14ac:dyDescent="0.2">
      <c r="A47">
        <v>22</v>
      </c>
      <c r="B47" s="4">
        <v>44499</v>
      </c>
      <c r="C47" s="5">
        <f t="shared" si="0"/>
        <v>1.3333333333333295</v>
      </c>
      <c r="D47" s="5">
        <f t="shared" si="4"/>
        <v>3.052083333333333</v>
      </c>
      <c r="E47" s="6">
        <f t="shared" si="3"/>
        <v>0.572265625</v>
      </c>
    </row>
    <row r="48" spans="1:5" x14ac:dyDescent="0.2">
      <c r="A48">
        <v>23</v>
      </c>
      <c r="B48" s="4">
        <v>44500</v>
      </c>
      <c r="C48" s="5">
        <f t="shared" si="0"/>
        <v>1.142857142857139</v>
      </c>
      <c r="D48" s="5">
        <f t="shared" si="4"/>
        <v>3.052083333333333</v>
      </c>
      <c r="E48" s="6">
        <f t="shared" si="3"/>
        <v>0.572265625</v>
      </c>
    </row>
    <row r="49" spans="1:5" x14ac:dyDescent="0.2">
      <c r="A49">
        <v>24</v>
      </c>
      <c r="B49" s="4">
        <v>44501</v>
      </c>
      <c r="C49" s="5">
        <f t="shared" si="0"/>
        <v>0.95238095238094855</v>
      </c>
      <c r="D49" s="5">
        <f>D48-(JDB_Angela!C27+JDB_Coralie!C40+JDB_Coralie!C41)</f>
        <v>2.9618055555555554</v>
      </c>
      <c r="E49" s="6">
        <f t="shared" si="3"/>
        <v>0.55533854166666663</v>
      </c>
    </row>
    <row r="50" spans="1:5" x14ac:dyDescent="0.2">
      <c r="A50">
        <v>25</v>
      </c>
      <c r="B50" s="4">
        <v>44502</v>
      </c>
      <c r="C50" s="5">
        <f t="shared" si="0"/>
        <v>0.76190476190475809</v>
      </c>
      <c r="D50" s="5">
        <f>D49-(JDB_Constantin!C14)</f>
        <v>2.9201388888888888</v>
      </c>
      <c r="E50" s="6">
        <f t="shared" si="3"/>
        <v>0.54752604166666674</v>
      </c>
    </row>
    <row r="51" spans="1:5" x14ac:dyDescent="0.2">
      <c r="A51">
        <v>26</v>
      </c>
      <c r="B51" s="4">
        <v>44503</v>
      </c>
      <c r="C51" s="5">
        <f t="shared" si="0"/>
        <v>0.57142857142856762</v>
      </c>
      <c r="D51" s="5">
        <f t="shared" si="4"/>
        <v>2.9201388888888888</v>
      </c>
      <c r="E51" s="6">
        <f t="shared" si="3"/>
        <v>0.54752604166666674</v>
      </c>
    </row>
    <row r="52" spans="1:5" x14ac:dyDescent="0.2">
      <c r="A52">
        <v>27</v>
      </c>
      <c r="B52" s="4">
        <v>44504</v>
      </c>
      <c r="C52" s="5">
        <f t="shared" si="0"/>
        <v>0.38095238095237716</v>
      </c>
      <c r="D52" s="5">
        <f>D51-(JDB_Angela!C28+JDB_Aurelie!C17+JDB_Coralie!C42+JDB_Coralie!C43)</f>
        <v>2.8020833333333335</v>
      </c>
      <c r="E52" s="6">
        <f t="shared" si="3"/>
        <v>0.52539062500000011</v>
      </c>
    </row>
    <row r="53" spans="1:5" x14ac:dyDescent="0.2">
      <c r="A53">
        <v>28</v>
      </c>
      <c r="B53" s="4">
        <v>44505</v>
      </c>
      <c r="C53" s="5">
        <f t="shared" si="0"/>
        <v>0.19047619047618669</v>
      </c>
      <c r="D53" s="5">
        <f>D52-(JDB_Commun!C14*4+JDB_Commun!C15*4+JDB_Angela!C29+JDB_Aurelie!C18+JDB_Aurelie!C19)</f>
        <v>2.291666666666667</v>
      </c>
      <c r="E53" s="6">
        <f t="shared" si="3"/>
        <v>0.42968750000000006</v>
      </c>
    </row>
    <row r="57" spans="1:5" ht="26" x14ac:dyDescent="0.2">
      <c r="B57" s="13" t="s">
        <v>4</v>
      </c>
      <c r="C57" s="14"/>
      <c r="D57" s="14"/>
      <c r="E57" s="14"/>
    </row>
    <row r="58" spans="1:5" x14ac:dyDescent="0.2">
      <c r="A58">
        <v>1</v>
      </c>
      <c r="B58" s="4">
        <v>44506</v>
      </c>
      <c r="C58" s="5">
        <f>(F1*4/7)*A78</f>
        <v>4</v>
      </c>
      <c r="D58" s="5">
        <f>C58-(JDB_Angela!C30+JDB_Coralie!C44+JDB_Coralie!C45+JDB_Constantin!C15)</f>
        <v>3.9340277777777777</v>
      </c>
      <c r="E58" s="9">
        <f>D58/$C$58</f>
        <v>0.98350694444444442</v>
      </c>
    </row>
    <row r="59" spans="1:5" x14ac:dyDescent="0.2">
      <c r="A59">
        <v>2</v>
      </c>
      <c r="B59" s="4">
        <v>44507</v>
      </c>
      <c r="C59" s="5">
        <f>C58-(($F$1/7)*4)</f>
        <v>3.8095238095238093</v>
      </c>
      <c r="D59" s="5">
        <f>D58</f>
        <v>3.9340277777777777</v>
      </c>
      <c r="E59" s="9">
        <f t="shared" ref="E59:E78" si="5">D59/$C$58</f>
        <v>0.98350694444444442</v>
      </c>
    </row>
    <row r="60" spans="1:5" x14ac:dyDescent="0.2">
      <c r="A60">
        <v>3</v>
      </c>
      <c r="B60" s="4">
        <v>44508</v>
      </c>
      <c r="C60" s="5">
        <f t="shared" ref="C60:C78" si="6">C59-(($F$1/7)*4)</f>
        <v>3.6190476190476186</v>
      </c>
      <c r="D60" s="5">
        <f>D59-(JDB_Commun!C16*4+JDB_Constantin!C16)</f>
        <v>3.7465277777777777</v>
      </c>
      <c r="E60" s="9">
        <f t="shared" si="5"/>
        <v>0.93663194444444442</v>
      </c>
    </row>
    <row r="61" spans="1:5" x14ac:dyDescent="0.2">
      <c r="A61">
        <v>4</v>
      </c>
      <c r="B61" s="4">
        <v>44509</v>
      </c>
      <c r="C61" s="5">
        <f t="shared" si="6"/>
        <v>3.4285714285714279</v>
      </c>
      <c r="D61" s="5">
        <f t="shared" ref="D60:D78" si="7">D60</f>
        <v>3.7465277777777777</v>
      </c>
      <c r="E61" s="9">
        <f t="shared" si="5"/>
        <v>0.93663194444444442</v>
      </c>
    </row>
    <row r="62" spans="1:5" x14ac:dyDescent="0.2">
      <c r="A62">
        <v>5</v>
      </c>
      <c r="B62" s="4">
        <v>44510</v>
      </c>
      <c r="C62" s="5">
        <f t="shared" si="6"/>
        <v>3.2380952380952372</v>
      </c>
      <c r="D62" s="5">
        <f t="shared" si="7"/>
        <v>3.7465277777777777</v>
      </c>
      <c r="E62" s="9">
        <f t="shared" si="5"/>
        <v>0.93663194444444442</v>
      </c>
    </row>
    <row r="63" spans="1:5" x14ac:dyDescent="0.2">
      <c r="A63">
        <v>6</v>
      </c>
      <c r="B63" s="4">
        <v>44511</v>
      </c>
      <c r="C63" s="5">
        <f t="shared" si="6"/>
        <v>3.0476190476190466</v>
      </c>
      <c r="D63" s="5">
        <f t="shared" si="7"/>
        <v>3.7465277777777777</v>
      </c>
      <c r="E63" s="9">
        <f t="shared" si="5"/>
        <v>0.93663194444444442</v>
      </c>
    </row>
    <row r="64" spans="1:5" x14ac:dyDescent="0.2">
      <c r="A64">
        <v>7</v>
      </c>
      <c r="B64" s="4">
        <v>44512</v>
      </c>
      <c r="C64" s="5">
        <f t="shared" si="6"/>
        <v>2.8571428571428559</v>
      </c>
      <c r="D64" s="5">
        <f t="shared" si="7"/>
        <v>3.7465277777777777</v>
      </c>
      <c r="E64" s="9">
        <f t="shared" si="5"/>
        <v>0.93663194444444442</v>
      </c>
    </row>
    <row r="65" spans="1:5" x14ac:dyDescent="0.2">
      <c r="A65">
        <v>8</v>
      </c>
      <c r="B65" s="4">
        <v>44513</v>
      </c>
      <c r="C65" s="5">
        <f t="shared" si="6"/>
        <v>2.6666666666666652</v>
      </c>
      <c r="D65" s="5">
        <f t="shared" si="7"/>
        <v>3.7465277777777777</v>
      </c>
      <c r="E65" s="9">
        <f t="shared" si="5"/>
        <v>0.93663194444444442</v>
      </c>
    </row>
    <row r="66" spans="1:5" x14ac:dyDescent="0.2">
      <c r="A66">
        <v>9</v>
      </c>
      <c r="B66" s="4">
        <v>44514</v>
      </c>
      <c r="C66" s="5">
        <f t="shared" si="6"/>
        <v>2.4761904761904745</v>
      </c>
      <c r="D66" s="5">
        <f t="shared" si="7"/>
        <v>3.7465277777777777</v>
      </c>
      <c r="E66" s="9">
        <f t="shared" si="5"/>
        <v>0.93663194444444442</v>
      </c>
    </row>
    <row r="67" spans="1:5" x14ac:dyDescent="0.2">
      <c r="A67">
        <v>10</v>
      </c>
      <c r="B67" s="4">
        <v>44515</v>
      </c>
      <c r="C67" s="5">
        <f t="shared" si="6"/>
        <v>2.2857142857142838</v>
      </c>
      <c r="D67" s="5">
        <f>D66-(JDB_Angela!C31+JDB_Aurelie!C20+JDB_Coralie!C46+JDB_Coralie!C47)</f>
        <v>3.6423611111111112</v>
      </c>
      <c r="E67" s="9">
        <f t="shared" si="5"/>
        <v>0.91059027777777779</v>
      </c>
    </row>
    <row r="68" spans="1:5" x14ac:dyDescent="0.2">
      <c r="A68">
        <v>11</v>
      </c>
      <c r="B68" s="4">
        <v>44516</v>
      </c>
      <c r="C68" s="5">
        <f t="shared" si="6"/>
        <v>2.0952380952380931</v>
      </c>
      <c r="D68" s="5">
        <f t="shared" si="7"/>
        <v>3.6423611111111112</v>
      </c>
      <c r="E68" s="9">
        <f t="shared" si="5"/>
        <v>0.91059027777777779</v>
      </c>
    </row>
    <row r="69" spans="1:5" x14ac:dyDescent="0.2">
      <c r="A69">
        <v>12</v>
      </c>
      <c r="B69" s="4">
        <v>44517</v>
      </c>
      <c r="C69" s="5">
        <f t="shared" si="6"/>
        <v>1.9047619047619027</v>
      </c>
      <c r="D69" s="5">
        <f>D68-(JDB_Angela!C32)</f>
        <v>3.4548611111111112</v>
      </c>
      <c r="E69" s="9">
        <f t="shared" si="5"/>
        <v>0.86371527777777779</v>
      </c>
    </row>
    <row r="70" spans="1:5" x14ac:dyDescent="0.2">
      <c r="A70">
        <v>13</v>
      </c>
      <c r="B70" s="4">
        <v>44518</v>
      </c>
      <c r="C70" s="5">
        <f t="shared" si="6"/>
        <v>1.7142857142857122</v>
      </c>
      <c r="D70" s="5">
        <f>D69-(JDB_Angela!C33+JDB_Aurelie!C21+JDB_Coralie!C48)</f>
        <v>3.3402777777777777</v>
      </c>
      <c r="E70" s="9">
        <f t="shared" si="5"/>
        <v>0.83506944444444442</v>
      </c>
    </row>
    <row r="71" spans="1:5" x14ac:dyDescent="0.2">
      <c r="A71">
        <v>14</v>
      </c>
      <c r="B71" s="4">
        <v>44519</v>
      </c>
      <c r="C71" s="5">
        <f t="shared" si="6"/>
        <v>1.5238095238095217</v>
      </c>
      <c r="D71" s="5">
        <f>D70-(JDB_Angela!C34+JDB_Angela!C35+JDB_Aurelie!C22+JDB_Aurelie!C23+JDB_Aurelie!C24+JDB_Coralie!C49)</f>
        <v>3.0104166666666665</v>
      </c>
      <c r="E71" s="9">
        <f t="shared" si="5"/>
        <v>0.75260416666666663</v>
      </c>
    </row>
    <row r="72" spans="1:5" x14ac:dyDescent="0.2">
      <c r="A72">
        <v>15</v>
      </c>
      <c r="B72" s="4">
        <v>44520</v>
      </c>
      <c r="C72" s="5">
        <f t="shared" si="6"/>
        <v>1.3333333333333313</v>
      </c>
      <c r="D72" s="5">
        <f>D71-(JDB_Coralie!C50+JDB_Constantin!C17+JDB_Constantin!C18)</f>
        <v>2.833333333333333</v>
      </c>
      <c r="E72" s="9">
        <f t="shared" si="5"/>
        <v>0.70833333333333326</v>
      </c>
    </row>
    <row r="73" spans="1:5" x14ac:dyDescent="0.2">
      <c r="A73">
        <v>16</v>
      </c>
      <c r="B73" s="4">
        <v>44521</v>
      </c>
      <c r="C73" s="5">
        <f t="shared" si="6"/>
        <v>1.1428571428571408</v>
      </c>
      <c r="D73" s="5">
        <f>D72-(JDB_Angela!C36+JDB_Constantin!C19)</f>
        <v>2.8055555555555554</v>
      </c>
      <c r="E73" s="9">
        <f t="shared" si="5"/>
        <v>0.70138888888888884</v>
      </c>
    </row>
    <row r="74" spans="1:5" x14ac:dyDescent="0.2">
      <c r="A74">
        <v>17</v>
      </c>
      <c r="B74" s="4">
        <v>44522</v>
      </c>
      <c r="C74" s="5">
        <f t="shared" si="6"/>
        <v>0.95238095238095033</v>
      </c>
      <c r="D74" s="5">
        <f>D73-(JDB_Commun!C17*4+JDB_Constantin!C20+JDB_Constantin!C21)</f>
        <v>2.3888888888888888</v>
      </c>
      <c r="E74" s="9">
        <f t="shared" si="5"/>
        <v>0.59722222222222221</v>
      </c>
    </row>
    <row r="75" spans="1:5" x14ac:dyDescent="0.2">
      <c r="A75">
        <v>18</v>
      </c>
      <c r="B75" s="4">
        <v>44523</v>
      </c>
      <c r="C75" s="5">
        <f t="shared" si="6"/>
        <v>0.76190476190475986</v>
      </c>
      <c r="D75" s="5">
        <f>D74-(JDB_Constantin!C22+JDB_Constantin!C23)</f>
        <v>2.1597222222222223</v>
      </c>
      <c r="E75" s="9">
        <f t="shared" si="5"/>
        <v>0.53993055555555558</v>
      </c>
    </row>
    <row r="76" spans="1:5" x14ac:dyDescent="0.2">
      <c r="A76">
        <v>19</v>
      </c>
      <c r="B76" s="4">
        <v>44524</v>
      </c>
      <c r="C76" s="5">
        <f t="shared" si="6"/>
        <v>0.5714285714285694</v>
      </c>
      <c r="D76" s="5">
        <f>D75-(JDB_Angela!C37+JDB_Aurelie!C25+JDB_Aurelie!C26+JDB_Coralie!C51)</f>
        <v>2.0034722222222223</v>
      </c>
      <c r="E76" s="9">
        <f t="shared" si="5"/>
        <v>0.50086805555555558</v>
      </c>
    </row>
    <row r="77" spans="1:5" x14ac:dyDescent="0.2">
      <c r="A77">
        <v>20</v>
      </c>
      <c r="B77" s="4">
        <v>44525</v>
      </c>
      <c r="C77" s="5">
        <f t="shared" si="6"/>
        <v>0.38095238095237893</v>
      </c>
      <c r="D77" s="5">
        <f>D76-(JDB_Angela!C38+JDB_Angela!C39+JDB_Aurelie!C27+JDB_Aurelie!C28+JDB_Coralie!C52)</f>
        <v>1.8125</v>
      </c>
      <c r="E77" s="9">
        <f t="shared" si="5"/>
        <v>0.453125</v>
      </c>
    </row>
    <row r="78" spans="1:5" x14ac:dyDescent="0.2">
      <c r="A78">
        <v>21</v>
      </c>
      <c r="B78" s="4">
        <v>44526</v>
      </c>
      <c r="C78" s="5">
        <f t="shared" si="6"/>
        <v>0.19047619047618847</v>
      </c>
      <c r="D78" s="5">
        <f>D77-(JDB_Commun!C18*4+JDB_Commun!C19*4+JDB_Commun!C20*4+JDB_Coralie!C53)</f>
        <v>1.4166666666666667</v>
      </c>
      <c r="E78" s="9">
        <f>D78/$C$58</f>
        <v>0.35416666666666669</v>
      </c>
    </row>
    <row r="82" spans="1:5" ht="26" x14ac:dyDescent="0.2">
      <c r="B82" s="13" t="s">
        <v>5</v>
      </c>
      <c r="C82" s="14"/>
      <c r="D82" s="14"/>
      <c r="E82" s="14"/>
    </row>
    <row r="83" spans="1:5" x14ac:dyDescent="0.2">
      <c r="A83">
        <v>1</v>
      </c>
      <c r="B83" s="4">
        <f>B78+1</f>
        <v>44527</v>
      </c>
      <c r="C83" s="5">
        <f>(F1*4/7)*A103</f>
        <v>4</v>
      </c>
      <c r="D83" s="5">
        <f>C83-(JDB_Coralie!C54)</f>
        <v>3.9583333333333335</v>
      </c>
      <c r="E83" s="9">
        <f>D83/$C$83</f>
        <v>0.98958333333333337</v>
      </c>
    </row>
    <row r="84" spans="1:5" x14ac:dyDescent="0.2">
      <c r="A84">
        <v>2</v>
      </c>
      <c r="B84" s="4">
        <f>B83+1</f>
        <v>44528</v>
      </c>
      <c r="C84" s="5">
        <f>C83-(($F$1/7)*4)</f>
        <v>3.8095238095238093</v>
      </c>
      <c r="D84" s="5">
        <f>D83-(JDB_Angela!C40)</f>
        <v>3.9375</v>
      </c>
      <c r="E84" s="9">
        <f>D84/$C$83</f>
        <v>0.984375</v>
      </c>
    </row>
    <row r="85" spans="1:5" x14ac:dyDescent="0.2">
      <c r="A85">
        <v>3</v>
      </c>
      <c r="B85" s="4">
        <f t="shared" ref="B85:B146" si="8">B84+1</f>
        <v>44529</v>
      </c>
      <c r="C85" s="5">
        <f t="shared" ref="C85:C103" si="9">C84-(($F$1/7)*4)</f>
        <v>3.6190476190476186</v>
      </c>
      <c r="D85" s="5">
        <f>D84-(JDB_Coralie!C55)</f>
        <v>3.9340277777777777</v>
      </c>
      <c r="E85" s="9">
        <f t="shared" ref="E83:E103" si="10">D85/$C$83</f>
        <v>0.98350694444444442</v>
      </c>
    </row>
    <row r="86" spans="1:5" x14ac:dyDescent="0.2">
      <c r="A86">
        <v>4</v>
      </c>
      <c r="B86" s="4">
        <f t="shared" si="8"/>
        <v>44530</v>
      </c>
      <c r="C86" s="5">
        <f t="shared" si="9"/>
        <v>3.4285714285714279</v>
      </c>
      <c r="D86" s="5">
        <f t="shared" ref="D85:D103" si="11">D85</f>
        <v>3.9340277777777777</v>
      </c>
      <c r="E86" s="9">
        <f t="shared" si="10"/>
        <v>0.98350694444444442</v>
      </c>
    </row>
    <row r="87" spans="1:5" x14ac:dyDescent="0.2">
      <c r="A87">
        <v>5</v>
      </c>
      <c r="B87" s="4">
        <f t="shared" si="8"/>
        <v>44531</v>
      </c>
      <c r="C87" s="5">
        <f t="shared" si="9"/>
        <v>3.2380952380952372</v>
      </c>
      <c r="D87" s="5">
        <f t="shared" si="11"/>
        <v>3.9340277777777777</v>
      </c>
      <c r="E87" s="9">
        <f t="shared" si="10"/>
        <v>0.98350694444444442</v>
      </c>
    </row>
    <row r="88" spans="1:5" x14ac:dyDescent="0.2">
      <c r="A88">
        <v>6</v>
      </c>
      <c r="B88" s="4">
        <f t="shared" si="8"/>
        <v>44532</v>
      </c>
      <c r="C88" s="5">
        <f t="shared" si="9"/>
        <v>3.0476190476190466</v>
      </c>
      <c r="D88" s="5">
        <f>D87-(JDB_Aurelie!C29)</f>
        <v>3.9027777777777777</v>
      </c>
      <c r="E88" s="9">
        <f t="shared" si="10"/>
        <v>0.97569444444444442</v>
      </c>
    </row>
    <row r="89" spans="1:5" x14ac:dyDescent="0.2">
      <c r="A89">
        <v>7</v>
      </c>
      <c r="B89" s="4">
        <f t="shared" si="8"/>
        <v>44533</v>
      </c>
      <c r="C89" s="5">
        <f t="shared" si="9"/>
        <v>2.8571428571428559</v>
      </c>
      <c r="D89" s="5">
        <f>D88-(JDB_Aurelie!C30+JDB_Aurelie!C31+JDB_Aurelie!C32+JDB_Aurelie!C33)</f>
        <v>3.7916666666666665</v>
      </c>
      <c r="E89" s="9">
        <f t="shared" si="10"/>
        <v>0.94791666666666663</v>
      </c>
    </row>
    <row r="90" spans="1:5" x14ac:dyDescent="0.2">
      <c r="A90">
        <v>8</v>
      </c>
      <c r="B90" s="4">
        <f t="shared" si="8"/>
        <v>44534</v>
      </c>
      <c r="C90" s="5">
        <f t="shared" si="9"/>
        <v>2.6666666666666652</v>
      </c>
      <c r="D90" s="5">
        <f t="shared" si="11"/>
        <v>3.7916666666666665</v>
      </c>
      <c r="E90" s="9">
        <f t="shared" si="10"/>
        <v>0.94791666666666663</v>
      </c>
    </row>
    <row r="91" spans="1:5" x14ac:dyDescent="0.2">
      <c r="A91">
        <v>9</v>
      </c>
      <c r="B91" s="4">
        <f t="shared" si="8"/>
        <v>44535</v>
      </c>
      <c r="C91" s="5">
        <f t="shared" si="9"/>
        <v>2.4761904761904745</v>
      </c>
      <c r="D91" s="5">
        <f t="shared" si="11"/>
        <v>3.7916666666666665</v>
      </c>
      <c r="E91" s="9">
        <f t="shared" si="10"/>
        <v>0.94791666666666663</v>
      </c>
    </row>
    <row r="92" spans="1:5" x14ac:dyDescent="0.2">
      <c r="A92">
        <v>10</v>
      </c>
      <c r="B92" s="4">
        <f t="shared" si="8"/>
        <v>44536</v>
      </c>
      <c r="C92" s="5">
        <f t="shared" si="9"/>
        <v>2.2857142857142838</v>
      </c>
      <c r="D92" s="5">
        <f>D91-(JDB_Commun!C21*4+JDB_Aurelie!C34)</f>
        <v>3.4479166666666665</v>
      </c>
      <c r="E92" s="9">
        <f t="shared" si="10"/>
        <v>0.86197916666666663</v>
      </c>
    </row>
    <row r="93" spans="1:5" x14ac:dyDescent="0.2">
      <c r="A93">
        <v>11</v>
      </c>
      <c r="B93" s="4">
        <f t="shared" si="8"/>
        <v>44537</v>
      </c>
      <c r="C93" s="5">
        <f t="shared" si="9"/>
        <v>2.0952380952380931</v>
      </c>
      <c r="D93" s="5">
        <f t="shared" si="11"/>
        <v>3.4479166666666665</v>
      </c>
      <c r="E93" s="9">
        <f t="shared" si="10"/>
        <v>0.86197916666666663</v>
      </c>
    </row>
    <row r="94" spans="1:5" x14ac:dyDescent="0.2">
      <c r="A94">
        <v>12</v>
      </c>
      <c r="B94" s="4">
        <f t="shared" si="8"/>
        <v>44538</v>
      </c>
      <c r="C94" s="5">
        <f t="shared" si="9"/>
        <v>1.9047619047619027</v>
      </c>
      <c r="D94" s="5">
        <f t="shared" si="11"/>
        <v>3.4479166666666665</v>
      </c>
      <c r="E94" s="9">
        <f t="shared" si="10"/>
        <v>0.86197916666666663</v>
      </c>
    </row>
    <row r="95" spans="1:5" x14ac:dyDescent="0.2">
      <c r="A95">
        <v>13</v>
      </c>
      <c r="B95" s="4">
        <f t="shared" si="8"/>
        <v>44539</v>
      </c>
      <c r="C95" s="5">
        <f t="shared" si="9"/>
        <v>1.7142857142857122</v>
      </c>
      <c r="D95" s="5">
        <f>D94-(JDB_Coralie!C56)</f>
        <v>3.3854166666666665</v>
      </c>
      <c r="E95" s="9">
        <f t="shared" si="10"/>
        <v>0.84635416666666663</v>
      </c>
    </row>
    <row r="96" spans="1:5" x14ac:dyDescent="0.2">
      <c r="A96">
        <v>14</v>
      </c>
      <c r="B96" s="4">
        <f t="shared" si="8"/>
        <v>44540</v>
      </c>
      <c r="C96" s="5">
        <f t="shared" si="9"/>
        <v>1.5238095238095217</v>
      </c>
      <c r="D96" s="5">
        <f t="shared" si="11"/>
        <v>3.3854166666666665</v>
      </c>
      <c r="E96" s="9">
        <f>D96/$C$83</f>
        <v>0.84635416666666663</v>
      </c>
    </row>
    <row r="97" spans="1:5" x14ac:dyDescent="0.2">
      <c r="A97">
        <v>15</v>
      </c>
      <c r="B97" s="4">
        <f t="shared" si="8"/>
        <v>44541</v>
      </c>
      <c r="C97" s="5">
        <f t="shared" si="9"/>
        <v>1.3333333333333313</v>
      </c>
      <c r="D97" s="5">
        <f>D96-(JDB_Coralie!C57+JDB_Coralie!C58)</f>
        <v>3.2569444444444442</v>
      </c>
      <c r="E97" s="9">
        <f t="shared" si="10"/>
        <v>0.81423611111111105</v>
      </c>
    </row>
    <row r="98" spans="1:5" x14ac:dyDescent="0.2">
      <c r="A98">
        <v>16</v>
      </c>
      <c r="B98" s="4">
        <f t="shared" si="8"/>
        <v>44542</v>
      </c>
      <c r="C98" s="5">
        <f t="shared" si="9"/>
        <v>1.1428571428571408</v>
      </c>
      <c r="D98" s="5">
        <f t="shared" si="11"/>
        <v>3.2569444444444442</v>
      </c>
      <c r="E98" s="9">
        <f t="shared" si="10"/>
        <v>0.81423611111111105</v>
      </c>
    </row>
    <row r="99" spans="1:5" x14ac:dyDescent="0.2">
      <c r="A99">
        <v>17</v>
      </c>
      <c r="B99" s="4">
        <f t="shared" si="8"/>
        <v>44543</v>
      </c>
      <c r="C99" s="5">
        <f t="shared" si="9"/>
        <v>0.95238095238095033</v>
      </c>
      <c r="D99" s="5">
        <f>D98-(JDB_Angela!C41+JDB_Angela!C42+JDB_Angela!C43+JDB_Aurelie!C35+JDB_Aurelie!C36+JDB_Coralie!C59+JDB_Coralie!C60)</f>
        <v>2.8993055555555554</v>
      </c>
      <c r="E99" s="9">
        <f t="shared" si="10"/>
        <v>0.72482638888888884</v>
      </c>
    </row>
    <row r="100" spans="1:5" x14ac:dyDescent="0.2">
      <c r="A100">
        <v>18</v>
      </c>
      <c r="B100" s="4">
        <f t="shared" si="8"/>
        <v>44544</v>
      </c>
      <c r="C100" s="5">
        <f t="shared" si="9"/>
        <v>0.76190476190475986</v>
      </c>
      <c r="D100" s="5">
        <f>D99-(JDB_Angela!C44)</f>
        <v>2.8368055555555554</v>
      </c>
      <c r="E100" s="9">
        <f t="shared" si="10"/>
        <v>0.70920138888888884</v>
      </c>
    </row>
    <row r="101" spans="1:5" x14ac:dyDescent="0.2">
      <c r="A101">
        <v>19</v>
      </c>
      <c r="B101" s="4">
        <f t="shared" si="8"/>
        <v>44545</v>
      </c>
      <c r="C101" s="5">
        <f t="shared" si="9"/>
        <v>0.5714285714285694</v>
      </c>
      <c r="D101" s="5">
        <f>D100-(JDB_Angela!C45+JDB_Angela!C46+JDB_Angela!C47)</f>
        <v>2.7847222222222219</v>
      </c>
      <c r="E101" s="9">
        <f t="shared" si="10"/>
        <v>0.69618055555555547</v>
      </c>
    </row>
    <row r="102" spans="1:5" x14ac:dyDescent="0.2">
      <c r="A102">
        <v>20</v>
      </c>
      <c r="B102" s="4">
        <f t="shared" si="8"/>
        <v>44546</v>
      </c>
      <c r="C102" s="5">
        <f t="shared" si="9"/>
        <v>0.38095238095237893</v>
      </c>
      <c r="D102" s="5">
        <f>D101-(JDB_Angela!C48+JDB_Angela!C49+JDB_Aurelie!C37+JDB_Aurelie!C38+JDB_Aurelie!C39+JDB_Aurelie!C40+JDB_Coralie!C61+JDB_Constantin!C24+JDB_Constantin!C25+JDB_Constantin!C26)</f>
        <v>2.2291666666666661</v>
      </c>
      <c r="E102" s="9">
        <f t="shared" si="10"/>
        <v>0.55729166666666652</v>
      </c>
    </row>
    <row r="103" spans="1:5" x14ac:dyDescent="0.2">
      <c r="A103">
        <v>21</v>
      </c>
      <c r="B103" s="10">
        <f t="shared" si="8"/>
        <v>44547</v>
      </c>
      <c r="C103" s="5">
        <f t="shared" si="9"/>
        <v>0.19047619047618847</v>
      </c>
      <c r="D103" s="5">
        <f>D102-(JDB_Commun!C22*4+JDB_Angela!C50)</f>
        <v>2.0416666666666661</v>
      </c>
      <c r="E103" s="12">
        <f t="shared" si="10"/>
        <v>0.51041666666666652</v>
      </c>
    </row>
    <row r="107" spans="1:5" ht="26" x14ac:dyDescent="0.2">
      <c r="B107" s="13" t="s">
        <v>6</v>
      </c>
      <c r="C107" s="14"/>
      <c r="D107" s="14"/>
      <c r="E107" s="14"/>
    </row>
    <row r="108" spans="1:5" x14ac:dyDescent="0.2">
      <c r="A108">
        <v>1</v>
      </c>
      <c r="B108" s="4">
        <f>B103+1</f>
        <v>44548</v>
      </c>
      <c r="C108" s="5">
        <f>(F1*4/7)*A146</f>
        <v>7.4285714285714279</v>
      </c>
      <c r="D108" s="5">
        <f>C108-(JDB_Angela!C51+JDB_Coralie!C62)</f>
        <v>7.4007936507936503</v>
      </c>
      <c r="E108" s="9">
        <f>D108/$C$108</f>
        <v>0.99626068376068377</v>
      </c>
    </row>
    <row r="109" spans="1:5" x14ac:dyDescent="0.2">
      <c r="A109">
        <v>2</v>
      </c>
      <c r="B109" s="4">
        <f t="shared" si="8"/>
        <v>44549</v>
      </c>
      <c r="C109" s="5">
        <f t="shared" ref="C109:C146" si="12">C108-(($F$1/7)*4)</f>
        <v>7.2380952380952372</v>
      </c>
      <c r="D109" s="5">
        <f>D108</f>
        <v>7.4007936507936503</v>
      </c>
      <c r="E109" s="9">
        <f t="shared" ref="E109:E146" si="13">D109/$C$108</f>
        <v>0.99626068376068377</v>
      </c>
    </row>
    <row r="110" spans="1:5" x14ac:dyDescent="0.2">
      <c r="A110">
        <v>3</v>
      </c>
      <c r="B110" s="4">
        <f t="shared" si="8"/>
        <v>44550</v>
      </c>
      <c r="C110" s="5">
        <f t="shared" si="12"/>
        <v>7.0476190476190466</v>
      </c>
      <c r="D110" s="5">
        <f>D109-(JDB_Coralie!C63)</f>
        <v>7.3973214285714279</v>
      </c>
      <c r="E110" s="9">
        <f t="shared" si="13"/>
        <v>0.99579326923076927</v>
      </c>
    </row>
    <row r="111" spans="1:5" x14ac:dyDescent="0.2">
      <c r="A111">
        <v>4</v>
      </c>
      <c r="B111" s="4">
        <f t="shared" si="8"/>
        <v>44551</v>
      </c>
      <c r="C111" s="5">
        <f t="shared" si="12"/>
        <v>6.8571428571428559</v>
      </c>
      <c r="D111" s="5">
        <f t="shared" ref="D110:D146" si="14">D110</f>
        <v>7.3973214285714279</v>
      </c>
      <c r="E111" s="9">
        <f t="shared" si="13"/>
        <v>0.99579326923076927</v>
      </c>
    </row>
    <row r="112" spans="1:5" x14ac:dyDescent="0.2">
      <c r="A112">
        <v>5</v>
      </c>
      <c r="B112" s="4">
        <f t="shared" si="8"/>
        <v>44552</v>
      </c>
      <c r="C112" s="5">
        <f t="shared" si="12"/>
        <v>6.6666666666666652</v>
      </c>
      <c r="D112" s="5">
        <f t="shared" si="14"/>
        <v>7.3973214285714279</v>
      </c>
      <c r="E112" s="9">
        <f t="shared" si="13"/>
        <v>0.99579326923076927</v>
      </c>
    </row>
    <row r="113" spans="1:5" x14ac:dyDescent="0.2">
      <c r="A113">
        <v>6</v>
      </c>
      <c r="B113" s="4">
        <f t="shared" si="8"/>
        <v>44553</v>
      </c>
      <c r="C113" s="5">
        <f t="shared" si="12"/>
        <v>6.4761904761904745</v>
      </c>
      <c r="D113" s="5">
        <f>D112-(JDB_Coralie!C64)</f>
        <v>7.3938492063492056</v>
      </c>
      <c r="E113" s="9">
        <f t="shared" si="13"/>
        <v>0.99532585470085466</v>
      </c>
    </row>
    <row r="114" spans="1:5" x14ac:dyDescent="0.2">
      <c r="A114">
        <v>7</v>
      </c>
      <c r="B114" s="4">
        <f t="shared" si="8"/>
        <v>44554</v>
      </c>
      <c r="C114" s="5">
        <f t="shared" si="12"/>
        <v>6.2857142857142838</v>
      </c>
      <c r="D114" s="5">
        <f>D113</f>
        <v>7.3938492063492056</v>
      </c>
      <c r="E114" s="9">
        <f t="shared" si="13"/>
        <v>0.99532585470085466</v>
      </c>
    </row>
    <row r="115" spans="1:5" x14ac:dyDescent="0.2">
      <c r="A115">
        <v>8</v>
      </c>
      <c r="B115" s="4">
        <f t="shared" si="8"/>
        <v>44555</v>
      </c>
      <c r="C115" s="5">
        <f t="shared" si="12"/>
        <v>6.0952380952380931</v>
      </c>
      <c r="D115" s="5">
        <f t="shared" si="14"/>
        <v>7.3938492063492056</v>
      </c>
      <c r="E115" s="9">
        <f t="shared" si="13"/>
        <v>0.99532585470085466</v>
      </c>
    </row>
    <row r="116" spans="1:5" x14ac:dyDescent="0.2">
      <c r="A116">
        <v>9</v>
      </c>
      <c r="B116" s="4">
        <f t="shared" si="8"/>
        <v>44556</v>
      </c>
      <c r="C116" s="5">
        <f t="shared" si="12"/>
        <v>5.9047619047619024</v>
      </c>
      <c r="D116" s="5">
        <f t="shared" si="14"/>
        <v>7.3938492063492056</v>
      </c>
      <c r="E116" s="9">
        <f t="shared" si="13"/>
        <v>0.99532585470085466</v>
      </c>
    </row>
    <row r="117" spans="1:5" x14ac:dyDescent="0.2">
      <c r="A117">
        <v>10</v>
      </c>
      <c r="B117" s="4">
        <f t="shared" si="8"/>
        <v>44557</v>
      </c>
      <c r="C117" s="5">
        <f t="shared" si="12"/>
        <v>5.7142857142857117</v>
      </c>
      <c r="D117" s="5">
        <f t="shared" si="14"/>
        <v>7.3938492063492056</v>
      </c>
      <c r="E117" s="9">
        <f t="shared" si="13"/>
        <v>0.99532585470085466</v>
      </c>
    </row>
    <row r="118" spans="1:5" x14ac:dyDescent="0.2">
      <c r="A118">
        <v>11</v>
      </c>
      <c r="B118" s="4">
        <f t="shared" si="8"/>
        <v>44558</v>
      </c>
      <c r="C118" s="5">
        <f>C117-(($F$1/7)*4)</f>
        <v>5.5238095238095211</v>
      </c>
      <c r="D118" s="5">
        <f t="shared" si="14"/>
        <v>7.3938492063492056</v>
      </c>
      <c r="E118" s="9">
        <f t="shared" si="13"/>
        <v>0.99532585470085466</v>
      </c>
    </row>
    <row r="119" spans="1:5" x14ac:dyDescent="0.2">
      <c r="A119">
        <v>12</v>
      </c>
      <c r="B119" s="4">
        <f t="shared" si="8"/>
        <v>44559</v>
      </c>
      <c r="C119" s="5">
        <f t="shared" si="12"/>
        <v>5.3333333333333304</v>
      </c>
      <c r="D119" s="5">
        <f t="shared" si="14"/>
        <v>7.3938492063492056</v>
      </c>
      <c r="E119" s="9">
        <f t="shared" si="13"/>
        <v>0.99532585470085466</v>
      </c>
    </row>
    <row r="120" spans="1:5" x14ac:dyDescent="0.2">
      <c r="A120">
        <v>13</v>
      </c>
      <c r="B120" s="4">
        <f t="shared" si="8"/>
        <v>44560</v>
      </c>
      <c r="C120" s="5">
        <f t="shared" si="12"/>
        <v>5.1428571428571397</v>
      </c>
      <c r="D120" s="5">
        <f t="shared" si="14"/>
        <v>7.3938492063492056</v>
      </c>
      <c r="E120" s="9">
        <f t="shared" si="13"/>
        <v>0.99532585470085466</v>
      </c>
    </row>
    <row r="121" spans="1:5" x14ac:dyDescent="0.2">
      <c r="A121">
        <v>14</v>
      </c>
      <c r="B121" s="4">
        <f t="shared" si="8"/>
        <v>44561</v>
      </c>
      <c r="C121" s="5">
        <f t="shared" si="12"/>
        <v>4.952380952380949</v>
      </c>
      <c r="D121" s="5">
        <f t="shared" si="14"/>
        <v>7.3938492063492056</v>
      </c>
      <c r="E121" s="9">
        <f t="shared" si="13"/>
        <v>0.99532585470085466</v>
      </c>
    </row>
    <row r="122" spans="1:5" x14ac:dyDescent="0.2">
      <c r="A122">
        <v>15</v>
      </c>
      <c r="B122" s="4">
        <f t="shared" si="8"/>
        <v>44562</v>
      </c>
      <c r="C122" s="5">
        <f t="shared" si="12"/>
        <v>4.7619047619047583</v>
      </c>
      <c r="D122" s="5">
        <f t="shared" si="14"/>
        <v>7.3938492063492056</v>
      </c>
      <c r="E122" s="9">
        <f t="shared" si="13"/>
        <v>0.99532585470085466</v>
      </c>
    </row>
    <row r="123" spans="1:5" x14ac:dyDescent="0.2">
      <c r="A123">
        <v>16</v>
      </c>
      <c r="B123" s="4">
        <f t="shared" si="8"/>
        <v>44563</v>
      </c>
      <c r="C123" s="5">
        <f t="shared" si="12"/>
        <v>4.5714285714285676</v>
      </c>
      <c r="D123" s="5">
        <f t="shared" si="14"/>
        <v>7.3938492063492056</v>
      </c>
      <c r="E123" s="9">
        <f t="shared" si="13"/>
        <v>0.99532585470085466</v>
      </c>
    </row>
    <row r="124" spans="1:5" x14ac:dyDescent="0.2">
      <c r="A124">
        <v>17</v>
      </c>
      <c r="B124" s="4">
        <f t="shared" si="8"/>
        <v>44564</v>
      </c>
      <c r="C124" s="5">
        <f t="shared" si="12"/>
        <v>4.3809523809523769</v>
      </c>
      <c r="D124" s="5">
        <f t="shared" si="14"/>
        <v>7.3938492063492056</v>
      </c>
      <c r="E124" s="9">
        <f t="shared" si="13"/>
        <v>0.99532585470085466</v>
      </c>
    </row>
    <row r="125" spans="1:5" x14ac:dyDescent="0.2">
      <c r="A125">
        <v>18</v>
      </c>
      <c r="B125" s="4">
        <f t="shared" si="8"/>
        <v>44565</v>
      </c>
      <c r="C125" s="5">
        <f t="shared" si="12"/>
        <v>4.1904761904761862</v>
      </c>
      <c r="D125" s="5">
        <f t="shared" si="14"/>
        <v>7.3938492063492056</v>
      </c>
      <c r="E125" s="9">
        <f t="shared" si="13"/>
        <v>0.99532585470085466</v>
      </c>
    </row>
    <row r="126" spans="1:5" x14ac:dyDescent="0.2">
      <c r="A126">
        <v>19</v>
      </c>
      <c r="B126" s="4">
        <f t="shared" si="8"/>
        <v>44566</v>
      </c>
      <c r="C126" s="5">
        <f t="shared" si="12"/>
        <v>3.9999999999999956</v>
      </c>
      <c r="D126" s="5">
        <f t="shared" si="14"/>
        <v>7.3938492063492056</v>
      </c>
      <c r="E126" s="9">
        <f t="shared" si="13"/>
        <v>0.99532585470085466</v>
      </c>
    </row>
    <row r="127" spans="1:5" x14ac:dyDescent="0.2">
      <c r="A127">
        <v>20</v>
      </c>
      <c r="B127" s="4">
        <f t="shared" si="8"/>
        <v>44567</v>
      </c>
      <c r="C127" s="5">
        <f t="shared" si="12"/>
        <v>3.8095238095238049</v>
      </c>
      <c r="D127" s="5">
        <f t="shared" si="14"/>
        <v>7.3938492063492056</v>
      </c>
      <c r="E127" s="9">
        <f t="shared" si="13"/>
        <v>0.99532585470085466</v>
      </c>
    </row>
    <row r="128" spans="1:5" x14ac:dyDescent="0.2">
      <c r="A128">
        <v>21</v>
      </c>
      <c r="B128" s="4">
        <f t="shared" si="8"/>
        <v>44568</v>
      </c>
      <c r="C128" s="5">
        <f t="shared" si="12"/>
        <v>3.6190476190476142</v>
      </c>
      <c r="D128" s="5">
        <f t="shared" si="14"/>
        <v>7.3938492063492056</v>
      </c>
      <c r="E128" s="9">
        <f t="shared" si="13"/>
        <v>0.99532585470085466</v>
      </c>
    </row>
    <row r="129" spans="1:5" x14ac:dyDescent="0.2">
      <c r="A129">
        <v>22</v>
      </c>
      <c r="B129" s="4">
        <f t="shared" si="8"/>
        <v>44569</v>
      </c>
      <c r="C129" s="5">
        <f t="shared" si="12"/>
        <v>3.4285714285714235</v>
      </c>
      <c r="D129" s="5">
        <f t="shared" si="14"/>
        <v>7.3938492063492056</v>
      </c>
      <c r="E129" s="9">
        <f t="shared" si="13"/>
        <v>0.99532585470085466</v>
      </c>
    </row>
    <row r="130" spans="1:5" x14ac:dyDescent="0.2">
      <c r="A130">
        <v>23</v>
      </c>
      <c r="B130" s="4">
        <f t="shared" si="8"/>
        <v>44570</v>
      </c>
      <c r="C130" s="5">
        <f t="shared" si="12"/>
        <v>3.2380952380952328</v>
      </c>
      <c r="D130" s="5">
        <f t="shared" si="14"/>
        <v>7.3938492063492056</v>
      </c>
      <c r="E130" s="9">
        <f t="shared" si="13"/>
        <v>0.99532585470085466</v>
      </c>
    </row>
    <row r="131" spans="1:5" x14ac:dyDescent="0.2">
      <c r="A131">
        <v>24</v>
      </c>
      <c r="B131" s="4">
        <f t="shared" si="8"/>
        <v>44571</v>
      </c>
      <c r="C131" s="5">
        <f t="shared" si="12"/>
        <v>3.0476190476190421</v>
      </c>
      <c r="D131" s="5">
        <f t="shared" si="14"/>
        <v>7.3938492063492056</v>
      </c>
      <c r="E131" s="9">
        <f t="shared" si="13"/>
        <v>0.99532585470085466</v>
      </c>
    </row>
    <row r="132" spans="1:5" x14ac:dyDescent="0.2">
      <c r="A132">
        <v>25</v>
      </c>
      <c r="B132" s="4">
        <f t="shared" si="8"/>
        <v>44572</v>
      </c>
      <c r="C132" s="5">
        <f t="shared" si="12"/>
        <v>2.8571428571428514</v>
      </c>
      <c r="D132" s="5">
        <f t="shared" si="14"/>
        <v>7.3938492063492056</v>
      </c>
      <c r="E132" s="9">
        <f t="shared" si="13"/>
        <v>0.99532585470085466</v>
      </c>
    </row>
    <row r="133" spans="1:5" x14ac:dyDescent="0.2">
      <c r="A133">
        <v>26</v>
      </c>
      <c r="B133" s="4">
        <f>B132+1</f>
        <v>44573</v>
      </c>
      <c r="C133" s="5">
        <f t="shared" si="12"/>
        <v>2.6666666666666607</v>
      </c>
      <c r="D133" s="5">
        <f>D132-(JDB_Coralie!C65+JDB_Coralie!C66+JDB_Constantin!C27)</f>
        <v>7.1403769841269833</v>
      </c>
      <c r="E133" s="9">
        <f t="shared" si="13"/>
        <v>0.96120459401709402</v>
      </c>
    </row>
    <row r="134" spans="1:5" x14ac:dyDescent="0.2">
      <c r="A134">
        <v>27</v>
      </c>
      <c r="B134" s="4">
        <f t="shared" si="8"/>
        <v>44574</v>
      </c>
      <c r="C134" s="5">
        <f t="shared" si="12"/>
        <v>2.4761904761904701</v>
      </c>
      <c r="D134" s="5">
        <f>D133-(JDB_Aurelie!C41+JDB_Aurelie!C42+JDB_Coralie!C67)</f>
        <v>7.105654761904761</v>
      </c>
      <c r="E134" s="9">
        <f t="shared" si="13"/>
        <v>0.95653044871794868</v>
      </c>
    </row>
    <row r="135" spans="1:5" x14ac:dyDescent="0.2">
      <c r="A135">
        <v>28</v>
      </c>
      <c r="B135" s="4">
        <f t="shared" si="8"/>
        <v>44575</v>
      </c>
      <c r="C135" s="5">
        <f t="shared" si="12"/>
        <v>2.2857142857142794</v>
      </c>
      <c r="D135" s="5">
        <f t="shared" si="14"/>
        <v>7.105654761904761</v>
      </c>
      <c r="E135" s="9">
        <f t="shared" si="13"/>
        <v>0.95653044871794868</v>
      </c>
    </row>
    <row r="136" spans="1:5" x14ac:dyDescent="0.2">
      <c r="A136">
        <v>29</v>
      </c>
      <c r="B136" s="4">
        <f t="shared" si="8"/>
        <v>44576</v>
      </c>
      <c r="C136" s="5">
        <f t="shared" si="12"/>
        <v>2.0952380952380887</v>
      </c>
      <c r="D136" s="5">
        <f t="shared" si="14"/>
        <v>7.105654761904761</v>
      </c>
      <c r="E136" s="9">
        <f t="shared" si="13"/>
        <v>0.95653044871794868</v>
      </c>
    </row>
    <row r="137" spans="1:5" x14ac:dyDescent="0.2">
      <c r="A137">
        <v>30</v>
      </c>
      <c r="B137" s="4">
        <f t="shared" si="8"/>
        <v>44577</v>
      </c>
      <c r="C137" s="5">
        <f t="shared" si="12"/>
        <v>1.9047619047618982</v>
      </c>
      <c r="D137" s="5">
        <f>D136-(JDB_Aurelie!C43)</f>
        <v>7.001488095238094</v>
      </c>
      <c r="E137" s="9">
        <f t="shared" si="13"/>
        <v>0.94250801282051277</v>
      </c>
    </row>
    <row r="138" spans="1:5" x14ac:dyDescent="0.2">
      <c r="A138">
        <v>31</v>
      </c>
      <c r="B138" s="4">
        <f t="shared" si="8"/>
        <v>44578</v>
      </c>
      <c r="C138" s="5">
        <f t="shared" si="12"/>
        <v>1.7142857142857078</v>
      </c>
      <c r="D138" s="5">
        <f>D137-(JDB_Aurelie!C44)</f>
        <v>6.959821428571427</v>
      </c>
      <c r="E138" s="9">
        <f t="shared" si="13"/>
        <v>0.93689903846153832</v>
      </c>
    </row>
    <row r="139" spans="1:5" x14ac:dyDescent="0.2">
      <c r="A139">
        <v>32</v>
      </c>
      <c r="B139" s="4">
        <f t="shared" si="8"/>
        <v>44579</v>
      </c>
      <c r="C139" s="5">
        <f t="shared" si="12"/>
        <v>1.5238095238095173</v>
      </c>
      <c r="D139" s="5">
        <f t="shared" si="14"/>
        <v>6.959821428571427</v>
      </c>
      <c r="E139" s="9">
        <f t="shared" si="13"/>
        <v>0.93689903846153832</v>
      </c>
    </row>
    <row r="140" spans="1:5" x14ac:dyDescent="0.2">
      <c r="A140">
        <v>33</v>
      </c>
      <c r="B140" s="4">
        <f t="shared" si="8"/>
        <v>44580</v>
      </c>
      <c r="C140" s="5">
        <f t="shared" si="12"/>
        <v>1.3333333333333268</v>
      </c>
      <c r="D140" s="5">
        <f t="shared" si="14"/>
        <v>6.959821428571427</v>
      </c>
      <c r="E140" s="9">
        <f t="shared" si="13"/>
        <v>0.93689903846153832</v>
      </c>
    </row>
    <row r="141" spans="1:5" x14ac:dyDescent="0.2">
      <c r="A141">
        <v>34</v>
      </c>
      <c r="B141" s="4">
        <f t="shared" si="8"/>
        <v>44581</v>
      </c>
      <c r="C141" s="5">
        <f t="shared" si="12"/>
        <v>1.1428571428571364</v>
      </c>
      <c r="D141" s="5">
        <f t="shared" si="14"/>
        <v>6.959821428571427</v>
      </c>
      <c r="E141" s="9">
        <f t="shared" si="13"/>
        <v>0.93689903846153832</v>
      </c>
    </row>
    <row r="142" spans="1:5" x14ac:dyDescent="0.2">
      <c r="A142">
        <v>35</v>
      </c>
      <c r="B142" s="4">
        <f t="shared" si="8"/>
        <v>44582</v>
      </c>
      <c r="C142" s="5">
        <f t="shared" si="12"/>
        <v>0.95238095238094589</v>
      </c>
      <c r="D142" s="5">
        <f t="shared" si="14"/>
        <v>6.959821428571427</v>
      </c>
      <c r="E142" s="9">
        <f t="shared" si="13"/>
        <v>0.93689903846153832</v>
      </c>
    </row>
    <row r="143" spans="1:5" x14ac:dyDescent="0.2">
      <c r="A143">
        <v>36</v>
      </c>
      <c r="B143" s="4">
        <f t="shared" si="8"/>
        <v>44583</v>
      </c>
      <c r="C143" s="5">
        <f t="shared" si="12"/>
        <v>0.76190476190475542</v>
      </c>
      <c r="D143" s="5">
        <f t="shared" si="14"/>
        <v>6.959821428571427</v>
      </c>
      <c r="E143" s="9">
        <f t="shared" si="13"/>
        <v>0.93689903846153832</v>
      </c>
    </row>
    <row r="144" spans="1:5" x14ac:dyDescent="0.2">
      <c r="A144">
        <v>37</v>
      </c>
      <c r="B144" s="4">
        <f t="shared" si="8"/>
        <v>44584</v>
      </c>
      <c r="C144" s="5">
        <f t="shared" si="12"/>
        <v>0.57142857142856496</v>
      </c>
      <c r="D144" s="5">
        <f t="shared" si="14"/>
        <v>6.959821428571427</v>
      </c>
      <c r="E144" s="9">
        <f t="shared" si="13"/>
        <v>0.93689903846153832</v>
      </c>
    </row>
    <row r="145" spans="1:5" x14ac:dyDescent="0.2">
      <c r="A145">
        <v>38</v>
      </c>
      <c r="B145" s="4">
        <f t="shared" si="8"/>
        <v>44585</v>
      </c>
      <c r="C145" s="5">
        <f t="shared" si="12"/>
        <v>0.38095238095237449</v>
      </c>
      <c r="D145" s="5">
        <f>D144-(JDB_Commun!C23*4+JDB_Angela!C52+JDB_Angela!C53+JDB_Aurelie!C45+JDB_Aurelie!C46+JDB_Constantin!C28)</f>
        <v>6.5500992063492047</v>
      </c>
      <c r="E145" s="9">
        <f t="shared" si="13"/>
        <v>0.88174412393162382</v>
      </c>
    </row>
    <row r="146" spans="1:5" x14ac:dyDescent="0.2">
      <c r="A146">
        <v>39</v>
      </c>
      <c r="B146" s="4">
        <f t="shared" si="8"/>
        <v>44586</v>
      </c>
      <c r="C146" s="5">
        <f t="shared" si="12"/>
        <v>0.19047619047618403</v>
      </c>
      <c r="D146" s="5">
        <f>D145-(JDB_Commun!C24*4+JDB_Commun!C25*4+JDB_Angela!C54+JDB_Aurelie!C47+JDB_Coralie!C68)</f>
        <v>6.1230158730158717</v>
      </c>
      <c r="E146" s="9">
        <f>D146/$C$108</f>
        <v>0.8242521367521366</v>
      </c>
    </row>
    <row r="150" spans="1:5" ht="26" x14ac:dyDescent="0.2">
      <c r="B150" s="13" t="s">
        <v>9</v>
      </c>
      <c r="C150" s="14"/>
      <c r="D150" s="14"/>
      <c r="E150" s="14"/>
    </row>
    <row r="151" spans="1:5" x14ac:dyDescent="0.2">
      <c r="A151">
        <v>1</v>
      </c>
      <c r="B151" s="4">
        <f>B146+1</f>
        <v>44587</v>
      </c>
      <c r="C151" s="5">
        <f>($F$1*4/7)*A177</f>
        <v>5.1428571428571423</v>
      </c>
      <c r="D151" s="5">
        <f>C151-(JDB_Angela!C55+JDB_Angela!C56+JDB_Aurelie!C48+JDB_Coralie!C69+JDB_Aurelie!C49)</f>
        <v>4.7157738095238093</v>
      </c>
      <c r="E151" s="9">
        <f>D151/$C$151</f>
        <v>0.9169560185185186</v>
      </c>
    </row>
    <row r="152" spans="1:5" x14ac:dyDescent="0.2">
      <c r="A152">
        <v>2</v>
      </c>
      <c r="B152" s="4">
        <f>B151+1</f>
        <v>44588</v>
      </c>
      <c r="C152" s="5">
        <f>C151-(($F$1/7)*4)</f>
        <v>4.9523809523809517</v>
      </c>
      <c r="D152" s="5">
        <f>D151</f>
        <v>4.7157738095238093</v>
      </c>
      <c r="E152" s="9">
        <f t="shared" ref="E151:E177" si="15">D152/$C$151</f>
        <v>0.9169560185185186</v>
      </c>
    </row>
    <row r="153" spans="1:5" x14ac:dyDescent="0.2">
      <c r="A153">
        <v>3</v>
      </c>
      <c r="B153" s="4">
        <f t="shared" ref="B153:B177" si="16">B152+1</f>
        <v>44589</v>
      </c>
      <c r="C153" s="5">
        <f t="shared" ref="C153:C177" si="17">C152-(($F$1/7)*4)</f>
        <v>4.761904761904761</v>
      </c>
      <c r="D153" s="5">
        <f t="shared" ref="D153:D177" si="18">D152</f>
        <v>4.7157738095238093</v>
      </c>
      <c r="E153" s="9">
        <f t="shared" si="15"/>
        <v>0.9169560185185186</v>
      </c>
    </row>
    <row r="154" spans="1:5" x14ac:dyDescent="0.2">
      <c r="A154">
        <v>4</v>
      </c>
      <c r="B154" s="4">
        <f t="shared" si="16"/>
        <v>44590</v>
      </c>
      <c r="C154" s="5">
        <f t="shared" si="17"/>
        <v>4.5714285714285703</v>
      </c>
      <c r="D154" s="5">
        <f t="shared" si="18"/>
        <v>4.7157738095238093</v>
      </c>
      <c r="E154" s="9">
        <f t="shared" si="15"/>
        <v>0.9169560185185186</v>
      </c>
    </row>
    <row r="155" spans="1:5" x14ac:dyDescent="0.2">
      <c r="A155">
        <v>5</v>
      </c>
      <c r="B155" s="4">
        <f t="shared" si="16"/>
        <v>44591</v>
      </c>
      <c r="C155" s="5">
        <f t="shared" si="17"/>
        <v>4.3809523809523796</v>
      </c>
      <c r="D155" s="5">
        <f t="shared" si="18"/>
        <v>4.7157738095238093</v>
      </c>
      <c r="E155" s="9">
        <f t="shared" si="15"/>
        <v>0.9169560185185186</v>
      </c>
    </row>
    <row r="156" spans="1:5" x14ac:dyDescent="0.2">
      <c r="A156">
        <v>6</v>
      </c>
      <c r="B156" s="4">
        <f t="shared" si="16"/>
        <v>44592</v>
      </c>
      <c r="C156" s="5">
        <f t="shared" si="17"/>
        <v>4.1904761904761889</v>
      </c>
      <c r="D156" s="5">
        <f t="shared" si="18"/>
        <v>4.7157738095238093</v>
      </c>
      <c r="E156" s="9">
        <f t="shared" si="15"/>
        <v>0.9169560185185186</v>
      </c>
    </row>
    <row r="157" spans="1:5" x14ac:dyDescent="0.2">
      <c r="A157">
        <v>7</v>
      </c>
      <c r="B157" s="4">
        <f t="shared" si="16"/>
        <v>44593</v>
      </c>
      <c r="C157" s="5">
        <f t="shared" si="17"/>
        <v>3.9999999999999982</v>
      </c>
      <c r="D157" s="5">
        <f t="shared" si="18"/>
        <v>4.7157738095238093</v>
      </c>
      <c r="E157" s="9">
        <f t="shared" si="15"/>
        <v>0.9169560185185186</v>
      </c>
    </row>
    <row r="158" spans="1:5" x14ac:dyDescent="0.2">
      <c r="A158">
        <v>8</v>
      </c>
      <c r="B158" s="4">
        <f t="shared" si="16"/>
        <v>44594</v>
      </c>
      <c r="C158" s="5">
        <f t="shared" si="17"/>
        <v>3.8095238095238075</v>
      </c>
      <c r="D158" s="5">
        <f t="shared" si="18"/>
        <v>4.7157738095238093</v>
      </c>
      <c r="E158" s="9">
        <f t="shared" si="15"/>
        <v>0.9169560185185186</v>
      </c>
    </row>
    <row r="159" spans="1:5" x14ac:dyDescent="0.2">
      <c r="A159">
        <v>9</v>
      </c>
      <c r="B159" s="4">
        <f t="shared" si="16"/>
        <v>44595</v>
      </c>
      <c r="C159" s="5">
        <f t="shared" si="17"/>
        <v>3.6190476190476168</v>
      </c>
      <c r="D159" s="5">
        <f t="shared" si="18"/>
        <v>4.7157738095238093</v>
      </c>
      <c r="E159" s="9">
        <f t="shared" si="15"/>
        <v>0.9169560185185186</v>
      </c>
    </row>
    <row r="160" spans="1:5" x14ac:dyDescent="0.2">
      <c r="A160">
        <v>10</v>
      </c>
      <c r="B160" s="4">
        <f t="shared" si="16"/>
        <v>44596</v>
      </c>
      <c r="C160" s="5">
        <f t="shared" si="17"/>
        <v>3.4285714285714262</v>
      </c>
      <c r="D160" s="5">
        <f t="shared" si="18"/>
        <v>4.7157738095238093</v>
      </c>
      <c r="E160" s="9">
        <f t="shared" si="15"/>
        <v>0.9169560185185186</v>
      </c>
    </row>
    <row r="161" spans="1:5" x14ac:dyDescent="0.2">
      <c r="A161">
        <v>11</v>
      </c>
      <c r="B161" s="4">
        <f t="shared" si="16"/>
        <v>44597</v>
      </c>
      <c r="C161" s="5">
        <f t="shared" si="17"/>
        <v>3.2380952380952355</v>
      </c>
      <c r="D161" s="5">
        <f t="shared" si="18"/>
        <v>4.7157738095238093</v>
      </c>
      <c r="E161" s="9">
        <f t="shared" si="15"/>
        <v>0.9169560185185186</v>
      </c>
    </row>
    <row r="162" spans="1:5" x14ac:dyDescent="0.2">
      <c r="A162">
        <v>12</v>
      </c>
      <c r="B162" s="4">
        <f t="shared" si="16"/>
        <v>44598</v>
      </c>
      <c r="C162" s="5">
        <f t="shared" si="17"/>
        <v>3.0476190476190448</v>
      </c>
      <c r="D162" s="5">
        <f t="shared" si="18"/>
        <v>4.7157738095238093</v>
      </c>
      <c r="E162" s="9">
        <f t="shared" si="15"/>
        <v>0.9169560185185186</v>
      </c>
    </row>
    <row r="163" spans="1:5" x14ac:dyDescent="0.2">
      <c r="A163">
        <v>13</v>
      </c>
      <c r="B163" s="4">
        <f t="shared" si="16"/>
        <v>44599</v>
      </c>
      <c r="C163" s="5">
        <f t="shared" si="17"/>
        <v>2.8571428571428541</v>
      </c>
      <c r="D163" s="5">
        <f t="shared" si="18"/>
        <v>4.7157738095238093</v>
      </c>
      <c r="E163" s="9">
        <f t="shared" si="15"/>
        <v>0.9169560185185186</v>
      </c>
    </row>
    <row r="164" spans="1:5" x14ac:dyDescent="0.2">
      <c r="A164">
        <v>14</v>
      </c>
      <c r="B164" s="4">
        <f t="shared" si="16"/>
        <v>44600</v>
      </c>
      <c r="C164" s="5">
        <f t="shared" si="17"/>
        <v>2.6666666666666634</v>
      </c>
      <c r="D164" s="5">
        <f t="shared" si="18"/>
        <v>4.7157738095238093</v>
      </c>
      <c r="E164" s="9">
        <f t="shared" si="15"/>
        <v>0.9169560185185186</v>
      </c>
    </row>
    <row r="165" spans="1:5" x14ac:dyDescent="0.2">
      <c r="A165">
        <v>15</v>
      </c>
      <c r="B165" s="4">
        <f t="shared" si="16"/>
        <v>44601</v>
      </c>
      <c r="C165" s="5">
        <f t="shared" si="17"/>
        <v>2.4761904761904727</v>
      </c>
      <c r="D165" s="5">
        <f t="shared" si="18"/>
        <v>4.7157738095238093</v>
      </c>
      <c r="E165" s="9">
        <f>D165/$C$151</f>
        <v>0.9169560185185186</v>
      </c>
    </row>
    <row r="166" spans="1:5" x14ac:dyDescent="0.2">
      <c r="A166">
        <v>16</v>
      </c>
      <c r="B166" s="4">
        <f t="shared" si="16"/>
        <v>44602</v>
      </c>
      <c r="C166" s="5">
        <f t="shared" si="17"/>
        <v>2.285714285714282</v>
      </c>
      <c r="D166" s="5">
        <f t="shared" si="18"/>
        <v>4.7157738095238093</v>
      </c>
      <c r="E166" s="9">
        <f t="shared" si="15"/>
        <v>0.9169560185185186</v>
      </c>
    </row>
    <row r="167" spans="1:5" x14ac:dyDescent="0.2">
      <c r="A167">
        <v>17</v>
      </c>
      <c r="B167" s="4">
        <f t="shared" si="16"/>
        <v>44603</v>
      </c>
      <c r="C167" s="5">
        <f t="shared" si="17"/>
        <v>2.0952380952380913</v>
      </c>
      <c r="D167" s="5">
        <f t="shared" si="18"/>
        <v>4.7157738095238093</v>
      </c>
      <c r="E167" s="9">
        <f t="shared" si="15"/>
        <v>0.9169560185185186</v>
      </c>
    </row>
    <row r="168" spans="1:5" x14ac:dyDescent="0.2">
      <c r="A168">
        <v>18</v>
      </c>
      <c r="B168" s="4">
        <f t="shared" si="16"/>
        <v>44604</v>
      </c>
      <c r="C168" s="5">
        <f t="shared" si="17"/>
        <v>1.9047619047619009</v>
      </c>
      <c r="D168" s="5">
        <f t="shared" si="18"/>
        <v>4.7157738095238093</v>
      </c>
      <c r="E168" s="9">
        <f t="shared" si="15"/>
        <v>0.9169560185185186</v>
      </c>
    </row>
    <row r="169" spans="1:5" x14ac:dyDescent="0.2">
      <c r="A169">
        <v>19</v>
      </c>
      <c r="B169" s="4">
        <f t="shared" si="16"/>
        <v>44605</v>
      </c>
      <c r="C169" s="5">
        <f t="shared" si="17"/>
        <v>1.7142857142857104</v>
      </c>
      <c r="D169" s="5">
        <f t="shared" si="18"/>
        <v>4.7157738095238093</v>
      </c>
      <c r="E169" s="9">
        <f t="shared" si="15"/>
        <v>0.9169560185185186</v>
      </c>
    </row>
    <row r="170" spans="1:5" x14ac:dyDescent="0.2">
      <c r="A170">
        <v>20</v>
      </c>
      <c r="B170" s="4">
        <f t="shared" si="16"/>
        <v>44606</v>
      </c>
      <c r="C170" s="5">
        <f t="shared" si="17"/>
        <v>1.52380952380952</v>
      </c>
      <c r="D170" s="5">
        <f t="shared" si="18"/>
        <v>4.7157738095238093</v>
      </c>
      <c r="E170" s="9">
        <f t="shared" si="15"/>
        <v>0.9169560185185186</v>
      </c>
    </row>
    <row r="171" spans="1:5" x14ac:dyDescent="0.2">
      <c r="A171">
        <v>21</v>
      </c>
      <c r="B171" s="10">
        <f t="shared" si="16"/>
        <v>44607</v>
      </c>
      <c r="C171" s="11">
        <f>C170-(($F$1/7)*4)</f>
        <v>1.3333333333333295</v>
      </c>
      <c r="D171" s="5">
        <f t="shared" si="18"/>
        <v>4.7157738095238093</v>
      </c>
      <c r="E171" s="9">
        <f t="shared" si="15"/>
        <v>0.9169560185185186</v>
      </c>
    </row>
    <row r="172" spans="1:5" x14ac:dyDescent="0.2">
      <c r="A172">
        <v>22</v>
      </c>
      <c r="B172" s="4">
        <f t="shared" si="16"/>
        <v>44608</v>
      </c>
      <c r="C172" s="5">
        <f t="shared" si="17"/>
        <v>1.142857142857139</v>
      </c>
      <c r="D172" s="5">
        <f t="shared" si="18"/>
        <v>4.7157738095238093</v>
      </c>
      <c r="E172" s="9">
        <f t="shared" si="15"/>
        <v>0.9169560185185186</v>
      </c>
    </row>
    <row r="173" spans="1:5" x14ac:dyDescent="0.2">
      <c r="A173">
        <v>23</v>
      </c>
      <c r="B173" s="4">
        <f t="shared" si="16"/>
        <v>44609</v>
      </c>
      <c r="C173" s="5">
        <f t="shared" si="17"/>
        <v>0.95238095238094855</v>
      </c>
      <c r="D173" s="5">
        <f t="shared" si="18"/>
        <v>4.7157738095238093</v>
      </c>
      <c r="E173" s="9">
        <f t="shared" si="15"/>
        <v>0.9169560185185186</v>
      </c>
    </row>
    <row r="174" spans="1:5" x14ac:dyDescent="0.2">
      <c r="A174">
        <v>24</v>
      </c>
      <c r="B174" s="4">
        <f t="shared" si="16"/>
        <v>44610</v>
      </c>
      <c r="C174" s="5">
        <f t="shared" si="17"/>
        <v>0.76190476190475809</v>
      </c>
      <c r="D174" s="5">
        <f t="shared" si="18"/>
        <v>4.7157738095238093</v>
      </c>
      <c r="E174" s="9">
        <f t="shared" si="15"/>
        <v>0.9169560185185186</v>
      </c>
    </row>
    <row r="175" spans="1:5" x14ac:dyDescent="0.2">
      <c r="A175">
        <v>25</v>
      </c>
      <c r="B175" s="4">
        <f t="shared" si="16"/>
        <v>44611</v>
      </c>
      <c r="C175" s="5">
        <f t="shared" si="17"/>
        <v>0.57142857142856762</v>
      </c>
      <c r="D175" s="5">
        <f t="shared" si="18"/>
        <v>4.7157738095238093</v>
      </c>
      <c r="E175" s="9">
        <f t="shared" si="15"/>
        <v>0.9169560185185186</v>
      </c>
    </row>
    <row r="176" spans="1:5" x14ac:dyDescent="0.2">
      <c r="A176">
        <v>26</v>
      </c>
      <c r="B176" s="4">
        <f t="shared" si="16"/>
        <v>44612</v>
      </c>
      <c r="C176" s="5">
        <f t="shared" si="17"/>
        <v>0.38095238095237716</v>
      </c>
      <c r="D176" s="5">
        <f t="shared" si="18"/>
        <v>4.7157738095238093</v>
      </c>
      <c r="E176" s="9">
        <f t="shared" si="15"/>
        <v>0.9169560185185186</v>
      </c>
    </row>
    <row r="177" spans="1:5" x14ac:dyDescent="0.2">
      <c r="A177">
        <v>27</v>
      </c>
      <c r="B177" s="4">
        <f t="shared" si="16"/>
        <v>44613</v>
      </c>
      <c r="C177" s="5">
        <f t="shared" si="17"/>
        <v>0.19047619047618669</v>
      </c>
      <c r="D177" s="5">
        <f t="shared" si="18"/>
        <v>4.7157738095238093</v>
      </c>
      <c r="E177" s="9">
        <f>D177/$C$151</f>
        <v>0.9169560185185186</v>
      </c>
    </row>
  </sheetData>
  <mergeCells count="6">
    <mergeCell ref="B2:E2"/>
    <mergeCell ref="B82:E82"/>
    <mergeCell ref="B150:E150"/>
    <mergeCell ref="B25:E25"/>
    <mergeCell ref="B57:E57"/>
    <mergeCell ref="B107:E107"/>
  </mergeCells>
  <conditionalFormatting sqref="F123 B1:E21 B26:E53 B58:E103 B108:E146">
    <cfRule type="timePeriod" dxfId="32" priority="7" timePeriod="today">
      <formula>FLOOR(B1,1)=TODAY()</formula>
    </cfRule>
  </conditionalFormatting>
  <conditionalFormatting sqref="B150:E177">
    <cfRule type="timePeriod" dxfId="31" priority="5" timePeriod="today">
      <formula>FLOOR(B150,1)=TODAY()</formula>
    </cfRule>
  </conditionalFormatting>
  <conditionalFormatting sqref="B25:E25">
    <cfRule type="timePeriod" dxfId="30" priority="4" timePeriod="today">
      <formula>FLOOR(B25,1)=TODAY()</formula>
    </cfRule>
  </conditionalFormatting>
  <conditionalFormatting sqref="B22:E24">
    <cfRule type="timePeriod" dxfId="29" priority="3" timePeriod="today">
      <formula>FLOOR(B22,1)=TODAY()</formula>
    </cfRule>
  </conditionalFormatting>
  <conditionalFormatting sqref="B54:E57">
    <cfRule type="timePeriod" dxfId="28" priority="2" timePeriod="today">
      <formula>FLOOR(B54,1)=TODAY()</formula>
    </cfRule>
  </conditionalFormatting>
  <conditionalFormatting sqref="B107:E107">
    <cfRule type="timePeriod" dxfId="27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A6CF-4A80-8C4E-AFAA-845938CA71CB}">
  <sheetPr codeName="Feuil10">
    <tabColor rgb="FFD3CFC3"/>
    <pageSetUpPr fitToPage="1"/>
  </sheetPr>
  <dimension ref="A1:Z990"/>
  <sheetViews>
    <sheetView showGridLines="0" zoomScaleNormal="100" workbookViewId="0">
      <selection activeCell="B28" sqref="B28"/>
    </sheetView>
  </sheetViews>
  <sheetFormatPr baseColWidth="10" defaultColWidth="12.5" defaultRowHeight="15" customHeight="1" x14ac:dyDescent="0.2"/>
  <cols>
    <col min="1" max="1" width="2.5" style="18" customWidth="1"/>
    <col min="2" max="2" width="25" style="18" customWidth="1"/>
    <col min="3" max="3" width="12.83203125" style="24" customWidth="1"/>
    <col min="4" max="4" width="91.5" style="18" customWidth="1"/>
    <col min="5" max="26" width="7.5" style="18" customWidth="1"/>
    <col min="27" max="16384" width="12.5" style="18"/>
  </cols>
  <sheetData>
    <row r="1" spans="1:26" ht="64.5" customHeight="1" x14ac:dyDescent="0.2">
      <c r="A1" s="15"/>
      <c r="B1" s="16" t="s">
        <v>184</v>
      </c>
      <c r="C1" s="17"/>
      <c r="D1" s="1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32"/>
      <c r="B2" s="19" t="s">
        <v>11</v>
      </c>
      <c r="C2" s="20" t="s">
        <v>12</v>
      </c>
      <c r="D2" s="19" t="s">
        <v>13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30.75" customHeight="1" x14ac:dyDescent="0.2">
      <c r="B3" s="99">
        <v>44459</v>
      </c>
      <c r="C3" s="100">
        <v>3.472222222222222E-3</v>
      </c>
      <c r="D3" s="37" t="s">
        <v>185</v>
      </c>
    </row>
    <row r="4" spans="1:26" ht="30.75" customHeight="1" x14ac:dyDescent="0.2">
      <c r="B4" s="99">
        <v>44463</v>
      </c>
      <c r="C4" s="100">
        <v>1.3888888888888889E-3</v>
      </c>
      <c r="D4" s="37" t="s">
        <v>186</v>
      </c>
    </row>
    <row r="5" spans="1:26" ht="30.75" customHeight="1" x14ac:dyDescent="0.2">
      <c r="B5" s="99">
        <v>44463</v>
      </c>
      <c r="C5" s="100">
        <v>4.1666666666666664E-2</v>
      </c>
      <c r="D5" s="37" t="s">
        <v>88</v>
      </c>
    </row>
    <row r="6" spans="1:26" ht="30.75" customHeight="1" x14ac:dyDescent="0.2">
      <c r="B6" s="99">
        <v>44468</v>
      </c>
      <c r="C6" s="100">
        <v>8.3333333333333329E-2</v>
      </c>
      <c r="D6" s="84" t="s">
        <v>187</v>
      </c>
    </row>
    <row r="7" spans="1:26" ht="30.75" customHeight="1" thickBot="1" x14ac:dyDescent="0.25">
      <c r="B7" s="101">
        <v>44477</v>
      </c>
      <c r="C7" s="102">
        <v>6.9444444444444441E-3</v>
      </c>
      <c r="D7" s="46" t="s">
        <v>188</v>
      </c>
    </row>
    <row r="8" spans="1:26" ht="30.75" customHeight="1" thickTop="1" x14ac:dyDescent="0.2">
      <c r="B8" s="99">
        <v>44479</v>
      </c>
      <c r="C8" s="103">
        <v>6.25E-2</v>
      </c>
      <c r="D8" s="48" t="s">
        <v>189</v>
      </c>
    </row>
    <row r="9" spans="1:26" ht="30.75" customHeight="1" x14ac:dyDescent="0.2">
      <c r="B9" s="99">
        <v>44485</v>
      </c>
      <c r="C9" s="104">
        <v>2.0833333333333332E-2</v>
      </c>
      <c r="D9" s="105" t="s">
        <v>190</v>
      </c>
    </row>
    <row r="10" spans="1:26" ht="30.75" customHeight="1" x14ac:dyDescent="0.2">
      <c r="B10" s="99">
        <v>44488</v>
      </c>
      <c r="C10" s="100">
        <v>4.1666666666666664E-2</v>
      </c>
      <c r="D10" s="37" t="s">
        <v>191</v>
      </c>
    </row>
    <row r="11" spans="1:26" ht="30.75" customHeight="1" x14ac:dyDescent="0.2">
      <c r="B11" s="99">
        <v>44494</v>
      </c>
      <c r="C11" s="103">
        <v>1.3888888888888888E-2</v>
      </c>
      <c r="D11" s="48" t="s">
        <v>192</v>
      </c>
    </row>
    <row r="12" spans="1:26" ht="30.75" customHeight="1" x14ac:dyDescent="0.2">
      <c r="B12" s="99">
        <v>44494</v>
      </c>
      <c r="C12" s="100">
        <v>3.125E-2</v>
      </c>
      <c r="D12" s="37" t="s">
        <v>193</v>
      </c>
    </row>
    <row r="13" spans="1:26" ht="30.75" customHeight="1" x14ac:dyDescent="0.2">
      <c r="B13" s="106">
        <v>44494</v>
      </c>
      <c r="C13" s="104">
        <v>2.0833333333333332E-2</v>
      </c>
      <c r="D13" s="105" t="s">
        <v>194</v>
      </c>
    </row>
    <row r="14" spans="1:26" ht="30.75" customHeight="1" thickBot="1" x14ac:dyDescent="0.25">
      <c r="B14" s="107">
        <v>44502</v>
      </c>
      <c r="C14" s="102">
        <v>4.1666666666666664E-2</v>
      </c>
      <c r="D14" s="46" t="s">
        <v>195</v>
      </c>
    </row>
    <row r="15" spans="1:26" ht="30.75" customHeight="1" thickTop="1" x14ac:dyDescent="0.2">
      <c r="B15" s="106">
        <v>44506</v>
      </c>
      <c r="C15" s="108">
        <v>2.0833333333333332E-2</v>
      </c>
      <c r="D15" s="93" t="s">
        <v>196</v>
      </c>
    </row>
    <row r="16" spans="1:26" ht="30.75" customHeight="1" x14ac:dyDescent="0.2">
      <c r="B16" s="106">
        <v>44508</v>
      </c>
      <c r="C16" s="104">
        <v>2.0833333333333332E-2</v>
      </c>
      <c r="D16" s="105" t="s">
        <v>197</v>
      </c>
    </row>
    <row r="17" spans="2:4" ht="30.75" customHeight="1" x14ac:dyDescent="0.2">
      <c r="B17" s="109">
        <v>44520</v>
      </c>
      <c r="C17" s="110">
        <v>6.25E-2</v>
      </c>
      <c r="D17" s="79" t="s">
        <v>198</v>
      </c>
    </row>
    <row r="18" spans="2:4" ht="30.75" customHeight="1" x14ac:dyDescent="0.2">
      <c r="B18" s="109">
        <v>44520</v>
      </c>
      <c r="C18" s="110">
        <v>3.125E-2</v>
      </c>
      <c r="D18" s="79" t="s">
        <v>199</v>
      </c>
    </row>
    <row r="19" spans="2:4" ht="30.75" customHeight="1" x14ac:dyDescent="0.2">
      <c r="B19" s="109">
        <v>44521</v>
      </c>
      <c r="C19" s="111">
        <v>2.0833333333333332E-2</v>
      </c>
      <c r="D19" s="76" t="s">
        <v>200</v>
      </c>
    </row>
    <row r="20" spans="2:4" ht="30.75" customHeight="1" x14ac:dyDescent="0.2">
      <c r="B20" s="109">
        <v>44522</v>
      </c>
      <c r="C20" s="110">
        <v>2.0833333333333332E-2</v>
      </c>
      <c r="D20" s="79" t="s">
        <v>201</v>
      </c>
    </row>
    <row r="21" spans="2:4" ht="30.75" customHeight="1" x14ac:dyDescent="0.2">
      <c r="B21" s="109">
        <v>44522</v>
      </c>
      <c r="C21" s="110">
        <v>6.25E-2</v>
      </c>
      <c r="D21" s="79" t="s">
        <v>202</v>
      </c>
    </row>
    <row r="22" spans="2:4" ht="30.75" customHeight="1" x14ac:dyDescent="0.2">
      <c r="B22" s="109">
        <v>44523</v>
      </c>
      <c r="C22" s="110">
        <v>0.16666666666666666</v>
      </c>
      <c r="D22" s="79" t="s">
        <v>203</v>
      </c>
    </row>
    <row r="23" spans="2:4" ht="30.75" customHeight="1" thickBot="1" x14ac:dyDescent="0.25">
      <c r="B23" s="112">
        <v>44523</v>
      </c>
      <c r="C23" s="113">
        <v>6.25E-2</v>
      </c>
      <c r="D23" s="78" t="s">
        <v>204</v>
      </c>
    </row>
    <row r="24" spans="2:4" ht="30.75" customHeight="1" thickTop="1" x14ac:dyDescent="0.2">
      <c r="B24" s="106">
        <v>44546</v>
      </c>
      <c r="C24" s="104">
        <v>0.125</v>
      </c>
      <c r="D24" s="105" t="s">
        <v>205</v>
      </c>
    </row>
    <row r="25" spans="2:4" ht="30.75" customHeight="1" x14ac:dyDescent="0.2">
      <c r="B25" s="106">
        <v>44546</v>
      </c>
      <c r="C25" s="104">
        <v>3.125E-2</v>
      </c>
      <c r="D25" s="105" t="s">
        <v>206</v>
      </c>
    </row>
    <row r="26" spans="2:4" ht="30.75" customHeight="1" thickBot="1" x14ac:dyDescent="0.25">
      <c r="B26" s="107">
        <v>44546</v>
      </c>
      <c r="C26" s="102">
        <v>2.0833333333333332E-2</v>
      </c>
      <c r="D26" s="46" t="s">
        <v>207</v>
      </c>
    </row>
    <row r="27" spans="2:4" ht="30.75" customHeight="1" thickTop="1" x14ac:dyDescent="0.2">
      <c r="B27" s="106">
        <v>44573</v>
      </c>
      <c r="C27" s="108">
        <v>0.125</v>
      </c>
      <c r="D27" s="93" t="s">
        <v>208</v>
      </c>
    </row>
    <row r="28" spans="2:4" ht="30.75" customHeight="1" thickBot="1" x14ac:dyDescent="0.25">
      <c r="B28" s="107">
        <v>44585</v>
      </c>
      <c r="C28" s="102">
        <v>0.16666666666666666</v>
      </c>
      <c r="D28" s="46" t="s">
        <v>209</v>
      </c>
    </row>
    <row r="29" spans="2:4" ht="30.75" customHeight="1" thickTop="1" x14ac:dyDescent="0.2">
      <c r="B29" s="114"/>
      <c r="C29" s="115"/>
      <c r="D29" s="81"/>
    </row>
    <row r="30" spans="2:4" ht="30.75" customHeight="1" x14ac:dyDescent="0.2">
      <c r="B30" s="34"/>
      <c r="C30" s="26"/>
      <c r="D30" s="30"/>
    </row>
    <row r="31" spans="2:4" ht="30.75" customHeight="1" x14ac:dyDescent="0.2">
      <c r="B31" s="34"/>
      <c r="C31" s="26"/>
      <c r="D31" s="30"/>
    </row>
    <row r="32" spans="2:4" ht="30.75" customHeight="1" x14ac:dyDescent="0.2">
      <c r="B32" s="34"/>
      <c r="C32" s="26"/>
      <c r="D32" s="30"/>
    </row>
    <row r="33" spans="2:4" ht="30.75" customHeight="1" x14ac:dyDescent="0.2">
      <c r="B33" s="34"/>
      <c r="C33" s="28"/>
      <c r="D33" s="31"/>
    </row>
    <row r="34" spans="2:4" ht="30.75" customHeight="1" x14ac:dyDescent="0.2"/>
    <row r="35" spans="2:4" ht="30.75" customHeight="1" x14ac:dyDescent="0.2"/>
    <row r="36" spans="2:4" ht="30.75" customHeight="1" x14ac:dyDescent="0.2"/>
    <row r="37" spans="2:4" ht="30.75" customHeight="1" x14ac:dyDescent="0.2"/>
    <row r="38" spans="2:4" ht="30.75" customHeight="1" x14ac:dyDescent="0.2"/>
    <row r="39" spans="2:4" ht="30.75" customHeight="1" x14ac:dyDescent="0.2"/>
    <row r="40" spans="2:4" ht="30.75" customHeight="1" x14ac:dyDescent="0.2"/>
    <row r="41" spans="2:4" ht="30.75" customHeight="1" x14ac:dyDescent="0.2"/>
    <row r="42" spans="2:4" ht="30.75" customHeight="1" x14ac:dyDescent="0.2"/>
    <row r="43" spans="2:4" ht="30.75" customHeight="1" x14ac:dyDescent="0.2"/>
    <row r="44" spans="2:4" ht="30.75" customHeight="1" x14ac:dyDescent="0.2"/>
    <row r="45" spans="2:4" ht="30.75" customHeight="1" x14ac:dyDescent="0.2"/>
    <row r="46" spans="2:4" ht="30.75" customHeight="1" x14ac:dyDescent="0.2"/>
    <row r="47" spans="2:4" ht="30.75" customHeight="1" x14ac:dyDescent="0.2"/>
    <row r="48" spans="2:4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909D9-30AE-364F-BCE4-3EC74ABD5BB5}">
  <sheetPr codeName="Feuil2"/>
  <dimension ref="A1:F177"/>
  <sheetViews>
    <sheetView showGridLines="0" zoomScale="110" zoomScaleNormal="70" workbookViewId="0">
      <pane ySplit="1" topLeftCell="A148" activePane="bottomLeft" state="frozen"/>
      <selection pane="bottomLeft" activeCell="D151" sqref="D151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" t="s">
        <v>8</v>
      </c>
      <c r="C2" s="14"/>
      <c r="D2" s="14"/>
      <c r="E2" s="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C3-(JDB_Commun!C4+JDB_Commun!C5+JDB_Angela!C3)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0.8561507936507935</v>
      </c>
      <c r="E5" s="6">
        <f t="shared" ref="E5:E37" si="1">D5/$C$3</f>
        <v>0.94627192982456132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D5-(JDB_Angela!C4)</f>
        <v>0.80406746031746013</v>
      </c>
      <c r="E6" s="6">
        <f t="shared" si="1"/>
        <v>0.88870614035087714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D6-(JDB_Angela!C5)</f>
        <v>0.77628968253968234</v>
      </c>
      <c r="E7" s="6">
        <f t="shared" si="1"/>
        <v>0.85800438596491213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D7-(JDB_Angela!C6)</f>
        <v>0.76934523809523792</v>
      </c>
      <c r="E8" s="6">
        <f t="shared" si="1"/>
        <v>0.85032894736842091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0.76934523809523792</v>
      </c>
      <c r="E9" s="6">
        <f t="shared" si="1"/>
        <v>0.85032894736842091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D9-(JDB_Angela!C7)</f>
        <v>0.72767857142857129</v>
      </c>
      <c r="E10" s="6">
        <f t="shared" si="1"/>
        <v>0.80427631578947367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D10-(JDB_Angela!C8)</f>
        <v>0.68601190476190466</v>
      </c>
      <c r="E11" s="6">
        <f t="shared" si="1"/>
        <v>0.75822368421052633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D11-(JDB_Commun!C6+JDB_Angela!C9)</f>
        <v>0.6374007936507935</v>
      </c>
      <c r="E12" s="6">
        <f t="shared" si="1"/>
        <v>0.70449561403508765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9" si="2">D12</f>
        <v>0.6374007936507935</v>
      </c>
      <c r="E13" s="6">
        <f t="shared" si="1"/>
        <v>0.70449561403508765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0.59226190476190466</v>
      </c>
      <c r="E14" s="6">
        <f t="shared" si="1"/>
        <v>0.65460526315789469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0.59226190476190466</v>
      </c>
      <c r="E15" s="6">
        <f t="shared" si="1"/>
        <v>0.65460526315789469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0.56101190476190466</v>
      </c>
      <c r="E16" s="6">
        <f t="shared" si="1"/>
        <v>0.62006578947368418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0.56101190476190466</v>
      </c>
      <c r="E17" s="6">
        <f t="shared" si="1"/>
        <v>0.62006578947368418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0.56101190476190466</v>
      </c>
      <c r="E18" s="6">
        <f t="shared" si="1"/>
        <v>0.62006578947368418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0.56101190476190466</v>
      </c>
      <c r="E19" s="6">
        <f t="shared" si="1"/>
        <v>0.62006578947368418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0.56101190476190466</v>
      </c>
      <c r="E20" s="6">
        <f t="shared" si="1"/>
        <v>0.62006578947368418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D20-(JDB_Commun!C9)</f>
        <v>0.53323412698412687</v>
      </c>
      <c r="E21" s="6">
        <f>D21/$C$3</f>
        <v>0.58936403508771928</v>
      </c>
    </row>
    <row r="25" spans="1:5" ht="26" x14ac:dyDescent="0.2">
      <c r="A25" s="1"/>
      <c r="B25" s="13" t="s">
        <v>3</v>
      </c>
      <c r="C25" s="14"/>
      <c r="D25" s="14"/>
      <c r="E25" s="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D26-(JDB_Angela!C10)</f>
        <v>1.3125</v>
      </c>
      <c r="E27" s="6">
        <f>D27/$C$26</f>
        <v>0.984375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D27-(JDB_Commun!C10+JDB_Angela!C11+JDB_Angela!C12)</f>
        <v>1.1770833333333333</v>
      </c>
      <c r="E28" s="6">
        <f t="shared" ref="E28:E53" si="4">D28/$C$26</f>
        <v>0.8828125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4" si="5">D28</f>
        <v>1.1770833333333333</v>
      </c>
      <c r="E29" s="6">
        <f t="shared" si="4"/>
        <v>0.8828125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D29-(JDB_Angela!C13+JDB_Angela!C14+JDB_Angela!C15)</f>
        <v>1.1145833333333333</v>
      </c>
      <c r="E30" s="6">
        <f t="shared" si="4"/>
        <v>0.8359375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1.0729166666666665</v>
      </c>
      <c r="E31" s="6">
        <f t="shared" si="4"/>
        <v>0.80468749999999989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D31-(JDB_Angela!C16+JDB_Angela!C17)</f>
        <v>0.9409722222222221</v>
      </c>
      <c r="E32" s="6">
        <f t="shared" si="4"/>
        <v>0.70572916666666663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D32-(JDB_Angela!C18)</f>
        <v>0.83680555555555547</v>
      </c>
      <c r="E33" s="6">
        <f t="shared" si="4"/>
        <v>0.62760416666666663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0.83680555555555547</v>
      </c>
      <c r="E34" s="6">
        <f t="shared" si="4"/>
        <v>0.62760416666666663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D34-(JDB_Commun!C12+JDB_Angela!C19)</f>
        <v>0.78124999999999989</v>
      </c>
      <c r="E35" s="6">
        <f t="shared" si="4"/>
        <v>0.5859375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0.73958333333333326</v>
      </c>
      <c r="E36" s="6">
        <f t="shared" si="4"/>
        <v>0.5546875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0.73958333333333326</v>
      </c>
      <c r="E37" s="6">
        <f t="shared" si="4"/>
        <v>0.5546875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0.73958333333333326</v>
      </c>
      <c r="E38" s="6">
        <f t="shared" si="4"/>
        <v>0.5546875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D38-(JDB_Angela!C20)</f>
        <v>0.71874999999999989</v>
      </c>
      <c r="E39" s="6">
        <f t="shared" si="4"/>
        <v>0.5390625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0.71874999999999989</v>
      </c>
      <c r="E40" s="6">
        <f t="shared" si="4"/>
        <v>0.5390625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D40-(JDB_Angela!C21)</f>
        <v>0.70486111111111105</v>
      </c>
      <c r="E41" s="6">
        <f t="shared" si="4"/>
        <v>0.52864583333333337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D41-(JDB_Angela!C22+JDB_Angela!C23)</f>
        <v>0.66319444444444442</v>
      </c>
      <c r="E42" s="6">
        <f t="shared" si="4"/>
        <v>0.49739583333333331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0.66319444444444442</v>
      </c>
      <c r="E43" s="6">
        <f t="shared" si="4"/>
        <v>0.49739583333333331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0.66319444444444442</v>
      </c>
      <c r="E44" s="6">
        <f t="shared" si="4"/>
        <v>0.49739583333333331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D44-(JDB_Angela!C24+JDB_Angela!C25+JDB_Angela!C26)</f>
        <v>0.59027777777777779</v>
      </c>
      <c r="E45" s="6">
        <f t="shared" si="4"/>
        <v>0.44270833333333337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0.59027777777777779</v>
      </c>
      <c r="E46" s="6">
        <f t="shared" si="4"/>
        <v>0.44270833333333337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0.59027777777777779</v>
      </c>
      <c r="E47" s="6">
        <f t="shared" si="4"/>
        <v>0.44270833333333337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0.59027777777777779</v>
      </c>
      <c r="E48" s="6">
        <f t="shared" si="4"/>
        <v>0.44270833333333337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D48-(JDB_Angela!C27)</f>
        <v>0.50694444444444442</v>
      </c>
      <c r="E49" s="6">
        <f t="shared" si="4"/>
        <v>0.38020833333333331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0.50694444444444442</v>
      </c>
      <c r="E50" s="6">
        <f t="shared" si="4"/>
        <v>0.38020833333333331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0.50694444444444442</v>
      </c>
      <c r="E51" s="6">
        <f t="shared" si="4"/>
        <v>0.38020833333333331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D51-(JDB_Angela!C28)</f>
        <v>0.4548611111111111</v>
      </c>
      <c r="E52" s="6">
        <f t="shared" si="4"/>
        <v>0.34114583333333337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D52-(JDB_Commun!C14+JDB_Commun!C15+JDB_Angela!C29)</f>
        <v>0.34027777777777779</v>
      </c>
      <c r="E53" s="6">
        <f t="shared" si="4"/>
        <v>0.25520833333333337</v>
      </c>
    </row>
    <row r="57" spans="1:5" ht="26" x14ac:dyDescent="0.2">
      <c r="B57" s="13" t="s">
        <v>4</v>
      </c>
      <c r="C57" s="14"/>
      <c r="D57" s="14"/>
      <c r="E57" s="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C58-(JDB_Angela!C30)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0.9375</v>
      </c>
      <c r="E60" s="9">
        <f t="shared" si="6"/>
        <v>0.9375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79" si="8">D60</f>
        <v>0.9375</v>
      </c>
      <c r="E61" s="9">
        <f t="shared" si="6"/>
        <v>0.9375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0.9375</v>
      </c>
      <c r="E62" s="9">
        <f t="shared" si="6"/>
        <v>0.9375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0.9375</v>
      </c>
      <c r="E63" s="9">
        <f t="shared" si="6"/>
        <v>0.9375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0.9375</v>
      </c>
      <c r="E64" s="9">
        <f t="shared" si="6"/>
        <v>0.9375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0.9375</v>
      </c>
      <c r="E65" s="9">
        <f t="shared" si="6"/>
        <v>0.9375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0.9375</v>
      </c>
      <c r="E66" s="9">
        <f t="shared" si="6"/>
        <v>0.9375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D66-(JDB_Angela!C31)</f>
        <v>0.89583333333333337</v>
      </c>
      <c r="E67" s="9">
        <f t="shared" si="6"/>
        <v>0.89583333333333337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0.89583333333333337</v>
      </c>
      <c r="E68" s="9">
        <f t="shared" si="6"/>
        <v>0.89583333333333337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D68-(JDB_Angela!C32)</f>
        <v>0.70833333333333337</v>
      </c>
      <c r="E69" s="9">
        <f t="shared" si="6"/>
        <v>0.70833333333333337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D69-(JDB_Angela!C33)</f>
        <v>0.66666666666666674</v>
      </c>
      <c r="E70" s="9">
        <f t="shared" si="6"/>
        <v>0.66666666666666674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D70-(JDB_Angela!C34+JDB_Angela!C35)</f>
        <v>0.57291666666666674</v>
      </c>
      <c r="E71" s="9">
        <f t="shared" si="6"/>
        <v>0.57291666666666674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0.57291666666666674</v>
      </c>
      <c r="E72" s="9">
        <f t="shared" si="6"/>
        <v>0.57291666666666674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D72-(JDB_Angela!C36)</f>
        <v>0.56597222222222232</v>
      </c>
      <c r="E73" s="9">
        <f t="shared" si="6"/>
        <v>0.56597222222222232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0.48263888888888901</v>
      </c>
      <c r="E74" s="9">
        <f t="shared" si="6"/>
        <v>0.48263888888888901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0.48263888888888901</v>
      </c>
      <c r="E75" s="9">
        <f t="shared" si="6"/>
        <v>0.48263888888888901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D75-(JDB_Angela!C37)</f>
        <v>0.46180555555555569</v>
      </c>
      <c r="E76" s="9">
        <f t="shared" si="6"/>
        <v>0.46180555555555569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D76-(JDB_Angela!C38+JDB_Angela!C39)</f>
        <v>0.37847222222222238</v>
      </c>
      <c r="E77" s="9">
        <f t="shared" si="6"/>
        <v>0.37847222222222238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0.28472222222222238</v>
      </c>
      <c r="E78" s="9">
        <f>D78/$C$58</f>
        <v>0.28472222222222238</v>
      </c>
    </row>
    <row r="82" spans="1:5" ht="26" x14ac:dyDescent="0.2">
      <c r="B82" s="13" t="s">
        <v>5</v>
      </c>
      <c r="C82" s="14"/>
      <c r="D82" s="14"/>
      <c r="E82" s="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D83-(JDB_Angela!C40)</f>
        <v>0.97916666666666663</v>
      </c>
      <c r="E84" s="9">
        <f>D84/$C$83</f>
        <v>0.97916666666666663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0.97916666666666663</v>
      </c>
      <c r="E85" s="9">
        <f t="shared" ref="E85:E103" si="11">D85/$C$83</f>
        <v>0.97916666666666663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104" si="12">D85</f>
        <v>0.97916666666666663</v>
      </c>
      <c r="E86" s="9">
        <f t="shared" si="11"/>
        <v>0.97916666666666663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0.97916666666666663</v>
      </c>
      <c r="E87" s="9">
        <f t="shared" si="11"/>
        <v>0.97916666666666663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0.97916666666666663</v>
      </c>
      <c r="E88" s="9">
        <f t="shared" si="11"/>
        <v>0.97916666666666663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0.97916666666666663</v>
      </c>
      <c r="E89" s="9">
        <f t="shared" si="11"/>
        <v>0.97916666666666663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0.97916666666666663</v>
      </c>
      <c r="E90" s="9">
        <f t="shared" si="11"/>
        <v>0.97916666666666663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0.97916666666666663</v>
      </c>
      <c r="E91" s="9">
        <f t="shared" si="11"/>
        <v>0.97916666666666663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0.89583333333333326</v>
      </c>
      <c r="E92" s="9">
        <f t="shared" si="11"/>
        <v>0.89583333333333326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0.89583333333333326</v>
      </c>
      <c r="E93" s="9">
        <f t="shared" si="11"/>
        <v>0.89583333333333326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0.89583333333333326</v>
      </c>
      <c r="E94" s="9">
        <f t="shared" si="11"/>
        <v>0.89583333333333326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0.89583333333333326</v>
      </c>
      <c r="E95" s="9">
        <f t="shared" si="11"/>
        <v>0.89583333333333326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0.89583333333333326</v>
      </c>
      <c r="E96" s="9">
        <f>D96/$C$83</f>
        <v>0.89583333333333326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0.89583333333333326</v>
      </c>
      <c r="E97" s="9">
        <f t="shared" si="11"/>
        <v>0.89583333333333326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0.89583333333333326</v>
      </c>
      <c r="E98" s="9">
        <f t="shared" si="11"/>
        <v>0.89583333333333326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D98-(JDB_Angela!C41+JDB_Angela!C42+JDB_Angela!C43)</f>
        <v>0.7222222222222221</v>
      </c>
      <c r="E99" s="9">
        <f t="shared" si="11"/>
        <v>0.7222222222222221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D99-(JDB_Angela!C44)</f>
        <v>0.6597222222222221</v>
      </c>
      <c r="E100" s="9">
        <f t="shared" si="11"/>
        <v>0.6597222222222221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D100-(JDB_Angela!C45+JDB_Angela!C46+JDB_Angela!C47)</f>
        <v>0.60763888888888873</v>
      </c>
      <c r="E101" s="9">
        <f t="shared" si="11"/>
        <v>0.60763888888888873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D101-(JDB_Angela!C48+JDB_Angela!C49)</f>
        <v>0.58333333333333315</v>
      </c>
      <c r="E102" s="9">
        <f t="shared" si="11"/>
        <v>0.58333333333333315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D102-(JDB_Commun!C22+JDB_Angela!C50)</f>
        <v>0.52083333333333315</v>
      </c>
      <c r="E103" s="12">
        <f t="shared" si="11"/>
        <v>0.52083333333333315</v>
      </c>
    </row>
    <row r="107" spans="1:5" ht="26" x14ac:dyDescent="0.2">
      <c r="B107" s="13" t="s">
        <v>6</v>
      </c>
      <c r="C107" s="14"/>
      <c r="D107" s="14"/>
      <c r="E107" s="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C108-(JDB_Angela!C51)</f>
        <v>1.8501984126984126</v>
      </c>
      <c r="E108" s="9">
        <f>D108/$C$108</f>
        <v>0.99626068376068377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1.8501984126984126</v>
      </c>
      <c r="E109" s="9">
        <f t="shared" ref="E109:E145" si="13">D109/$C$108</f>
        <v>0.99626068376068377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1.8501984126984126</v>
      </c>
      <c r="E110" s="9">
        <f t="shared" si="13"/>
        <v>0.99626068376068377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7" si="15">D110</f>
        <v>1.8501984126984126</v>
      </c>
      <c r="E111" s="9">
        <f t="shared" si="13"/>
        <v>0.99626068376068377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1.8501984126984126</v>
      </c>
      <c r="E112" s="9">
        <f t="shared" si="13"/>
        <v>0.99626068376068377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1.8501984126984126</v>
      </c>
      <c r="E113" s="9">
        <f t="shared" si="13"/>
        <v>0.99626068376068377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1.8501984126984126</v>
      </c>
      <c r="E114" s="9">
        <f t="shared" si="13"/>
        <v>0.99626068376068377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1.8501984126984126</v>
      </c>
      <c r="E115" s="9">
        <f t="shared" si="13"/>
        <v>0.99626068376068377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1.8501984126984126</v>
      </c>
      <c r="E116" s="9">
        <f t="shared" si="13"/>
        <v>0.99626068376068377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1.8501984126984126</v>
      </c>
      <c r="E117" s="9">
        <f t="shared" si="13"/>
        <v>0.99626068376068377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1.8501984126984126</v>
      </c>
      <c r="E118" s="9">
        <f t="shared" si="13"/>
        <v>0.99626068376068377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1.8501984126984126</v>
      </c>
      <c r="E119" s="9">
        <f t="shared" si="13"/>
        <v>0.99626068376068377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1.8501984126984126</v>
      </c>
      <c r="E120" s="9">
        <f t="shared" si="13"/>
        <v>0.99626068376068377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1.8501984126984126</v>
      </c>
      <c r="E121" s="9">
        <f t="shared" si="13"/>
        <v>0.99626068376068377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1.8501984126984126</v>
      </c>
      <c r="E122" s="9">
        <f t="shared" si="13"/>
        <v>0.99626068376068377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1.8501984126984126</v>
      </c>
      <c r="E123" s="9">
        <f t="shared" si="13"/>
        <v>0.99626068376068377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1.8501984126984126</v>
      </c>
      <c r="E124" s="9">
        <f t="shared" si="13"/>
        <v>0.99626068376068377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1.8501984126984126</v>
      </c>
      <c r="E125" s="9">
        <f t="shared" si="13"/>
        <v>0.99626068376068377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1.8501984126984126</v>
      </c>
      <c r="E126" s="9">
        <f t="shared" si="13"/>
        <v>0.99626068376068377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1.8501984126984126</v>
      </c>
      <c r="E127" s="9">
        <f t="shared" si="13"/>
        <v>0.99626068376068377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1.8501984126984126</v>
      </c>
      <c r="E128" s="9">
        <f t="shared" si="13"/>
        <v>0.99626068376068377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1.8501984126984126</v>
      </c>
      <c r="E129" s="9">
        <f t="shared" si="13"/>
        <v>0.99626068376068377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1.8501984126984126</v>
      </c>
      <c r="E130" s="9">
        <f t="shared" si="13"/>
        <v>0.99626068376068377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1.8501984126984126</v>
      </c>
      <c r="E131" s="9">
        <f t="shared" si="13"/>
        <v>0.99626068376068377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1.8501984126984126</v>
      </c>
      <c r="E132" s="9">
        <f t="shared" si="13"/>
        <v>0.99626068376068377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1.8501984126984126</v>
      </c>
      <c r="E133" s="9">
        <f t="shared" si="13"/>
        <v>0.99626068376068377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1.8501984126984126</v>
      </c>
      <c r="E134" s="9">
        <f t="shared" si="13"/>
        <v>0.99626068376068377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1.8501984126984126</v>
      </c>
      <c r="E135" s="9">
        <f t="shared" si="13"/>
        <v>0.99626068376068377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1.8501984126984126</v>
      </c>
      <c r="E136" s="9">
        <f t="shared" si="13"/>
        <v>0.99626068376068377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1.8501984126984126</v>
      </c>
      <c r="E137" s="9">
        <f t="shared" si="13"/>
        <v>0.99626068376068377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1.8501984126984126</v>
      </c>
      <c r="E138" s="9">
        <f t="shared" si="13"/>
        <v>0.99626068376068377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1.8501984126984126</v>
      </c>
      <c r="E139" s="9">
        <f t="shared" si="13"/>
        <v>0.99626068376068377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1.8501984126984126</v>
      </c>
      <c r="E140" s="9">
        <f t="shared" si="13"/>
        <v>0.99626068376068377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1.8501984126984126</v>
      </c>
      <c r="E141" s="9">
        <f t="shared" si="13"/>
        <v>0.99626068376068377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1.8501984126984126</v>
      </c>
      <c r="E142" s="9">
        <f t="shared" si="13"/>
        <v>0.99626068376068377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1.8501984126984126</v>
      </c>
      <c r="E143" s="9">
        <f t="shared" si="13"/>
        <v>0.99626068376068377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1.8501984126984126</v>
      </c>
      <c r="E144" s="9">
        <f t="shared" si="13"/>
        <v>0.99626068376068377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D144-(JDB_Commun!C23+JDB_Angela!C52+JDB_Angela!C53)</f>
        <v>1.7876984126984126</v>
      </c>
      <c r="E145" s="9">
        <f t="shared" si="13"/>
        <v>0.96260683760683763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D145-(JDB_Commun!C24+JDB_Commun!C25+JDB_Angela!C54)</f>
        <v>1.6835317460317458</v>
      </c>
      <c r="E146" s="9">
        <f>D146/$C$108</f>
        <v>0.90651709401709402</v>
      </c>
    </row>
    <row r="150" spans="1:5" ht="26" x14ac:dyDescent="0.2">
      <c r="B150" s="13" t="s">
        <v>9</v>
      </c>
      <c r="C150" s="14"/>
      <c r="D150" s="14"/>
      <c r="E150" s="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C151-(JDB_Angela!C55+JDB_Angela!C56)</f>
        <v>1.1502976190476188</v>
      </c>
      <c r="E151" s="9">
        <f>D151/$C$151</f>
        <v>0.89467592592592582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1.1502976190476188</v>
      </c>
      <c r="E152" s="9">
        <f t="shared" ref="E152:E176" si="16">D152/$C$151</f>
        <v>0.89467592592592582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1.1502976190476188</v>
      </c>
      <c r="E153" s="9">
        <f t="shared" si="16"/>
        <v>0.89467592592592582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1.1502976190476188</v>
      </c>
      <c r="E154" s="9">
        <f t="shared" si="16"/>
        <v>0.89467592592592582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1.1502976190476188</v>
      </c>
      <c r="E155" s="9">
        <f t="shared" si="16"/>
        <v>0.89467592592592582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1.1502976190476188</v>
      </c>
      <c r="E156" s="9">
        <f t="shared" si="16"/>
        <v>0.89467592592592582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1.1502976190476188</v>
      </c>
      <c r="E157" s="9">
        <f t="shared" si="16"/>
        <v>0.89467592592592582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1.1502976190476188</v>
      </c>
      <c r="E158" s="9">
        <f t="shared" si="16"/>
        <v>0.89467592592592582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1.1502976190476188</v>
      </c>
      <c r="E159" s="9">
        <f t="shared" si="16"/>
        <v>0.89467592592592582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1.1502976190476188</v>
      </c>
      <c r="E160" s="9">
        <f t="shared" si="16"/>
        <v>0.89467592592592582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1.1502976190476188</v>
      </c>
      <c r="E161" s="9">
        <f t="shared" si="16"/>
        <v>0.89467592592592582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1.1502976190476188</v>
      </c>
      <c r="E162" s="9">
        <f t="shared" si="16"/>
        <v>0.89467592592592582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1.1502976190476188</v>
      </c>
      <c r="E163" s="9">
        <f t="shared" si="16"/>
        <v>0.89467592592592582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1.1502976190476188</v>
      </c>
      <c r="E164" s="9">
        <f t="shared" si="16"/>
        <v>0.89467592592592582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1.1502976190476188</v>
      </c>
      <c r="E165" s="9">
        <f>D165/$C$151</f>
        <v>0.89467592592592582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 t="shared" si="19"/>
        <v>1.1502976190476188</v>
      </c>
      <c r="E166" s="9">
        <f t="shared" si="16"/>
        <v>0.89467592592592582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1.1502976190476188</v>
      </c>
      <c r="E167" s="9">
        <f t="shared" si="16"/>
        <v>0.89467592592592582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1.1502976190476188</v>
      </c>
      <c r="E168" s="9">
        <f t="shared" si="16"/>
        <v>0.89467592592592582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1.1502976190476188</v>
      </c>
      <c r="E169" s="9">
        <f t="shared" si="16"/>
        <v>0.89467592592592582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1.1502976190476188</v>
      </c>
      <c r="E170" s="9">
        <f t="shared" si="16"/>
        <v>0.89467592592592582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1.1502976190476188</v>
      </c>
      <c r="E171" s="9">
        <f t="shared" si="16"/>
        <v>0.89467592592592582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1.1502976190476188</v>
      </c>
      <c r="E172" s="9">
        <f t="shared" si="16"/>
        <v>0.89467592592592582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1.1502976190476188</v>
      </c>
      <c r="E173" s="9">
        <f t="shared" si="16"/>
        <v>0.89467592592592582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1.1502976190476188</v>
      </c>
      <c r="E174" s="9">
        <f t="shared" si="16"/>
        <v>0.89467592592592582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1.1502976190476188</v>
      </c>
      <c r="E175" s="9">
        <f t="shared" si="16"/>
        <v>0.89467592592592582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1.1502976190476188</v>
      </c>
      <c r="E176" s="9">
        <f t="shared" si="16"/>
        <v>0.89467592592592582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1.1502976190476188</v>
      </c>
      <c r="E177" s="9">
        <f>D177/$C$151</f>
        <v>0.89467592592592582</v>
      </c>
    </row>
  </sheetData>
  <mergeCells count="6">
    <mergeCell ref="B2:E2"/>
    <mergeCell ref="B25:E25"/>
    <mergeCell ref="B57:E57"/>
    <mergeCell ref="B82:E82"/>
    <mergeCell ref="B107:E107"/>
    <mergeCell ref="B150:E150"/>
  </mergeCells>
  <conditionalFormatting sqref="F123 B1:E21 B26:E53 B58:E103 B108:E146">
    <cfRule type="timePeriod" dxfId="23" priority="6" timePeriod="today">
      <formula>FLOOR(B1,1)=TODAY()</formula>
    </cfRule>
  </conditionalFormatting>
  <conditionalFormatting sqref="B150:E177">
    <cfRule type="timePeriod" dxfId="22" priority="5" timePeriod="today">
      <formula>FLOOR(B150,1)=TODAY()</formula>
    </cfRule>
  </conditionalFormatting>
  <conditionalFormatting sqref="B25:E25">
    <cfRule type="timePeriod" dxfId="21" priority="4" timePeriod="today">
      <formula>FLOOR(B25,1)=TODAY()</formula>
    </cfRule>
  </conditionalFormatting>
  <conditionalFormatting sqref="B22:E24">
    <cfRule type="timePeriod" dxfId="20" priority="3" timePeriod="today">
      <formula>FLOOR(B22,1)=TODAY()</formula>
    </cfRule>
  </conditionalFormatting>
  <conditionalFormatting sqref="B54:E57">
    <cfRule type="timePeriod" dxfId="19" priority="2" timePeriod="today">
      <formula>FLOOR(B54,1)=TODAY()</formula>
    </cfRule>
  </conditionalFormatting>
  <conditionalFormatting sqref="B107:E107">
    <cfRule type="timePeriod" dxfId="18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AE3-B215-D74B-BB9E-E320492B4A1B}">
  <sheetPr codeName="Feuil3"/>
  <dimension ref="A1:F177"/>
  <sheetViews>
    <sheetView showGridLines="0" topLeftCell="B1" zoomScale="125" zoomScaleNormal="70" workbookViewId="0">
      <pane ySplit="1" topLeftCell="A145" activePane="bottomLeft" state="frozen"/>
      <selection pane="bottomLeft" activeCell="D152" sqref="D15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" t="s">
        <v>8</v>
      </c>
      <c r="C2" s="14"/>
      <c r="D2" s="14"/>
      <c r="E2" s="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C3-(JDB_Commun!C4+JDB_Commun!C5)</f>
        <v>0.86309523809523803</v>
      </c>
      <c r="E3" s="6">
        <f>D3/$C$3</f>
        <v>0.95394736842105265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D3-(JDB_Aurelie!C3)</f>
        <v>0.85615079365079361</v>
      </c>
      <c r="E4" s="6">
        <f>D4/$C$3</f>
        <v>0.94627192982456143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D4-(JDB_Aurelie!C4)</f>
        <v>0.84920634920634919</v>
      </c>
      <c r="E5" s="6">
        <f t="shared" ref="E5:E37" si="1">D5/$C$3</f>
        <v>0.93859649122807032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0.84920634920634919</v>
      </c>
      <c r="E6" s="6">
        <f t="shared" si="1"/>
        <v>0.93859649122807032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D6-(JDB_Aurelie!C5)</f>
        <v>0.83531746031746035</v>
      </c>
      <c r="E7" s="6">
        <f t="shared" si="1"/>
        <v>0.92324561403508787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0.83531746031746035</v>
      </c>
      <c r="E8" s="6">
        <f t="shared" si="1"/>
        <v>0.92324561403508787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D8-(JDB_Aurelie!C6)</f>
        <v>0.79365079365079372</v>
      </c>
      <c r="E9" s="6">
        <f t="shared" si="1"/>
        <v>0.87719298245614052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0.79365079365079372</v>
      </c>
      <c r="E10" s="6">
        <f t="shared" si="1"/>
        <v>0.87719298245614052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0.79365079365079372</v>
      </c>
      <c r="E11" s="6">
        <f t="shared" si="1"/>
        <v>0.87719298245614052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D11-(JDB_Commun!C6+JDB_Aurelie!C7)</f>
        <v>0.66865079365079372</v>
      </c>
      <c r="E12" s="6">
        <f t="shared" si="1"/>
        <v>0.73903508771929838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9" si="2">D12</f>
        <v>0.66865079365079372</v>
      </c>
      <c r="E13" s="6">
        <f t="shared" si="1"/>
        <v>0.73903508771929838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0.62351190476190488</v>
      </c>
      <c r="E14" s="6">
        <f t="shared" si="1"/>
        <v>0.68914473684210542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0.62351190476190488</v>
      </c>
      <c r="E15" s="6">
        <f t="shared" si="1"/>
        <v>0.68914473684210542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D15-(JDB_Aurelie!C9+JDB_Aurelie!C10)</f>
        <v>0.59226190476190488</v>
      </c>
      <c r="E16" s="6">
        <f t="shared" si="1"/>
        <v>0.65460526315789491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0.59226190476190488</v>
      </c>
      <c r="E17" s="6">
        <f t="shared" si="1"/>
        <v>0.65460526315789491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0.59226190476190488</v>
      </c>
      <c r="E18" s="6">
        <f t="shared" si="1"/>
        <v>0.65460526315789491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0.59226190476190488</v>
      </c>
      <c r="E19" s="6">
        <f t="shared" si="1"/>
        <v>0.65460526315789491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0.59226190476190488</v>
      </c>
      <c r="E20" s="6">
        <f t="shared" si="1"/>
        <v>0.65460526315789491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D20-(JDB_Commun!C9+JDB_Aurelie!C11)</f>
        <v>0.55406746031746046</v>
      </c>
      <c r="E21" s="6">
        <f>D21/$C$3</f>
        <v>0.61239035087719318</v>
      </c>
    </row>
    <row r="25" spans="1:5" ht="26" x14ac:dyDescent="0.2">
      <c r="A25" s="1"/>
      <c r="B25" s="13" t="s">
        <v>3</v>
      </c>
      <c r="C25" s="14"/>
      <c r="D25" s="14"/>
      <c r="E25" s="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D26-(JDB_Aurelie!C12+JDB_Aurelie!C13+JDB_Aurelie!C14)</f>
        <v>1.1909722222222221</v>
      </c>
      <c r="E27" s="6">
        <f>D27/$C$26</f>
        <v>0.89322916666666663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1.1076388888888888</v>
      </c>
      <c r="E28" s="6">
        <f t="shared" ref="E28:E53" si="4">D28/$C$26</f>
        <v>0.83072916666666663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4" si="5">D28</f>
        <v>1.1076388888888888</v>
      </c>
      <c r="E29" s="6">
        <f t="shared" si="4"/>
        <v>0.83072916666666663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1.1076388888888888</v>
      </c>
      <c r="E30" s="6">
        <f t="shared" si="4"/>
        <v>0.83072916666666663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D30-(JDB_Commun!C11+JDB_Aurelie!C15)</f>
        <v>1.0138888888888888</v>
      </c>
      <c r="E31" s="6">
        <f t="shared" si="4"/>
        <v>0.76041666666666663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1.0138888888888888</v>
      </c>
      <c r="E32" s="6">
        <f t="shared" si="4"/>
        <v>0.76041666666666663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</f>
        <v>1.0138888888888888</v>
      </c>
      <c r="E33" s="6">
        <f t="shared" si="4"/>
        <v>0.76041666666666663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1.0138888888888888</v>
      </c>
      <c r="E34" s="6">
        <f t="shared" si="4"/>
        <v>0.76041666666666663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0.97222222222222221</v>
      </c>
      <c r="E35" s="6">
        <f t="shared" si="4"/>
        <v>0.72916666666666674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0.93055555555555558</v>
      </c>
      <c r="E36" s="6">
        <f t="shared" si="4"/>
        <v>0.69791666666666674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0.93055555555555558</v>
      </c>
      <c r="E37" s="6">
        <f t="shared" si="4"/>
        <v>0.69791666666666674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0.93055555555555558</v>
      </c>
      <c r="E38" s="6">
        <f t="shared" si="4"/>
        <v>0.69791666666666674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0.93055555555555558</v>
      </c>
      <c r="E39" s="6">
        <f t="shared" si="4"/>
        <v>0.69791666666666674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0.93055555555555558</v>
      </c>
      <c r="E40" s="6">
        <f t="shared" si="4"/>
        <v>0.69791666666666674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0.93055555555555558</v>
      </c>
      <c r="E41" s="6">
        <f t="shared" si="4"/>
        <v>0.69791666666666674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</f>
        <v>0.93055555555555558</v>
      </c>
      <c r="E42" s="6">
        <f t="shared" si="4"/>
        <v>0.69791666666666674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0.93055555555555558</v>
      </c>
      <c r="E43" s="6">
        <f t="shared" si="4"/>
        <v>0.69791666666666674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0.93055555555555558</v>
      </c>
      <c r="E44" s="6">
        <f t="shared" si="4"/>
        <v>0.69791666666666674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D44-(JDB_Aurelie!C16)</f>
        <v>0.90972222222222221</v>
      </c>
      <c r="E45" s="6">
        <f t="shared" si="4"/>
        <v>0.68229166666666674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0.90972222222222221</v>
      </c>
      <c r="E46" s="6">
        <f t="shared" si="4"/>
        <v>0.68229166666666674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0.90972222222222221</v>
      </c>
      <c r="E47" s="6">
        <f t="shared" si="4"/>
        <v>0.68229166666666674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0.90972222222222221</v>
      </c>
      <c r="E48" s="6">
        <f t="shared" si="4"/>
        <v>0.68229166666666674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0.90972222222222221</v>
      </c>
      <c r="E49" s="6">
        <f t="shared" si="4"/>
        <v>0.68229166666666674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0.90972222222222221</v>
      </c>
      <c r="E50" s="6">
        <f t="shared" si="4"/>
        <v>0.68229166666666674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0.90972222222222221</v>
      </c>
      <c r="E51" s="6">
        <f t="shared" si="4"/>
        <v>0.68229166666666674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D51-(JDB_Aurelie!C17)</f>
        <v>0.89930555555555558</v>
      </c>
      <c r="E52" s="6">
        <f t="shared" si="4"/>
        <v>0.67447916666666674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D52-(JDB_Commun!C14+JDB_Commun!C15+JDB_Aurelie!C18+JDB_Aurelie!C19)</f>
        <v>0.71180555555555558</v>
      </c>
      <c r="E53" s="6">
        <f t="shared" si="4"/>
        <v>0.53385416666666674</v>
      </c>
    </row>
    <row r="57" spans="1:5" ht="26" x14ac:dyDescent="0.2">
      <c r="B57" s="13" t="s">
        <v>4</v>
      </c>
      <c r="C57" s="14"/>
      <c r="D57" s="14"/>
      <c r="E57" s="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</f>
        <v>1</v>
      </c>
      <c r="E58" s="9">
        <f>D58/$C$58</f>
        <v>1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1</v>
      </c>
      <c r="E59" s="9">
        <f t="shared" ref="E59:E77" si="6">D59/$C$58</f>
        <v>1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0.95833333333333337</v>
      </c>
      <c r="E60" s="9">
        <f t="shared" si="6"/>
        <v>0.95833333333333337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79" si="8">D60</f>
        <v>0.95833333333333337</v>
      </c>
      <c r="E61" s="9">
        <f t="shared" si="6"/>
        <v>0.95833333333333337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0.95833333333333337</v>
      </c>
      <c r="E62" s="9">
        <f t="shared" si="6"/>
        <v>0.95833333333333337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0.95833333333333337</v>
      </c>
      <c r="E63" s="9">
        <f t="shared" si="6"/>
        <v>0.95833333333333337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0.95833333333333337</v>
      </c>
      <c r="E64" s="9">
        <f t="shared" si="6"/>
        <v>0.95833333333333337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0.95833333333333337</v>
      </c>
      <c r="E65" s="9">
        <f t="shared" si="6"/>
        <v>0.95833333333333337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0.95833333333333337</v>
      </c>
      <c r="E66" s="9">
        <f t="shared" si="6"/>
        <v>0.95833333333333337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D66-(JDB_Aurelie!C20)</f>
        <v>0.94791666666666674</v>
      </c>
      <c r="E67" s="9">
        <f t="shared" si="6"/>
        <v>0.94791666666666674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0.94791666666666674</v>
      </c>
      <c r="E68" s="9">
        <f t="shared" si="6"/>
        <v>0.94791666666666674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0.94791666666666674</v>
      </c>
      <c r="E69" s="9">
        <f t="shared" si="6"/>
        <v>0.94791666666666674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D69-(JDB_Aurelie!C21)</f>
        <v>0.89583333333333337</v>
      </c>
      <c r="E70" s="9">
        <f t="shared" si="6"/>
        <v>0.89583333333333337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D70-(JDB_Aurelie!C22+JDB_Aurelie!C23+JDB_Aurelie!C24)</f>
        <v>0.72222222222222232</v>
      </c>
      <c r="E71" s="9">
        <f t="shared" si="6"/>
        <v>0.72222222222222232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</f>
        <v>0.72222222222222232</v>
      </c>
      <c r="E72" s="9">
        <f t="shared" si="6"/>
        <v>0.72222222222222232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0.72222222222222232</v>
      </c>
      <c r="E73" s="9">
        <f t="shared" si="6"/>
        <v>0.72222222222222232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0.63888888888888895</v>
      </c>
      <c r="E74" s="9">
        <f t="shared" si="6"/>
        <v>0.63888888888888895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0.63888888888888895</v>
      </c>
      <c r="E75" s="9">
        <f t="shared" si="6"/>
        <v>0.63888888888888895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D75-(JDB_Aurelie!C25+JDB_Aurelie!C26)</f>
        <v>0.58680555555555558</v>
      </c>
      <c r="E76" s="9">
        <f t="shared" si="6"/>
        <v>0.58680555555555558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D76-(JDB_Aurelie!C27+JDB_Aurelie!C28)</f>
        <v>0.48263888888888895</v>
      </c>
      <c r="E77" s="9">
        <f t="shared" si="6"/>
        <v>0.48263888888888895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0.38888888888888895</v>
      </c>
      <c r="E78" s="9">
        <f>D78/$C$58</f>
        <v>0.38888888888888895</v>
      </c>
    </row>
    <row r="82" spans="1:5" ht="26" x14ac:dyDescent="0.2">
      <c r="B82" s="13" t="s">
        <v>5</v>
      </c>
      <c r="C82" s="14"/>
      <c r="D82" s="14"/>
      <c r="E82" s="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104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D87-(JDB_Aurelie!C29)</f>
        <v>0.96875</v>
      </c>
      <c r="E88" s="9">
        <f t="shared" si="11"/>
        <v>0.96875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D88-(JDB_Aurelie!C30+JDB_Aurelie!C31+JDB_Aurelie!C32+JDB_Aurelie!C33)</f>
        <v>0.85763888888888884</v>
      </c>
      <c r="E89" s="9">
        <f t="shared" si="11"/>
        <v>0.85763888888888884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0.85763888888888884</v>
      </c>
      <c r="E90" s="9">
        <f t="shared" si="11"/>
        <v>0.85763888888888884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0.85763888888888884</v>
      </c>
      <c r="E91" s="9">
        <f t="shared" si="11"/>
        <v>0.85763888888888884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D91-(JDB_Commun!C21+JDB_Aurelie!C34)</f>
        <v>0.76388888888888884</v>
      </c>
      <c r="E92" s="9">
        <f t="shared" si="11"/>
        <v>0.76388888888888884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0.76388888888888884</v>
      </c>
      <c r="E93" s="9">
        <f t="shared" si="11"/>
        <v>0.76388888888888884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0.76388888888888884</v>
      </c>
      <c r="E94" s="9">
        <f t="shared" si="11"/>
        <v>0.76388888888888884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0.76388888888888884</v>
      </c>
      <c r="E95" s="9">
        <f t="shared" si="11"/>
        <v>0.76388888888888884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0.76388888888888884</v>
      </c>
      <c r="E96" s="9">
        <f>D96/$C$83</f>
        <v>0.76388888888888884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0.76388888888888884</v>
      </c>
      <c r="E97" s="9">
        <f t="shared" si="11"/>
        <v>0.76388888888888884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0.76388888888888884</v>
      </c>
      <c r="E98" s="9">
        <f t="shared" si="11"/>
        <v>0.76388888888888884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D98-(JDB_Aurelie!C35+JDB_Aurelie!C36)</f>
        <v>0.67013888888888884</v>
      </c>
      <c r="E99" s="9">
        <f t="shared" si="11"/>
        <v>0.67013888888888884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0.67013888888888884</v>
      </c>
      <c r="E100" s="9">
        <f t="shared" si="11"/>
        <v>0.67013888888888884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0.67013888888888884</v>
      </c>
      <c r="E101" s="9">
        <f t="shared" si="11"/>
        <v>0.67013888888888884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D101-(JDB_Aurelie!C37+JDB_Aurelie!C38+JDB_Aurelie!C39+JDB_Aurelie!C40)</f>
        <v>0.54513888888888884</v>
      </c>
      <c r="E102" s="9">
        <f t="shared" si="11"/>
        <v>0.54513888888888884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0.50347222222222221</v>
      </c>
      <c r="E103" s="12">
        <f t="shared" si="11"/>
        <v>0.50347222222222221</v>
      </c>
    </row>
    <row r="107" spans="1:5" ht="26" x14ac:dyDescent="0.2">
      <c r="B107" s="13" t="s">
        <v>6</v>
      </c>
      <c r="C107" s="14"/>
      <c r="D107" s="14"/>
      <c r="E107" s="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7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</f>
        <v>1.857142857142857</v>
      </c>
      <c r="E133" s="9">
        <f t="shared" si="13"/>
        <v>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D133-(JDB_Aurelie!C41+JDB_Aurelie!C42)</f>
        <v>1.825892857142857</v>
      </c>
      <c r="E134" s="9">
        <f t="shared" si="13"/>
        <v>0.98317307692307687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1.825892857142857</v>
      </c>
      <c r="E135" s="9">
        <f t="shared" si="13"/>
        <v>0.98317307692307687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1.825892857142857</v>
      </c>
      <c r="E136" s="9">
        <f t="shared" si="13"/>
        <v>0.98317307692307687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D136-(JDB_Aurelie!C43)</f>
        <v>1.7217261904761902</v>
      </c>
      <c r="E137" s="9">
        <f t="shared" si="13"/>
        <v>0.92708333333333326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D137-(JDB_Aurelie!C44)</f>
        <v>1.6800595238095235</v>
      </c>
      <c r="E138" s="9">
        <f t="shared" si="13"/>
        <v>0.90464743589743579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1.6800595238095235</v>
      </c>
      <c r="E139" s="9">
        <f t="shared" si="13"/>
        <v>0.90464743589743579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1.6800595238095235</v>
      </c>
      <c r="E140" s="9">
        <f t="shared" si="13"/>
        <v>0.90464743589743579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1.6800595238095235</v>
      </c>
      <c r="E141" s="9">
        <f t="shared" si="13"/>
        <v>0.90464743589743579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1.6800595238095235</v>
      </c>
      <c r="E142" s="9">
        <f t="shared" si="13"/>
        <v>0.90464743589743579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1.6800595238095235</v>
      </c>
      <c r="E143" s="9">
        <f t="shared" si="13"/>
        <v>0.90464743589743579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1.6800595238095235</v>
      </c>
      <c r="E144" s="9">
        <f t="shared" si="13"/>
        <v>0.90464743589743579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D144-(JDB_Commun!C23+JDB_Aurelie!C45+JDB_Aurelie!C46)</f>
        <v>1.5828373015873014</v>
      </c>
      <c r="E145" s="9">
        <f t="shared" si="13"/>
        <v>0.85229700854700852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D145-(JDB_Commun!C24+JDB_Commun!C25+JDB_Aurelie!C47)</f>
        <v>1.4786706349206347</v>
      </c>
      <c r="E146" s="9">
        <f>D146/$C$108</f>
        <v>0.7962072649572649</v>
      </c>
    </row>
    <row r="150" spans="1:5" ht="26" x14ac:dyDescent="0.2">
      <c r="B150" s="13" t="s">
        <v>9</v>
      </c>
      <c r="C150" s="14"/>
      <c r="D150" s="14"/>
      <c r="E150" s="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C151-(JDB_Aurelie!C48+JDB_Aurelie!C49)</f>
        <v>1.1190476190476188</v>
      </c>
      <c r="E151" s="9">
        <f>D151/$C$151</f>
        <v>0.87037037037037035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1.1190476190476188</v>
      </c>
      <c r="E152" s="9">
        <f t="shared" ref="E152:E176" si="16">D152/$C$151</f>
        <v>0.87037037037037035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1.1190476190476188</v>
      </c>
      <c r="E153" s="9">
        <f t="shared" si="16"/>
        <v>0.87037037037037035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1.1190476190476188</v>
      </c>
      <c r="E154" s="9">
        <f t="shared" si="16"/>
        <v>0.87037037037037035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1.1190476190476188</v>
      </c>
      <c r="E155" s="9">
        <f t="shared" si="16"/>
        <v>0.87037037037037035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1.1190476190476188</v>
      </c>
      <c r="E156" s="9">
        <f t="shared" si="16"/>
        <v>0.87037037037037035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1.1190476190476188</v>
      </c>
      <c r="E157" s="9">
        <f t="shared" si="16"/>
        <v>0.87037037037037035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1.1190476190476188</v>
      </c>
      <c r="E158" s="9">
        <f t="shared" si="16"/>
        <v>0.87037037037037035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1.1190476190476188</v>
      </c>
      <c r="E159" s="9">
        <f t="shared" si="16"/>
        <v>0.87037037037037035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1.1190476190476188</v>
      </c>
      <c r="E160" s="9">
        <f t="shared" si="16"/>
        <v>0.87037037037037035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1.1190476190476188</v>
      </c>
      <c r="E161" s="9">
        <f t="shared" si="16"/>
        <v>0.87037037037037035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1.1190476190476188</v>
      </c>
      <c r="E162" s="9">
        <f t="shared" si="16"/>
        <v>0.87037037037037035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1.1190476190476188</v>
      </c>
      <c r="E163" s="9">
        <f t="shared" si="16"/>
        <v>0.87037037037037035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1.1190476190476188</v>
      </c>
      <c r="E164" s="9">
        <f t="shared" si="16"/>
        <v>0.87037037037037035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1.1190476190476188</v>
      </c>
      <c r="E165" s="9">
        <f>D165/$C$151</f>
        <v>0.87037037037037035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 t="shared" si="19"/>
        <v>1.1190476190476188</v>
      </c>
      <c r="E166" s="9">
        <f t="shared" si="16"/>
        <v>0.87037037037037035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1.1190476190476188</v>
      </c>
      <c r="E167" s="9">
        <f t="shared" si="16"/>
        <v>0.87037037037037035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1.1190476190476188</v>
      </c>
      <c r="E168" s="9">
        <f t="shared" si="16"/>
        <v>0.87037037037037035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1.1190476190476188</v>
      </c>
      <c r="E169" s="9">
        <f t="shared" si="16"/>
        <v>0.87037037037037035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1.1190476190476188</v>
      </c>
      <c r="E170" s="9">
        <f t="shared" si="16"/>
        <v>0.87037037037037035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1.1190476190476188</v>
      </c>
      <c r="E171" s="9">
        <f t="shared" si="16"/>
        <v>0.87037037037037035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1.1190476190476188</v>
      </c>
      <c r="E172" s="9">
        <f t="shared" si="16"/>
        <v>0.87037037037037035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1.1190476190476188</v>
      </c>
      <c r="E173" s="9">
        <f t="shared" si="16"/>
        <v>0.87037037037037035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1.1190476190476188</v>
      </c>
      <c r="E174" s="9">
        <f t="shared" si="16"/>
        <v>0.87037037037037035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1.1190476190476188</v>
      </c>
      <c r="E175" s="9">
        <f t="shared" si="16"/>
        <v>0.87037037037037035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1.1190476190476188</v>
      </c>
      <c r="E176" s="9">
        <f t="shared" si="16"/>
        <v>0.87037037037037035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1.1190476190476188</v>
      </c>
      <c r="E177" s="9">
        <f>D177/$C$151</f>
        <v>0.87037037037037035</v>
      </c>
    </row>
  </sheetData>
  <mergeCells count="6">
    <mergeCell ref="B2:E2"/>
    <mergeCell ref="B25:E25"/>
    <mergeCell ref="B57:E57"/>
    <mergeCell ref="B82:E82"/>
    <mergeCell ref="B107:E107"/>
    <mergeCell ref="B150:E150"/>
  </mergeCells>
  <conditionalFormatting sqref="F123 B1:E21 B26:E53 B58:E103 B108:E146">
    <cfRule type="timePeriod" dxfId="17" priority="6" timePeriod="today">
      <formula>FLOOR(B1,1)=TODAY()</formula>
    </cfRule>
  </conditionalFormatting>
  <conditionalFormatting sqref="B150:E177">
    <cfRule type="timePeriod" dxfId="16" priority="5" timePeriod="today">
      <formula>FLOOR(B150,1)=TODAY()</formula>
    </cfRule>
  </conditionalFormatting>
  <conditionalFormatting sqref="B25:E25">
    <cfRule type="timePeriod" dxfId="15" priority="4" timePeriod="today">
      <formula>FLOOR(B25,1)=TODAY()</formula>
    </cfRule>
  </conditionalFormatting>
  <conditionalFormatting sqref="B22:E24">
    <cfRule type="timePeriod" dxfId="14" priority="3" timePeriod="today">
      <formula>FLOOR(B22,1)=TODAY()</formula>
    </cfRule>
  </conditionalFormatting>
  <conditionalFormatting sqref="B54:E57">
    <cfRule type="timePeriod" dxfId="13" priority="2" timePeriod="today">
      <formula>FLOOR(B54,1)=TODAY()</formula>
    </cfRule>
  </conditionalFormatting>
  <conditionalFormatting sqref="B107:E107">
    <cfRule type="timePeriod" dxfId="12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EF223-4C0E-3C4F-941B-E81973F7A7EA}">
  <sheetPr codeName="Feuil4"/>
  <dimension ref="A1:F177"/>
  <sheetViews>
    <sheetView showGridLines="0" zoomScale="125" zoomScaleNormal="70" workbookViewId="0">
      <pane ySplit="1" topLeftCell="A2" activePane="bottomLeft" state="frozen"/>
      <selection pane="bottomLeft" activeCell="D153" sqref="D153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" t="s">
        <v>8</v>
      </c>
      <c r="C2" s="14"/>
      <c r="D2" s="14"/>
      <c r="E2" s="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C3-(JDB_Commun!C4+JDB_Commun!C5+JDB_Coralie!C3+JDB_Coralie!C4)</f>
        <v>0.8561507936507935</v>
      </c>
      <c r="E3" s="6">
        <f>D3/$C$3</f>
        <v>0.94627192982456132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0.8561507936507935</v>
      </c>
      <c r="E4" s="6">
        <f>D4/$C$3</f>
        <v>0.94627192982456132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D4-(JDB_Coralie!C5)</f>
        <v>0.85267857142857129</v>
      </c>
      <c r="E5" s="6">
        <f t="shared" ref="E5:E37" si="1">D5/$C$3</f>
        <v>0.94243421052631571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0.85267857142857129</v>
      </c>
      <c r="E6" s="6">
        <f t="shared" si="1"/>
        <v>0.94243421052631571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</f>
        <v>0.85267857142857129</v>
      </c>
      <c r="E7" s="6">
        <f t="shared" si="1"/>
        <v>0.94243421052631571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0.85267857142857129</v>
      </c>
      <c r="E8" s="6">
        <f t="shared" si="1"/>
        <v>0.94243421052631571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D8-(JDB_Coralie!C6+JDB_Coralie!C7)</f>
        <v>0.72420634920634908</v>
      </c>
      <c r="E9" s="6">
        <f t="shared" si="1"/>
        <v>0.80043859649122806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D9-(JDB_Coralie!C8)</f>
        <v>0.68253968253968245</v>
      </c>
      <c r="E10" s="6">
        <f t="shared" si="1"/>
        <v>0.75438596491228072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D10-(JDB_Coralie!C9+JDB_Coralie!C10+JDB_Coralie!C11)</f>
        <v>0.59920634920634908</v>
      </c>
      <c r="E11" s="6">
        <f t="shared" si="1"/>
        <v>0.66228070175438591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D11-(JDB_Commun!C6)</f>
        <v>0.55753968253968245</v>
      </c>
      <c r="E12" s="6">
        <f t="shared" si="1"/>
        <v>0.61622807017543857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9" si="2">D12</f>
        <v>0.55753968253968245</v>
      </c>
      <c r="E13" s="6">
        <f t="shared" si="1"/>
        <v>0.61622807017543857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D13-(JDB_Commun!C7+JDB_Commun!C8+JDB_Coralie!C12)</f>
        <v>0.49156746031746024</v>
      </c>
      <c r="E14" s="6">
        <f t="shared" si="1"/>
        <v>0.54331140350877194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0.49156746031746024</v>
      </c>
      <c r="E15" s="6">
        <f t="shared" si="1"/>
        <v>0.54331140350877194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D15-(JDB_Coralie!C13+JDB_Coralie!C14+JDB_Coralie!C15)</f>
        <v>0.40476190476190466</v>
      </c>
      <c r="E16" s="6">
        <f t="shared" si="1"/>
        <v>0.44736842105263153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0.40476190476190466</v>
      </c>
      <c r="E17" s="6">
        <f t="shared" si="1"/>
        <v>0.44736842105263153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0.40476190476190466</v>
      </c>
      <c r="E18" s="6">
        <f t="shared" si="1"/>
        <v>0.44736842105263153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0.40476190476190466</v>
      </c>
      <c r="E19" s="6">
        <f t="shared" si="1"/>
        <v>0.44736842105263153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0.40476190476190466</v>
      </c>
      <c r="E20" s="6">
        <f t="shared" si="1"/>
        <v>0.44736842105263153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D20-(JDB_Commun!C9+JDB_Coralie!C16+JDB_Coralie!C17+JDB_Coralie!C18)</f>
        <v>0.35267857142857134</v>
      </c>
      <c r="E21" s="6">
        <f>D21/$C$3</f>
        <v>0.38980263157894735</v>
      </c>
    </row>
    <row r="25" spans="1:5" ht="26" x14ac:dyDescent="0.2">
      <c r="A25" s="1"/>
      <c r="B25" s="13" t="s">
        <v>3</v>
      </c>
      <c r="C25" s="14"/>
      <c r="D25" s="14"/>
      <c r="E25" s="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</f>
        <v>1.3333333333333333</v>
      </c>
      <c r="E27" s="6">
        <f>D27/$C$26</f>
        <v>1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D27-(JDB_Commun!C10+JDB_Coralie!C19+JDB_Coralie!C20)</f>
        <v>1.2083333333333333</v>
      </c>
      <c r="E28" s="6">
        <f t="shared" ref="E28:E53" si="4">D28/$C$26</f>
        <v>0.90625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4" si="5">D28</f>
        <v>1.2083333333333333</v>
      </c>
      <c r="E29" s="6">
        <f t="shared" si="4"/>
        <v>0.90625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1.2083333333333333</v>
      </c>
      <c r="E30" s="6">
        <f t="shared" si="4"/>
        <v>0.90625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D30-(JDB_Commun!C11+JDB_Coralie!C21+JDB_Coralie!C22+JDB_Coralie!C23+JDB_Coralie!C24)</f>
        <v>1.0694444444444444</v>
      </c>
      <c r="E31" s="6">
        <f t="shared" si="4"/>
        <v>0.80208333333333337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D31-(JDB_Coralie!C25)</f>
        <v>1.0173611111111112</v>
      </c>
      <c r="E32" s="6">
        <f t="shared" si="4"/>
        <v>0.76302083333333337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D32-(JDB_Coralie!C26+JDB_Coralie!C27+JDB_Coralie!C28+JDB_Coralie!C29+JDB_Coralie!C30)</f>
        <v>0.84375</v>
      </c>
      <c r="E33" s="6">
        <f t="shared" si="4"/>
        <v>0.6328125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D33-(JDB_Coralie!C31+JDB_Coralie!C32)</f>
        <v>0.81597222222222221</v>
      </c>
      <c r="E34" s="6">
        <f t="shared" si="4"/>
        <v>0.61197916666666674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D34-(JDB_Commun!C12+JDB_Coralie!C33)</f>
        <v>0.74305555555555558</v>
      </c>
      <c r="E35" s="6">
        <f t="shared" si="4"/>
        <v>0.55729166666666674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D35-(JDB_Commun!C13)</f>
        <v>0.70138888888888895</v>
      </c>
      <c r="E36" s="6">
        <f t="shared" si="4"/>
        <v>0.52604166666666674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0.70138888888888895</v>
      </c>
      <c r="E37" s="6">
        <f t="shared" si="4"/>
        <v>0.52604166666666674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D37-(JDB_Coralie!C34)</f>
        <v>0.69097222222222232</v>
      </c>
      <c r="E38" s="6">
        <f t="shared" si="4"/>
        <v>0.51822916666666674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0.69097222222222232</v>
      </c>
      <c r="E39" s="6">
        <f t="shared" si="4"/>
        <v>0.51822916666666674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0.69097222222222232</v>
      </c>
      <c r="E40" s="6">
        <f t="shared" si="4"/>
        <v>0.51822916666666674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D40-(JDB_Coralie!C35)</f>
        <v>0.67708333333333348</v>
      </c>
      <c r="E41" s="6">
        <f t="shared" si="4"/>
        <v>0.50781250000000011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D41-(JDB_Coralie!C36)</f>
        <v>0.67013888888888906</v>
      </c>
      <c r="E42" s="6">
        <f t="shared" si="4"/>
        <v>0.50260416666666685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0.67013888888888906</v>
      </c>
      <c r="E43" s="6">
        <f t="shared" si="4"/>
        <v>0.50260416666666685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0.67013888888888906</v>
      </c>
      <c r="E44" s="6">
        <f t="shared" si="4"/>
        <v>0.50260416666666685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D44-(JDB_Coralie!C37+JDB_Coralie!C38)</f>
        <v>0.61805555555555569</v>
      </c>
      <c r="E45" s="6">
        <f t="shared" si="4"/>
        <v>0.4635416666666668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0.61805555555555569</v>
      </c>
      <c r="E46" s="6">
        <f t="shared" si="4"/>
        <v>0.4635416666666668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0.61805555555555569</v>
      </c>
      <c r="E47" s="6">
        <f t="shared" si="4"/>
        <v>0.4635416666666668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0.61805555555555569</v>
      </c>
      <c r="E48" s="6">
        <f t="shared" si="4"/>
        <v>0.4635416666666668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D48-(JDB_Coralie!C40+JDB_Coralie!C41)</f>
        <v>0.61111111111111127</v>
      </c>
      <c r="E49" s="6">
        <f t="shared" si="4"/>
        <v>0.45833333333333348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</f>
        <v>0.61111111111111127</v>
      </c>
      <c r="E50" s="6">
        <f t="shared" si="4"/>
        <v>0.45833333333333348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0.61111111111111127</v>
      </c>
      <c r="E51" s="6">
        <f t="shared" si="4"/>
        <v>0.45833333333333348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D51-(JDB_Coralie!C42+JDB_Coralie!C43)</f>
        <v>0.55555555555555569</v>
      </c>
      <c r="E52" s="6">
        <f t="shared" si="4"/>
        <v>0.4166666666666668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0.45138888888888906</v>
      </c>
      <c r="E53" s="6">
        <f t="shared" si="4"/>
        <v>0.3385416666666668</v>
      </c>
    </row>
    <row r="57" spans="1:5" ht="26" x14ac:dyDescent="0.2">
      <c r="B57" s="13" t="s">
        <v>4</v>
      </c>
      <c r="C57" s="14"/>
      <c r="D57" s="14"/>
      <c r="E57" s="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C58-(JDB_Coralie!C44+JDB_Coralie!C45)</f>
        <v>0.97569444444444442</v>
      </c>
      <c r="E58" s="9">
        <f>D58/$C$58</f>
        <v>0.97569444444444442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0.97569444444444442</v>
      </c>
      <c r="E59" s="9">
        <f t="shared" ref="E59:E77" si="6">D59/$C$58</f>
        <v>0.97569444444444442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D59-(JDB_Commun!C16)</f>
        <v>0.93402777777777779</v>
      </c>
      <c r="E60" s="9">
        <f t="shared" si="6"/>
        <v>0.93402777777777779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79" si="8">D60</f>
        <v>0.93402777777777779</v>
      </c>
      <c r="E61" s="9">
        <f t="shared" si="6"/>
        <v>0.93402777777777779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0.93402777777777779</v>
      </c>
      <c r="E62" s="9">
        <f t="shared" si="6"/>
        <v>0.93402777777777779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0.93402777777777779</v>
      </c>
      <c r="E63" s="9">
        <f t="shared" si="6"/>
        <v>0.93402777777777779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0.93402777777777779</v>
      </c>
      <c r="E64" s="9">
        <f t="shared" si="6"/>
        <v>0.93402777777777779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0.93402777777777779</v>
      </c>
      <c r="E65" s="9">
        <f t="shared" si="6"/>
        <v>0.93402777777777779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0.93402777777777779</v>
      </c>
      <c r="E66" s="9">
        <f t="shared" si="6"/>
        <v>0.93402777777777779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D66-(JDB_Coralie!C46+JDB_Coralie!C47)</f>
        <v>0.88194444444444442</v>
      </c>
      <c r="E67" s="9">
        <f t="shared" si="6"/>
        <v>0.88194444444444442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0.88194444444444442</v>
      </c>
      <c r="E68" s="9">
        <f t="shared" si="6"/>
        <v>0.88194444444444442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0.88194444444444442</v>
      </c>
      <c r="E69" s="9">
        <f t="shared" si="6"/>
        <v>0.88194444444444442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D69-(JDB_Coralie!C48)</f>
        <v>0.86111111111111105</v>
      </c>
      <c r="E70" s="9">
        <f t="shared" si="6"/>
        <v>0.86111111111111105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D70-(JDB_Coralie!C49)</f>
        <v>0.79861111111111105</v>
      </c>
      <c r="E71" s="9">
        <f t="shared" si="6"/>
        <v>0.79861111111111105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D71-(JDB_Coralie!C50)</f>
        <v>0.71527777777777768</v>
      </c>
      <c r="E72" s="9">
        <f t="shared" si="6"/>
        <v>0.71527777777777768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</f>
        <v>0.71527777777777768</v>
      </c>
      <c r="E73" s="9">
        <f t="shared" si="6"/>
        <v>0.71527777777777768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D73-(JDB_Commun!C17)</f>
        <v>0.63194444444444431</v>
      </c>
      <c r="E74" s="9">
        <f t="shared" si="6"/>
        <v>0.63194444444444431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</f>
        <v>0.63194444444444431</v>
      </c>
      <c r="E75" s="9">
        <f t="shared" si="6"/>
        <v>0.63194444444444431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D75-(JDB_Coralie!C51)</f>
        <v>0.54861111111111094</v>
      </c>
      <c r="E76" s="9">
        <f t="shared" si="6"/>
        <v>0.54861111111111094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D76-(JDB_Coralie!C52)</f>
        <v>0.54513888888888873</v>
      </c>
      <c r="E77" s="9">
        <f t="shared" si="6"/>
        <v>0.54513888888888873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D77-(JDB_Commun!C18+JDB_Commun!C19+JDB_Commun!C20+JDB_Coralie!C53)</f>
        <v>0.43055555555555541</v>
      </c>
      <c r="E78" s="9">
        <f>D78/$C$58</f>
        <v>0.43055555555555541</v>
      </c>
    </row>
    <row r="82" spans="1:5" ht="26" x14ac:dyDescent="0.2">
      <c r="B82" s="13" t="s">
        <v>5</v>
      </c>
      <c r="C82" s="14"/>
      <c r="D82" s="14"/>
      <c r="E82" s="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C83-(JDB_Coralie!C54)</f>
        <v>0.95833333333333337</v>
      </c>
      <c r="E83" s="9">
        <f>D83/$C$83</f>
        <v>0.95833333333333337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0.95833333333333337</v>
      </c>
      <c r="E84" s="9">
        <f>D84/$C$83</f>
        <v>0.95833333333333337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D84-(JDB_Coralie!C55)</f>
        <v>0.95486111111111116</v>
      </c>
      <c r="E85" s="9">
        <f t="shared" ref="E85:E103" si="11">D85/$C$83</f>
        <v>0.95486111111111116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104" si="12">D85</f>
        <v>0.95486111111111116</v>
      </c>
      <c r="E86" s="9">
        <f t="shared" si="11"/>
        <v>0.95486111111111116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0.95486111111111116</v>
      </c>
      <c r="E87" s="9">
        <f t="shared" si="11"/>
        <v>0.95486111111111116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0.95486111111111116</v>
      </c>
      <c r="E88" s="9">
        <f t="shared" si="11"/>
        <v>0.95486111111111116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0.95486111111111116</v>
      </c>
      <c r="E89" s="9">
        <f t="shared" si="11"/>
        <v>0.95486111111111116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0.95486111111111116</v>
      </c>
      <c r="E90" s="9">
        <f t="shared" si="11"/>
        <v>0.95486111111111116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0.95486111111111116</v>
      </c>
      <c r="E91" s="9">
        <f t="shared" si="11"/>
        <v>0.95486111111111116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0.87152777777777779</v>
      </c>
      <c r="E92" s="9">
        <f t="shared" si="11"/>
        <v>0.87152777777777779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0.87152777777777779</v>
      </c>
      <c r="E93" s="9">
        <f t="shared" si="11"/>
        <v>0.87152777777777779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0.87152777777777779</v>
      </c>
      <c r="E94" s="9">
        <f t="shared" si="11"/>
        <v>0.87152777777777779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D94-(JDB_Coralie!C56)</f>
        <v>0.80902777777777779</v>
      </c>
      <c r="E95" s="9">
        <f t="shared" si="11"/>
        <v>0.80902777777777779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0.80902777777777779</v>
      </c>
      <c r="E96" s="9">
        <f>D96/$C$83</f>
        <v>0.80902777777777779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D96-(JDB_Coralie!C57+JDB_Coralie!C58)</f>
        <v>0.68055555555555558</v>
      </c>
      <c r="E97" s="9">
        <f t="shared" si="11"/>
        <v>0.68055555555555558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0.68055555555555558</v>
      </c>
      <c r="E98" s="9">
        <f t="shared" si="11"/>
        <v>0.68055555555555558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D98-(JDB_Coralie!C59+JDB_Coralie!C60)</f>
        <v>0.59027777777777779</v>
      </c>
      <c r="E99" s="9">
        <f t="shared" si="11"/>
        <v>0.59027777777777779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0.59027777777777779</v>
      </c>
      <c r="E100" s="9">
        <f t="shared" si="11"/>
        <v>0.59027777777777779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0.59027777777777779</v>
      </c>
      <c r="E101" s="9">
        <f t="shared" si="11"/>
        <v>0.59027777777777779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D101-(JDB_Coralie!C61)</f>
        <v>0.36111111111111116</v>
      </c>
      <c r="E102" s="9">
        <f t="shared" si="11"/>
        <v>0.36111111111111116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0.31944444444444448</v>
      </c>
      <c r="E103" s="12">
        <f t="shared" si="11"/>
        <v>0.31944444444444448</v>
      </c>
    </row>
    <row r="107" spans="1:5" ht="26" x14ac:dyDescent="0.2">
      <c r="B107" s="13" t="s">
        <v>6</v>
      </c>
      <c r="C107" s="14"/>
      <c r="D107" s="14"/>
      <c r="E107" s="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C108-(JDB_Coralie!C62)</f>
        <v>1.8363095238095237</v>
      </c>
      <c r="E108" s="9">
        <f>D108/$C$108</f>
        <v>0.98878205128205132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1.8363095238095237</v>
      </c>
      <c r="E109" s="9">
        <f t="shared" ref="E109:E145" si="13">D109/$C$108</f>
        <v>0.98878205128205132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D109-(JDB_Coralie!C63)</f>
        <v>1.8328373015873014</v>
      </c>
      <c r="E110" s="9">
        <f t="shared" si="13"/>
        <v>0.9869123931623931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7" si="15">D110</f>
        <v>1.8328373015873014</v>
      </c>
      <c r="E111" s="9">
        <f t="shared" si="13"/>
        <v>0.9869123931623931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1.8328373015873014</v>
      </c>
      <c r="E112" s="9">
        <f t="shared" si="13"/>
        <v>0.9869123931623931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D112-(JDB_Coralie!C64)</f>
        <v>1.8293650793650791</v>
      </c>
      <c r="E113" s="9">
        <f t="shared" si="13"/>
        <v>0.98504273504273498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1.8293650793650791</v>
      </c>
      <c r="E114" s="9">
        <f t="shared" si="13"/>
        <v>0.98504273504273498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1.8293650793650791</v>
      </c>
      <c r="E115" s="9">
        <f t="shared" si="13"/>
        <v>0.98504273504273498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1.8293650793650791</v>
      </c>
      <c r="E116" s="9">
        <f t="shared" si="13"/>
        <v>0.98504273504273498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1.8293650793650791</v>
      </c>
      <c r="E117" s="9">
        <f t="shared" si="13"/>
        <v>0.98504273504273498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1.8293650793650791</v>
      </c>
      <c r="E118" s="9">
        <f t="shared" si="13"/>
        <v>0.98504273504273498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1.8293650793650791</v>
      </c>
      <c r="E119" s="9">
        <f t="shared" si="13"/>
        <v>0.98504273504273498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1.8293650793650791</v>
      </c>
      <c r="E120" s="9">
        <f t="shared" si="13"/>
        <v>0.98504273504273498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1.8293650793650791</v>
      </c>
      <c r="E121" s="9">
        <f t="shared" si="13"/>
        <v>0.98504273504273498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1.8293650793650791</v>
      </c>
      <c r="E122" s="9">
        <f t="shared" si="13"/>
        <v>0.98504273504273498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1.8293650793650791</v>
      </c>
      <c r="E123" s="9">
        <f t="shared" si="13"/>
        <v>0.98504273504273498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1.8293650793650791</v>
      </c>
      <c r="E124" s="9">
        <f t="shared" si="13"/>
        <v>0.98504273504273498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1.8293650793650791</v>
      </c>
      <c r="E125" s="9">
        <f t="shared" si="13"/>
        <v>0.98504273504273498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1.8293650793650791</v>
      </c>
      <c r="E126" s="9">
        <f t="shared" si="13"/>
        <v>0.98504273504273498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1.8293650793650791</v>
      </c>
      <c r="E127" s="9">
        <f t="shared" si="13"/>
        <v>0.98504273504273498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1.8293650793650791</v>
      </c>
      <c r="E128" s="9">
        <f t="shared" si="13"/>
        <v>0.98504273504273498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1.8293650793650791</v>
      </c>
      <c r="E129" s="9">
        <f t="shared" si="13"/>
        <v>0.98504273504273498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1.8293650793650791</v>
      </c>
      <c r="E130" s="9">
        <f t="shared" si="13"/>
        <v>0.98504273504273498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1.8293650793650791</v>
      </c>
      <c r="E131" s="9">
        <f t="shared" si="13"/>
        <v>0.98504273504273498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1.8293650793650791</v>
      </c>
      <c r="E132" s="9">
        <f t="shared" si="13"/>
        <v>0.98504273504273498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D132-(JDB_Coralie!C65+JDB_Coralie!C66)</f>
        <v>1.7008928571428568</v>
      </c>
      <c r="E133" s="9">
        <f t="shared" si="13"/>
        <v>0.91586538461538447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D133-(JDB_Coralie!C67)</f>
        <v>1.6974206349206344</v>
      </c>
      <c r="E134" s="9">
        <f t="shared" si="13"/>
        <v>0.91399572649572636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1.6974206349206344</v>
      </c>
      <c r="E135" s="9">
        <f t="shared" si="13"/>
        <v>0.91399572649572636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1.6974206349206344</v>
      </c>
      <c r="E136" s="9">
        <f t="shared" si="13"/>
        <v>0.91399572649572636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1.6974206349206344</v>
      </c>
      <c r="E137" s="9">
        <f t="shared" si="13"/>
        <v>0.91399572649572636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1.6974206349206344</v>
      </c>
      <c r="E138" s="9">
        <f t="shared" si="13"/>
        <v>0.91399572649572636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1.6974206349206344</v>
      </c>
      <c r="E139" s="9">
        <f t="shared" si="13"/>
        <v>0.91399572649572636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1.6974206349206344</v>
      </c>
      <c r="E140" s="9">
        <f t="shared" si="13"/>
        <v>0.91399572649572636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1.6974206349206344</v>
      </c>
      <c r="E141" s="9">
        <f t="shared" si="13"/>
        <v>0.91399572649572636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1.6974206349206344</v>
      </c>
      <c r="E142" s="9">
        <f t="shared" si="13"/>
        <v>0.91399572649572636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1.6974206349206344</v>
      </c>
      <c r="E143" s="9">
        <f t="shared" si="13"/>
        <v>0.91399572649572636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1.6974206349206344</v>
      </c>
      <c r="E144" s="9">
        <f t="shared" si="13"/>
        <v>0.91399572649572636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D144-(JDB_Commun!C23)</f>
        <v>1.6557539682539677</v>
      </c>
      <c r="E145" s="9">
        <f t="shared" si="13"/>
        <v>0.89155982905982889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D145-(JDB_Commun!C24+JDB_Commun!C25+JDB_Coralie!C68)</f>
        <v>1.520337301587301</v>
      </c>
      <c r="E146" s="9">
        <f>D146/$C$108</f>
        <v>0.81864316239316215</v>
      </c>
    </row>
    <row r="150" spans="1:5" ht="26" x14ac:dyDescent="0.2">
      <c r="B150" s="13" t="s">
        <v>9</v>
      </c>
      <c r="C150" s="14"/>
      <c r="D150" s="14"/>
      <c r="E150" s="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C151-(JDB_Coralie!C69)</f>
        <v>1.1607142857142856</v>
      </c>
      <c r="E151" s="9">
        <f>D151/$C$151</f>
        <v>0.90277777777777779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1.1607142857142856</v>
      </c>
      <c r="E152" s="9">
        <f t="shared" ref="E152:E176" si="16">D152/$C$151</f>
        <v>0.90277777777777779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1.1607142857142856</v>
      </c>
      <c r="E153" s="9">
        <f t="shared" si="16"/>
        <v>0.90277777777777779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1.1607142857142856</v>
      </c>
      <c r="E154" s="9">
        <f t="shared" si="16"/>
        <v>0.90277777777777779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1.1607142857142856</v>
      </c>
      <c r="E155" s="9">
        <f t="shared" si="16"/>
        <v>0.90277777777777779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1.1607142857142856</v>
      </c>
      <c r="E156" s="9">
        <f t="shared" si="16"/>
        <v>0.90277777777777779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1.1607142857142856</v>
      </c>
      <c r="E157" s="9">
        <f t="shared" si="16"/>
        <v>0.90277777777777779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1.1607142857142856</v>
      </c>
      <c r="E158" s="9">
        <f t="shared" si="16"/>
        <v>0.90277777777777779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1.1607142857142856</v>
      </c>
      <c r="E159" s="9">
        <f t="shared" si="16"/>
        <v>0.90277777777777779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1.1607142857142856</v>
      </c>
      <c r="E160" s="9">
        <f t="shared" si="16"/>
        <v>0.90277777777777779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1.1607142857142856</v>
      </c>
      <c r="E161" s="9">
        <f t="shared" si="16"/>
        <v>0.90277777777777779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1.1607142857142856</v>
      </c>
      <c r="E162" s="9">
        <f t="shared" si="16"/>
        <v>0.90277777777777779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1.1607142857142856</v>
      </c>
      <c r="E163" s="9">
        <f t="shared" si="16"/>
        <v>0.90277777777777779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1.1607142857142856</v>
      </c>
      <c r="E164" s="9">
        <f t="shared" si="16"/>
        <v>0.90277777777777779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1.1607142857142856</v>
      </c>
      <c r="E165" s="9">
        <f>D165/$C$151</f>
        <v>0.90277777777777779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 t="shared" si="19"/>
        <v>1.1607142857142856</v>
      </c>
      <c r="E166" s="9">
        <f t="shared" si="16"/>
        <v>0.90277777777777779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1.1607142857142856</v>
      </c>
      <c r="E167" s="9">
        <f t="shared" si="16"/>
        <v>0.90277777777777779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1.1607142857142856</v>
      </c>
      <c r="E168" s="9">
        <f t="shared" si="16"/>
        <v>0.90277777777777779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1.1607142857142856</v>
      </c>
      <c r="E169" s="9">
        <f t="shared" si="16"/>
        <v>0.90277777777777779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1.1607142857142856</v>
      </c>
      <c r="E170" s="9">
        <f t="shared" si="16"/>
        <v>0.90277777777777779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1.1607142857142856</v>
      </c>
      <c r="E171" s="9">
        <f t="shared" si="16"/>
        <v>0.90277777777777779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1.1607142857142856</v>
      </c>
      <c r="E172" s="9">
        <f t="shared" si="16"/>
        <v>0.90277777777777779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1.1607142857142856</v>
      </c>
      <c r="E173" s="9">
        <f t="shared" si="16"/>
        <v>0.90277777777777779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1.1607142857142856</v>
      </c>
      <c r="E174" s="9">
        <f t="shared" si="16"/>
        <v>0.90277777777777779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1.1607142857142856</v>
      </c>
      <c r="E175" s="9">
        <f t="shared" si="16"/>
        <v>0.90277777777777779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1.1607142857142856</v>
      </c>
      <c r="E176" s="9">
        <f t="shared" si="16"/>
        <v>0.90277777777777779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1.1607142857142856</v>
      </c>
      <c r="E177" s="9">
        <f>D177/$C$151</f>
        <v>0.90277777777777779</v>
      </c>
    </row>
  </sheetData>
  <mergeCells count="6">
    <mergeCell ref="B2:E2"/>
    <mergeCell ref="B25:E25"/>
    <mergeCell ref="B57:E57"/>
    <mergeCell ref="B82:E82"/>
    <mergeCell ref="B107:E107"/>
    <mergeCell ref="B150:E150"/>
  </mergeCells>
  <conditionalFormatting sqref="F123 B1:E21 B26:E53 B58:E103 B108:E146">
    <cfRule type="timePeriod" dxfId="11" priority="6" timePeriod="today">
      <formula>FLOOR(B1,1)=TODAY()</formula>
    </cfRule>
  </conditionalFormatting>
  <conditionalFormatting sqref="B150:E177">
    <cfRule type="timePeriod" dxfId="10" priority="5" timePeriod="today">
      <formula>FLOOR(B150,1)=TODAY()</formula>
    </cfRule>
  </conditionalFormatting>
  <conditionalFormatting sqref="B25:E25">
    <cfRule type="timePeriod" dxfId="9" priority="4" timePeriod="today">
      <formula>FLOOR(B25,1)=TODAY()</formula>
    </cfRule>
  </conditionalFormatting>
  <conditionalFormatting sqref="B22:E24">
    <cfRule type="timePeriod" dxfId="8" priority="3" timePeriod="today">
      <formula>FLOOR(B22,1)=TODAY()</formula>
    </cfRule>
  </conditionalFormatting>
  <conditionalFormatting sqref="B54:E57">
    <cfRule type="timePeriod" dxfId="7" priority="2" timePeriod="today">
      <formula>FLOOR(B54,1)=TODAY()</formula>
    </cfRule>
  </conditionalFormatting>
  <conditionalFormatting sqref="B107:E107">
    <cfRule type="timePeriod" dxfId="6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8CC5-36C4-1340-8DE8-5785907C2251}">
  <sheetPr codeName="Feuil5"/>
  <dimension ref="A1:F177"/>
  <sheetViews>
    <sheetView showGridLines="0" zoomScale="125" zoomScaleNormal="70" workbookViewId="0">
      <pane ySplit="1" topLeftCell="A139" activePane="bottomLeft" state="frozen"/>
      <selection pane="bottomLeft" activeCell="D152" sqref="D152"/>
    </sheetView>
  </sheetViews>
  <sheetFormatPr baseColWidth="10" defaultRowHeight="16" x14ac:dyDescent="0.2"/>
  <cols>
    <col min="1" max="1" width="3.1640625" bestFit="1" customWidth="1"/>
    <col min="2" max="4" width="16.5" customWidth="1"/>
    <col min="5" max="5" width="16.5" style="8" customWidth="1"/>
  </cols>
  <sheetData>
    <row r="1" spans="1:6" s="1" customFormat="1" ht="19" x14ac:dyDescent="0.2">
      <c r="B1" s="3" t="s">
        <v>0</v>
      </c>
      <c r="C1" s="3" t="s">
        <v>1</v>
      </c>
      <c r="D1" s="3" t="s">
        <v>7</v>
      </c>
      <c r="E1" s="7" t="s">
        <v>2</v>
      </c>
      <c r="F1" s="2">
        <v>0.33333333333333331</v>
      </c>
    </row>
    <row r="2" spans="1:6" s="1" customFormat="1" ht="26" x14ac:dyDescent="0.2">
      <c r="B2" s="13" t="s">
        <v>8</v>
      </c>
      <c r="C2" s="14"/>
      <c r="D2" s="14"/>
      <c r="E2" s="14"/>
      <c r="F2" s="2"/>
    </row>
    <row r="3" spans="1:6" x14ac:dyDescent="0.2">
      <c r="A3">
        <v>1</v>
      </c>
      <c r="B3" s="4">
        <v>44459</v>
      </c>
      <c r="C3" s="5">
        <f>(F1/7)*A21</f>
        <v>0.90476190476190466</v>
      </c>
      <c r="D3" s="5">
        <f>C3-(JDB_Commun!C4+JDB_Commun!C5+JDB_Constantin!C3)</f>
        <v>0.85962301587301582</v>
      </c>
      <c r="E3" s="6">
        <f>D3/$C$3</f>
        <v>0.95010964912280704</v>
      </c>
    </row>
    <row r="4" spans="1:6" x14ac:dyDescent="0.2">
      <c r="A4">
        <v>2</v>
      </c>
      <c r="B4" s="4">
        <v>44460</v>
      </c>
      <c r="C4" s="5">
        <f>C3-(($F$1/7))</f>
        <v>0.85714285714285698</v>
      </c>
      <c r="D4" s="5">
        <f>D3</f>
        <v>0.85962301587301582</v>
      </c>
      <c r="E4" s="6">
        <f>D4/$C$3</f>
        <v>0.95010964912280704</v>
      </c>
    </row>
    <row r="5" spans="1:6" x14ac:dyDescent="0.2">
      <c r="A5">
        <v>3</v>
      </c>
      <c r="B5" s="4">
        <v>44461</v>
      </c>
      <c r="C5" s="5">
        <f t="shared" ref="C5:C21" si="0">C4-(($F$1/7))</f>
        <v>0.80952380952380931</v>
      </c>
      <c r="D5" s="5">
        <f>D4</f>
        <v>0.85962301587301582</v>
      </c>
      <c r="E5" s="6">
        <f t="shared" ref="E5:E37" si="1">D5/$C$3</f>
        <v>0.95010964912280704</v>
      </c>
    </row>
    <row r="6" spans="1:6" x14ac:dyDescent="0.2">
      <c r="A6">
        <v>4</v>
      </c>
      <c r="B6" s="4">
        <v>44462</v>
      </c>
      <c r="C6" s="5">
        <f t="shared" si="0"/>
        <v>0.76190476190476164</v>
      </c>
      <c r="D6" s="5">
        <f>D5</f>
        <v>0.85962301587301582</v>
      </c>
      <c r="E6" s="6">
        <f t="shared" si="1"/>
        <v>0.95010964912280704</v>
      </c>
    </row>
    <row r="7" spans="1:6" x14ac:dyDescent="0.2">
      <c r="A7">
        <v>5</v>
      </c>
      <c r="B7" s="4">
        <v>44463</v>
      </c>
      <c r="C7" s="5">
        <f t="shared" si="0"/>
        <v>0.71428571428571397</v>
      </c>
      <c r="D7" s="5">
        <f>D6-(JDB_Constantin!C4+JDB_Constantin!C5)</f>
        <v>0.8165674603174603</v>
      </c>
      <c r="E7" s="6">
        <f t="shared" si="1"/>
        <v>0.90252192982456148</v>
      </c>
    </row>
    <row r="8" spans="1:6" x14ac:dyDescent="0.2">
      <c r="A8">
        <v>6</v>
      </c>
      <c r="B8" s="4">
        <v>44464</v>
      </c>
      <c r="C8" s="5">
        <f t="shared" si="0"/>
        <v>0.6666666666666663</v>
      </c>
      <c r="D8" s="5">
        <f>D7</f>
        <v>0.8165674603174603</v>
      </c>
      <c r="E8" s="6">
        <f t="shared" si="1"/>
        <v>0.90252192982456148</v>
      </c>
    </row>
    <row r="9" spans="1:6" x14ac:dyDescent="0.2">
      <c r="A9">
        <v>7</v>
      </c>
      <c r="B9" s="4">
        <v>44465</v>
      </c>
      <c r="C9" s="5">
        <f t="shared" si="0"/>
        <v>0.61904761904761862</v>
      </c>
      <c r="D9" s="5">
        <f>D8</f>
        <v>0.8165674603174603</v>
      </c>
      <c r="E9" s="6">
        <f t="shared" si="1"/>
        <v>0.90252192982456148</v>
      </c>
    </row>
    <row r="10" spans="1:6" x14ac:dyDescent="0.2">
      <c r="A10">
        <v>8</v>
      </c>
      <c r="B10" s="4">
        <v>44466</v>
      </c>
      <c r="C10" s="5">
        <f t="shared" si="0"/>
        <v>0.57142857142857095</v>
      </c>
      <c r="D10" s="5">
        <f>D9</f>
        <v>0.8165674603174603</v>
      </c>
      <c r="E10" s="6">
        <f t="shared" si="1"/>
        <v>0.90252192982456148</v>
      </c>
    </row>
    <row r="11" spans="1:6" x14ac:dyDescent="0.2">
      <c r="A11">
        <v>9</v>
      </c>
      <c r="B11" s="4">
        <v>44467</v>
      </c>
      <c r="C11" s="5">
        <f t="shared" si="0"/>
        <v>0.52380952380952328</v>
      </c>
      <c r="D11" s="5">
        <f>D10</f>
        <v>0.8165674603174603</v>
      </c>
      <c r="E11" s="6">
        <f t="shared" si="1"/>
        <v>0.90252192982456148</v>
      </c>
    </row>
    <row r="12" spans="1:6" x14ac:dyDescent="0.2">
      <c r="A12">
        <v>10</v>
      </c>
      <c r="B12" s="4">
        <v>44468</v>
      </c>
      <c r="C12" s="5">
        <f t="shared" si="0"/>
        <v>0.47619047619047566</v>
      </c>
      <c r="D12" s="5">
        <f>D11-(JDB_Constantin!C6)</f>
        <v>0.73323412698412693</v>
      </c>
      <c r="E12" s="6">
        <f t="shared" si="1"/>
        <v>0.81041666666666667</v>
      </c>
    </row>
    <row r="13" spans="1:6" x14ac:dyDescent="0.2">
      <c r="A13">
        <v>11</v>
      </c>
      <c r="B13" s="4">
        <v>44469</v>
      </c>
      <c r="C13" s="5">
        <f t="shared" si="0"/>
        <v>0.42857142857142805</v>
      </c>
      <c r="D13" s="5">
        <f t="shared" ref="D13:D29" si="2">D12</f>
        <v>0.73323412698412693</v>
      </c>
      <c r="E13" s="6">
        <f t="shared" si="1"/>
        <v>0.81041666666666667</v>
      </c>
    </row>
    <row r="14" spans="1:6" x14ac:dyDescent="0.2">
      <c r="A14">
        <v>12</v>
      </c>
      <c r="B14" s="4">
        <v>44470</v>
      </c>
      <c r="C14" s="5">
        <f t="shared" si="0"/>
        <v>0.38095238095238043</v>
      </c>
      <c r="D14" s="5">
        <f>D13-(JDB_Commun!C7+JDB_Commun!C8)</f>
        <v>0.68809523809523809</v>
      </c>
      <c r="E14" s="6">
        <f t="shared" si="1"/>
        <v>0.76052631578947372</v>
      </c>
    </row>
    <row r="15" spans="1:6" x14ac:dyDescent="0.2">
      <c r="A15">
        <v>13</v>
      </c>
      <c r="B15" s="4">
        <v>44471</v>
      </c>
      <c r="C15" s="5">
        <f t="shared" si="0"/>
        <v>0.33333333333333282</v>
      </c>
      <c r="D15" s="5">
        <f t="shared" si="2"/>
        <v>0.68809523809523809</v>
      </c>
      <c r="E15" s="6">
        <f t="shared" si="1"/>
        <v>0.76052631578947372</v>
      </c>
    </row>
    <row r="16" spans="1:6" x14ac:dyDescent="0.2">
      <c r="A16">
        <v>14</v>
      </c>
      <c r="B16" s="4">
        <v>44472</v>
      </c>
      <c r="C16" s="5">
        <f t="shared" si="0"/>
        <v>0.2857142857142852</v>
      </c>
      <c r="D16" s="5">
        <f>D15</f>
        <v>0.68809523809523809</v>
      </c>
      <c r="E16" s="6">
        <f t="shared" si="1"/>
        <v>0.76052631578947372</v>
      </c>
    </row>
    <row r="17" spans="1:5" x14ac:dyDescent="0.2">
      <c r="A17">
        <v>15</v>
      </c>
      <c r="B17" s="4">
        <v>44473</v>
      </c>
      <c r="C17" s="5">
        <f t="shared" si="0"/>
        <v>0.23809523809523758</v>
      </c>
      <c r="D17" s="5">
        <f t="shared" si="2"/>
        <v>0.68809523809523809</v>
      </c>
      <c r="E17" s="6">
        <f t="shared" si="1"/>
        <v>0.76052631578947372</v>
      </c>
    </row>
    <row r="18" spans="1:5" x14ac:dyDescent="0.2">
      <c r="A18">
        <v>16</v>
      </c>
      <c r="B18" s="4">
        <v>44474</v>
      </c>
      <c r="C18" s="5">
        <f t="shared" si="0"/>
        <v>0.19047619047618997</v>
      </c>
      <c r="D18" s="5">
        <f t="shared" si="2"/>
        <v>0.68809523809523809</v>
      </c>
      <c r="E18" s="6">
        <f t="shared" si="1"/>
        <v>0.76052631578947372</v>
      </c>
    </row>
    <row r="19" spans="1:5" x14ac:dyDescent="0.2">
      <c r="A19">
        <v>17</v>
      </c>
      <c r="B19" s="4">
        <v>44475</v>
      </c>
      <c r="C19" s="5">
        <f t="shared" si="0"/>
        <v>0.14285714285714235</v>
      </c>
      <c r="D19" s="5">
        <f t="shared" si="2"/>
        <v>0.68809523809523809</v>
      </c>
      <c r="E19" s="6">
        <f t="shared" si="1"/>
        <v>0.76052631578947372</v>
      </c>
    </row>
    <row r="20" spans="1:5" x14ac:dyDescent="0.2">
      <c r="A20">
        <v>18</v>
      </c>
      <c r="B20" s="4">
        <v>44476</v>
      </c>
      <c r="C20" s="5">
        <f t="shared" si="0"/>
        <v>9.5238095238094733E-2</v>
      </c>
      <c r="D20" s="5">
        <f t="shared" si="2"/>
        <v>0.68809523809523809</v>
      </c>
      <c r="E20" s="6">
        <f t="shared" si="1"/>
        <v>0.76052631578947372</v>
      </c>
    </row>
    <row r="21" spans="1:5" x14ac:dyDescent="0.2">
      <c r="A21">
        <v>19</v>
      </c>
      <c r="B21" s="4">
        <v>44477</v>
      </c>
      <c r="C21" s="5">
        <f t="shared" si="0"/>
        <v>4.7619047619047117E-2</v>
      </c>
      <c r="D21" s="5">
        <f>D20-(JDB_Commun!C9+JDB_Constantin!C7)</f>
        <v>0.65337301587301588</v>
      </c>
      <c r="E21" s="6">
        <f>D21/$C$3</f>
        <v>0.7221491228070176</v>
      </c>
    </row>
    <row r="25" spans="1:5" ht="26" x14ac:dyDescent="0.2">
      <c r="A25" s="1"/>
      <c r="B25" s="13" t="s">
        <v>3</v>
      </c>
      <c r="C25" s="14"/>
      <c r="D25" s="14"/>
      <c r="E25" s="14"/>
    </row>
    <row r="26" spans="1:5" x14ac:dyDescent="0.2">
      <c r="A26">
        <v>1</v>
      </c>
      <c r="B26" s="4">
        <v>44478</v>
      </c>
      <c r="C26" s="5">
        <f>(F1/7)*A53</f>
        <v>1.3333333333333333</v>
      </c>
      <c r="D26" s="5">
        <f>C26</f>
        <v>1.3333333333333333</v>
      </c>
      <c r="E26" s="6">
        <f>D26/$C$26</f>
        <v>1</v>
      </c>
    </row>
    <row r="27" spans="1:5" x14ac:dyDescent="0.2">
      <c r="A27">
        <v>2</v>
      </c>
      <c r="B27" s="4">
        <v>44479</v>
      </c>
      <c r="C27" s="5">
        <f>C26-(($F$1/7))</f>
        <v>1.2857142857142856</v>
      </c>
      <c r="D27" s="5">
        <f>D26-(JDB_Constantin!C8)</f>
        <v>1.2708333333333333</v>
      </c>
      <c r="E27" s="6">
        <f>D27/$C$26</f>
        <v>0.953125</v>
      </c>
    </row>
    <row r="28" spans="1:5" x14ac:dyDescent="0.2">
      <c r="A28">
        <v>3</v>
      </c>
      <c r="B28" s="4">
        <v>44480</v>
      </c>
      <c r="C28" s="5">
        <f t="shared" ref="C28:C53" si="3">C27-(($F$1/7))</f>
        <v>1.2380952380952379</v>
      </c>
      <c r="D28" s="5">
        <f>D27-(JDB_Commun!C10)</f>
        <v>1.1875</v>
      </c>
      <c r="E28" s="6">
        <f t="shared" ref="E28:E53" si="4">D28/$C$26</f>
        <v>0.890625</v>
      </c>
    </row>
    <row r="29" spans="1:5" x14ac:dyDescent="0.2">
      <c r="A29">
        <v>4</v>
      </c>
      <c r="B29" s="4">
        <v>44481</v>
      </c>
      <c r="C29" s="5">
        <f t="shared" si="3"/>
        <v>1.1904761904761902</v>
      </c>
      <c r="D29" s="5">
        <f t="shared" ref="D29:D54" si="5">D28</f>
        <v>1.1875</v>
      </c>
      <c r="E29" s="6">
        <f t="shared" si="4"/>
        <v>0.890625</v>
      </c>
    </row>
    <row r="30" spans="1:5" x14ac:dyDescent="0.2">
      <c r="A30">
        <v>5</v>
      </c>
      <c r="B30" s="4">
        <v>44482</v>
      </c>
      <c r="C30" s="5">
        <f t="shared" si="3"/>
        <v>1.1428571428571426</v>
      </c>
      <c r="D30" s="5">
        <f>D29</f>
        <v>1.1875</v>
      </c>
      <c r="E30" s="6">
        <f t="shared" si="4"/>
        <v>0.890625</v>
      </c>
    </row>
    <row r="31" spans="1:5" x14ac:dyDescent="0.2">
      <c r="A31">
        <v>6</v>
      </c>
      <c r="B31" s="4">
        <v>44483</v>
      </c>
      <c r="C31" s="5">
        <f t="shared" si="3"/>
        <v>1.0952380952380949</v>
      </c>
      <c r="D31" s="5">
        <f>D30-(JDB_Commun!C11)</f>
        <v>1.1458333333333333</v>
      </c>
      <c r="E31" s="6">
        <f t="shared" si="4"/>
        <v>0.859375</v>
      </c>
    </row>
    <row r="32" spans="1:5" x14ac:dyDescent="0.2">
      <c r="A32">
        <v>7</v>
      </c>
      <c r="B32" s="4">
        <v>44484</v>
      </c>
      <c r="C32" s="5">
        <f t="shared" si="3"/>
        <v>1.0476190476190472</v>
      </c>
      <c r="D32" s="5">
        <f>D31</f>
        <v>1.1458333333333333</v>
      </c>
      <c r="E32" s="6">
        <f t="shared" si="4"/>
        <v>0.859375</v>
      </c>
    </row>
    <row r="33" spans="1:5" x14ac:dyDescent="0.2">
      <c r="A33">
        <v>8</v>
      </c>
      <c r="B33" s="4">
        <v>44485</v>
      </c>
      <c r="C33" s="5">
        <f t="shared" si="3"/>
        <v>0.99999999999999956</v>
      </c>
      <c r="D33" s="5">
        <f>D32-(JDB_Constantin!C9)</f>
        <v>1.125</v>
      </c>
      <c r="E33" s="6">
        <f t="shared" si="4"/>
        <v>0.84375</v>
      </c>
    </row>
    <row r="34" spans="1:5" x14ac:dyDescent="0.2">
      <c r="A34">
        <v>9</v>
      </c>
      <c r="B34" s="4">
        <v>44486</v>
      </c>
      <c r="C34" s="5">
        <f t="shared" si="3"/>
        <v>0.95238095238095188</v>
      </c>
      <c r="D34" s="5">
        <f>D33</f>
        <v>1.125</v>
      </c>
      <c r="E34" s="6">
        <f t="shared" si="4"/>
        <v>0.84375</v>
      </c>
    </row>
    <row r="35" spans="1:5" x14ac:dyDescent="0.2">
      <c r="A35">
        <v>10</v>
      </c>
      <c r="B35" s="4">
        <v>44487</v>
      </c>
      <c r="C35" s="5">
        <f t="shared" si="3"/>
        <v>0.90476190476190421</v>
      </c>
      <c r="D35" s="5">
        <f>D34-(JDB_Commun!C12)</f>
        <v>1.0833333333333333</v>
      </c>
      <c r="E35" s="6">
        <f t="shared" si="4"/>
        <v>0.8125</v>
      </c>
    </row>
    <row r="36" spans="1:5" x14ac:dyDescent="0.2">
      <c r="A36">
        <v>11</v>
      </c>
      <c r="B36" s="4">
        <v>44488</v>
      </c>
      <c r="C36" s="5">
        <f t="shared" si="3"/>
        <v>0.85714285714285654</v>
      </c>
      <c r="D36" s="5">
        <f>D35-(JDB_Commun!C13+JDB_Constantin!C10)</f>
        <v>0.99999999999999989</v>
      </c>
      <c r="E36" s="6">
        <f t="shared" si="4"/>
        <v>0.75</v>
      </c>
    </row>
    <row r="37" spans="1:5" x14ac:dyDescent="0.2">
      <c r="A37">
        <v>12</v>
      </c>
      <c r="B37" s="4">
        <v>44489</v>
      </c>
      <c r="C37" s="5">
        <f t="shared" si="3"/>
        <v>0.80952380952380887</v>
      </c>
      <c r="D37" s="5">
        <f t="shared" si="5"/>
        <v>0.99999999999999989</v>
      </c>
      <c r="E37" s="6">
        <f t="shared" si="4"/>
        <v>0.75</v>
      </c>
    </row>
    <row r="38" spans="1:5" x14ac:dyDescent="0.2">
      <c r="A38">
        <v>13</v>
      </c>
      <c r="B38" s="4">
        <v>44490</v>
      </c>
      <c r="C38" s="5">
        <f t="shared" si="3"/>
        <v>0.7619047619047612</v>
      </c>
      <c r="D38" s="5">
        <f>D37</f>
        <v>0.99999999999999989</v>
      </c>
      <c r="E38" s="6">
        <f t="shared" si="4"/>
        <v>0.75</v>
      </c>
    </row>
    <row r="39" spans="1:5" x14ac:dyDescent="0.2">
      <c r="A39">
        <v>14</v>
      </c>
      <c r="B39" s="4">
        <v>44491</v>
      </c>
      <c r="C39" s="5">
        <f t="shared" si="3"/>
        <v>0.71428571428571352</v>
      </c>
      <c r="D39" s="5">
        <f>D38</f>
        <v>0.99999999999999989</v>
      </c>
      <c r="E39" s="6">
        <f t="shared" si="4"/>
        <v>0.75</v>
      </c>
    </row>
    <row r="40" spans="1:5" x14ac:dyDescent="0.2">
      <c r="A40">
        <v>15</v>
      </c>
      <c r="B40" s="4">
        <v>44492</v>
      </c>
      <c r="C40" s="5">
        <f t="shared" si="3"/>
        <v>0.66666666666666585</v>
      </c>
      <c r="D40" s="5">
        <f t="shared" si="5"/>
        <v>0.99999999999999989</v>
      </c>
      <c r="E40" s="6">
        <f t="shared" si="4"/>
        <v>0.75</v>
      </c>
    </row>
    <row r="41" spans="1:5" x14ac:dyDescent="0.2">
      <c r="A41">
        <v>16</v>
      </c>
      <c r="B41" s="4">
        <v>44493</v>
      </c>
      <c r="C41" s="5">
        <f t="shared" si="3"/>
        <v>0.61904761904761818</v>
      </c>
      <c r="D41" s="5">
        <f>D40</f>
        <v>0.99999999999999989</v>
      </c>
      <c r="E41" s="6">
        <f t="shared" si="4"/>
        <v>0.75</v>
      </c>
    </row>
    <row r="42" spans="1:5" x14ac:dyDescent="0.2">
      <c r="A42">
        <v>17</v>
      </c>
      <c r="B42" s="4">
        <v>44494</v>
      </c>
      <c r="C42" s="5">
        <f t="shared" si="3"/>
        <v>0.57142857142857051</v>
      </c>
      <c r="D42" s="5">
        <f>D41-(JDB_Constantin!C11+JDB_Constantin!C12+JDB_Constantin!C13)</f>
        <v>0.93402777777777768</v>
      </c>
      <c r="E42" s="6">
        <f t="shared" si="4"/>
        <v>0.70052083333333326</v>
      </c>
    </row>
    <row r="43" spans="1:5" x14ac:dyDescent="0.2">
      <c r="A43">
        <v>18</v>
      </c>
      <c r="B43" s="4">
        <v>44495</v>
      </c>
      <c r="C43" s="5">
        <f t="shared" si="3"/>
        <v>0.52380952380952284</v>
      </c>
      <c r="D43" s="5">
        <f t="shared" si="5"/>
        <v>0.93402777777777768</v>
      </c>
      <c r="E43" s="6">
        <f t="shared" si="4"/>
        <v>0.70052083333333326</v>
      </c>
    </row>
    <row r="44" spans="1:5" x14ac:dyDescent="0.2">
      <c r="A44">
        <v>19</v>
      </c>
      <c r="B44" s="4">
        <v>44496</v>
      </c>
      <c r="C44" s="5">
        <f t="shared" si="3"/>
        <v>0.47619047619047522</v>
      </c>
      <c r="D44" s="5">
        <f t="shared" si="5"/>
        <v>0.93402777777777768</v>
      </c>
      <c r="E44" s="6">
        <f t="shared" si="4"/>
        <v>0.70052083333333326</v>
      </c>
    </row>
    <row r="45" spans="1:5" x14ac:dyDescent="0.2">
      <c r="A45">
        <v>20</v>
      </c>
      <c r="B45" s="4">
        <v>44497</v>
      </c>
      <c r="C45" s="5">
        <f t="shared" si="3"/>
        <v>0.4285714285714276</v>
      </c>
      <c r="D45" s="5">
        <f>D44</f>
        <v>0.93402777777777768</v>
      </c>
      <c r="E45" s="6">
        <f t="shared" si="4"/>
        <v>0.70052083333333326</v>
      </c>
    </row>
    <row r="46" spans="1:5" x14ac:dyDescent="0.2">
      <c r="A46">
        <v>21</v>
      </c>
      <c r="B46" s="4">
        <v>44498</v>
      </c>
      <c r="C46" s="5">
        <f t="shared" si="3"/>
        <v>0.38095238095237999</v>
      </c>
      <c r="D46" s="5">
        <f t="shared" si="5"/>
        <v>0.93402777777777768</v>
      </c>
      <c r="E46" s="6">
        <f t="shared" si="4"/>
        <v>0.70052083333333326</v>
      </c>
    </row>
    <row r="47" spans="1:5" x14ac:dyDescent="0.2">
      <c r="A47">
        <v>22</v>
      </c>
      <c r="B47" s="4">
        <v>44499</v>
      </c>
      <c r="C47" s="5">
        <f t="shared" si="3"/>
        <v>0.33333333333333237</v>
      </c>
      <c r="D47" s="5">
        <f t="shared" si="5"/>
        <v>0.93402777777777768</v>
      </c>
      <c r="E47" s="6">
        <f t="shared" si="4"/>
        <v>0.70052083333333326</v>
      </c>
    </row>
    <row r="48" spans="1:5" x14ac:dyDescent="0.2">
      <c r="A48">
        <v>23</v>
      </c>
      <c r="B48" s="4">
        <v>44500</v>
      </c>
      <c r="C48" s="5">
        <f t="shared" si="3"/>
        <v>0.28571428571428475</v>
      </c>
      <c r="D48" s="5">
        <f t="shared" si="5"/>
        <v>0.93402777777777768</v>
      </c>
      <c r="E48" s="6">
        <f t="shared" si="4"/>
        <v>0.70052083333333326</v>
      </c>
    </row>
    <row r="49" spans="1:5" x14ac:dyDescent="0.2">
      <c r="A49">
        <v>24</v>
      </c>
      <c r="B49" s="4">
        <v>44501</v>
      </c>
      <c r="C49" s="5">
        <f t="shared" si="3"/>
        <v>0.23809523809523714</v>
      </c>
      <c r="D49" s="5">
        <f>D48</f>
        <v>0.93402777777777768</v>
      </c>
      <c r="E49" s="6">
        <f t="shared" si="4"/>
        <v>0.70052083333333326</v>
      </c>
    </row>
    <row r="50" spans="1:5" x14ac:dyDescent="0.2">
      <c r="A50">
        <v>25</v>
      </c>
      <c r="B50" s="4">
        <v>44502</v>
      </c>
      <c r="C50" s="5">
        <f t="shared" si="3"/>
        <v>0.19047619047618952</v>
      </c>
      <c r="D50" s="5">
        <f>D49-(JDB_Constantin!C14)</f>
        <v>0.89236111111111105</v>
      </c>
      <c r="E50" s="6">
        <f t="shared" si="4"/>
        <v>0.66927083333333337</v>
      </c>
    </row>
    <row r="51" spans="1:5" x14ac:dyDescent="0.2">
      <c r="A51">
        <v>26</v>
      </c>
      <c r="B51" s="4">
        <v>44503</v>
      </c>
      <c r="C51" s="5">
        <f t="shared" si="3"/>
        <v>0.14285714285714191</v>
      </c>
      <c r="D51" s="5">
        <f t="shared" si="5"/>
        <v>0.89236111111111105</v>
      </c>
      <c r="E51" s="6">
        <f t="shared" si="4"/>
        <v>0.66927083333333337</v>
      </c>
    </row>
    <row r="52" spans="1:5" x14ac:dyDescent="0.2">
      <c r="A52">
        <v>27</v>
      </c>
      <c r="B52" s="4">
        <v>44504</v>
      </c>
      <c r="C52" s="5">
        <f t="shared" si="3"/>
        <v>9.5238095238094289E-2</v>
      </c>
      <c r="D52" s="5">
        <f>D51</f>
        <v>0.89236111111111105</v>
      </c>
      <c r="E52" s="6">
        <f t="shared" si="4"/>
        <v>0.66927083333333337</v>
      </c>
    </row>
    <row r="53" spans="1:5" x14ac:dyDescent="0.2">
      <c r="A53">
        <v>28</v>
      </c>
      <c r="B53" s="4">
        <v>44505</v>
      </c>
      <c r="C53" s="5">
        <f t="shared" si="3"/>
        <v>4.7619047619046673E-2</v>
      </c>
      <c r="D53" s="5">
        <f>D52-(JDB_Commun!C14+JDB_Commun!C15)</f>
        <v>0.78819444444444442</v>
      </c>
      <c r="E53" s="6">
        <f t="shared" si="4"/>
        <v>0.59114583333333337</v>
      </c>
    </row>
    <row r="57" spans="1:5" ht="26" x14ac:dyDescent="0.2">
      <c r="B57" s="13" t="s">
        <v>4</v>
      </c>
      <c r="C57" s="14"/>
      <c r="D57" s="14"/>
      <c r="E57" s="14"/>
    </row>
    <row r="58" spans="1:5" x14ac:dyDescent="0.2">
      <c r="A58">
        <v>1</v>
      </c>
      <c r="B58" s="4">
        <v>44506</v>
      </c>
      <c r="C58" s="5">
        <f>(F1/7)*A78</f>
        <v>1</v>
      </c>
      <c r="D58" s="5">
        <f>C58-(JDB_Constantin!C15)</f>
        <v>0.97916666666666663</v>
      </c>
      <c r="E58" s="9">
        <f>D58/$C$58</f>
        <v>0.97916666666666663</v>
      </c>
    </row>
    <row r="59" spans="1:5" x14ac:dyDescent="0.2">
      <c r="A59">
        <v>2</v>
      </c>
      <c r="B59" s="4">
        <v>44507</v>
      </c>
      <c r="C59" s="5">
        <f>C58-(($F$1/7))</f>
        <v>0.95238095238095233</v>
      </c>
      <c r="D59" s="5">
        <f>D58</f>
        <v>0.97916666666666663</v>
      </c>
      <c r="E59" s="9">
        <f t="shared" ref="E59:E77" si="6">D59/$C$58</f>
        <v>0.97916666666666663</v>
      </c>
    </row>
    <row r="60" spans="1:5" x14ac:dyDescent="0.2">
      <c r="A60">
        <v>3</v>
      </c>
      <c r="B60" s="4">
        <v>44508</v>
      </c>
      <c r="C60" s="5">
        <f t="shared" ref="C60:C78" si="7">C59-(($F$1/7))</f>
        <v>0.90476190476190466</v>
      </c>
      <c r="D60" s="5">
        <f>D59-(JDB_Commun!C16+JDB_Constantin!C16)</f>
        <v>0.91666666666666663</v>
      </c>
      <c r="E60" s="9">
        <f t="shared" si="6"/>
        <v>0.91666666666666663</v>
      </c>
    </row>
    <row r="61" spans="1:5" x14ac:dyDescent="0.2">
      <c r="A61">
        <v>4</v>
      </c>
      <c r="B61" s="4">
        <v>44509</v>
      </c>
      <c r="C61" s="5">
        <f t="shared" si="7"/>
        <v>0.85714285714285698</v>
      </c>
      <c r="D61" s="5">
        <f t="shared" ref="D61:D79" si="8">D60</f>
        <v>0.91666666666666663</v>
      </c>
      <c r="E61" s="9">
        <f t="shared" si="6"/>
        <v>0.91666666666666663</v>
      </c>
    </row>
    <row r="62" spans="1:5" x14ac:dyDescent="0.2">
      <c r="A62">
        <v>5</v>
      </c>
      <c r="B62" s="4">
        <v>44510</v>
      </c>
      <c r="C62" s="5">
        <f t="shared" si="7"/>
        <v>0.80952380952380931</v>
      </c>
      <c r="D62" s="5">
        <f t="shared" si="8"/>
        <v>0.91666666666666663</v>
      </c>
      <c r="E62" s="9">
        <f t="shared" si="6"/>
        <v>0.91666666666666663</v>
      </c>
    </row>
    <row r="63" spans="1:5" x14ac:dyDescent="0.2">
      <c r="A63">
        <v>6</v>
      </c>
      <c r="B63" s="4">
        <v>44511</v>
      </c>
      <c r="C63" s="5">
        <f t="shared" si="7"/>
        <v>0.76190476190476164</v>
      </c>
      <c r="D63" s="5">
        <f t="shared" si="8"/>
        <v>0.91666666666666663</v>
      </c>
      <c r="E63" s="9">
        <f t="shared" si="6"/>
        <v>0.91666666666666663</v>
      </c>
    </row>
    <row r="64" spans="1:5" x14ac:dyDescent="0.2">
      <c r="A64">
        <v>7</v>
      </c>
      <c r="B64" s="4">
        <v>44512</v>
      </c>
      <c r="C64" s="5">
        <f t="shared" si="7"/>
        <v>0.71428571428571397</v>
      </c>
      <c r="D64" s="5">
        <f t="shared" si="8"/>
        <v>0.91666666666666663</v>
      </c>
      <c r="E64" s="9">
        <f t="shared" si="6"/>
        <v>0.91666666666666663</v>
      </c>
    </row>
    <row r="65" spans="1:5" x14ac:dyDescent="0.2">
      <c r="A65">
        <v>8</v>
      </c>
      <c r="B65" s="4">
        <v>44513</v>
      </c>
      <c r="C65" s="5">
        <f t="shared" si="7"/>
        <v>0.6666666666666663</v>
      </c>
      <c r="D65" s="5">
        <f t="shared" si="8"/>
        <v>0.91666666666666663</v>
      </c>
      <c r="E65" s="9">
        <f t="shared" si="6"/>
        <v>0.91666666666666663</v>
      </c>
    </row>
    <row r="66" spans="1:5" x14ac:dyDescent="0.2">
      <c r="A66">
        <v>9</v>
      </c>
      <c r="B66" s="4">
        <v>44514</v>
      </c>
      <c r="C66" s="5">
        <f t="shared" si="7"/>
        <v>0.61904761904761862</v>
      </c>
      <c r="D66" s="5">
        <f t="shared" si="8"/>
        <v>0.91666666666666663</v>
      </c>
      <c r="E66" s="9">
        <f t="shared" si="6"/>
        <v>0.91666666666666663</v>
      </c>
    </row>
    <row r="67" spans="1:5" x14ac:dyDescent="0.2">
      <c r="A67">
        <v>10</v>
      </c>
      <c r="B67" s="4">
        <v>44515</v>
      </c>
      <c r="C67" s="5">
        <f t="shared" si="7"/>
        <v>0.57142857142857095</v>
      </c>
      <c r="D67" s="5">
        <f>D66</f>
        <v>0.91666666666666663</v>
      </c>
      <c r="E67" s="9">
        <f t="shared" si="6"/>
        <v>0.91666666666666663</v>
      </c>
    </row>
    <row r="68" spans="1:5" x14ac:dyDescent="0.2">
      <c r="A68">
        <v>11</v>
      </c>
      <c r="B68" s="4">
        <v>44516</v>
      </c>
      <c r="C68" s="5">
        <f t="shared" si="7"/>
        <v>0.52380952380952328</v>
      </c>
      <c r="D68" s="5">
        <f t="shared" si="8"/>
        <v>0.91666666666666663</v>
      </c>
      <c r="E68" s="9">
        <f t="shared" si="6"/>
        <v>0.91666666666666663</v>
      </c>
    </row>
    <row r="69" spans="1:5" x14ac:dyDescent="0.2">
      <c r="A69">
        <v>12</v>
      </c>
      <c r="B69" s="4">
        <v>44517</v>
      </c>
      <c r="C69" s="5">
        <f t="shared" si="7"/>
        <v>0.47619047619047566</v>
      </c>
      <c r="D69" s="5">
        <f>D68</f>
        <v>0.91666666666666663</v>
      </c>
      <c r="E69" s="9">
        <f t="shared" si="6"/>
        <v>0.91666666666666663</v>
      </c>
    </row>
    <row r="70" spans="1:5" x14ac:dyDescent="0.2">
      <c r="A70">
        <v>13</v>
      </c>
      <c r="B70" s="4">
        <v>44518</v>
      </c>
      <c r="C70" s="5">
        <f t="shared" si="7"/>
        <v>0.42857142857142805</v>
      </c>
      <c r="D70" s="5">
        <f>D69</f>
        <v>0.91666666666666663</v>
      </c>
      <c r="E70" s="9">
        <f t="shared" si="6"/>
        <v>0.91666666666666663</v>
      </c>
    </row>
    <row r="71" spans="1:5" x14ac:dyDescent="0.2">
      <c r="A71">
        <v>14</v>
      </c>
      <c r="B71" s="4">
        <v>44519</v>
      </c>
      <c r="C71" s="5">
        <f t="shared" si="7"/>
        <v>0.38095238095238043</v>
      </c>
      <c r="D71" s="5">
        <f>D70</f>
        <v>0.91666666666666663</v>
      </c>
      <c r="E71" s="9">
        <f t="shared" si="6"/>
        <v>0.91666666666666663</v>
      </c>
    </row>
    <row r="72" spans="1:5" x14ac:dyDescent="0.2">
      <c r="A72">
        <v>15</v>
      </c>
      <c r="B72" s="4">
        <v>44520</v>
      </c>
      <c r="C72" s="5">
        <f t="shared" si="7"/>
        <v>0.33333333333333282</v>
      </c>
      <c r="D72" s="5">
        <f>D71-(JDB_Constantin!C17+JDB_Constantin!C18)</f>
        <v>0.82291666666666663</v>
      </c>
      <c r="E72" s="9">
        <f t="shared" si="6"/>
        <v>0.82291666666666663</v>
      </c>
    </row>
    <row r="73" spans="1:5" x14ac:dyDescent="0.2">
      <c r="A73">
        <v>16</v>
      </c>
      <c r="B73" s="4">
        <v>44521</v>
      </c>
      <c r="C73" s="5">
        <f t="shared" si="7"/>
        <v>0.2857142857142852</v>
      </c>
      <c r="D73" s="5">
        <f>D72-(JDB_Constantin!C19)</f>
        <v>0.80208333333333326</v>
      </c>
      <c r="E73" s="9">
        <f t="shared" si="6"/>
        <v>0.80208333333333326</v>
      </c>
    </row>
    <row r="74" spans="1:5" x14ac:dyDescent="0.2">
      <c r="A74">
        <v>17</v>
      </c>
      <c r="B74" s="4">
        <v>44522</v>
      </c>
      <c r="C74" s="5">
        <f t="shared" si="7"/>
        <v>0.23809523809523758</v>
      </c>
      <c r="D74" s="5">
        <f>D73-(JDB_Commun!C17+JDB_Constantin!C20+JDB_Constantin!C21)</f>
        <v>0.63541666666666663</v>
      </c>
      <c r="E74" s="9">
        <f t="shared" si="6"/>
        <v>0.63541666666666663</v>
      </c>
    </row>
    <row r="75" spans="1:5" x14ac:dyDescent="0.2">
      <c r="A75">
        <v>18</v>
      </c>
      <c r="B75" s="4">
        <v>44523</v>
      </c>
      <c r="C75" s="5">
        <f t="shared" si="7"/>
        <v>0.19047619047618997</v>
      </c>
      <c r="D75" s="5">
        <f>D74-(JDB_Constantin!C22+JDB_Constantin!C23)</f>
        <v>0.40625</v>
      </c>
      <c r="E75" s="9">
        <f t="shared" si="6"/>
        <v>0.40625</v>
      </c>
    </row>
    <row r="76" spans="1:5" x14ac:dyDescent="0.2">
      <c r="A76">
        <v>19</v>
      </c>
      <c r="B76" s="4">
        <v>44524</v>
      </c>
      <c r="C76" s="5">
        <f t="shared" si="7"/>
        <v>0.14285714285714235</v>
      </c>
      <c r="D76" s="5">
        <f>D75</f>
        <v>0.40625</v>
      </c>
      <c r="E76" s="9">
        <f t="shared" si="6"/>
        <v>0.40625</v>
      </c>
    </row>
    <row r="77" spans="1:5" x14ac:dyDescent="0.2">
      <c r="A77">
        <v>20</v>
      </c>
      <c r="B77" s="4">
        <v>44525</v>
      </c>
      <c r="C77" s="5">
        <f t="shared" si="7"/>
        <v>9.5238095238094733E-2</v>
      </c>
      <c r="D77" s="5">
        <f>D76</f>
        <v>0.40625</v>
      </c>
      <c r="E77" s="9">
        <f t="shared" si="6"/>
        <v>0.40625</v>
      </c>
    </row>
    <row r="78" spans="1:5" x14ac:dyDescent="0.2">
      <c r="A78">
        <v>21</v>
      </c>
      <c r="B78" s="4">
        <v>44526</v>
      </c>
      <c r="C78" s="5">
        <f t="shared" si="7"/>
        <v>4.7619047619047117E-2</v>
      </c>
      <c r="D78" s="5">
        <f>D77-(JDB_Commun!C18+JDB_Commun!C19+JDB_Commun!C20)</f>
        <v>0.3125</v>
      </c>
      <c r="E78" s="9">
        <f>D78/$C$58</f>
        <v>0.3125</v>
      </c>
    </row>
    <row r="82" spans="1:5" ht="26" x14ac:dyDescent="0.2">
      <c r="B82" s="13" t="s">
        <v>5</v>
      </c>
      <c r="C82" s="14"/>
      <c r="D82" s="14"/>
      <c r="E82" s="14"/>
    </row>
    <row r="83" spans="1:5" x14ac:dyDescent="0.2">
      <c r="A83">
        <v>1</v>
      </c>
      <c r="B83" s="4">
        <f>B78+1</f>
        <v>44527</v>
      </c>
      <c r="C83" s="5">
        <f>(F1/7)*A103</f>
        <v>1</v>
      </c>
      <c r="D83" s="5">
        <f>C83</f>
        <v>1</v>
      </c>
      <c r="E83" s="9">
        <f>D83/$C$83</f>
        <v>1</v>
      </c>
    </row>
    <row r="84" spans="1:5" x14ac:dyDescent="0.2">
      <c r="A84">
        <v>2</v>
      </c>
      <c r="B84" s="4">
        <f>B83+1</f>
        <v>44528</v>
      </c>
      <c r="C84" s="5">
        <f>C83-(($F$1/7))</f>
        <v>0.95238095238095233</v>
      </c>
      <c r="D84" s="5">
        <f>D83</f>
        <v>1</v>
      </c>
      <c r="E84" s="9">
        <f>D84/$C$83</f>
        <v>1</v>
      </c>
    </row>
    <row r="85" spans="1:5" x14ac:dyDescent="0.2">
      <c r="A85">
        <v>3</v>
      </c>
      <c r="B85" s="4">
        <f t="shared" ref="B85:B146" si="9">B84+1</f>
        <v>44529</v>
      </c>
      <c r="C85" s="5">
        <f t="shared" ref="C85:C103" si="10">C84-(($F$1/7))</f>
        <v>0.90476190476190466</v>
      </c>
      <c r="D85" s="5">
        <f>D84</f>
        <v>1</v>
      </c>
      <c r="E85" s="9">
        <f t="shared" ref="E85:E103" si="11">D85/$C$83</f>
        <v>1</v>
      </c>
    </row>
    <row r="86" spans="1:5" x14ac:dyDescent="0.2">
      <c r="A86">
        <v>4</v>
      </c>
      <c r="B86" s="4">
        <f t="shared" si="9"/>
        <v>44530</v>
      </c>
      <c r="C86" s="5">
        <f t="shared" si="10"/>
        <v>0.85714285714285698</v>
      </c>
      <c r="D86" s="5">
        <f t="shared" ref="D86:D104" si="12">D85</f>
        <v>1</v>
      </c>
      <c r="E86" s="9">
        <f t="shared" si="11"/>
        <v>1</v>
      </c>
    </row>
    <row r="87" spans="1:5" x14ac:dyDescent="0.2">
      <c r="A87">
        <v>5</v>
      </c>
      <c r="B87" s="4">
        <f t="shared" si="9"/>
        <v>44531</v>
      </c>
      <c r="C87" s="5">
        <f t="shared" si="10"/>
        <v>0.80952380952380931</v>
      </c>
      <c r="D87" s="5">
        <f t="shared" si="12"/>
        <v>1</v>
      </c>
      <c r="E87" s="9">
        <f t="shared" si="11"/>
        <v>1</v>
      </c>
    </row>
    <row r="88" spans="1:5" x14ac:dyDescent="0.2">
      <c r="A88">
        <v>6</v>
      </c>
      <c r="B88" s="4">
        <f t="shared" si="9"/>
        <v>44532</v>
      </c>
      <c r="C88" s="5">
        <f t="shared" si="10"/>
        <v>0.76190476190476164</v>
      </c>
      <c r="D88" s="5">
        <f>D87</f>
        <v>1</v>
      </c>
      <c r="E88" s="9">
        <f t="shared" si="11"/>
        <v>1</v>
      </c>
    </row>
    <row r="89" spans="1:5" x14ac:dyDescent="0.2">
      <c r="A89">
        <v>7</v>
      </c>
      <c r="B89" s="4">
        <f t="shared" si="9"/>
        <v>44533</v>
      </c>
      <c r="C89" s="5">
        <f t="shared" si="10"/>
        <v>0.71428571428571397</v>
      </c>
      <c r="D89" s="5">
        <f>D88</f>
        <v>1</v>
      </c>
      <c r="E89" s="9">
        <f t="shared" si="11"/>
        <v>1</v>
      </c>
    </row>
    <row r="90" spans="1:5" x14ac:dyDescent="0.2">
      <c r="A90">
        <v>8</v>
      </c>
      <c r="B90" s="4">
        <f t="shared" si="9"/>
        <v>44534</v>
      </c>
      <c r="C90" s="5">
        <f t="shared" si="10"/>
        <v>0.6666666666666663</v>
      </c>
      <c r="D90" s="5">
        <f t="shared" si="12"/>
        <v>1</v>
      </c>
      <c r="E90" s="9">
        <f t="shared" si="11"/>
        <v>1</v>
      </c>
    </row>
    <row r="91" spans="1:5" x14ac:dyDescent="0.2">
      <c r="A91">
        <v>9</v>
      </c>
      <c r="B91" s="4">
        <f t="shared" si="9"/>
        <v>44535</v>
      </c>
      <c r="C91" s="5">
        <f t="shared" si="10"/>
        <v>0.61904761904761862</v>
      </c>
      <c r="D91" s="5">
        <f t="shared" si="12"/>
        <v>1</v>
      </c>
      <c r="E91" s="9">
        <f t="shared" si="11"/>
        <v>1</v>
      </c>
    </row>
    <row r="92" spans="1:5" x14ac:dyDescent="0.2">
      <c r="A92">
        <v>10</v>
      </c>
      <c r="B92" s="4">
        <f t="shared" si="9"/>
        <v>44536</v>
      </c>
      <c r="C92" s="5">
        <f t="shared" si="10"/>
        <v>0.57142857142857095</v>
      </c>
      <c r="D92" s="5">
        <f>D91-(JDB_Commun!C21)</f>
        <v>0.91666666666666663</v>
      </c>
      <c r="E92" s="9">
        <f t="shared" si="11"/>
        <v>0.91666666666666663</v>
      </c>
    </row>
    <row r="93" spans="1:5" x14ac:dyDescent="0.2">
      <c r="A93">
        <v>11</v>
      </c>
      <c r="B93" s="4">
        <f t="shared" si="9"/>
        <v>44537</v>
      </c>
      <c r="C93" s="5">
        <f t="shared" si="10"/>
        <v>0.52380952380952328</v>
      </c>
      <c r="D93" s="5">
        <f t="shared" si="12"/>
        <v>0.91666666666666663</v>
      </c>
      <c r="E93" s="9">
        <f t="shared" si="11"/>
        <v>0.91666666666666663</v>
      </c>
    </row>
    <row r="94" spans="1:5" x14ac:dyDescent="0.2">
      <c r="A94">
        <v>12</v>
      </c>
      <c r="B94" s="4">
        <f t="shared" si="9"/>
        <v>44538</v>
      </c>
      <c r="C94" s="5">
        <f t="shared" si="10"/>
        <v>0.47619047619047566</v>
      </c>
      <c r="D94" s="5">
        <f t="shared" si="12"/>
        <v>0.91666666666666663</v>
      </c>
      <c r="E94" s="9">
        <f t="shared" si="11"/>
        <v>0.91666666666666663</v>
      </c>
    </row>
    <row r="95" spans="1:5" x14ac:dyDescent="0.2">
      <c r="A95">
        <v>13</v>
      </c>
      <c r="B95" s="4">
        <f t="shared" si="9"/>
        <v>44539</v>
      </c>
      <c r="C95" s="5">
        <f t="shared" si="10"/>
        <v>0.42857142857142805</v>
      </c>
      <c r="D95" s="5">
        <f>D94</f>
        <v>0.91666666666666663</v>
      </c>
      <c r="E95" s="9">
        <f t="shared" si="11"/>
        <v>0.91666666666666663</v>
      </c>
    </row>
    <row r="96" spans="1:5" x14ac:dyDescent="0.2">
      <c r="A96">
        <v>14</v>
      </c>
      <c r="B96" s="4">
        <f t="shared" si="9"/>
        <v>44540</v>
      </c>
      <c r="C96" s="5">
        <f t="shared" si="10"/>
        <v>0.38095238095238043</v>
      </c>
      <c r="D96" s="5">
        <f t="shared" si="12"/>
        <v>0.91666666666666663</v>
      </c>
      <c r="E96" s="9">
        <f>D96/$C$83</f>
        <v>0.91666666666666663</v>
      </c>
    </row>
    <row r="97" spans="1:5" x14ac:dyDescent="0.2">
      <c r="A97">
        <v>15</v>
      </c>
      <c r="B97" s="4">
        <f t="shared" si="9"/>
        <v>44541</v>
      </c>
      <c r="C97" s="5">
        <f t="shared" si="10"/>
        <v>0.33333333333333282</v>
      </c>
      <c r="D97" s="5">
        <f>D96</f>
        <v>0.91666666666666663</v>
      </c>
      <c r="E97" s="9">
        <f t="shared" si="11"/>
        <v>0.91666666666666663</v>
      </c>
    </row>
    <row r="98" spans="1:5" x14ac:dyDescent="0.2">
      <c r="A98">
        <v>16</v>
      </c>
      <c r="B98" s="4">
        <f t="shared" si="9"/>
        <v>44542</v>
      </c>
      <c r="C98" s="5">
        <f t="shared" si="10"/>
        <v>0.2857142857142852</v>
      </c>
      <c r="D98" s="5">
        <f t="shared" si="12"/>
        <v>0.91666666666666663</v>
      </c>
      <c r="E98" s="9">
        <f t="shared" si="11"/>
        <v>0.91666666666666663</v>
      </c>
    </row>
    <row r="99" spans="1:5" x14ac:dyDescent="0.2">
      <c r="A99">
        <v>17</v>
      </c>
      <c r="B99" s="4">
        <f t="shared" si="9"/>
        <v>44543</v>
      </c>
      <c r="C99" s="5">
        <f t="shared" si="10"/>
        <v>0.23809523809523758</v>
      </c>
      <c r="D99" s="5">
        <f>D98</f>
        <v>0.91666666666666663</v>
      </c>
      <c r="E99" s="9">
        <f t="shared" si="11"/>
        <v>0.91666666666666663</v>
      </c>
    </row>
    <row r="100" spans="1:5" x14ac:dyDescent="0.2">
      <c r="A100">
        <v>18</v>
      </c>
      <c r="B100" s="4">
        <f t="shared" si="9"/>
        <v>44544</v>
      </c>
      <c r="C100" s="5">
        <f t="shared" si="10"/>
        <v>0.19047619047618997</v>
      </c>
      <c r="D100" s="5">
        <f>D99</f>
        <v>0.91666666666666663</v>
      </c>
      <c r="E100" s="9">
        <f t="shared" si="11"/>
        <v>0.91666666666666663</v>
      </c>
    </row>
    <row r="101" spans="1:5" x14ac:dyDescent="0.2">
      <c r="A101">
        <v>19</v>
      </c>
      <c r="B101" s="4">
        <f t="shared" si="9"/>
        <v>44545</v>
      </c>
      <c r="C101" s="5">
        <f t="shared" si="10"/>
        <v>0.14285714285714235</v>
      </c>
      <c r="D101" s="5">
        <f>D100</f>
        <v>0.91666666666666663</v>
      </c>
      <c r="E101" s="9">
        <f t="shared" si="11"/>
        <v>0.91666666666666663</v>
      </c>
    </row>
    <row r="102" spans="1:5" x14ac:dyDescent="0.2">
      <c r="A102">
        <v>20</v>
      </c>
      <c r="B102" s="4">
        <f t="shared" si="9"/>
        <v>44546</v>
      </c>
      <c r="C102" s="5">
        <f t="shared" si="10"/>
        <v>9.5238095238094733E-2</v>
      </c>
      <c r="D102" s="5">
        <f>D101-(JDB_Constantin!C24+JDB_Constantin!C25+JDB_Constantin!C26)</f>
        <v>0.73958333333333326</v>
      </c>
      <c r="E102" s="9">
        <f t="shared" si="11"/>
        <v>0.73958333333333326</v>
      </c>
    </row>
    <row r="103" spans="1:5" x14ac:dyDescent="0.2">
      <c r="A103">
        <v>21</v>
      </c>
      <c r="B103" s="10">
        <f t="shared" si="9"/>
        <v>44547</v>
      </c>
      <c r="C103" s="5">
        <f t="shared" si="10"/>
        <v>4.7619047619047117E-2</v>
      </c>
      <c r="D103" s="5">
        <f>D102-(JDB_Commun!C22)</f>
        <v>0.69791666666666663</v>
      </c>
      <c r="E103" s="12">
        <f t="shared" si="11"/>
        <v>0.69791666666666663</v>
      </c>
    </row>
    <row r="107" spans="1:5" ht="26" x14ac:dyDescent="0.2">
      <c r="B107" s="13" t="s">
        <v>6</v>
      </c>
      <c r="C107" s="14"/>
      <c r="D107" s="14"/>
      <c r="E107" s="14"/>
    </row>
    <row r="108" spans="1:5" x14ac:dyDescent="0.2">
      <c r="A108">
        <v>1</v>
      </c>
      <c r="B108" s="4">
        <f>B103+1</f>
        <v>44548</v>
      </c>
      <c r="C108" s="5">
        <f>(F1/7)*A146</f>
        <v>1.857142857142857</v>
      </c>
      <c r="D108" s="5">
        <f>C108</f>
        <v>1.857142857142857</v>
      </c>
      <c r="E108" s="9">
        <f>D108/$C$108</f>
        <v>1</v>
      </c>
    </row>
    <row r="109" spans="1:5" x14ac:dyDescent="0.2">
      <c r="A109">
        <v>2</v>
      </c>
      <c r="B109" s="4">
        <f t="shared" si="9"/>
        <v>44549</v>
      </c>
      <c r="C109" s="5">
        <f>C108-(($F$1/7))</f>
        <v>1.8095238095238093</v>
      </c>
      <c r="D109" s="5">
        <f>D108</f>
        <v>1.857142857142857</v>
      </c>
      <c r="E109" s="9">
        <f t="shared" ref="E109:E145" si="13">D109/$C$108</f>
        <v>1</v>
      </c>
    </row>
    <row r="110" spans="1:5" x14ac:dyDescent="0.2">
      <c r="A110">
        <v>3</v>
      </c>
      <c r="B110" s="4">
        <f t="shared" si="9"/>
        <v>44550</v>
      </c>
      <c r="C110" s="5">
        <f t="shared" ref="C110:C146" si="14">C109-(($F$1/7))</f>
        <v>1.7619047619047616</v>
      </c>
      <c r="D110" s="5">
        <f>D109</f>
        <v>1.857142857142857</v>
      </c>
      <c r="E110" s="9">
        <f t="shared" si="13"/>
        <v>1</v>
      </c>
    </row>
    <row r="111" spans="1:5" x14ac:dyDescent="0.2">
      <c r="A111">
        <v>4</v>
      </c>
      <c r="B111" s="4">
        <f t="shared" si="9"/>
        <v>44551</v>
      </c>
      <c r="C111" s="5">
        <f t="shared" si="14"/>
        <v>1.714285714285714</v>
      </c>
      <c r="D111" s="5">
        <f t="shared" ref="D111:D147" si="15">D110</f>
        <v>1.857142857142857</v>
      </c>
      <c r="E111" s="9">
        <f t="shared" si="13"/>
        <v>1</v>
      </c>
    </row>
    <row r="112" spans="1:5" x14ac:dyDescent="0.2">
      <c r="A112">
        <v>5</v>
      </c>
      <c r="B112" s="4">
        <f t="shared" si="9"/>
        <v>44552</v>
      </c>
      <c r="C112" s="5">
        <f t="shared" si="14"/>
        <v>1.6666666666666663</v>
      </c>
      <c r="D112" s="5">
        <f t="shared" si="15"/>
        <v>1.857142857142857</v>
      </c>
      <c r="E112" s="9">
        <f t="shared" si="13"/>
        <v>1</v>
      </c>
    </row>
    <row r="113" spans="1:5" x14ac:dyDescent="0.2">
      <c r="A113">
        <v>6</v>
      </c>
      <c r="B113" s="4">
        <f t="shared" si="9"/>
        <v>44553</v>
      </c>
      <c r="C113" s="5">
        <f t="shared" si="14"/>
        <v>1.6190476190476186</v>
      </c>
      <c r="D113" s="5">
        <f>D112</f>
        <v>1.857142857142857</v>
      </c>
      <c r="E113" s="9">
        <f t="shared" si="13"/>
        <v>1</v>
      </c>
    </row>
    <row r="114" spans="1:5" x14ac:dyDescent="0.2">
      <c r="A114">
        <v>7</v>
      </c>
      <c r="B114" s="4">
        <f t="shared" si="9"/>
        <v>44554</v>
      </c>
      <c r="C114" s="5">
        <f t="shared" si="14"/>
        <v>1.571428571428571</v>
      </c>
      <c r="D114" s="5">
        <f>D113</f>
        <v>1.857142857142857</v>
      </c>
      <c r="E114" s="9">
        <f t="shared" si="13"/>
        <v>1</v>
      </c>
    </row>
    <row r="115" spans="1:5" x14ac:dyDescent="0.2">
      <c r="A115">
        <v>8</v>
      </c>
      <c r="B115" s="4">
        <f t="shared" si="9"/>
        <v>44555</v>
      </c>
      <c r="C115" s="5">
        <f t="shared" si="14"/>
        <v>1.5238095238095233</v>
      </c>
      <c r="D115" s="5">
        <f t="shared" si="15"/>
        <v>1.857142857142857</v>
      </c>
      <c r="E115" s="9">
        <f t="shared" si="13"/>
        <v>1</v>
      </c>
    </row>
    <row r="116" spans="1:5" x14ac:dyDescent="0.2">
      <c r="A116">
        <v>9</v>
      </c>
      <c r="B116" s="4">
        <f t="shared" si="9"/>
        <v>44556</v>
      </c>
      <c r="C116" s="5">
        <f t="shared" si="14"/>
        <v>1.4761904761904756</v>
      </c>
      <c r="D116" s="5">
        <f t="shared" si="15"/>
        <v>1.857142857142857</v>
      </c>
      <c r="E116" s="9">
        <f t="shared" si="13"/>
        <v>1</v>
      </c>
    </row>
    <row r="117" spans="1:5" x14ac:dyDescent="0.2">
      <c r="A117">
        <v>10</v>
      </c>
      <c r="B117" s="4">
        <f t="shared" si="9"/>
        <v>44557</v>
      </c>
      <c r="C117" s="5">
        <f t="shared" si="14"/>
        <v>1.4285714285714279</v>
      </c>
      <c r="D117" s="5">
        <f t="shared" si="15"/>
        <v>1.857142857142857</v>
      </c>
      <c r="E117" s="9">
        <f t="shared" si="13"/>
        <v>1</v>
      </c>
    </row>
    <row r="118" spans="1:5" x14ac:dyDescent="0.2">
      <c r="A118">
        <v>11</v>
      </c>
      <c r="B118" s="4">
        <f t="shared" si="9"/>
        <v>44558</v>
      </c>
      <c r="C118" s="5">
        <f t="shared" si="14"/>
        <v>1.3809523809523803</v>
      </c>
      <c r="D118" s="5">
        <f t="shared" si="15"/>
        <v>1.857142857142857</v>
      </c>
      <c r="E118" s="9">
        <f t="shared" si="13"/>
        <v>1</v>
      </c>
    </row>
    <row r="119" spans="1:5" x14ac:dyDescent="0.2">
      <c r="A119">
        <v>12</v>
      </c>
      <c r="B119" s="4">
        <f t="shared" si="9"/>
        <v>44559</v>
      </c>
      <c r="C119" s="5">
        <f t="shared" si="14"/>
        <v>1.3333333333333326</v>
      </c>
      <c r="D119" s="5">
        <f t="shared" si="15"/>
        <v>1.857142857142857</v>
      </c>
      <c r="E119" s="9">
        <f t="shared" si="13"/>
        <v>1</v>
      </c>
    </row>
    <row r="120" spans="1:5" x14ac:dyDescent="0.2">
      <c r="A120">
        <v>13</v>
      </c>
      <c r="B120" s="4">
        <f t="shared" si="9"/>
        <v>44560</v>
      </c>
      <c r="C120" s="5">
        <f t="shared" si="14"/>
        <v>1.2857142857142849</v>
      </c>
      <c r="D120" s="5">
        <f t="shared" si="15"/>
        <v>1.857142857142857</v>
      </c>
      <c r="E120" s="9">
        <f t="shared" si="13"/>
        <v>1</v>
      </c>
    </row>
    <row r="121" spans="1:5" x14ac:dyDescent="0.2">
      <c r="A121">
        <v>14</v>
      </c>
      <c r="B121" s="4">
        <f t="shared" si="9"/>
        <v>44561</v>
      </c>
      <c r="C121" s="5">
        <f t="shared" si="14"/>
        <v>1.2380952380952372</v>
      </c>
      <c r="D121" s="5">
        <f t="shared" si="15"/>
        <v>1.857142857142857</v>
      </c>
      <c r="E121" s="9">
        <f t="shared" si="13"/>
        <v>1</v>
      </c>
    </row>
    <row r="122" spans="1:5" x14ac:dyDescent="0.2">
      <c r="A122">
        <v>15</v>
      </c>
      <c r="B122" s="4">
        <f t="shared" si="9"/>
        <v>44562</v>
      </c>
      <c r="C122" s="5">
        <f t="shared" si="14"/>
        <v>1.1904761904761896</v>
      </c>
      <c r="D122" s="5">
        <f t="shared" si="15"/>
        <v>1.857142857142857</v>
      </c>
      <c r="E122" s="9">
        <f t="shared" si="13"/>
        <v>1</v>
      </c>
    </row>
    <row r="123" spans="1:5" x14ac:dyDescent="0.2">
      <c r="A123">
        <v>16</v>
      </c>
      <c r="B123" s="4">
        <f t="shared" si="9"/>
        <v>44563</v>
      </c>
      <c r="C123" s="5">
        <f t="shared" si="14"/>
        <v>1.1428571428571419</v>
      </c>
      <c r="D123" s="5">
        <f t="shared" si="15"/>
        <v>1.857142857142857</v>
      </c>
      <c r="E123" s="9">
        <f t="shared" si="13"/>
        <v>1</v>
      </c>
    </row>
    <row r="124" spans="1:5" x14ac:dyDescent="0.2">
      <c r="A124">
        <v>17</v>
      </c>
      <c r="B124" s="4">
        <f t="shared" si="9"/>
        <v>44564</v>
      </c>
      <c r="C124" s="5">
        <f t="shared" si="14"/>
        <v>1.0952380952380942</v>
      </c>
      <c r="D124" s="5">
        <f t="shared" si="15"/>
        <v>1.857142857142857</v>
      </c>
      <c r="E124" s="9">
        <f t="shared" si="13"/>
        <v>1</v>
      </c>
    </row>
    <row r="125" spans="1:5" x14ac:dyDescent="0.2">
      <c r="A125">
        <v>18</v>
      </c>
      <c r="B125" s="4">
        <f t="shared" si="9"/>
        <v>44565</v>
      </c>
      <c r="C125" s="5">
        <f t="shared" si="14"/>
        <v>1.0476190476190466</v>
      </c>
      <c r="D125" s="5">
        <f t="shared" si="15"/>
        <v>1.857142857142857</v>
      </c>
      <c r="E125" s="9">
        <f t="shared" si="13"/>
        <v>1</v>
      </c>
    </row>
    <row r="126" spans="1:5" x14ac:dyDescent="0.2">
      <c r="A126">
        <v>19</v>
      </c>
      <c r="B126" s="4">
        <f t="shared" si="9"/>
        <v>44566</v>
      </c>
      <c r="C126" s="5">
        <f t="shared" si="14"/>
        <v>0.99999999999999889</v>
      </c>
      <c r="D126" s="5">
        <f t="shared" si="15"/>
        <v>1.857142857142857</v>
      </c>
      <c r="E126" s="9">
        <f t="shared" si="13"/>
        <v>1</v>
      </c>
    </row>
    <row r="127" spans="1:5" x14ac:dyDescent="0.2">
      <c r="A127">
        <v>20</v>
      </c>
      <c r="B127" s="4">
        <f t="shared" si="9"/>
        <v>44567</v>
      </c>
      <c r="C127" s="5">
        <f t="shared" si="14"/>
        <v>0.95238095238095122</v>
      </c>
      <c r="D127" s="5">
        <f t="shared" si="15"/>
        <v>1.857142857142857</v>
      </c>
      <c r="E127" s="9">
        <f t="shared" si="13"/>
        <v>1</v>
      </c>
    </row>
    <row r="128" spans="1:5" x14ac:dyDescent="0.2">
      <c r="A128">
        <v>21</v>
      </c>
      <c r="B128" s="4">
        <f t="shared" si="9"/>
        <v>44568</v>
      </c>
      <c r="C128" s="5">
        <f t="shared" si="14"/>
        <v>0.90476190476190355</v>
      </c>
      <c r="D128" s="5">
        <f t="shared" si="15"/>
        <v>1.857142857142857</v>
      </c>
      <c r="E128" s="9">
        <f t="shared" si="13"/>
        <v>1</v>
      </c>
    </row>
    <row r="129" spans="1:5" x14ac:dyDescent="0.2">
      <c r="A129">
        <v>22</v>
      </c>
      <c r="B129" s="4">
        <f t="shared" si="9"/>
        <v>44569</v>
      </c>
      <c r="C129" s="5">
        <f t="shared" si="14"/>
        <v>0.85714285714285587</v>
      </c>
      <c r="D129" s="5">
        <f t="shared" si="15"/>
        <v>1.857142857142857</v>
      </c>
      <c r="E129" s="9">
        <f t="shared" si="13"/>
        <v>1</v>
      </c>
    </row>
    <row r="130" spans="1:5" x14ac:dyDescent="0.2">
      <c r="A130">
        <v>23</v>
      </c>
      <c r="B130" s="4">
        <f t="shared" si="9"/>
        <v>44570</v>
      </c>
      <c r="C130" s="5">
        <f t="shared" si="14"/>
        <v>0.8095238095238082</v>
      </c>
      <c r="D130" s="5">
        <f t="shared" si="15"/>
        <v>1.857142857142857</v>
      </c>
      <c r="E130" s="9">
        <f t="shared" si="13"/>
        <v>1</v>
      </c>
    </row>
    <row r="131" spans="1:5" x14ac:dyDescent="0.2">
      <c r="A131">
        <v>24</v>
      </c>
      <c r="B131" s="4">
        <f t="shared" si="9"/>
        <v>44571</v>
      </c>
      <c r="C131" s="5">
        <f t="shared" si="14"/>
        <v>0.76190476190476053</v>
      </c>
      <c r="D131" s="5">
        <f t="shared" si="15"/>
        <v>1.857142857142857</v>
      </c>
      <c r="E131" s="9">
        <f t="shared" si="13"/>
        <v>1</v>
      </c>
    </row>
    <row r="132" spans="1:5" x14ac:dyDescent="0.2">
      <c r="A132">
        <v>25</v>
      </c>
      <c r="B132" s="4">
        <f t="shared" si="9"/>
        <v>44572</v>
      </c>
      <c r="C132" s="5">
        <f t="shared" si="14"/>
        <v>0.71428571428571286</v>
      </c>
      <c r="D132" s="5">
        <f t="shared" si="15"/>
        <v>1.857142857142857</v>
      </c>
      <c r="E132" s="9">
        <f t="shared" si="13"/>
        <v>1</v>
      </c>
    </row>
    <row r="133" spans="1:5" x14ac:dyDescent="0.2">
      <c r="A133">
        <v>26</v>
      </c>
      <c r="B133" s="4">
        <f>B132+1</f>
        <v>44573</v>
      </c>
      <c r="C133" s="5">
        <f t="shared" si="14"/>
        <v>0.66666666666666519</v>
      </c>
      <c r="D133" s="5">
        <f>D132-(JDB_Constantin!C27)</f>
        <v>1.732142857142857</v>
      </c>
      <c r="E133" s="9">
        <f t="shared" si="13"/>
        <v>0.93269230769230771</v>
      </c>
    </row>
    <row r="134" spans="1:5" x14ac:dyDescent="0.2">
      <c r="A134">
        <v>27</v>
      </c>
      <c r="B134" s="4">
        <f t="shared" si="9"/>
        <v>44574</v>
      </c>
      <c r="C134" s="5">
        <f t="shared" si="14"/>
        <v>0.61904761904761751</v>
      </c>
      <c r="D134" s="5">
        <f>D133</f>
        <v>1.732142857142857</v>
      </c>
      <c r="E134" s="9">
        <f t="shared" si="13"/>
        <v>0.93269230769230771</v>
      </c>
    </row>
    <row r="135" spans="1:5" x14ac:dyDescent="0.2">
      <c r="A135">
        <v>28</v>
      </c>
      <c r="B135" s="4">
        <f t="shared" si="9"/>
        <v>44575</v>
      </c>
      <c r="C135" s="5">
        <f t="shared" si="14"/>
        <v>0.57142857142856984</v>
      </c>
      <c r="D135" s="5">
        <f t="shared" si="15"/>
        <v>1.732142857142857</v>
      </c>
      <c r="E135" s="9">
        <f t="shared" si="13"/>
        <v>0.93269230769230771</v>
      </c>
    </row>
    <row r="136" spans="1:5" x14ac:dyDescent="0.2">
      <c r="A136">
        <v>29</v>
      </c>
      <c r="B136" s="4">
        <f t="shared" si="9"/>
        <v>44576</v>
      </c>
      <c r="C136" s="5">
        <f t="shared" si="14"/>
        <v>0.52380952380952217</v>
      </c>
      <c r="D136" s="5">
        <f t="shared" si="15"/>
        <v>1.732142857142857</v>
      </c>
      <c r="E136" s="9">
        <f t="shared" si="13"/>
        <v>0.93269230769230771</v>
      </c>
    </row>
    <row r="137" spans="1:5" x14ac:dyDescent="0.2">
      <c r="A137">
        <v>30</v>
      </c>
      <c r="B137" s="4">
        <f t="shared" si="9"/>
        <v>44577</v>
      </c>
      <c r="C137" s="5">
        <f t="shared" si="14"/>
        <v>0.47619047619047455</v>
      </c>
      <c r="D137" s="5">
        <f>D136</f>
        <v>1.732142857142857</v>
      </c>
      <c r="E137" s="9">
        <f t="shared" si="13"/>
        <v>0.93269230769230771</v>
      </c>
    </row>
    <row r="138" spans="1:5" x14ac:dyDescent="0.2">
      <c r="A138">
        <v>31</v>
      </c>
      <c r="B138" s="4">
        <f t="shared" si="9"/>
        <v>44578</v>
      </c>
      <c r="C138" s="5">
        <f t="shared" si="14"/>
        <v>0.42857142857142694</v>
      </c>
      <c r="D138" s="5">
        <f>D137</f>
        <v>1.732142857142857</v>
      </c>
      <c r="E138" s="9">
        <f t="shared" si="13"/>
        <v>0.93269230769230771</v>
      </c>
    </row>
    <row r="139" spans="1:5" x14ac:dyDescent="0.2">
      <c r="A139">
        <v>32</v>
      </c>
      <c r="B139" s="4">
        <f t="shared" si="9"/>
        <v>44579</v>
      </c>
      <c r="C139" s="5">
        <f t="shared" si="14"/>
        <v>0.38095238095237932</v>
      </c>
      <c r="D139" s="5">
        <f t="shared" si="15"/>
        <v>1.732142857142857</v>
      </c>
      <c r="E139" s="9">
        <f t="shared" si="13"/>
        <v>0.93269230769230771</v>
      </c>
    </row>
    <row r="140" spans="1:5" x14ac:dyDescent="0.2">
      <c r="A140">
        <v>33</v>
      </c>
      <c r="B140" s="4">
        <f t="shared" si="9"/>
        <v>44580</v>
      </c>
      <c r="C140" s="5">
        <f t="shared" si="14"/>
        <v>0.33333333333333171</v>
      </c>
      <c r="D140" s="5">
        <f t="shared" si="15"/>
        <v>1.732142857142857</v>
      </c>
      <c r="E140" s="9">
        <f t="shared" si="13"/>
        <v>0.93269230769230771</v>
      </c>
    </row>
    <row r="141" spans="1:5" x14ac:dyDescent="0.2">
      <c r="A141">
        <v>34</v>
      </c>
      <c r="B141" s="4">
        <f t="shared" si="9"/>
        <v>44581</v>
      </c>
      <c r="C141" s="5">
        <f t="shared" si="14"/>
        <v>0.28571428571428409</v>
      </c>
      <c r="D141" s="5">
        <f t="shared" si="15"/>
        <v>1.732142857142857</v>
      </c>
      <c r="E141" s="9">
        <f t="shared" si="13"/>
        <v>0.93269230769230771</v>
      </c>
    </row>
    <row r="142" spans="1:5" x14ac:dyDescent="0.2">
      <c r="A142">
        <v>35</v>
      </c>
      <c r="B142" s="4">
        <f t="shared" si="9"/>
        <v>44582</v>
      </c>
      <c r="C142" s="5">
        <f t="shared" si="14"/>
        <v>0.23809523809523647</v>
      </c>
      <c r="D142" s="5">
        <f t="shared" si="15"/>
        <v>1.732142857142857</v>
      </c>
      <c r="E142" s="9">
        <f t="shared" si="13"/>
        <v>0.93269230769230771</v>
      </c>
    </row>
    <row r="143" spans="1:5" x14ac:dyDescent="0.2">
      <c r="A143">
        <v>36</v>
      </c>
      <c r="B143" s="4">
        <f t="shared" si="9"/>
        <v>44583</v>
      </c>
      <c r="C143" s="5">
        <f t="shared" si="14"/>
        <v>0.19047619047618886</v>
      </c>
      <c r="D143" s="5">
        <f t="shared" si="15"/>
        <v>1.732142857142857</v>
      </c>
      <c r="E143" s="9">
        <f t="shared" si="13"/>
        <v>0.93269230769230771</v>
      </c>
    </row>
    <row r="144" spans="1:5" x14ac:dyDescent="0.2">
      <c r="A144">
        <v>37</v>
      </c>
      <c r="B144" s="4">
        <f t="shared" si="9"/>
        <v>44584</v>
      </c>
      <c r="C144" s="5">
        <f t="shared" si="14"/>
        <v>0.14285714285714124</v>
      </c>
      <c r="D144" s="5">
        <f t="shared" si="15"/>
        <v>1.732142857142857</v>
      </c>
      <c r="E144" s="9">
        <f t="shared" si="13"/>
        <v>0.93269230769230771</v>
      </c>
    </row>
    <row r="145" spans="1:5" x14ac:dyDescent="0.2">
      <c r="A145">
        <v>38</v>
      </c>
      <c r="B145" s="4">
        <f t="shared" si="9"/>
        <v>44585</v>
      </c>
      <c r="C145" s="5">
        <f t="shared" si="14"/>
        <v>9.5238095238093623E-2</v>
      </c>
      <c r="D145" s="5">
        <f>D144-(JDB_Commun!C23+JDB_Constantin!C28)</f>
        <v>1.5238095238095237</v>
      </c>
      <c r="E145" s="9">
        <f t="shared" si="13"/>
        <v>0.82051282051282048</v>
      </c>
    </row>
    <row r="146" spans="1:5" x14ac:dyDescent="0.2">
      <c r="A146">
        <v>39</v>
      </c>
      <c r="B146" s="4">
        <f t="shared" si="9"/>
        <v>44586</v>
      </c>
      <c r="C146" s="5">
        <f t="shared" si="14"/>
        <v>4.7619047619046007E-2</v>
      </c>
      <c r="D146" s="5">
        <f>D145-(JDB_Commun!C24+JDB_Commun!C25)</f>
        <v>1.4404761904761905</v>
      </c>
      <c r="E146" s="9">
        <f>D146/$C$108</f>
        <v>0.77564102564102566</v>
      </c>
    </row>
    <row r="150" spans="1:5" ht="26" x14ac:dyDescent="0.2">
      <c r="B150" s="13" t="s">
        <v>9</v>
      </c>
      <c r="C150" s="14"/>
      <c r="D150" s="14"/>
      <c r="E150" s="14"/>
    </row>
    <row r="151" spans="1:5" x14ac:dyDescent="0.2">
      <c r="A151">
        <v>1</v>
      </c>
      <c r="B151" s="4">
        <f>B146+1</f>
        <v>44587</v>
      </c>
      <c r="C151" s="5">
        <f>($F$1/7)*A177</f>
        <v>1.2857142857142856</v>
      </c>
      <c r="D151" s="5">
        <f>C151</f>
        <v>1.2857142857142856</v>
      </c>
      <c r="E151" s="9">
        <f>D151/$C$151</f>
        <v>1</v>
      </c>
    </row>
    <row r="152" spans="1:5" x14ac:dyDescent="0.2">
      <c r="A152">
        <v>2</v>
      </c>
      <c r="B152" s="4">
        <f>B151+1</f>
        <v>44588</v>
      </c>
      <c r="C152" s="5">
        <f>C151-(($F$1/7))</f>
        <v>1.2380952380952379</v>
      </c>
      <c r="D152" s="5">
        <f>D151</f>
        <v>1.2857142857142856</v>
      </c>
      <c r="E152" s="9">
        <f t="shared" ref="E152:E176" si="16">D152/$C$151</f>
        <v>1</v>
      </c>
    </row>
    <row r="153" spans="1:5" x14ac:dyDescent="0.2">
      <c r="A153">
        <v>3</v>
      </c>
      <c r="B153" s="4">
        <f t="shared" ref="B153:B177" si="17">B152+1</f>
        <v>44589</v>
      </c>
      <c r="C153" s="5">
        <f t="shared" ref="C153:C177" si="18">C152-(($F$1/7))</f>
        <v>1.1904761904761902</v>
      </c>
      <c r="D153" s="5">
        <f t="shared" ref="D153:D177" si="19">D152</f>
        <v>1.2857142857142856</v>
      </c>
      <c r="E153" s="9">
        <f t="shared" si="16"/>
        <v>1</v>
      </c>
    </row>
    <row r="154" spans="1:5" x14ac:dyDescent="0.2">
      <c r="A154">
        <v>4</v>
      </c>
      <c r="B154" s="4">
        <f t="shared" si="17"/>
        <v>44590</v>
      </c>
      <c r="C154" s="5">
        <f t="shared" si="18"/>
        <v>1.1428571428571426</v>
      </c>
      <c r="D154" s="5">
        <f t="shared" si="19"/>
        <v>1.2857142857142856</v>
      </c>
      <c r="E154" s="9">
        <f t="shared" si="16"/>
        <v>1</v>
      </c>
    </row>
    <row r="155" spans="1:5" x14ac:dyDescent="0.2">
      <c r="A155">
        <v>5</v>
      </c>
      <c r="B155" s="4">
        <f t="shared" si="17"/>
        <v>44591</v>
      </c>
      <c r="C155" s="5">
        <f t="shared" si="18"/>
        <v>1.0952380952380949</v>
      </c>
      <c r="D155" s="5">
        <f t="shared" si="19"/>
        <v>1.2857142857142856</v>
      </c>
      <c r="E155" s="9">
        <f t="shared" si="16"/>
        <v>1</v>
      </c>
    </row>
    <row r="156" spans="1:5" x14ac:dyDescent="0.2">
      <c r="A156">
        <v>6</v>
      </c>
      <c r="B156" s="4">
        <f t="shared" si="17"/>
        <v>44592</v>
      </c>
      <c r="C156" s="5">
        <f t="shared" si="18"/>
        <v>1.0476190476190472</v>
      </c>
      <c r="D156" s="5">
        <f t="shared" si="19"/>
        <v>1.2857142857142856</v>
      </c>
      <c r="E156" s="9">
        <f t="shared" si="16"/>
        <v>1</v>
      </c>
    </row>
    <row r="157" spans="1:5" x14ac:dyDescent="0.2">
      <c r="A157">
        <v>7</v>
      </c>
      <c r="B157" s="4">
        <f t="shared" si="17"/>
        <v>44593</v>
      </c>
      <c r="C157" s="5">
        <f t="shared" si="18"/>
        <v>0.99999999999999956</v>
      </c>
      <c r="D157" s="5">
        <f t="shared" si="19"/>
        <v>1.2857142857142856</v>
      </c>
      <c r="E157" s="9">
        <f t="shared" si="16"/>
        <v>1</v>
      </c>
    </row>
    <row r="158" spans="1:5" x14ac:dyDescent="0.2">
      <c r="A158">
        <v>8</v>
      </c>
      <c r="B158" s="4">
        <f t="shared" si="17"/>
        <v>44594</v>
      </c>
      <c r="C158" s="5">
        <f t="shared" si="18"/>
        <v>0.95238095238095188</v>
      </c>
      <c r="D158" s="5">
        <f t="shared" si="19"/>
        <v>1.2857142857142856</v>
      </c>
      <c r="E158" s="9">
        <f t="shared" si="16"/>
        <v>1</v>
      </c>
    </row>
    <row r="159" spans="1:5" x14ac:dyDescent="0.2">
      <c r="A159">
        <v>9</v>
      </c>
      <c r="B159" s="4">
        <f t="shared" si="17"/>
        <v>44595</v>
      </c>
      <c r="C159" s="5">
        <f t="shared" si="18"/>
        <v>0.90476190476190421</v>
      </c>
      <c r="D159" s="5">
        <f t="shared" si="19"/>
        <v>1.2857142857142856</v>
      </c>
      <c r="E159" s="9">
        <f t="shared" si="16"/>
        <v>1</v>
      </c>
    </row>
    <row r="160" spans="1:5" x14ac:dyDescent="0.2">
      <c r="A160">
        <v>10</v>
      </c>
      <c r="B160" s="4">
        <f t="shared" si="17"/>
        <v>44596</v>
      </c>
      <c r="C160" s="5">
        <f t="shared" si="18"/>
        <v>0.85714285714285654</v>
      </c>
      <c r="D160" s="5">
        <f t="shared" si="19"/>
        <v>1.2857142857142856</v>
      </c>
      <c r="E160" s="9">
        <f t="shared" si="16"/>
        <v>1</v>
      </c>
    </row>
    <row r="161" spans="1:5" x14ac:dyDescent="0.2">
      <c r="A161">
        <v>11</v>
      </c>
      <c r="B161" s="4">
        <f t="shared" si="17"/>
        <v>44597</v>
      </c>
      <c r="C161" s="5">
        <f t="shared" si="18"/>
        <v>0.80952380952380887</v>
      </c>
      <c r="D161" s="5">
        <f t="shared" si="19"/>
        <v>1.2857142857142856</v>
      </c>
      <c r="E161" s="9">
        <f t="shared" si="16"/>
        <v>1</v>
      </c>
    </row>
    <row r="162" spans="1:5" x14ac:dyDescent="0.2">
      <c r="A162">
        <v>12</v>
      </c>
      <c r="B162" s="4">
        <f t="shared" si="17"/>
        <v>44598</v>
      </c>
      <c r="C162" s="5">
        <f t="shared" si="18"/>
        <v>0.7619047619047612</v>
      </c>
      <c r="D162" s="5">
        <f t="shared" si="19"/>
        <v>1.2857142857142856</v>
      </c>
      <c r="E162" s="9">
        <f t="shared" si="16"/>
        <v>1</v>
      </c>
    </row>
    <row r="163" spans="1:5" x14ac:dyDescent="0.2">
      <c r="A163">
        <v>13</v>
      </c>
      <c r="B163" s="4">
        <f t="shared" si="17"/>
        <v>44599</v>
      </c>
      <c r="C163" s="5">
        <f t="shared" si="18"/>
        <v>0.71428571428571352</v>
      </c>
      <c r="D163" s="5">
        <f t="shared" si="19"/>
        <v>1.2857142857142856</v>
      </c>
      <c r="E163" s="9">
        <f t="shared" si="16"/>
        <v>1</v>
      </c>
    </row>
    <row r="164" spans="1:5" x14ac:dyDescent="0.2">
      <c r="A164">
        <v>14</v>
      </c>
      <c r="B164" s="4">
        <f t="shared" si="17"/>
        <v>44600</v>
      </c>
      <c r="C164" s="5">
        <f t="shared" si="18"/>
        <v>0.66666666666666585</v>
      </c>
      <c r="D164" s="5">
        <f t="shared" si="19"/>
        <v>1.2857142857142856</v>
      </c>
      <c r="E164" s="9">
        <f t="shared" si="16"/>
        <v>1</v>
      </c>
    </row>
    <row r="165" spans="1:5" x14ac:dyDescent="0.2">
      <c r="A165">
        <v>15</v>
      </c>
      <c r="B165" s="4">
        <f t="shared" si="17"/>
        <v>44601</v>
      </c>
      <c r="C165" s="5">
        <f t="shared" si="18"/>
        <v>0.61904761904761818</v>
      </c>
      <c r="D165" s="5">
        <f t="shared" si="19"/>
        <v>1.2857142857142856</v>
      </c>
      <c r="E165" s="9">
        <f>D165/$C$151</f>
        <v>1</v>
      </c>
    </row>
    <row r="166" spans="1:5" x14ac:dyDescent="0.2">
      <c r="A166">
        <v>16</v>
      </c>
      <c r="B166" s="4">
        <f t="shared" si="17"/>
        <v>44602</v>
      </c>
      <c r="C166" s="5">
        <f t="shared" si="18"/>
        <v>0.57142857142857051</v>
      </c>
      <c r="D166" s="5">
        <f t="shared" si="19"/>
        <v>1.2857142857142856</v>
      </c>
      <c r="E166" s="9">
        <f t="shared" si="16"/>
        <v>1</v>
      </c>
    </row>
    <row r="167" spans="1:5" x14ac:dyDescent="0.2">
      <c r="A167">
        <v>17</v>
      </c>
      <c r="B167" s="4">
        <f t="shared" si="17"/>
        <v>44603</v>
      </c>
      <c r="C167" s="5">
        <f t="shared" si="18"/>
        <v>0.52380952380952284</v>
      </c>
      <c r="D167" s="5">
        <f t="shared" si="19"/>
        <v>1.2857142857142856</v>
      </c>
      <c r="E167" s="9">
        <f t="shared" si="16"/>
        <v>1</v>
      </c>
    </row>
    <row r="168" spans="1:5" x14ac:dyDescent="0.2">
      <c r="A168">
        <v>18</v>
      </c>
      <c r="B168" s="4">
        <f t="shared" si="17"/>
        <v>44604</v>
      </c>
      <c r="C168" s="5">
        <f t="shared" si="18"/>
        <v>0.47619047619047522</v>
      </c>
      <c r="D168" s="5">
        <f t="shared" si="19"/>
        <v>1.2857142857142856</v>
      </c>
      <c r="E168" s="9">
        <f t="shared" si="16"/>
        <v>1</v>
      </c>
    </row>
    <row r="169" spans="1:5" x14ac:dyDescent="0.2">
      <c r="A169">
        <v>19</v>
      </c>
      <c r="B169" s="4">
        <f t="shared" si="17"/>
        <v>44605</v>
      </c>
      <c r="C169" s="5">
        <f t="shared" si="18"/>
        <v>0.4285714285714276</v>
      </c>
      <c r="D169" s="5">
        <f t="shared" si="19"/>
        <v>1.2857142857142856</v>
      </c>
      <c r="E169" s="9">
        <f t="shared" si="16"/>
        <v>1</v>
      </c>
    </row>
    <row r="170" spans="1:5" x14ac:dyDescent="0.2">
      <c r="A170">
        <v>20</v>
      </c>
      <c r="B170" s="4">
        <f t="shared" si="17"/>
        <v>44606</v>
      </c>
      <c r="C170" s="5">
        <f t="shared" si="18"/>
        <v>0.38095238095237999</v>
      </c>
      <c r="D170" s="5">
        <f t="shared" si="19"/>
        <v>1.2857142857142856</v>
      </c>
      <c r="E170" s="9">
        <f t="shared" si="16"/>
        <v>1</v>
      </c>
    </row>
    <row r="171" spans="1:5" x14ac:dyDescent="0.2">
      <c r="A171">
        <v>21</v>
      </c>
      <c r="B171" s="10">
        <f t="shared" si="17"/>
        <v>44607</v>
      </c>
      <c r="C171" s="5">
        <f t="shared" si="18"/>
        <v>0.33333333333333237</v>
      </c>
      <c r="D171" s="5">
        <f t="shared" si="19"/>
        <v>1.2857142857142856</v>
      </c>
      <c r="E171" s="9">
        <f t="shared" si="16"/>
        <v>1</v>
      </c>
    </row>
    <row r="172" spans="1:5" x14ac:dyDescent="0.2">
      <c r="A172">
        <v>22</v>
      </c>
      <c r="B172" s="4">
        <f t="shared" si="17"/>
        <v>44608</v>
      </c>
      <c r="C172" s="5">
        <f t="shared" si="18"/>
        <v>0.28571428571428475</v>
      </c>
      <c r="D172" s="5">
        <f t="shared" si="19"/>
        <v>1.2857142857142856</v>
      </c>
      <c r="E172" s="9">
        <f t="shared" si="16"/>
        <v>1</v>
      </c>
    </row>
    <row r="173" spans="1:5" x14ac:dyDescent="0.2">
      <c r="A173">
        <v>23</v>
      </c>
      <c r="B173" s="4">
        <f t="shared" si="17"/>
        <v>44609</v>
      </c>
      <c r="C173" s="5">
        <f t="shared" si="18"/>
        <v>0.23809523809523714</v>
      </c>
      <c r="D173" s="5">
        <f t="shared" si="19"/>
        <v>1.2857142857142856</v>
      </c>
      <c r="E173" s="9">
        <f t="shared" si="16"/>
        <v>1</v>
      </c>
    </row>
    <row r="174" spans="1:5" x14ac:dyDescent="0.2">
      <c r="A174">
        <v>24</v>
      </c>
      <c r="B174" s="4">
        <f t="shared" si="17"/>
        <v>44610</v>
      </c>
      <c r="C174" s="5">
        <f t="shared" si="18"/>
        <v>0.19047619047618952</v>
      </c>
      <c r="D174" s="5">
        <f t="shared" si="19"/>
        <v>1.2857142857142856</v>
      </c>
      <c r="E174" s="9">
        <f t="shared" si="16"/>
        <v>1</v>
      </c>
    </row>
    <row r="175" spans="1:5" x14ac:dyDescent="0.2">
      <c r="A175">
        <v>25</v>
      </c>
      <c r="B175" s="4">
        <f t="shared" si="17"/>
        <v>44611</v>
      </c>
      <c r="C175" s="5">
        <f t="shared" si="18"/>
        <v>0.14285714285714191</v>
      </c>
      <c r="D175" s="5">
        <f t="shared" si="19"/>
        <v>1.2857142857142856</v>
      </c>
      <c r="E175" s="9">
        <f t="shared" si="16"/>
        <v>1</v>
      </c>
    </row>
    <row r="176" spans="1:5" x14ac:dyDescent="0.2">
      <c r="A176">
        <v>26</v>
      </c>
      <c r="B176" s="4">
        <f t="shared" si="17"/>
        <v>44612</v>
      </c>
      <c r="C176" s="5">
        <f t="shared" si="18"/>
        <v>9.5238095238094289E-2</v>
      </c>
      <c r="D176" s="5">
        <f t="shared" si="19"/>
        <v>1.2857142857142856</v>
      </c>
      <c r="E176" s="9">
        <f t="shared" si="16"/>
        <v>1</v>
      </c>
    </row>
    <row r="177" spans="1:5" x14ac:dyDescent="0.2">
      <c r="A177">
        <v>27</v>
      </c>
      <c r="B177" s="4">
        <f t="shared" si="17"/>
        <v>44613</v>
      </c>
      <c r="C177" s="5">
        <f t="shared" si="18"/>
        <v>4.7619047619046673E-2</v>
      </c>
      <c r="D177" s="5">
        <f t="shared" si="19"/>
        <v>1.2857142857142856</v>
      </c>
      <c r="E177" s="9">
        <f>D177/$C$151</f>
        <v>1</v>
      </c>
    </row>
  </sheetData>
  <mergeCells count="6">
    <mergeCell ref="B2:E2"/>
    <mergeCell ref="B25:E25"/>
    <mergeCell ref="B57:E57"/>
    <mergeCell ref="B82:E82"/>
    <mergeCell ref="B107:E107"/>
    <mergeCell ref="B150:E150"/>
  </mergeCells>
  <conditionalFormatting sqref="F123 B1:E21 B26:E53 B58:E103 B108:E146">
    <cfRule type="timePeriod" dxfId="5" priority="6" timePeriod="today">
      <formula>FLOOR(B1,1)=TODAY()</formula>
    </cfRule>
  </conditionalFormatting>
  <conditionalFormatting sqref="B150:E177">
    <cfRule type="timePeriod" dxfId="4" priority="5" timePeriod="today">
      <formula>FLOOR(B150,1)=TODAY()</formula>
    </cfRule>
  </conditionalFormatting>
  <conditionalFormatting sqref="B25:E25">
    <cfRule type="timePeriod" dxfId="3" priority="4" timePeriod="today">
      <formula>FLOOR(B25,1)=TODAY()</formula>
    </cfRule>
  </conditionalFormatting>
  <conditionalFormatting sqref="B22:E24">
    <cfRule type="timePeriod" dxfId="2" priority="3" timePeriod="today">
      <formula>FLOOR(B22,1)=TODAY()</formula>
    </cfRule>
  </conditionalFormatting>
  <conditionalFormatting sqref="B54:E57">
    <cfRule type="timePeriod" dxfId="1" priority="2" timePeriod="today">
      <formula>FLOOR(B54,1)=TODAY()</formula>
    </cfRule>
  </conditionalFormatting>
  <conditionalFormatting sqref="B107:E107">
    <cfRule type="timePeriod" dxfId="0" priority="1" timePeriod="today">
      <formula>FLOOR(B107,1)=TODAY()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27A0B-81C4-BF49-B51B-63B9B45B1876}">
  <sheetPr codeName="Feuil6">
    <tabColor rgb="FF84E1FF"/>
    <pageSetUpPr fitToPage="1"/>
  </sheetPr>
  <dimension ref="A1:Z1008"/>
  <sheetViews>
    <sheetView showGridLines="0" zoomScaleNormal="100" workbookViewId="0">
      <selection activeCell="D26" sqref="D26"/>
    </sheetView>
  </sheetViews>
  <sheetFormatPr baseColWidth="10" defaultColWidth="12.5" defaultRowHeight="15" customHeight="1" x14ac:dyDescent="0.2"/>
  <cols>
    <col min="1" max="1" width="2.5" style="18" customWidth="1"/>
    <col min="2" max="2" width="21.83203125" style="18" bestFit="1" customWidth="1"/>
    <col min="3" max="3" width="12.83203125" style="24" customWidth="1"/>
    <col min="4" max="4" width="91.5" style="18" customWidth="1"/>
    <col min="5" max="26" width="7.5" style="18" customWidth="1"/>
    <col min="27" max="16384" width="12.5" style="18"/>
  </cols>
  <sheetData>
    <row r="1" spans="1:26" ht="64.5" customHeight="1" x14ac:dyDescent="0.2">
      <c r="A1" s="15"/>
      <c r="B1" s="16" t="s">
        <v>10</v>
      </c>
      <c r="C1" s="17"/>
      <c r="D1" s="1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B2" s="19" t="s">
        <v>11</v>
      </c>
      <c r="C2" s="20" t="s">
        <v>12</v>
      </c>
      <c r="D2" s="19" t="s">
        <v>13</v>
      </c>
    </row>
    <row r="3" spans="1:26" ht="30.75" customHeight="1" x14ac:dyDescent="0.2">
      <c r="B3" s="35">
        <v>44384</v>
      </c>
      <c r="C3" s="36">
        <v>6.25E-2</v>
      </c>
      <c r="D3" s="37" t="s">
        <v>14</v>
      </c>
    </row>
    <row r="4" spans="1:26" ht="30.75" customHeight="1" x14ac:dyDescent="0.2">
      <c r="B4" s="38">
        <v>44459</v>
      </c>
      <c r="C4" s="39">
        <v>2.0833333333333332E-2</v>
      </c>
      <c r="D4" s="40" t="s">
        <v>15</v>
      </c>
    </row>
    <row r="5" spans="1:26" ht="30.75" customHeight="1" x14ac:dyDescent="0.2">
      <c r="B5" s="38">
        <v>44459</v>
      </c>
      <c r="C5" s="39">
        <v>2.0833333333333332E-2</v>
      </c>
      <c r="D5" s="40" t="s">
        <v>16</v>
      </c>
    </row>
    <row r="6" spans="1:26" ht="30.75" customHeight="1" x14ac:dyDescent="0.2">
      <c r="B6" s="38">
        <v>44468</v>
      </c>
      <c r="C6" s="41">
        <v>4.1666666666666664E-2</v>
      </c>
      <c r="D6" s="42" t="s">
        <v>17</v>
      </c>
    </row>
    <row r="7" spans="1:26" ht="30.75" customHeight="1" x14ac:dyDescent="0.2">
      <c r="B7" s="38">
        <v>44470</v>
      </c>
      <c r="C7" s="43">
        <v>1.7361111111111112E-2</v>
      </c>
      <c r="D7" s="37" t="s">
        <v>18</v>
      </c>
    </row>
    <row r="8" spans="1:26" ht="30.75" customHeight="1" x14ac:dyDescent="0.2">
      <c r="B8" s="38">
        <v>44470</v>
      </c>
      <c r="C8" s="43">
        <v>2.7777777777777776E-2</v>
      </c>
      <c r="D8" s="37" t="s">
        <v>19</v>
      </c>
    </row>
    <row r="9" spans="1:26" ht="30.75" customHeight="1" thickBot="1" x14ac:dyDescent="0.25">
      <c r="B9" s="44">
        <v>44477</v>
      </c>
      <c r="C9" s="45">
        <v>2.7777777777777776E-2</v>
      </c>
      <c r="D9" s="46" t="s">
        <v>20</v>
      </c>
    </row>
    <row r="10" spans="1:26" ht="30.75" customHeight="1" thickTop="1" x14ac:dyDescent="0.2">
      <c r="B10" s="38">
        <v>44480</v>
      </c>
      <c r="C10" s="47">
        <v>8.3333333333333329E-2</v>
      </c>
      <c r="D10" s="48" t="s">
        <v>21</v>
      </c>
    </row>
    <row r="11" spans="1:26" ht="30.75" customHeight="1" x14ac:dyDescent="0.2">
      <c r="B11" s="38">
        <v>44483</v>
      </c>
      <c r="C11" s="36">
        <v>4.1666666666666664E-2</v>
      </c>
      <c r="D11" s="37" t="s">
        <v>22</v>
      </c>
    </row>
    <row r="12" spans="1:26" ht="30.75" customHeight="1" x14ac:dyDescent="0.2">
      <c r="B12" s="38">
        <v>44487</v>
      </c>
      <c r="C12" s="36">
        <v>4.1666666666666664E-2</v>
      </c>
      <c r="D12" s="37" t="s">
        <v>23</v>
      </c>
    </row>
    <row r="13" spans="1:26" ht="30.75" customHeight="1" x14ac:dyDescent="0.2">
      <c r="B13" s="38">
        <v>44488</v>
      </c>
      <c r="C13" s="36">
        <v>4.1666666666666664E-2</v>
      </c>
      <c r="D13" s="37" t="s">
        <v>24</v>
      </c>
    </row>
    <row r="14" spans="1:26" ht="30.75" customHeight="1" x14ac:dyDescent="0.2">
      <c r="B14" s="38">
        <v>44505</v>
      </c>
      <c r="C14" s="47">
        <v>8.3333333333333329E-2</v>
      </c>
      <c r="D14" s="48" t="s">
        <v>25</v>
      </c>
    </row>
    <row r="15" spans="1:26" ht="30.75" customHeight="1" thickBot="1" x14ac:dyDescent="0.25">
      <c r="B15" s="44">
        <v>44505</v>
      </c>
      <c r="C15" s="45">
        <v>2.0833333333333332E-2</v>
      </c>
      <c r="D15" s="46" t="s">
        <v>26</v>
      </c>
    </row>
    <row r="16" spans="1:26" ht="30.75" customHeight="1" thickTop="1" x14ac:dyDescent="0.2">
      <c r="B16" s="38">
        <v>44508</v>
      </c>
      <c r="C16" s="49">
        <v>4.1666666666666664E-2</v>
      </c>
      <c r="D16" s="40" t="s">
        <v>27</v>
      </c>
    </row>
    <row r="17" spans="2:4" ht="30.75" customHeight="1" x14ac:dyDescent="0.2">
      <c r="B17" s="50">
        <v>44522</v>
      </c>
      <c r="C17" s="49">
        <v>8.3333333333333329E-2</v>
      </c>
      <c r="D17" s="51" t="s">
        <v>28</v>
      </c>
    </row>
    <row r="18" spans="2:4" ht="30.75" customHeight="1" x14ac:dyDescent="0.2">
      <c r="B18" s="50">
        <v>44526</v>
      </c>
      <c r="C18" s="49">
        <v>4.1666666666666664E-2</v>
      </c>
      <c r="D18" s="51" t="s">
        <v>23</v>
      </c>
    </row>
    <row r="19" spans="2:4" ht="30.75" customHeight="1" x14ac:dyDescent="0.2">
      <c r="B19" s="50">
        <v>44526</v>
      </c>
      <c r="C19" s="49">
        <v>4.1666666666666664E-2</v>
      </c>
      <c r="D19" s="51" t="s">
        <v>29</v>
      </c>
    </row>
    <row r="20" spans="2:4" ht="30.75" customHeight="1" thickBot="1" x14ac:dyDescent="0.25">
      <c r="B20" s="52">
        <v>44526</v>
      </c>
      <c r="C20" s="53">
        <v>1.0416666666666666E-2</v>
      </c>
      <c r="D20" s="54" t="s">
        <v>30</v>
      </c>
    </row>
    <row r="21" spans="2:4" ht="30.75" customHeight="1" thickTop="1" x14ac:dyDescent="0.2">
      <c r="B21" s="50">
        <v>44536</v>
      </c>
      <c r="C21" s="49">
        <v>8.3333333333333329E-2</v>
      </c>
      <c r="D21" s="55" t="s">
        <v>23</v>
      </c>
    </row>
    <row r="22" spans="2:4" ht="30.75" customHeight="1" thickBot="1" x14ac:dyDescent="0.25">
      <c r="B22" s="52">
        <v>44547</v>
      </c>
      <c r="C22" s="53">
        <v>4.1666666666666664E-2</v>
      </c>
      <c r="D22" s="54" t="s">
        <v>31</v>
      </c>
    </row>
    <row r="23" spans="2:4" ht="30.75" customHeight="1" thickTop="1" x14ac:dyDescent="0.2">
      <c r="B23" s="50">
        <v>44585</v>
      </c>
      <c r="C23" s="49">
        <v>4.1666666666666664E-2</v>
      </c>
      <c r="D23" s="51" t="s">
        <v>23</v>
      </c>
    </row>
    <row r="24" spans="2:4" ht="30.75" customHeight="1" x14ac:dyDescent="0.2">
      <c r="B24" s="50">
        <v>44586</v>
      </c>
      <c r="C24" s="49">
        <v>3.125E-2</v>
      </c>
      <c r="D24" s="51" t="s">
        <v>32</v>
      </c>
    </row>
    <row r="25" spans="2:4" ht="30.75" customHeight="1" thickBot="1" x14ac:dyDescent="0.25">
      <c r="B25" s="52">
        <v>44586</v>
      </c>
      <c r="C25" s="53">
        <v>5.2083333333333336E-2</v>
      </c>
      <c r="D25" s="54" t="s">
        <v>23</v>
      </c>
    </row>
    <row r="26" spans="2:4" ht="30.75" customHeight="1" thickTop="1" x14ac:dyDescent="0.2">
      <c r="B26" s="21"/>
      <c r="C26" s="22"/>
      <c r="D26" s="23"/>
    </row>
    <row r="27" spans="2:4" ht="30.75" customHeight="1" x14ac:dyDescent="0.2">
      <c r="B27" s="21"/>
      <c r="C27" s="22"/>
      <c r="D27" s="23"/>
    </row>
    <row r="28" spans="2:4" ht="30.75" customHeight="1" x14ac:dyDescent="0.2"/>
    <row r="29" spans="2:4" ht="30.75" customHeight="1" x14ac:dyDescent="0.2"/>
    <row r="30" spans="2:4" ht="30.75" customHeight="1" x14ac:dyDescent="0.2"/>
    <row r="31" spans="2:4" ht="30.75" customHeight="1" x14ac:dyDescent="0.2"/>
    <row r="32" spans="2:4" ht="30.75" customHeight="1" x14ac:dyDescent="0.2"/>
    <row r="33" ht="30.75" customHeight="1" x14ac:dyDescent="0.2"/>
    <row r="34" ht="30.75" customHeight="1" x14ac:dyDescent="0.2"/>
    <row r="35" ht="30.75" customHeight="1" x14ac:dyDescent="0.2"/>
    <row r="36" ht="30.75" customHeight="1" x14ac:dyDescent="0.2"/>
    <row r="37" ht="30.75" customHeight="1" x14ac:dyDescent="0.2"/>
    <row r="38" ht="30.75" customHeight="1" x14ac:dyDescent="0.2"/>
    <row r="39" ht="30.75" customHeight="1" x14ac:dyDescent="0.2"/>
    <row r="40" ht="30.75" customHeight="1" x14ac:dyDescent="0.2"/>
    <row r="41" ht="30.75" customHeight="1" x14ac:dyDescent="0.2"/>
    <row r="42" ht="30.75" customHeight="1" x14ac:dyDescent="0.2"/>
    <row r="43" ht="30.75" customHeight="1" x14ac:dyDescent="0.2"/>
    <row r="44" ht="30.75" customHeight="1" x14ac:dyDescent="0.2"/>
    <row r="45" ht="30.75" customHeight="1" x14ac:dyDescent="0.2"/>
    <row r="46" ht="30.75" customHeight="1" x14ac:dyDescent="0.2"/>
    <row r="47" ht="30.75" customHeight="1" x14ac:dyDescent="0.2"/>
    <row r="48" ht="30.75" customHeight="1" x14ac:dyDescent="0.2"/>
    <row r="49" ht="30.75" customHeight="1" x14ac:dyDescent="0.2"/>
    <row r="50" ht="30.75" customHeight="1" x14ac:dyDescent="0.2"/>
    <row r="51" ht="30.75" customHeight="1" x14ac:dyDescent="0.2"/>
    <row r="52" ht="30.75" customHeight="1" x14ac:dyDescent="0.2"/>
    <row r="53" ht="30.75" customHeight="1" x14ac:dyDescent="0.2"/>
    <row r="54" ht="30.75" customHeight="1" x14ac:dyDescent="0.2"/>
    <row r="55" ht="30.75" customHeight="1" x14ac:dyDescent="0.2"/>
    <row r="56" ht="30.75" customHeight="1" x14ac:dyDescent="0.2"/>
    <row r="57" ht="30.75" customHeight="1" x14ac:dyDescent="0.2"/>
    <row r="58" ht="30.75" customHeight="1" x14ac:dyDescent="0.2"/>
    <row r="59" ht="30.75" customHeight="1" x14ac:dyDescent="0.2"/>
    <row r="60" ht="30.75" customHeight="1" x14ac:dyDescent="0.2"/>
    <row r="61" ht="30.75" customHeight="1" x14ac:dyDescent="0.2"/>
    <row r="62" ht="30.75" customHeight="1" x14ac:dyDescent="0.2"/>
    <row r="63" ht="30.75" customHeight="1" x14ac:dyDescent="0.2"/>
    <row r="6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70" fitToHeight="0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51C5-99C2-1248-A726-27F8015C3BEE}">
  <sheetPr codeName="Feuil7">
    <tabColor rgb="FFD8B1CB"/>
    <pageSetUpPr fitToPage="1"/>
  </sheetPr>
  <dimension ref="A1:Z1046"/>
  <sheetViews>
    <sheetView showGridLines="0" topLeftCell="A44" workbookViewId="0">
      <selection activeCell="D59" sqref="D59"/>
    </sheetView>
  </sheetViews>
  <sheetFormatPr baseColWidth="10" defaultColWidth="12.5" defaultRowHeight="15" customHeight="1" x14ac:dyDescent="0.2"/>
  <cols>
    <col min="1" max="1" width="2.5" style="18" customWidth="1"/>
    <col min="2" max="2" width="25" style="18" customWidth="1"/>
    <col min="3" max="3" width="12.83203125" style="24" customWidth="1"/>
    <col min="4" max="4" width="91.5" style="18" customWidth="1"/>
    <col min="5" max="26" width="7.5" style="18" customWidth="1"/>
    <col min="27" max="16384" width="12.5" style="18"/>
  </cols>
  <sheetData>
    <row r="1" spans="1:26" ht="64.5" customHeight="1" x14ac:dyDescent="0.2">
      <c r="A1" s="15"/>
      <c r="B1" s="16" t="s">
        <v>33</v>
      </c>
      <c r="C1" s="17"/>
      <c r="D1" s="1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B2" s="19" t="s">
        <v>11</v>
      </c>
      <c r="C2" s="20" t="s">
        <v>12</v>
      </c>
      <c r="D2" s="19" t="s">
        <v>13</v>
      </c>
    </row>
    <row r="3" spans="1:26" ht="30.75" customHeight="1" x14ac:dyDescent="0.2">
      <c r="B3" s="56">
        <v>44459</v>
      </c>
      <c r="C3" s="57">
        <v>6.9444444444444441E-3</v>
      </c>
      <c r="D3" s="58" t="s">
        <v>34</v>
      </c>
    </row>
    <row r="4" spans="1:26" ht="30.75" customHeight="1" x14ac:dyDescent="0.2">
      <c r="B4" s="56">
        <v>44462</v>
      </c>
      <c r="C4" s="57">
        <v>5.2083333333333336E-2</v>
      </c>
      <c r="D4" s="58" t="s">
        <v>35</v>
      </c>
    </row>
    <row r="5" spans="1:26" ht="30.75" customHeight="1" x14ac:dyDescent="0.2">
      <c r="B5" s="56">
        <v>44463</v>
      </c>
      <c r="C5" s="57">
        <v>2.7777777777777776E-2</v>
      </c>
      <c r="D5" s="58" t="s">
        <v>36</v>
      </c>
    </row>
    <row r="6" spans="1:26" ht="30.75" customHeight="1" x14ac:dyDescent="0.2">
      <c r="B6" s="56">
        <v>44464</v>
      </c>
      <c r="C6" s="57">
        <v>6.9444444444444441E-3</v>
      </c>
      <c r="D6" s="58" t="s">
        <v>37</v>
      </c>
    </row>
    <row r="7" spans="1:26" ht="30.75" customHeight="1" x14ac:dyDescent="0.2">
      <c r="B7" s="56">
        <v>44466</v>
      </c>
      <c r="C7" s="57">
        <v>4.1666666666666664E-2</v>
      </c>
      <c r="D7" s="58" t="s">
        <v>38</v>
      </c>
    </row>
    <row r="8" spans="1:26" ht="30.75" customHeight="1" thickBot="1" x14ac:dyDescent="0.25">
      <c r="B8" s="56">
        <v>44467</v>
      </c>
      <c r="C8" s="57">
        <v>4.1666666666666664E-2</v>
      </c>
      <c r="D8" s="46" t="s">
        <v>39</v>
      </c>
    </row>
    <row r="9" spans="1:26" ht="30.75" customHeight="1" thickTop="1" thickBot="1" x14ac:dyDescent="0.25">
      <c r="B9" s="59">
        <v>44468</v>
      </c>
      <c r="C9" s="60">
        <v>6.9444444444444441E-3</v>
      </c>
      <c r="D9" s="61" t="s">
        <v>40</v>
      </c>
    </row>
    <row r="10" spans="1:26" ht="30.75" customHeight="1" thickTop="1" x14ac:dyDescent="0.2">
      <c r="B10" s="56">
        <v>44479</v>
      </c>
      <c r="C10" s="62">
        <v>2.0833333333333332E-2</v>
      </c>
      <c r="D10" s="63" t="s">
        <v>41</v>
      </c>
    </row>
    <row r="11" spans="1:26" ht="30.75" customHeight="1" x14ac:dyDescent="0.2">
      <c r="B11" s="56">
        <v>44480</v>
      </c>
      <c r="C11" s="57">
        <v>3.125E-2</v>
      </c>
      <c r="D11" s="58" t="s">
        <v>42</v>
      </c>
    </row>
    <row r="12" spans="1:26" ht="30.75" customHeight="1" x14ac:dyDescent="0.2">
      <c r="B12" s="56">
        <v>44480</v>
      </c>
      <c r="C12" s="57">
        <v>2.0833333333333332E-2</v>
      </c>
      <c r="D12" s="58" t="s">
        <v>43</v>
      </c>
    </row>
    <row r="13" spans="1:26" ht="30.75" customHeight="1" x14ac:dyDescent="0.2">
      <c r="B13" s="56">
        <v>44482</v>
      </c>
      <c r="C13" s="57">
        <v>2.0833333333333332E-2</v>
      </c>
      <c r="D13" s="58" t="s">
        <v>44</v>
      </c>
    </row>
    <row r="14" spans="1:26" ht="30.75" customHeight="1" x14ac:dyDescent="0.2">
      <c r="B14" s="56">
        <v>44482</v>
      </c>
      <c r="C14" s="57">
        <v>2.0833333333333332E-2</v>
      </c>
      <c r="D14" s="58" t="s">
        <v>45</v>
      </c>
    </row>
    <row r="15" spans="1:26" ht="30.75" customHeight="1" x14ac:dyDescent="0.2">
      <c r="B15" s="56">
        <v>44482</v>
      </c>
      <c r="C15" s="57">
        <v>2.0833333333333332E-2</v>
      </c>
      <c r="D15" s="58" t="s">
        <v>46</v>
      </c>
    </row>
    <row r="16" spans="1:26" ht="30.75" customHeight="1" x14ac:dyDescent="0.2">
      <c r="B16" s="56">
        <v>44484</v>
      </c>
      <c r="C16" s="57">
        <v>0.125</v>
      </c>
      <c r="D16" s="58" t="s">
        <v>47</v>
      </c>
    </row>
    <row r="17" spans="2:4" ht="30.75" customHeight="1" x14ac:dyDescent="0.2">
      <c r="B17" s="56">
        <v>44484</v>
      </c>
      <c r="C17" s="57">
        <v>6.9444444444444441E-3</v>
      </c>
      <c r="D17" s="58" t="s">
        <v>40</v>
      </c>
    </row>
    <row r="18" spans="2:4" ht="30.75" customHeight="1" x14ac:dyDescent="0.2">
      <c r="B18" s="56">
        <v>44485</v>
      </c>
      <c r="C18" s="57">
        <v>0.10416666666666667</v>
      </c>
      <c r="D18" s="58" t="s">
        <v>47</v>
      </c>
    </row>
    <row r="19" spans="2:4" ht="30.75" customHeight="1" x14ac:dyDescent="0.2">
      <c r="B19" s="56">
        <v>44487</v>
      </c>
      <c r="C19" s="57">
        <v>1.3888888888888888E-2</v>
      </c>
      <c r="D19" s="58" t="s">
        <v>48</v>
      </c>
    </row>
    <row r="20" spans="2:4" ht="30.75" customHeight="1" x14ac:dyDescent="0.2">
      <c r="B20" s="56">
        <v>44491</v>
      </c>
      <c r="C20" s="62">
        <v>2.0833333333333332E-2</v>
      </c>
      <c r="D20" s="63" t="s">
        <v>49</v>
      </c>
    </row>
    <row r="21" spans="2:4" ht="30.75" customHeight="1" x14ac:dyDescent="0.2">
      <c r="B21" s="56">
        <v>44493</v>
      </c>
      <c r="C21" s="57">
        <v>1.3888888888888888E-2</v>
      </c>
      <c r="D21" s="58" t="s">
        <v>50</v>
      </c>
    </row>
    <row r="22" spans="2:4" ht="30.75" customHeight="1" x14ac:dyDescent="0.2">
      <c r="B22" s="56">
        <v>44494</v>
      </c>
      <c r="C22" s="57">
        <v>3.125E-2</v>
      </c>
      <c r="D22" s="58" t="s">
        <v>51</v>
      </c>
    </row>
    <row r="23" spans="2:4" ht="30.75" customHeight="1" x14ac:dyDescent="0.2">
      <c r="B23" s="56">
        <v>44494</v>
      </c>
      <c r="C23" s="57">
        <v>1.0416666666666666E-2</v>
      </c>
      <c r="D23" s="58" t="s">
        <v>52</v>
      </c>
    </row>
    <row r="24" spans="2:4" ht="30.75" customHeight="1" x14ac:dyDescent="0.2">
      <c r="B24" s="56">
        <v>44497</v>
      </c>
      <c r="C24" s="57">
        <v>2.0833333333333332E-2</v>
      </c>
      <c r="D24" s="58" t="s">
        <v>53</v>
      </c>
    </row>
    <row r="25" spans="2:4" ht="30.75" customHeight="1" x14ac:dyDescent="0.2">
      <c r="B25" s="56">
        <v>44497</v>
      </c>
      <c r="C25" s="57">
        <v>4.1666666666666664E-2</v>
      </c>
      <c r="D25" s="58" t="s">
        <v>54</v>
      </c>
    </row>
    <row r="26" spans="2:4" ht="30.75" customHeight="1" x14ac:dyDescent="0.2">
      <c r="B26" s="56">
        <v>44497</v>
      </c>
      <c r="C26" s="57">
        <v>1.0416666666666666E-2</v>
      </c>
      <c r="D26" s="58" t="s">
        <v>55</v>
      </c>
    </row>
    <row r="27" spans="2:4" ht="30.75" customHeight="1" x14ac:dyDescent="0.2">
      <c r="B27" s="56">
        <v>44501</v>
      </c>
      <c r="C27" s="57">
        <v>8.3333333333333329E-2</v>
      </c>
      <c r="D27" s="58" t="s">
        <v>56</v>
      </c>
    </row>
    <row r="28" spans="2:4" ht="30.75" customHeight="1" x14ac:dyDescent="0.2">
      <c r="B28" s="56">
        <v>44504</v>
      </c>
      <c r="C28" s="57">
        <v>5.2083333333333336E-2</v>
      </c>
      <c r="D28" s="58" t="s">
        <v>57</v>
      </c>
    </row>
    <row r="29" spans="2:4" ht="30.75" customHeight="1" thickBot="1" x14ac:dyDescent="0.25">
      <c r="B29" s="59">
        <v>44505</v>
      </c>
      <c r="C29" s="60">
        <v>1.0416666666666666E-2</v>
      </c>
      <c r="D29" s="64" t="s">
        <v>58</v>
      </c>
    </row>
    <row r="30" spans="2:4" ht="30.75" customHeight="1" thickTop="1" x14ac:dyDescent="0.2">
      <c r="B30" s="56">
        <v>44506</v>
      </c>
      <c r="C30" s="62">
        <v>2.0833333333333332E-2</v>
      </c>
      <c r="D30" s="63" t="s">
        <v>59</v>
      </c>
    </row>
    <row r="31" spans="2:4" ht="30.75" customHeight="1" x14ac:dyDescent="0.2">
      <c r="B31" s="56">
        <v>44515</v>
      </c>
      <c r="C31" s="57">
        <v>4.1666666666666664E-2</v>
      </c>
      <c r="D31" s="58" t="s">
        <v>60</v>
      </c>
    </row>
    <row r="32" spans="2:4" ht="30.75" customHeight="1" x14ac:dyDescent="0.2">
      <c r="B32" s="56">
        <v>44517</v>
      </c>
      <c r="C32" s="57">
        <v>0.1875</v>
      </c>
      <c r="D32" s="58" t="s">
        <v>61</v>
      </c>
    </row>
    <row r="33" spans="2:4" ht="30.75" customHeight="1" x14ac:dyDescent="0.2">
      <c r="B33" s="56">
        <v>44518</v>
      </c>
      <c r="C33" s="57">
        <v>4.1666666666666664E-2</v>
      </c>
      <c r="D33" s="58" t="s">
        <v>62</v>
      </c>
    </row>
    <row r="34" spans="2:4" ht="30.75" customHeight="1" x14ac:dyDescent="0.2">
      <c r="B34" s="56">
        <v>44519</v>
      </c>
      <c r="C34" s="57">
        <v>1.0416666666666666E-2</v>
      </c>
      <c r="D34" s="58" t="s">
        <v>63</v>
      </c>
    </row>
    <row r="35" spans="2:4" ht="32.25" customHeight="1" x14ac:dyDescent="0.2">
      <c r="B35" s="56">
        <v>44519</v>
      </c>
      <c r="C35" s="57">
        <v>8.3333333333333329E-2</v>
      </c>
      <c r="D35" s="58" t="s">
        <v>64</v>
      </c>
    </row>
    <row r="36" spans="2:4" ht="30.75" customHeight="1" x14ac:dyDescent="0.2">
      <c r="B36" s="65">
        <v>44521</v>
      </c>
      <c r="C36" s="57">
        <v>6.9444444444444441E-3</v>
      </c>
      <c r="D36" s="66" t="s">
        <v>40</v>
      </c>
    </row>
    <row r="37" spans="2:4" ht="30.75" customHeight="1" x14ac:dyDescent="0.2">
      <c r="B37" s="65">
        <v>44524</v>
      </c>
      <c r="C37" s="57">
        <v>2.0833333333333332E-2</v>
      </c>
      <c r="D37" s="66" t="s">
        <v>65</v>
      </c>
    </row>
    <row r="38" spans="2:4" ht="30.75" customHeight="1" x14ac:dyDescent="0.2">
      <c r="B38" s="65">
        <v>44525</v>
      </c>
      <c r="C38" s="57">
        <v>4.1666666666666664E-2</v>
      </c>
      <c r="D38" s="66" t="s">
        <v>66</v>
      </c>
    </row>
    <row r="39" spans="2:4" ht="30.75" customHeight="1" thickBot="1" x14ac:dyDescent="0.25">
      <c r="B39" s="67">
        <v>44525</v>
      </c>
      <c r="C39" s="60">
        <v>4.1666666666666664E-2</v>
      </c>
      <c r="D39" s="68" t="s">
        <v>67</v>
      </c>
    </row>
    <row r="40" spans="2:4" ht="30.75" customHeight="1" thickTop="1" x14ac:dyDescent="0.2">
      <c r="B40" s="65">
        <v>44528</v>
      </c>
      <c r="C40" s="57">
        <v>2.0833333333333332E-2</v>
      </c>
      <c r="D40" s="66" t="s">
        <v>68</v>
      </c>
    </row>
    <row r="41" spans="2:4" ht="30.75" customHeight="1" x14ac:dyDescent="0.2">
      <c r="B41" s="65">
        <v>44543</v>
      </c>
      <c r="C41" s="57">
        <v>8.3333333333333329E-2</v>
      </c>
      <c r="D41" s="66" t="s">
        <v>69</v>
      </c>
    </row>
    <row r="42" spans="2:4" ht="30.75" customHeight="1" x14ac:dyDescent="0.2">
      <c r="B42" s="65">
        <v>44543</v>
      </c>
      <c r="C42" s="57">
        <v>6.9444444444444441E-3</v>
      </c>
      <c r="D42" s="66" t="s">
        <v>70</v>
      </c>
    </row>
    <row r="43" spans="2:4" ht="30.75" customHeight="1" x14ac:dyDescent="0.2">
      <c r="B43" s="65">
        <v>44543</v>
      </c>
      <c r="C43" s="57">
        <v>8.3333333333333329E-2</v>
      </c>
      <c r="D43" s="66" t="s">
        <v>71</v>
      </c>
    </row>
    <row r="44" spans="2:4" ht="30.75" customHeight="1" x14ac:dyDescent="0.2">
      <c r="B44" s="65">
        <v>44544</v>
      </c>
      <c r="C44" s="57">
        <v>6.25E-2</v>
      </c>
      <c r="D44" s="66" t="s">
        <v>72</v>
      </c>
    </row>
    <row r="45" spans="2:4" ht="30.75" customHeight="1" x14ac:dyDescent="0.2">
      <c r="B45" s="65">
        <v>44545</v>
      </c>
      <c r="C45" s="57">
        <v>2.0833333333333332E-2</v>
      </c>
      <c r="D45" s="66" t="s">
        <v>73</v>
      </c>
    </row>
    <row r="46" spans="2:4" ht="30.75" customHeight="1" x14ac:dyDescent="0.2">
      <c r="B46" s="65">
        <v>44545</v>
      </c>
      <c r="C46" s="57">
        <v>1.0416666666666666E-2</v>
      </c>
      <c r="D46" s="66" t="s">
        <v>74</v>
      </c>
    </row>
    <row r="47" spans="2:4" ht="30.75" customHeight="1" x14ac:dyDescent="0.2">
      <c r="B47" s="65">
        <v>44545</v>
      </c>
      <c r="C47" s="57">
        <v>2.0833333333333332E-2</v>
      </c>
      <c r="D47" s="66" t="s">
        <v>75</v>
      </c>
    </row>
    <row r="48" spans="2:4" ht="30.75" customHeight="1" x14ac:dyDescent="0.2">
      <c r="B48" s="65">
        <v>44546</v>
      </c>
      <c r="C48" s="57">
        <v>2.0833333333333332E-2</v>
      </c>
      <c r="D48" s="66" t="s">
        <v>76</v>
      </c>
    </row>
    <row r="49" spans="2:4" ht="30.75" customHeight="1" x14ac:dyDescent="0.2">
      <c r="B49" s="65">
        <v>44546</v>
      </c>
      <c r="C49" s="57">
        <v>3.472222222222222E-3</v>
      </c>
      <c r="D49" s="66" t="s">
        <v>77</v>
      </c>
    </row>
    <row r="50" spans="2:4" ht="30.75" customHeight="1" thickBot="1" x14ac:dyDescent="0.25">
      <c r="B50" s="67">
        <v>44547</v>
      </c>
      <c r="C50" s="60">
        <v>2.0833333333333332E-2</v>
      </c>
      <c r="D50" s="68" t="s">
        <v>78</v>
      </c>
    </row>
    <row r="51" spans="2:4" ht="30.75" customHeight="1" thickTop="1" x14ac:dyDescent="0.2">
      <c r="B51" s="65">
        <v>44548</v>
      </c>
      <c r="C51" s="62">
        <v>6.9444444444444441E-3</v>
      </c>
      <c r="D51" s="69" t="s">
        <v>68</v>
      </c>
    </row>
    <row r="52" spans="2:4" ht="30.75" customHeight="1" x14ac:dyDescent="0.2">
      <c r="B52" s="65">
        <v>44585</v>
      </c>
      <c r="C52" s="57">
        <v>1.0416666666666666E-2</v>
      </c>
      <c r="D52" s="66" t="s">
        <v>79</v>
      </c>
    </row>
    <row r="53" spans="2:4" ht="30.75" customHeight="1" x14ac:dyDescent="0.2">
      <c r="B53" s="65">
        <v>44585</v>
      </c>
      <c r="C53" s="57">
        <v>1.0416666666666666E-2</v>
      </c>
      <c r="D53" s="66" t="s">
        <v>80</v>
      </c>
    </row>
    <row r="54" spans="2:4" ht="30.75" customHeight="1" thickBot="1" x14ac:dyDescent="0.25">
      <c r="B54" s="67">
        <v>44586</v>
      </c>
      <c r="C54" s="60">
        <v>2.0833333333333332E-2</v>
      </c>
      <c r="D54" s="68" t="s">
        <v>81</v>
      </c>
    </row>
    <row r="55" spans="2:4" ht="30.75" customHeight="1" thickTop="1" x14ac:dyDescent="0.2">
      <c r="B55" s="65">
        <v>44587</v>
      </c>
      <c r="C55" s="57">
        <v>8.3333333333333329E-2</v>
      </c>
      <c r="D55" s="66" t="s">
        <v>82</v>
      </c>
    </row>
    <row r="56" spans="2:4" ht="30.75" customHeight="1" x14ac:dyDescent="0.2">
      <c r="B56" s="65">
        <v>44587</v>
      </c>
      <c r="C56" s="57">
        <v>5.2083333333333336E-2</v>
      </c>
      <c r="D56" s="66" t="s">
        <v>83</v>
      </c>
    </row>
    <row r="57" spans="2:4" ht="30.75" customHeight="1" x14ac:dyDescent="0.2">
      <c r="B57" s="25"/>
      <c r="C57" s="26"/>
      <c r="D57" s="27"/>
    </row>
    <row r="58" spans="2:4" ht="30.75" customHeight="1" x14ac:dyDescent="0.2">
      <c r="B58" s="25"/>
      <c r="C58" s="28"/>
      <c r="D58" s="29"/>
    </row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  <row r="1040" ht="30.75" customHeight="1" x14ac:dyDescent="0.2"/>
    <row r="1041" ht="30.75" customHeight="1" x14ac:dyDescent="0.2"/>
    <row r="1042" ht="30.75" customHeight="1" x14ac:dyDescent="0.2"/>
    <row r="1043" ht="30.75" customHeight="1" x14ac:dyDescent="0.2"/>
    <row r="1044" ht="30.75" customHeight="1" x14ac:dyDescent="0.2"/>
    <row r="1045" ht="30.75" customHeight="1" x14ac:dyDescent="0.2"/>
    <row r="1046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7F298-823B-2540-8126-694BCE043B40}">
  <sheetPr codeName="Feuil8">
    <tabColor rgb="FFBBDEC9"/>
    <pageSetUpPr fitToPage="1"/>
  </sheetPr>
  <dimension ref="A1:Z1009"/>
  <sheetViews>
    <sheetView showGridLines="0" tabSelected="1" topLeftCell="A40" workbookViewId="0">
      <selection activeCell="B49" sqref="B49:D49"/>
    </sheetView>
  </sheetViews>
  <sheetFormatPr baseColWidth="10" defaultColWidth="12.5" defaultRowHeight="15" customHeight="1" x14ac:dyDescent="0.2"/>
  <cols>
    <col min="1" max="1" width="2.5" style="18" customWidth="1"/>
    <col min="2" max="2" width="25" style="18" customWidth="1"/>
    <col min="3" max="3" width="12.83203125" style="24" customWidth="1"/>
    <col min="4" max="4" width="91.5" style="18" customWidth="1"/>
    <col min="5" max="26" width="7.5" style="18" customWidth="1"/>
    <col min="27" max="16384" width="12.5" style="18"/>
  </cols>
  <sheetData>
    <row r="1" spans="1:26" ht="64.5" customHeight="1" x14ac:dyDescent="0.2">
      <c r="A1" s="15"/>
      <c r="B1" s="16" t="s">
        <v>84</v>
      </c>
      <c r="C1" s="17"/>
      <c r="D1" s="1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B2" s="19" t="s">
        <v>11</v>
      </c>
      <c r="C2" s="20" t="s">
        <v>12</v>
      </c>
      <c r="D2" s="19" t="s">
        <v>13</v>
      </c>
    </row>
    <row r="3" spans="1:26" ht="32.25" customHeight="1" x14ac:dyDescent="0.2">
      <c r="B3" s="70">
        <v>44460</v>
      </c>
      <c r="C3" s="71">
        <v>6.9444444444444441E-3</v>
      </c>
      <c r="D3" s="37" t="s">
        <v>85</v>
      </c>
    </row>
    <row r="4" spans="1:26" ht="32.25" customHeight="1" x14ac:dyDescent="0.2">
      <c r="B4" s="70">
        <v>44461</v>
      </c>
      <c r="C4" s="71">
        <v>6.9444444444444441E-3</v>
      </c>
      <c r="D4" s="37" t="s">
        <v>86</v>
      </c>
    </row>
    <row r="5" spans="1:26" ht="32.25" customHeight="1" x14ac:dyDescent="0.2">
      <c r="B5" s="70">
        <v>44463</v>
      </c>
      <c r="C5" s="71">
        <v>1.3888888888888888E-2</v>
      </c>
      <c r="D5" s="37" t="s">
        <v>87</v>
      </c>
    </row>
    <row r="6" spans="1:26" ht="32.25" customHeight="1" x14ac:dyDescent="0.2">
      <c r="B6" s="70">
        <v>44465</v>
      </c>
      <c r="C6" s="71">
        <v>4.1666666666666664E-2</v>
      </c>
      <c r="D6" s="37" t="s">
        <v>88</v>
      </c>
    </row>
    <row r="7" spans="1:26" ht="32.25" customHeight="1" x14ac:dyDescent="0.2">
      <c r="B7" s="70">
        <v>44468</v>
      </c>
      <c r="C7" s="71">
        <v>8.3333333333333329E-2</v>
      </c>
      <c r="D7" s="37" t="s">
        <v>89</v>
      </c>
    </row>
    <row r="8" spans="1:26" ht="32.25" customHeight="1" x14ac:dyDescent="0.2">
      <c r="B8" s="70">
        <v>44472</v>
      </c>
      <c r="C8" s="71">
        <v>1.0416666666666666E-2</v>
      </c>
      <c r="D8" s="37" t="s">
        <v>90</v>
      </c>
    </row>
    <row r="9" spans="1:26" ht="32.25" customHeight="1" x14ac:dyDescent="0.2">
      <c r="B9" s="70">
        <v>44472</v>
      </c>
      <c r="C9" s="71">
        <v>2.0833333333333332E-2</v>
      </c>
      <c r="D9" s="37" t="s">
        <v>91</v>
      </c>
    </row>
    <row r="10" spans="1:26" ht="32.25" customHeight="1" x14ac:dyDescent="0.2">
      <c r="B10" s="70">
        <v>44472</v>
      </c>
      <c r="C10" s="71">
        <v>1.0416666666666666E-2</v>
      </c>
      <c r="D10" s="37" t="s">
        <v>92</v>
      </c>
    </row>
    <row r="11" spans="1:26" ht="32.25" customHeight="1" thickBot="1" x14ac:dyDescent="0.25">
      <c r="B11" s="72">
        <v>44477</v>
      </c>
      <c r="C11" s="73">
        <v>1.0416666666666666E-2</v>
      </c>
      <c r="D11" s="46" t="s">
        <v>93</v>
      </c>
    </row>
    <row r="12" spans="1:26" ht="32.25" customHeight="1" thickTop="1" x14ac:dyDescent="0.2">
      <c r="B12" s="70">
        <v>44479</v>
      </c>
      <c r="C12" s="74">
        <v>0.125</v>
      </c>
      <c r="D12" s="48" t="s">
        <v>94</v>
      </c>
    </row>
    <row r="13" spans="1:26" ht="32.25" customHeight="1" x14ac:dyDescent="0.2">
      <c r="B13" s="70">
        <v>44479</v>
      </c>
      <c r="C13" s="71">
        <v>6.9444444444444441E-3</v>
      </c>
      <c r="D13" s="37" t="s">
        <v>95</v>
      </c>
    </row>
    <row r="14" spans="1:26" ht="32.25" customHeight="1" x14ac:dyDescent="0.2">
      <c r="B14" s="70">
        <v>44479</v>
      </c>
      <c r="C14" s="71">
        <v>1.0416666666666666E-2</v>
      </c>
      <c r="D14" s="37" t="s">
        <v>96</v>
      </c>
    </row>
    <row r="15" spans="1:26" ht="32.25" customHeight="1" x14ac:dyDescent="0.2">
      <c r="B15" s="70">
        <v>44483</v>
      </c>
      <c r="C15" s="71">
        <v>5.2083333333333336E-2</v>
      </c>
      <c r="D15" s="37" t="s">
        <v>97</v>
      </c>
    </row>
    <row r="16" spans="1:26" ht="32.25" customHeight="1" x14ac:dyDescent="0.2">
      <c r="B16" s="70">
        <v>44497</v>
      </c>
      <c r="C16" s="74">
        <v>2.0833333333333332E-2</v>
      </c>
      <c r="D16" s="48" t="s">
        <v>98</v>
      </c>
    </row>
    <row r="17" spans="2:4" ht="32.25" customHeight="1" x14ac:dyDescent="0.2">
      <c r="B17" s="70">
        <v>44504</v>
      </c>
      <c r="C17" s="71">
        <v>1.0416666666666666E-2</v>
      </c>
      <c r="D17" s="37" t="s">
        <v>98</v>
      </c>
    </row>
    <row r="18" spans="2:4" ht="32.25" customHeight="1" x14ac:dyDescent="0.2">
      <c r="B18" s="70">
        <v>44505</v>
      </c>
      <c r="C18" s="71">
        <v>4.1666666666666664E-2</v>
      </c>
      <c r="D18" s="37" t="s">
        <v>99</v>
      </c>
    </row>
    <row r="19" spans="2:4" ht="32.25" customHeight="1" thickBot="1" x14ac:dyDescent="0.25">
      <c r="B19" s="72">
        <v>44505</v>
      </c>
      <c r="C19" s="73">
        <v>4.1666666666666664E-2</v>
      </c>
      <c r="D19" s="46" t="s">
        <v>100</v>
      </c>
    </row>
    <row r="20" spans="2:4" ht="32.25" customHeight="1" thickTop="1" x14ac:dyDescent="0.2">
      <c r="B20" s="70">
        <v>44515</v>
      </c>
      <c r="C20" s="74">
        <v>1.0416666666666666E-2</v>
      </c>
      <c r="D20" s="48" t="s">
        <v>101</v>
      </c>
    </row>
    <row r="21" spans="2:4" ht="32.25" customHeight="1" x14ac:dyDescent="0.2">
      <c r="B21" s="70">
        <v>44518</v>
      </c>
      <c r="C21" s="71">
        <v>5.2083333333333336E-2</v>
      </c>
      <c r="D21" s="37" t="s">
        <v>102</v>
      </c>
    </row>
    <row r="22" spans="2:4" ht="32.25" customHeight="1" x14ac:dyDescent="0.2">
      <c r="B22" s="70">
        <v>44519</v>
      </c>
      <c r="C22" s="71">
        <v>8.3333333333333329E-2</v>
      </c>
      <c r="D22" s="37" t="s">
        <v>103</v>
      </c>
    </row>
    <row r="23" spans="2:4" ht="32.25" customHeight="1" x14ac:dyDescent="0.2">
      <c r="B23" s="70">
        <v>44519</v>
      </c>
      <c r="C23" s="71">
        <v>6.9444444444444441E-3</v>
      </c>
      <c r="D23" s="37" t="s">
        <v>98</v>
      </c>
    </row>
    <row r="24" spans="2:4" ht="32.25" customHeight="1" x14ac:dyDescent="0.2">
      <c r="B24" s="70">
        <v>44519</v>
      </c>
      <c r="C24" s="71">
        <v>8.3333333333333329E-2</v>
      </c>
      <c r="D24" s="37" t="s">
        <v>104</v>
      </c>
    </row>
    <row r="25" spans="2:4" ht="32.25" customHeight="1" x14ac:dyDescent="0.2">
      <c r="B25" s="75">
        <v>44524</v>
      </c>
      <c r="C25" s="71">
        <v>2.0833333333333332E-2</v>
      </c>
      <c r="D25" s="76" t="s">
        <v>105</v>
      </c>
    </row>
    <row r="26" spans="2:4" ht="32.25" customHeight="1" x14ac:dyDescent="0.2">
      <c r="B26" s="75">
        <v>44524</v>
      </c>
      <c r="C26" s="71">
        <v>3.125E-2</v>
      </c>
      <c r="D26" s="76" t="s">
        <v>106</v>
      </c>
    </row>
    <row r="27" spans="2:4" ht="30.75" customHeight="1" x14ac:dyDescent="0.2">
      <c r="B27" s="75">
        <v>44525</v>
      </c>
      <c r="C27" s="71">
        <v>8.3333333333333329E-2</v>
      </c>
      <c r="D27" s="76" t="s">
        <v>107</v>
      </c>
    </row>
    <row r="28" spans="2:4" ht="30.75" customHeight="1" thickBot="1" x14ac:dyDescent="0.25">
      <c r="B28" s="77">
        <v>44525</v>
      </c>
      <c r="C28" s="73">
        <v>2.0833333333333332E-2</v>
      </c>
      <c r="D28" s="78" t="s">
        <v>108</v>
      </c>
    </row>
    <row r="29" spans="2:4" ht="30.75" customHeight="1" thickTop="1" x14ac:dyDescent="0.2">
      <c r="B29" s="75">
        <v>44532</v>
      </c>
      <c r="C29" s="71">
        <v>3.125E-2</v>
      </c>
      <c r="D29" s="76" t="s">
        <v>109</v>
      </c>
    </row>
    <row r="30" spans="2:4" ht="30.75" customHeight="1" x14ac:dyDescent="0.2">
      <c r="B30" s="75">
        <v>44533</v>
      </c>
      <c r="C30" s="71">
        <v>3.472222222222222E-3</v>
      </c>
      <c r="D30" s="76" t="s">
        <v>110</v>
      </c>
    </row>
    <row r="31" spans="2:4" ht="30.75" customHeight="1" x14ac:dyDescent="0.2">
      <c r="B31" s="75">
        <v>44533</v>
      </c>
      <c r="C31" s="71">
        <v>1.3888888888888888E-2</v>
      </c>
      <c r="D31" s="76" t="s">
        <v>101</v>
      </c>
    </row>
    <row r="32" spans="2:4" ht="30.75" customHeight="1" x14ac:dyDescent="0.2">
      <c r="B32" s="75">
        <v>44533</v>
      </c>
      <c r="C32" s="71">
        <v>6.25E-2</v>
      </c>
      <c r="D32" s="76" t="s">
        <v>111</v>
      </c>
    </row>
    <row r="33" spans="2:4" ht="30.75" customHeight="1" x14ac:dyDescent="0.2">
      <c r="B33" s="75">
        <v>44533</v>
      </c>
      <c r="C33" s="71">
        <v>3.125E-2</v>
      </c>
      <c r="D33" s="76" t="s">
        <v>112</v>
      </c>
    </row>
    <row r="34" spans="2:4" ht="30.75" customHeight="1" x14ac:dyDescent="0.2">
      <c r="B34" s="75">
        <v>44536</v>
      </c>
      <c r="C34" s="71">
        <v>1.0416666666666666E-2</v>
      </c>
      <c r="D34" s="76" t="s">
        <v>113</v>
      </c>
    </row>
    <row r="35" spans="2:4" ht="30.75" customHeight="1" x14ac:dyDescent="0.2">
      <c r="B35" s="75">
        <v>44543</v>
      </c>
      <c r="C35" s="71">
        <v>8.3333333333333329E-2</v>
      </c>
      <c r="D35" s="76" t="s">
        <v>114</v>
      </c>
    </row>
    <row r="36" spans="2:4" ht="30.75" customHeight="1" x14ac:dyDescent="0.2">
      <c r="B36" s="75">
        <v>44543</v>
      </c>
      <c r="C36" s="71">
        <v>1.0416666666666666E-2</v>
      </c>
      <c r="D36" s="76" t="s">
        <v>101</v>
      </c>
    </row>
    <row r="37" spans="2:4" ht="30.75" customHeight="1" x14ac:dyDescent="0.2">
      <c r="B37" s="75">
        <v>44546</v>
      </c>
      <c r="C37" s="71">
        <v>8.3333333333333329E-2</v>
      </c>
      <c r="D37" s="79" t="s">
        <v>115</v>
      </c>
    </row>
    <row r="38" spans="2:4" ht="30.75" customHeight="1" x14ac:dyDescent="0.2">
      <c r="B38" s="75">
        <v>44546</v>
      </c>
      <c r="C38" s="71">
        <v>3.472222222222222E-3</v>
      </c>
      <c r="D38" s="76" t="s">
        <v>116</v>
      </c>
    </row>
    <row r="39" spans="2:4" ht="30.75" customHeight="1" x14ac:dyDescent="0.2">
      <c r="B39" s="75">
        <v>44546</v>
      </c>
      <c r="C39" s="71">
        <v>6.9444444444444441E-3</v>
      </c>
      <c r="D39" s="76" t="s">
        <v>117</v>
      </c>
    </row>
    <row r="40" spans="2:4" ht="30.75" customHeight="1" thickBot="1" x14ac:dyDescent="0.25">
      <c r="B40" s="77">
        <v>44546</v>
      </c>
      <c r="C40" s="73">
        <v>3.125E-2</v>
      </c>
      <c r="D40" s="78" t="s">
        <v>111</v>
      </c>
    </row>
    <row r="41" spans="2:4" ht="30.75" customHeight="1" thickTop="1" x14ac:dyDescent="0.2">
      <c r="B41" s="75">
        <v>44574</v>
      </c>
      <c r="C41" s="74">
        <v>2.0833333333333332E-2</v>
      </c>
      <c r="D41" s="80" t="s">
        <v>118</v>
      </c>
    </row>
    <row r="42" spans="2:4" ht="30.75" customHeight="1" x14ac:dyDescent="0.2">
      <c r="B42" s="75">
        <v>44574</v>
      </c>
      <c r="C42" s="71">
        <v>1.0416666666666666E-2</v>
      </c>
      <c r="D42" s="79" t="s">
        <v>101</v>
      </c>
    </row>
    <row r="43" spans="2:4" ht="30.75" customHeight="1" x14ac:dyDescent="0.2">
      <c r="B43" s="75">
        <v>44577</v>
      </c>
      <c r="C43" s="71">
        <v>0.10416666666666667</v>
      </c>
      <c r="D43" s="79" t="s">
        <v>119</v>
      </c>
    </row>
    <row r="44" spans="2:4" ht="30.75" customHeight="1" x14ac:dyDescent="0.2">
      <c r="B44" s="75">
        <v>44578</v>
      </c>
      <c r="C44" s="71">
        <v>4.1666666666666664E-2</v>
      </c>
      <c r="D44" s="79" t="s">
        <v>120</v>
      </c>
    </row>
    <row r="45" spans="2:4" ht="30.75" customHeight="1" x14ac:dyDescent="0.2">
      <c r="B45" s="75">
        <v>44585</v>
      </c>
      <c r="C45" s="71">
        <v>1.3888888888888888E-2</v>
      </c>
      <c r="D45" s="79" t="s">
        <v>117</v>
      </c>
    </row>
    <row r="46" spans="2:4" ht="30.75" customHeight="1" x14ac:dyDescent="0.2">
      <c r="B46" s="75">
        <v>44585</v>
      </c>
      <c r="C46" s="71">
        <v>4.1666666666666664E-2</v>
      </c>
      <c r="D46" s="79" t="s">
        <v>111</v>
      </c>
    </row>
    <row r="47" spans="2:4" ht="30.75" customHeight="1" thickBot="1" x14ac:dyDescent="0.25">
      <c r="B47" s="77">
        <v>44586</v>
      </c>
      <c r="C47" s="73">
        <v>2.0833333333333332E-2</v>
      </c>
      <c r="D47" s="78" t="s">
        <v>121</v>
      </c>
    </row>
    <row r="48" spans="2:4" ht="30.75" customHeight="1" thickTop="1" x14ac:dyDescent="0.2">
      <c r="B48" s="75">
        <v>44587</v>
      </c>
      <c r="C48" s="74">
        <v>4.1666666666666664E-2</v>
      </c>
      <c r="D48" s="80" t="s">
        <v>122</v>
      </c>
    </row>
    <row r="49" spans="2:4" ht="30.75" customHeight="1" x14ac:dyDescent="0.2">
      <c r="B49" s="75">
        <v>44587</v>
      </c>
      <c r="C49" s="71">
        <v>0.125</v>
      </c>
      <c r="D49" s="79" t="s">
        <v>111</v>
      </c>
    </row>
    <row r="50" spans="2:4" ht="30.75" customHeight="1" x14ac:dyDescent="0.2"/>
    <row r="51" spans="2:4" ht="30.75" customHeight="1" x14ac:dyDescent="0.2"/>
    <row r="52" spans="2:4" ht="30.75" customHeight="1" x14ac:dyDescent="0.2"/>
    <row r="53" spans="2:4" ht="30.75" customHeight="1" x14ac:dyDescent="0.2"/>
    <row r="54" spans="2:4" ht="30.75" customHeight="1" x14ac:dyDescent="0.2"/>
    <row r="55" spans="2:4" ht="30.75" customHeight="1" x14ac:dyDescent="0.2"/>
    <row r="56" spans="2:4" ht="30.75" customHeight="1" x14ac:dyDescent="0.2"/>
    <row r="57" spans="2:4" ht="30.75" customHeight="1" x14ac:dyDescent="0.2"/>
    <row r="58" spans="2:4" ht="30.75" customHeight="1" x14ac:dyDescent="0.2"/>
    <row r="59" spans="2:4" ht="30.75" customHeight="1" x14ac:dyDescent="0.2"/>
    <row r="60" spans="2:4" ht="30.75" customHeight="1" x14ac:dyDescent="0.2"/>
    <row r="61" spans="2:4" ht="30.75" customHeight="1" x14ac:dyDescent="0.2"/>
    <row r="62" spans="2:4" ht="30.75" customHeight="1" x14ac:dyDescent="0.2"/>
    <row r="63" spans="2:4" ht="30.75" customHeight="1" x14ac:dyDescent="0.2"/>
    <row r="64" spans="2:4" ht="30.75" customHeight="1" x14ac:dyDescent="0.2"/>
    <row r="65" ht="30.75" customHeight="1" x14ac:dyDescent="0.2"/>
    <row r="66" ht="30.75" customHeight="1" x14ac:dyDescent="0.2"/>
    <row r="67" ht="30.75" customHeight="1" x14ac:dyDescent="0.2"/>
    <row r="68" ht="30.75" customHeight="1" x14ac:dyDescent="0.2"/>
    <row r="69" ht="30.75" customHeight="1" x14ac:dyDescent="0.2"/>
    <row r="70" ht="30.75" customHeight="1" x14ac:dyDescent="0.2"/>
    <row r="71" ht="30.75" customHeight="1" x14ac:dyDescent="0.2"/>
    <row r="72" ht="30.75" customHeight="1" x14ac:dyDescent="0.2"/>
    <row r="73" ht="30.75" customHeight="1" x14ac:dyDescent="0.2"/>
    <row r="74" ht="30.75" customHeight="1" x14ac:dyDescent="0.2"/>
    <row r="75" ht="30.75" customHeight="1" x14ac:dyDescent="0.2"/>
    <row r="76" ht="30.75" customHeight="1" x14ac:dyDescent="0.2"/>
    <row r="77" ht="30.75" customHeight="1" x14ac:dyDescent="0.2"/>
    <row r="78" ht="30.75" customHeight="1" x14ac:dyDescent="0.2"/>
    <row r="79" ht="30.75" customHeight="1" x14ac:dyDescent="0.2"/>
    <row r="80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AF56-1A5B-164E-AADA-152BC68D6883}">
  <sheetPr codeName="Feuil9">
    <tabColor rgb="FFFEE1AE"/>
    <pageSetUpPr fitToPage="1"/>
  </sheetPr>
  <dimension ref="A1:Z1039"/>
  <sheetViews>
    <sheetView showGridLines="0" topLeftCell="A63" zoomScale="113" zoomScaleNormal="115" workbookViewId="0">
      <selection activeCell="B68" sqref="B68:D69"/>
    </sheetView>
  </sheetViews>
  <sheetFormatPr baseColWidth="10" defaultColWidth="12.5" defaultRowHeight="15" customHeight="1" x14ac:dyDescent="0.2"/>
  <cols>
    <col min="1" max="1" width="2.5" style="18" customWidth="1"/>
    <col min="2" max="2" width="25" style="18" customWidth="1"/>
    <col min="3" max="3" width="12.83203125" style="24" customWidth="1"/>
    <col min="4" max="4" width="91.5" style="18" customWidth="1"/>
    <col min="5" max="26" width="7.5" style="18" customWidth="1"/>
    <col min="27" max="16384" width="12.5" style="18"/>
  </cols>
  <sheetData>
    <row r="1" spans="1:26" ht="64.5" customHeight="1" x14ac:dyDescent="0.2">
      <c r="A1" s="15"/>
      <c r="B1" s="16" t="s">
        <v>123</v>
      </c>
      <c r="C1" s="17"/>
      <c r="D1" s="17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9.5" customHeight="1" x14ac:dyDescent="0.2">
      <c r="A2" s="32"/>
      <c r="B2" s="19" t="s">
        <v>11</v>
      </c>
      <c r="C2" s="20" t="s">
        <v>12</v>
      </c>
      <c r="D2" s="19" t="s">
        <v>13</v>
      </c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30.75" customHeight="1" x14ac:dyDescent="0.2">
      <c r="B3" s="82">
        <v>44459</v>
      </c>
      <c r="C3" s="83">
        <v>3.472222222222222E-3</v>
      </c>
      <c r="D3" s="37" t="s">
        <v>124</v>
      </c>
    </row>
    <row r="4" spans="1:26" ht="30.75" customHeight="1" x14ac:dyDescent="0.2">
      <c r="B4" s="82">
        <v>44459</v>
      </c>
      <c r="C4" s="83">
        <v>3.472222222222222E-3</v>
      </c>
      <c r="D4" s="37" t="s">
        <v>125</v>
      </c>
    </row>
    <row r="5" spans="1:26" ht="30.75" customHeight="1" x14ac:dyDescent="0.2">
      <c r="B5" s="82">
        <v>44461</v>
      </c>
      <c r="C5" s="83">
        <v>3.472222222222222E-3</v>
      </c>
      <c r="D5" s="37" t="s">
        <v>126</v>
      </c>
    </row>
    <row r="6" spans="1:26" ht="30.75" customHeight="1" x14ac:dyDescent="0.2">
      <c r="B6" s="82">
        <v>44465</v>
      </c>
      <c r="C6" s="83">
        <v>0.125</v>
      </c>
      <c r="D6" s="37" t="s">
        <v>127</v>
      </c>
    </row>
    <row r="7" spans="1:26" ht="30.75" customHeight="1" x14ac:dyDescent="0.2">
      <c r="B7" s="82">
        <v>44465</v>
      </c>
      <c r="C7" s="83">
        <v>3.472222222222222E-3</v>
      </c>
      <c r="D7" s="37" t="s">
        <v>128</v>
      </c>
    </row>
    <row r="8" spans="1:26" ht="30.75" customHeight="1" x14ac:dyDescent="0.2">
      <c r="B8" s="82">
        <v>44466</v>
      </c>
      <c r="C8" s="83">
        <v>4.1666666666666664E-2</v>
      </c>
      <c r="D8" s="84" t="s">
        <v>38</v>
      </c>
    </row>
    <row r="9" spans="1:26" ht="30.75" customHeight="1" x14ac:dyDescent="0.2">
      <c r="B9" s="82">
        <v>44467</v>
      </c>
      <c r="C9" s="83">
        <v>3.125E-2</v>
      </c>
      <c r="D9" s="37" t="s">
        <v>129</v>
      </c>
    </row>
    <row r="10" spans="1:26" ht="30.75" customHeight="1" x14ac:dyDescent="0.2">
      <c r="B10" s="82">
        <v>44467</v>
      </c>
      <c r="C10" s="83">
        <v>1.0416666666666666E-2</v>
      </c>
      <c r="D10" s="37" t="s">
        <v>130</v>
      </c>
    </row>
    <row r="11" spans="1:26" ht="30.75" customHeight="1" x14ac:dyDescent="0.2">
      <c r="B11" s="82">
        <v>44467</v>
      </c>
      <c r="C11" s="85">
        <v>4.1666666666666664E-2</v>
      </c>
      <c r="D11" s="37" t="s">
        <v>39</v>
      </c>
    </row>
    <row r="12" spans="1:26" ht="30.75" customHeight="1" x14ac:dyDescent="0.2">
      <c r="B12" s="82">
        <v>44470</v>
      </c>
      <c r="C12" s="86">
        <v>2.0833333333333332E-2</v>
      </c>
      <c r="D12" s="37" t="s">
        <v>131</v>
      </c>
    </row>
    <row r="13" spans="1:26" ht="30.75" customHeight="1" x14ac:dyDescent="0.2">
      <c r="B13" s="82">
        <v>44472</v>
      </c>
      <c r="C13" s="87">
        <v>6.25E-2</v>
      </c>
      <c r="D13" s="37" t="s">
        <v>132</v>
      </c>
    </row>
    <row r="14" spans="1:26" ht="30.75" customHeight="1" x14ac:dyDescent="0.2">
      <c r="B14" s="82">
        <v>44472</v>
      </c>
      <c r="C14" s="87">
        <v>6.9444444444444441E-3</v>
      </c>
      <c r="D14" s="37" t="s">
        <v>133</v>
      </c>
    </row>
    <row r="15" spans="1:26" ht="30.75" customHeight="1" x14ac:dyDescent="0.2">
      <c r="B15" s="82">
        <v>44472</v>
      </c>
      <c r="C15" s="88">
        <v>1.7361111111111112E-2</v>
      </c>
      <c r="D15" s="37" t="s">
        <v>134</v>
      </c>
    </row>
    <row r="16" spans="1:26" ht="30.75" customHeight="1" x14ac:dyDescent="0.2">
      <c r="B16" s="82">
        <v>44477</v>
      </c>
      <c r="C16" s="89">
        <v>1.0416666666666666E-2</v>
      </c>
      <c r="D16" s="37" t="s">
        <v>135</v>
      </c>
    </row>
    <row r="17" spans="2:4" ht="30.75" customHeight="1" x14ac:dyDescent="0.2">
      <c r="B17" s="82">
        <v>44477</v>
      </c>
      <c r="C17" s="83">
        <v>6.9444444444444441E-3</v>
      </c>
      <c r="D17" s="37" t="s">
        <v>136</v>
      </c>
    </row>
    <row r="18" spans="2:4" ht="30.75" customHeight="1" thickBot="1" x14ac:dyDescent="0.25">
      <c r="B18" s="90">
        <v>44477</v>
      </c>
      <c r="C18" s="91">
        <v>6.9444444444444441E-3</v>
      </c>
      <c r="D18" s="46" t="s">
        <v>137</v>
      </c>
    </row>
    <row r="19" spans="2:4" ht="30.75" customHeight="1" thickTop="1" x14ac:dyDescent="0.2">
      <c r="B19" s="82">
        <v>44480</v>
      </c>
      <c r="C19" s="83">
        <v>2.0833333333333332E-2</v>
      </c>
      <c r="D19" s="48" t="s">
        <v>138</v>
      </c>
    </row>
    <row r="20" spans="2:4" ht="30.75" customHeight="1" x14ac:dyDescent="0.2">
      <c r="B20" s="82">
        <v>44480</v>
      </c>
      <c r="C20" s="83">
        <v>2.0833333333333332E-2</v>
      </c>
      <c r="D20" s="37" t="s">
        <v>139</v>
      </c>
    </row>
    <row r="21" spans="2:4" ht="30.75" customHeight="1" x14ac:dyDescent="0.2">
      <c r="B21" s="82">
        <v>44483</v>
      </c>
      <c r="C21" s="83">
        <v>3.472222222222222E-3</v>
      </c>
      <c r="D21" s="37" t="s">
        <v>140</v>
      </c>
    </row>
    <row r="22" spans="2:4" ht="30.75" customHeight="1" x14ac:dyDescent="0.2">
      <c r="B22" s="82">
        <v>44483</v>
      </c>
      <c r="C22" s="85">
        <v>1.0416666666666666E-2</v>
      </c>
      <c r="D22" s="37" t="s">
        <v>141</v>
      </c>
    </row>
    <row r="23" spans="2:4" ht="30.75" customHeight="1" x14ac:dyDescent="0.2">
      <c r="B23" s="82">
        <v>44483</v>
      </c>
      <c r="C23" s="86">
        <v>7.2916666666666671E-2</v>
      </c>
      <c r="D23" s="37" t="s">
        <v>142</v>
      </c>
    </row>
    <row r="24" spans="2:4" ht="30.75" customHeight="1" x14ac:dyDescent="0.2">
      <c r="B24" s="82">
        <v>44483</v>
      </c>
      <c r="C24" s="87">
        <v>1.0416666666666666E-2</v>
      </c>
      <c r="D24" s="37" t="s">
        <v>143</v>
      </c>
    </row>
    <row r="25" spans="2:4" ht="30.75" customHeight="1" x14ac:dyDescent="0.2">
      <c r="B25" s="82">
        <v>44484</v>
      </c>
      <c r="C25" s="87">
        <v>5.2083333333333336E-2</v>
      </c>
      <c r="D25" s="37" t="s">
        <v>144</v>
      </c>
    </row>
    <row r="26" spans="2:4" ht="30.75" customHeight="1" x14ac:dyDescent="0.2">
      <c r="B26" s="82">
        <v>44485</v>
      </c>
      <c r="C26" s="83">
        <v>6.9444444444444441E-3</v>
      </c>
      <c r="D26" s="37" t="s">
        <v>145</v>
      </c>
    </row>
    <row r="27" spans="2:4" ht="30.75" customHeight="1" x14ac:dyDescent="0.2">
      <c r="B27" s="82">
        <v>44485</v>
      </c>
      <c r="C27" s="87">
        <v>7.2916666666666671E-2</v>
      </c>
      <c r="D27" s="37" t="s">
        <v>146</v>
      </c>
    </row>
    <row r="28" spans="2:4" ht="30.75" customHeight="1" x14ac:dyDescent="0.2">
      <c r="B28" s="82">
        <v>44485</v>
      </c>
      <c r="C28" s="87">
        <v>5.2083333333333336E-2</v>
      </c>
      <c r="D28" s="37" t="s">
        <v>147</v>
      </c>
    </row>
    <row r="29" spans="2:4" ht="30.75" customHeight="1" x14ac:dyDescent="0.2">
      <c r="B29" s="82">
        <v>44485</v>
      </c>
      <c r="C29" s="83">
        <v>1.0416666666666666E-2</v>
      </c>
      <c r="D29" s="37" t="s">
        <v>148</v>
      </c>
    </row>
    <row r="30" spans="2:4" ht="30.75" customHeight="1" x14ac:dyDescent="0.2">
      <c r="B30" s="82">
        <v>44485</v>
      </c>
      <c r="C30" s="83">
        <v>3.125E-2</v>
      </c>
      <c r="D30" s="37" t="s">
        <v>149</v>
      </c>
    </row>
    <row r="31" spans="2:4" ht="30.75" customHeight="1" x14ac:dyDescent="0.2">
      <c r="B31" s="82">
        <v>44486</v>
      </c>
      <c r="C31" s="83">
        <v>1.7361111111111112E-2</v>
      </c>
      <c r="D31" s="37" t="s">
        <v>150</v>
      </c>
    </row>
    <row r="32" spans="2:4" ht="30.75" customHeight="1" x14ac:dyDescent="0.2">
      <c r="B32" s="82">
        <v>44486</v>
      </c>
      <c r="C32" s="83">
        <v>1.0416666666666666E-2</v>
      </c>
      <c r="D32" s="37" t="s">
        <v>151</v>
      </c>
    </row>
    <row r="33" spans="2:4" ht="30.75" customHeight="1" x14ac:dyDescent="0.2">
      <c r="B33" s="82">
        <v>44487</v>
      </c>
      <c r="C33" s="83">
        <v>3.125E-2</v>
      </c>
      <c r="D33" s="37" t="s">
        <v>152</v>
      </c>
    </row>
    <row r="34" spans="2:4" ht="30.75" customHeight="1" x14ac:dyDescent="0.2">
      <c r="B34" s="82">
        <v>44490</v>
      </c>
      <c r="C34" s="83">
        <v>1.0416666666666666E-2</v>
      </c>
      <c r="D34" s="48" t="s">
        <v>153</v>
      </c>
    </row>
    <row r="35" spans="2:4" ht="30.75" customHeight="1" x14ac:dyDescent="0.2">
      <c r="B35" s="82">
        <v>44493</v>
      </c>
      <c r="C35" s="83">
        <v>1.3888888888888888E-2</v>
      </c>
      <c r="D35" s="37" t="s">
        <v>154</v>
      </c>
    </row>
    <row r="36" spans="2:4" ht="30.75" customHeight="1" x14ac:dyDescent="0.2">
      <c r="B36" s="82">
        <v>44494</v>
      </c>
      <c r="C36" s="83">
        <v>6.9444444444444441E-3</v>
      </c>
      <c r="D36" s="37" t="s">
        <v>155</v>
      </c>
    </row>
    <row r="37" spans="2:4" ht="30.75" customHeight="1" x14ac:dyDescent="0.2">
      <c r="B37" s="82">
        <v>44497</v>
      </c>
      <c r="C37" s="83">
        <v>4.1666666666666664E-2</v>
      </c>
      <c r="D37" s="58" t="s">
        <v>156</v>
      </c>
    </row>
    <row r="38" spans="2:4" ht="30.75" customHeight="1" x14ac:dyDescent="0.2">
      <c r="B38" s="82">
        <v>44497</v>
      </c>
      <c r="C38" s="83">
        <v>1.0416666666666666E-2</v>
      </c>
      <c r="D38" s="58" t="s">
        <v>157</v>
      </c>
    </row>
    <row r="39" spans="2:4" ht="30.75" customHeight="1" x14ac:dyDescent="0.2">
      <c r="B39" s="82">
        <v>44501</v>
      </c>
      <c r="C39" s="83">
        <v>8.3333333333333329E-2</v>
      </c>
      <c r="D39" s="58" t="s">
        <v>158</v>
      </c>
    </row>
    <row r="40" spans="2:4" ht="30.75" customHeight="1" x14ac:dyDescent="0.2">
      <c r="B40" s="82">
        <v>44501</v>
      </c>
      <c r="C40" s="83">
        <v>3.472222222222222E-3</v>
      </c>
      <c r="D40" s="37" t="s">
        <v>159</v>
      </c>
    </row>
    <row r="41" spans="2:4" ht="30.75" customHeight="1" x14ac:dyDescent="0.2">
      <c r="B41" s="82">
        <v>44501</v>
      </c>
      <c r="C41" s="83">
        <v>3.472222222222222E-3</v>
      </c>
      <c r="D41" s="37" t="s">
        <v>160</v>
      </c>
    </row>
    <row r="42" spans="2:4" ht="30.75" customHeight="1" x14ac:dyDescent="0.2">
      <c r="B42" s="82">
        <v>44504</v>
      </c>
      <c r="C42" s="83">
        <v>5.2083333333333336E-2</v>
      </c>
      <c r="D42" s="37" t="s">
        <v>161</v>
      </c>
    </row>
    <row r="43" spans="2:4" ht="30.75" customHeight="1" thickBot="1" x14ac:dyDescent="0.25">
      <c r="B43" s="90">
        <v>44504</v>
      </c>
      <c r="C43" s="91">
        <v>3.472222222222222E-3</v>
      </c>
      <c r="D43" s="46" t="s">
        <v>162</v>
      </c>
    </row>
    <row r="44" spans="2:4" ht="30.75" customHeight="1" thickTop="1" x14ac:dyDescent="0.2">
      <c r="B44" s="82">
        <v>44506</v>
      </c>
      <c r="C44" s="92">
        <v>2.0833333333333332E-2</v>
      </c>
      <c r="D44" s="93" t="s">
        <v>59</v>
      </c>
    </row>
    <row r="45" spans="2:4" ht="30.75" customHeight="1" x14ac:dyDescent="0.2">
      <c r="B45" s="82">
        <v>44506</v>
      </c>
      <c r="C45" s="83">
        <v>3.472222222222222E-3</v>
      </c>
      <c r="D45" s="37" t="s">
        <v>163</v>
      </c>
    </row>
    <row r="46" spans="2:4" ht="30.75" customHeight="1" x14ac:dyDescent="0.2">
      <c r="B46" s="82">
        <v>44515</v>
      </c>
      <c r="C46" s="83">
        <v>1.0416666666666666E-2</v>
      </c>
      <c r="D46" s="37" t="s">
        <v>164</v>
      </c>
    </row>
    <row r="47" spans="2:4" ht="30.75" customHeight="1" x14ac:dyDescent="0.2">
      <c r="B47" s="82">
        <v>44515</v>
      </c>
      <c r="C47" s="83">
        <v>4.1666666666666664E-2</v>
      </c>
      <c r="D47" s="37" t="s">
        <v>165</v>
      </c>
    </row>
    <row r="48" spans="2:4" ht="30.75" customHeight="1" x14ac:dyDescent="0.2">
      <c r="B48" s="82">
        <v>44518</v>
      </c>
      <c r="C48" s="83">
        <v>2.0833333333333332E-2</v>
      </c>
      <c r="D48" s="37" t="s">
        <v>166</v>
      </c>
    </row>
    <row r="49" spans="2:4" ht="30.75" customHeight="1" x14ac:dyDescent="0.2">
      <c r="B49" s="82">
        <v>44519</v>
      </c>
      <c r="C49" s="83">
        <v>6.25E-2</v>
      </c>
      <c r="D49" s="37" t="s">
        <v>167</v>
      </c>
    </row>
    <row r="50" spans="2:4" ht="30.75" customHeight="1" x14ac:dyDescent="0.2">
      <c r="B50" s="94">
        <v>44520</v>
      </c>
      <c r="C50" s="83">
        <v>8.3333333333333329E-2</v>
      </c>
      <c r="D50" s="76" t="s">
        <v>168</v>
      </c>
    </row>
    <row r="51" spans="2:4" ht="30.75" customHeight="1" x14ac:dyDescent="0.2">
      <c r="B51" s="94">
        <v>44524</v>
      </c>
      <c r="C51" s="83">
        <v>8.3333333333333329E-2</v>
      </c>
      <c r="D51" s="76" t="s">
        <v>169</v>
      </c>
    </row>
    <row r="52" spans="2:4" ht="30.75" customHeight="1" x14ac:dyDescent="0.2">
      <c r="B52" s="94">
        <v>44525</v>
      </c>
      <c r="C52" s="83">
        <v>3.472222222222222E-3</v>
      </c>
      <c r="D52" s="76" t="s">
        <v>170</v>
      </c>
    </row>
    <row r="53" spans="2:4" ht="30.75" customHeight="1" thickBot="1" x14ac:dyDescent="0.25">
      <c r="B53" s="95">
        <v>44526</v>
      </c>
      <c r="C53" s="91">
        <v>2.0833333333333332E-2</v>
      </c>
      <c r="D53" s="78" t="s">
        <v>171</v>
      </c>
    </row>
    <row r="54" spans="2:4" ht="30.75" customHeight="1" thickTop="1" x14ac:dyDescent="0.2">
      <c r="B54" s="94">
        <v>44527</v>
      </c>
      <c r="C54" s="83">
        <v>4.1666666666666664E-2</v>
      </c>
      <c r="D54" s="76" t="s">
        <v>172</v>
      </c>
    </row>
    <row r="55" spans="2:4" ht="30.75" customHeight="1" x14ac:dyDescent="0.2">
      <c r="B55" s="94">
        <v>44529</v>
      </c>
      <c r="C55" s="83">
        <v>3.472222222222222E-3</v>
      </c>
      <c r="D55" s="76" t="s">
        <v>163</v>
      </c>
    </row>
    <row r="56" spans="2:4" ht="30.75" customHeight="1" x14ac:dyDescent="0.2">
      <c r="B56" s="94">
        <v>44539</v>
      </c>
      <c r="C56" s="83">
        <v>6.25E-2</v>
      </c>
      <c r="D56" s="76" t="s">
        <v>173</v>
      </c>
    </row>
    <row r="57" spans="2:4" ht="30.75" customHeight="1" x14ac:dyDescent="0.2">
      <c r="B57" s="94">
        <v>44541</v>
      </c>
      <c r="C57" s="83">
        <v>0.125</v>
      </c>
      <c r="D57" s="76" t="s">
        <v>174</v>
      </c>
    </row>
    <row r="58" spans="2:4" ht="30.75" customHeight="1" x14ac:dyDescent="0.2">
      <c r="B58" s="94">
        <v>44541</v>
      </c>
      <c r="C58" s="83">
        <v>3.472222222222222E-3</v>
      </c>
      <c r="D58" s="76" t="s">
        <v>175</v>
      </c>
    </row>
    <row r="59" spans="2:4" ht="30.75" customHeight="1" x14ac:dyDescent="0.2">
      <c r="B59" s="94">
        <v>44543</v>
      </c>
      <c r="C59" s="83">
        <v>8.3333333333333329E-2</v>
      </c>
      <c r="D59" s="76" t="s">
        <v>174</v>
      </c>
    </row>
    <row r="60" spans="2:4" ht="30.75" customHeight="1" x14ac:dyDescent="0.2">
      <c r="B60" s="94">
        <v>44543</v>
      </c>
      <c r="C60" s="83">
        <v>6.9444444444444441E-3</v>
      </c>
      <c r="D60" s="79" t="s">
        <v>176</v>
      </c>
    </row>
    <row r="61" spans="2:4" ht="30.75" customHeight="1" thickBot="1" x14ac:dyDescent="0.25">
      <c r="B61" s="95">
        <v>44546</v>
      </c>
      <c r="C61" s="91">
        <v>0.22916666666666666</v>
      </c>
      <c r="D61" s="78" t="s">
        <v>174</v>
      </c>
    </row>
    <row r="62" spans="2:4" ht="30.75" customHeight="1" thickTop="1" x14ac:dyDescent="0.2">
      <c r="B62" s="94">
        <v>44548</v>
      </c>
      <c r="C62" s="83">
        <v>2.0833333333333332E-2</v>
      </c>
      <c r="D62" s="80" t="s">
        <v>177</v>
      </c>
    </row>
    <row r="63" spans="2:4" ht="30.75" customHeight="1" x14ac:dyDescent="0.2">
      <c r="B63" s="94">
        <v>44550</v>
      </c>
      <c r="C63" s="83">
        <v>3.472222222222222E-3</v>
      </c>
      <c r="D63" s="79" t="s">
        <v>163</v>
      </c>
    </row>
    <row r="64" spans="2:4" ht="30.75" customHeight="1" x14ac:dyDescent="0.2">
      <c r="B64" s="94">
        <v>44553</v>
      </c>
      <c r="C64" s="83">
        <v>3.472222222222222E-3</v>
      </c>
      <c r="D64" s="79" t="s">
        <v>178</v>
      </c>
    </row>
    <row r="65" spans="2:4" ht="30.75" customHeight="1" x14ac:dyDescent="0.2">
      <c r="B65" s="94">
        <v>44573</v>
      </c>
      <c r="C65" s="83">
        <v>3.472222222222222E-3</v>
      </c>
      <c r="D65" s="79" t="s">
        <v>179</v>
      </c>
    </row>
    <row r="66" spans="2:4" ht="30.75" customHeight="1" x14ac:dyDescent="0.2">
      <c r="B66" s="94">
        <v>44573</v>
      </c>
      <c r="C66" s="83">
        <v>0.125</v>
      </c>
      <c r="D66" s="79" t="s">
        <v>180</v>
      </c>
    </row>
    <row r="67" spans="2:4" ht="30.75" customHeight="1" x14ac:dyDescent="0.2">
      <c r="B67" s="94">
        <v>44574</v>
      </c>
      <c r="C67" s="83">
        <v>3.472222222222222E-3</v>
      </c>
      <c r="D67" s="79" t="s">
        <v>181</v>
      </c>
    </row>
    <row r="68" spans="2:4" ht="30.75" customHeight="1" thickBot="1" x14ac:dyDescent="0.25">
      <c r="B68" s="95">
        <v>44586</v>
      </c>
      <c r="C68" s="91">
        <v>5.2083333333333336E-2</v>
      </c>
      <c r="D68" s="78" t="s">
        <v>182</v>
      </c>
    </row>
    <row r="69" spans="2:4" ht="30.75" customHeight="1" thickTop="1" x14ac:dyDescent="0.2">
      <c r="B69" s="94">
        <v>44587</v>
      </c>
      <c r="C69" s="83">
        <v>0.125</v>
      </c>
      <c r="D69" s="80" t="s">
        <v>183</v>
      </c>
    </row>
    <row r="70" spans="2:4" ht="30.75" customHeight="1" x14ac:dyDescent="0.2">
      <c r="B70" s="33"/>
      <c r="C70" s="22"/>
      <c r="D70" s="30"/>
    </row>
    <row r="71" spans="2:4" ht="30.75" customHeight="1" x14ac:dyDescent="0.2">
      <c r="B71" s="96"/>
      <c r="C71" s="97"/>
      <c r="D71" s="98"/>
    </row>
    <row r="72" spans="2:4" ht="30.75" customHeight="1" x14ac:dyDescent="0.2"/>
    <row r="73" spans="2:4" ht="30.75" customHeight="1" x14ac:dyDescent="0.2"/>
    <row r="74" spans="2:4" ht="30.75" customHeight="1" x14ac:dyDescent="0.2"/>
    <row r="75" spans="2:4" ht="30.75" customHeight="1" x14ac:dyDescent="0.2"/>
    <row r="76" spans="2:4" ht="30.75" customHeight="1" x14ac:dyDescent="0.2"/>
    <row r="77" spans="2:4" ht="30.75" customHeight="1" x14ac:dyDescent="0.2"/>
    <row r="78" spans="2:4" ht="30.75" customHeight="1" x14ac:dyDescent="0.2"/>
    <row r="79" spans="2:4" ht="30.75" customHeight="1" x14ac:dyDescent="0.2"/>
    <row r="80" spans="2:4" ht="30.75" customHeight="1" x14ac:dyDescent="0.2"/>
    <row r="81" ht="30.75" customHeight="1" x14ac:dyDescent="0.2"/>
    <row r="82" ht="30.75" customHeight="1" x14ac:dyDescent="0.2"/>
    <row r="83" ht="30.75" customHeight="1" x14ac:dyDescent="0.2"/>
    <row r="84" ht="30.75" customHeight="1" x14ac:dyDescent="0.2"/>
    <row r="85" ht="30.75" customHeight="1" x14ac:dyDescent="0.2"/>
    <row r="86" ht="30.75" customHeight="1" x14ac:dyDescent="0.2"/>
    <row r="87" ht="30.75" customHeight="1" x14ac:dyDescent="0.2"/>
    <row r="88" ht="30.75" customHeight="1" x14ac:dyDescent="0.2"/>
    <row r="89" ht="30.75" customHeight="1" x14ac:dyDescent="0.2"/>
    <row r="90" ht="30.75" customHeight="1" x14ac:dyDescent="0.2"/>
    <row r="91" ht="30.75" customHeight="1" x14ac:dyDescent="0.2"/>
    <row r="92" ht="30.75" customHeight="1" x14ac:dyDescent="0.2"/>
    <row r="93" ht="30.75" customHeight="1" x14ac:dyDescent="0.2"/>
    <row r="94" ht="30.75" customHeight="1" x14ac:dyDescent="0.2"/>
    <row r="95" ht="30.75" customHeight="1" x14ac:dyDescent="0.2"/>
    <row r="96" ht="30.75" customHeight="1" x14ac:dyDescent="0.2"/>
    <row r="97" ht="30.75" customHeight="1" x14ac:dyDescent="0.2"/>
    <row r="98" ht="30.75" customHeight="1" x14ac:dyDescent="0.2"/>
    <row r="99" ht="30.75" customHeight="1" x14ac:dyDescent="0.2"/>
    <row r="100" ht="30.75" customHeight="1" x14ac:dyDescent="0.2"/>
    <row r="101" ht="30.75" customHeight="1" x14ac:dyDescent="0.2"/>
    <row r="102" ht="30.75" customHeight="1" x14ac:dyDescent="0.2"/>
    <row r="103" ht="30.75" customHeight="1" x14ac:dyDescent="0.2"/>
    <row r="104" ht="30.75" customHeight="1" x14ac:dyDescent="0.2"/>
    <row r="105" ht="30.75" customHeight="1" x14ac:dyDescent="0.2"/>
    <row r="106" ht="30.75" customHeight="1" x14ac:dyDescent="0.2"/>
    <row r="107" ht="30.75" customHeight="1" x14ac:dyDescent="0.2"/>
    <row r="108" ht="30.75" customHeight="1" x14ac:dyDescent="0.2"/>
    <row r="109" ht="30.75" customHeight="1" x14ac:dyDescent="0.2"/>
    <row r="110" ht="30.75" customHeight="1" x14ac:dyDescent="0.2"/>
    <row r="111" ht="30.75" customHeight="1" x14ac:dyDescent="0.2"/>
    <row r="112" ht="30.75" customHeight="1" x14ac:dyDescent="0.2"/>
    <row r="113" ht="30.75" customHeight="1" x14ac:dyDescent="0.2"/>
    <row r="114" ht="30.75" customHeight="1" x14ac:dyDescent="0.2"/>
    <row r="115" ht="30.75" customHeight="1" x14ac:dyDescent="0.2"/>
    <row r="116" ht="30.75" customHeight="1" x14ac:dyDescent="0.2"/>
    <row r="117" ht="30.75" customHeight="1" x14ac:dyDescent="0.2"/>
    <row r="118" ht="30.75" customHeight="1" x14ac:dyDescent="0.2"/>
    <row r="119" ht="30.75" customHeight="1" x14ac:dyDescent="0.2"/>
    <row r="120" ht="30.75" customHeight="1" x14ac:dyDescent="0.2"/>
    <row r="121" ht="30.75" customHeight="1" x14ac:dyDescent="0.2"/>
    <row r="122" ht="30.75" customHeight="1" x14ac:dyDescent="0.2"/>
    <row r="123" ht="30.75" customHeight="1" x14ac:dyDescent="0.2"/>
    <row r="124" ht="30.75" customHeight="1" x14ac:dyDescent="0.2"/>
    <row r="125" ht="30.75" customHeight="1" x14ac:dyDescent="0.2"/>
    <row r="126" ht="30.75" customHeight="1" x14ac:dyDescent="0.2"/>
    <row r="127" ht="30.75" customHeight="1" x14ac:dyDescent="0.2"/>
    <row r="128" ht="30.75" customHeight="1" x14ac:dyDescent="0.2"/>
    <row r="129" ht="30.75" customHeight="1" x14ac:dyDescent="0.2"/>
    <row r="130" ht="30.75" customHeight="1" x14ac:dyDescent="0.2"/>
    <row r="131" ht="30.75" customHeight="1" x14ac:dyDescent="0.2"/>
    <row r="132" ht="30.75" customHeight="1" x14ac:dyDescent="0.2"/>
    <row r="133" ht="30.75" customHeight="1" x14ac:dyDescent="0.2"/>
    <row r="134" ht="30.75" customHeight="1" x14ac:dyDescent="0.2"/>
    <row r="135" ht="30.75" customHeight="1" x14ac:dyDescent="0.2"/>
    <row r="136" ht="30.75" customHeight="1" x14ac:dyDescent="0.2"/>
    <row r="137" ht="30.75" customHeight="1" x14ac:dyDescent="0.2"/>
    <row r="138" ht="30.75" customHeight="1" x14ac:dyDescent="0.2"/>
    <row r="139" ht="30.75" customHeight="1" x14ac:dyDescent="0.2"/>
    <row r="140" ht="30.75" customHeight="1" x14ac:dyDescent="0.2"/>
    <row r="141" ht="30.75" customHeight="1" x14ac:dyDescent="0.2"/>
    <row r="142" ht="30.75" customHeight="1" x14ac:dyDescent="0.2"/>
    <row r="143" ht="30.75" customHeight="1" x14ac:dyDescent="0.2"/>
    <row r="144" ht="30.75" customHeight="1" x14ac:dyDescent="0.2"/>
    <row r="145" ht="30.75" customHeight="1" x14ac:dyDescent="0.2"/>
    <row r="146" ht="30.75" customHeight="1" x14ac:dyDescent="0.2"/>
    <row r="147" ht="30.75" customHeight="1" x14ac:dyDescent="0.2"/>
    <row r="148" ht="30.75" customHeight="1" x14ac:dyDescent="0.2"/>
    <row r="149" ht="30.75" customHeight="1" x14ac:dyDescent="0.2"/>
    <row r="150" ht="30.75" customHeight="1" x14ac:dyDescent="0.2"/>
    <row r="151" ht="30.75" customHeight="1" x14ac:dyDescent="0.2"/>
    <row r="152" ht="30.75" customHeight="1" x14ac:dyDescent="0.2"/>
    <row r="153" ht="30.75" customHeight="1" x14ac:dyDescent="0.2"/>
    <row r="154" ht="30.75" customHeight="1" x14ac:dyDescent="0.2"/>
    <row r="155" ht="30.75" customHeight="1" x14ac:dyDescent="0.2"/>
    <row r="156" ht="30.75" customHeight="1" x14ac:dyDescent="0.2"/>
    <row r="157" ht="30.75" customHeight="1" x14ac:dyDescent="0.2"/>
    <row r="158" ht="30.75" customHeight="1" x14ac:dyDescent="0.2"/>
    <row r="159" ht="30.75" customHeight="1" x14ac:dyDescent="0.2"/>
    <row r="160" ht="30.75" customHeight="1" x14ac:dyDescent="0.2"/>
    <row r="161" ht="30.75" customHeight="1" x14ac:dyDescent="0.2"/>
    <row r="162" ht="30.75" customHeight="1" x14ac:dyDescent="0.2"/>
    <row r="163" ht="30.75" customHeight="1" x14ac:dyDescent="0.2"/>
    <row r="164" ht="30.75" customHeight="1" x14ac:dyDescent="0.2"/>
    <row r="165" ht="30.75" customHeight="1" x14ac:dyDescent="0.2"/>
    <row r="166" ht="30.75" customHeight="1" x14ac:dyDescent="0.2"/>
    <row r="167" ht="30.75" customHeight="1" x14ac:dyDescent="0.2"/>
    <row r="168" ht="30.75" customHeight="1" x14ac:dyDescent="0.2"/>
    <row r="169" ht="30.75" customHeight="1" x14ac:dyDescent="0.2"/>
    <row r="170" ht="30.75" customHeight="1" x14ac:dyDescent="0.2"/>
    <row r="171" ht="30.75" customHeight="1" x14ac:dyDescent="0.2"/>
    <row r="172" ht="30.75" customHeight="1" x14ac:dyDescent="0.2"/>
    <row r="173" ht="30.75" customHeight="1" x14ac:dyDescent="0.2"/>
    <row r="174" ht="30.75" customHeight="1" x14ac:dyDescent="0.2"/>
    <row r="175" ht="30.75" customHeight="1" x14ac:dyDescent="0.2"/>
    <row r="176" ht="30.75" customHeight="1" x14ac:dyDescent="0.2"/>
    <row r="177" ht="30.75" customHeight="1" x14ac:dyDescent="0.2"/>
    <row r="178" ht="30.75" customHeight="1" x14ac:dyDescent="0.2"/>
    <row r="179" ht="30.75" customHeight="1" x14ac:dyDescent="0.2"/>
    <row r="180" ht="30.75" customHeight="1" x14ac:dyDescent="0.2"/>
    <row r="181" ht="30.75" customHeight="1" x14ac:dyDescent="0.2"/>
    <row r="182" ht="30.75" customHeight="1" x14ac:dyDescent="0.2"/>
    <row r="183" ht="30.75" customHeight="1" x14ac:dyDescent="0.2"/>
    <row r="184" ht="30.75" customHeight="1" x14ac:dyDescent="0.2"/>
    <row r="185" ht="30.75" customHeight="1" x14ac:dyDescent="0.2"/>
    <row r="186" ht="30.75" customHeight="1" x14ac:dyDescent="0.2"/>
    <row r="187" ht="30.75" customHeight="1" x14ac:dyDescent="0.2"/>
    <row r="188" ht="30.75" customHeight="1" x14ac:dyDescent="0.2"/>
    <row r="189" ht="30.75" customHeight="1" x14ac:dyDescent="0.2"/>
    <row r="190" ht="30.75" customHeight="1" x14ac:dyDescent="0.2"/>
    <row r="191" ht="30.75" customHeight="1" x14ac:dyDescent="0.2"/>
    <row r="192" ht="30.75" customHeight="1" x14ac:dyDescent="0.2"/>
    <row r="193" ht="30.75" customHeight="1" x14ac:dyDescent="0.2"/>
    <row r="194" ht="30.75" customHeight="1" x14ac:dyDescent="0.2"/>
    <row r="195" ht="30.75" customHeight="1" x14ac:dyDescent="0.2"/>
    <row r="196" ht="30.75" customHeight="1" x14ac:dyDescent="0.2"/>
    <row r="197" ht="30.75" customHeight="1" x14ac:dyDescent="0.2"/>
    <row r="198" ht="30.75" customHeight="1" x14ac:dyDescent="0.2"/>
    <row r="199" ht="30.75" customHeight="1" x14ac:dyDescent="0.2"/>
    <row r="200" ht="30.75" customHeight="1" x14ac:dyDescent="0.2"/>
    <row r="201" ht="30.75" customHeight="1" x14ac:dyDescent="0.2"/>
    <row r="202" ht="30.75" customHeight="1" x14ac:dyDescent="0.2"/>
    <row r="203" ht="30.75" customHeight="1" x14ac:dyDescent="0.2"/>
    <row r="204" ht="30.75" customHeight="1" x14ac:dyDescent="0.2"/>
    <row r="205" ht="30.75" customHeight="1" x14ac:dyDescent="0.2"/>
    <row r="206" ht="30.75" customHeight="1" x14ac:dyDescent="0.2"/>
    <row r="207" ht="30.75" customHeight="1" x14ac:dyDescent="0.2"/>
    <row r="208" ht="30.75" customHeight="1" x14ac:dyDescent="0.2"/>
    <row r="209" ht="30.75" customHeight="1" x14ac:dyDescent="0.2"/>
    <row r="210" ht="30.75" customHeight="1" x14ac:dyDescent="0.2"/>
    <row r="211" ht="30.75" customHeight="1" x14ac:dyDescent="0.2"/>
    <row r="212" ht="30.75" customHeight="1" x14ac:dyDescent="0.2"/>
    <row r="213" ht="30.75" customHeight="1" x14ac:dyDescent="0.2"/>
    <row r="214" ht="30.75" customHeight="1" x14ac:dyDescent="0.2"/>
    <row r="215" ht="30.75" customHeight="1" x14ac:dyDescent="0.2"/>
    <row r="216" ht="30.75" customHeight="1" x14ac:dyDescent="0.2"/>
    <row r="217" ht="30.75" customHeight="1" x14ac:dyDescent="0.2"/>
    <row r="218" ht="30.75" customHeight="1" x14ac:dyDescent="0.2"/>
    <row r="219" ht="30.75" customHeight="1" x14ac:dyDescent="0.2"/>
    <row r="220" ht="30.75" customHeight="1" x14ac:dyDescent="0.2"/>
    <row r="221" ht="30.75" customHeight="1" x14ac:dyDescent="0.2"/>
    <row r="222" ht="30.75" customHeight="1" x14ac:dyDescent="0.2"/>
    <row r="223" ht="30.75" customHeight="1" x14ac:dyDescent="0.2"/>
    <row r="224" ht="30.75" customHeight="1" x14ac:dyDescent="0.2"/>
    <row r="225" ht="30.75" customHeight="1" x14ac:dyDescent="0.2"/>
    <row r="226" ht="30.75" customHeight="1" x14ac:dyDescent="0.2"/>
    <row r="227" ht="30.75" customHeight="1" x14ac:dyDescent="0.2"/>
    <row r="228" ht="30.75" customHeight="1" x14ac:dyDescent="0.2"/>
    <row r="229" ht="30.75" customHeight="1" x14ac:dyDescent="0.2"/>
    <row r="230" ht="30.75" customHeight="1" x14ac:dyDescent="0.2"/>
    <row r="231" ht="30.75" customHeight="1" x14ac:dyDescent="0.2"/>
    <row r="232" ht="30.75" customHeight="1" x14ac:dyDescent="0.2"/>
    <row r="233" ht="30.75" customHeight="1" x14ac:dyDescent="0.2"/>
    <row r="234" ht="30.75" customHeight="1" x14ac:dyDescent="0.2"/>
    <row r="235" ht="30.75" customHeight="1" x14ac:dyDescent="0.2"/>
    <row r="236" ht="30.75" customHeight="1" x14ac:dyDescent="0.2"/>
    <row r="237" ht="30.75" customHeight="1" x14ac:dyDescent="0.2"/>
    <row r="238" ht="30.75" customHeight="1" x14ac:dyDescent="0.2"/>
    <row r="239" ht="30.75" customHeight="1" x14ac:dyDescent="0.2"/>
    <row r="240" ht="30.75" customHeight="1" x14ac:dyDescent="0.2"/>
    <row r="241" ht="30.75" customHeight="1" x14ac:dyDescent="0.2"/>
    <row r="242" ht="30.75" customHeight="1" x14ac:dyDescent="0.2"/>
    <row r="243" ht="30.75" customHeight="1" x14ac:dyDescent="0.2"/>
    <row r="244" ht="30.75" customHeight="1" x14ac:dyDescent="0.2"/>
    <row r="245" ht="30.75" customHeight="1" x14ac:dyDescent="0.2"/>
    <row r="246" ht="30.75" customHeight="1" x14ac:dyDescent="0.2"/>
    <row r="247" ht="30.75" customHeight="1" x14ac:dyDescent="0.2"/>
    <row r="248" ht="30.75" customHeight="1" x14ac:dyDescent="0.2"/>
    <row r="249" ht="30.75" customHeight="1" x14ac:dyDescent="0.2"/>
    <row r="250" ht="30.75" customHeight="1" x14ac:dyDescent="0.2"/>
    <row r="251" ht="30.75" customHeight="1" x14ac:dyDescent="0.2"/>
    <row r="252" ht="30.75" customHeight="1" x14ac:dyDescent="0.2"/>
    <row r="253" ht="30.75" customHeight="1" x14ac:dyDescent="0.2"/>
    <row r="254" ht="30.75" customHeight="1" x14ac:dyDescent="0.2"/>
    <row r="255" ht="30.75" customHeight="1" x14ac:dyDescent="0.2"/>
    <row r="256" ht="30.75" customHeight="1" x14ac:dyDescent="0.2"/>
    <row r="257" ht="30.75" customHeight="1" x14ac:dyDescent="0.2"/>
    <row r="258" ht="30.75" customHeight="1" x14ac:dyDescent="0.2"/>
    <row r="259" ht="30.75" customHeight="1" x14ac:dyDescent="0.2"/>
    <row r="260" ht="30.75" customHeight="1" x14ac:dyDescent="0.2"/>
    <row r="261" ht="30.75" customHeight="1" x14ac:dyDescent="0.2"/>
    <row r="262" ht="30.75" customHeight="1" x14ac:dyDescent="0.2"/>
    <row r="263" ht="30.75" customHeight="1" x14ac:dyDescent="0.2"/>
    <row r="264" ht="30.75" customHeight="1" x14ac:dyDescent="0.2"/>
    <row r="265" ht="30.75" customHeight="1" x14ac:dyDescent="0.2"/>
    <row r="266" ht="30.75" customHeight="1" x14ac:dyDescent="0.2"/>
    <row r="267" ht="30.75" customHeight="1" x14ac:dyDescent="0.2"/>
    <row r="268" ht="30.75" customHeight="1" x14ac:dyDescent="0.2"/>
    <row r="269" ht="30.75" customHeight="1" x14ac:dyDescent="0.2"/>
    <row r="270" ht="30.75" customHeight="1" x14ac:dyDescent="0.2"/>
    <row r="271" ht="30.75" customHeight="1" x14ac:dyDescent="0.2"/>
    <row r="272" ht="30.75" customHeight="1" x14ac:dyDescent="0.2"/>
    <row r="273" ht="30.75" customHeight="1" x14ac:dyDescent="0.2"/>
    <row r="274" ht="30.75" customHeight="1" x14ac:dyDescent="0.2"/>
    <row r="275" ht="30.75" customHeight="1" x14ac:dyDescent="0.2"/>
    <row r="276" ht="30.75" customHeight="1" x14ac:dyDescent="0.2"/>
    <row r="277" ht="30.75" customHeight="1" x14ac:dyDescent="0.2"/>
    <row r="278" ht="30.75" customHeight="1" x14ac:dyDescent="0.2"/>
    <row r="279" ht="30.75" customHeight="1" x14ac:dyDescent="0.2"/>
    <row r="280" ht="30.75" customHeight="1" x14ac:dyDescent="0.2"/>
    <row r="281" ht="30.75" customHeight="1" x14ac:dyDescent="0.2"/>
    <row r="282" ht="30.75" customHeight="1" x14ac:dyDescent="0.2"/>
    <row r="283" ht="30.75" customHeight="1" x14ac:dyDescent="0.2"/>
    <row r="284" ht="30.75" customHeight="1" x14ac:dyDescent="0.2"/>
    <row r="285" ht="30.75" customHeight="1" x14ac:dyDescent="0.2"/>
    <row r="286" ht="30.75" customHeight="1" x14ac:dyDescent="0.2"/>
    <row r="287" ht="30.75" customHeight="1" x14ac:dyDescent="0.2"/>
    <row r="288" ht="30.75" customHeight="1" x14ac:dyDescent="0.2"/>
    <row r="289" ht="30.75" customHeight="1" x14ac:dyDescent="0.2"/>
    <row r="290" ht="30.75" customHeight="1" x14ac:dyDescent="0.2"/>
    <row r="291" ht="30.75" customHeight="1" x14ac:dyDescent="0.2"/>
    <row r="292" ht="30.75" customHeight="1" x14ac:dyDescent="0.2"/>
    <row r="293" ht="30.75" customHeight="1" x14ac:dyDescent="0.2"/>
    <row r="294" ht="30.75" customHeight="1" x14ac:dyDescent="0.2"/>
    <row r="295" ht="30.75" customHeight="1" x14ac:dyDescent="0.2"/>
    <row r="296" ht="30.75" customHeight="1" x14ac:dyDescent="0.2"/>
    <row r="297" ht="30.75" customHeight="1" x14ac:dyDescent="0.2"/>
    <row r="298" ht="30.75" customHeight="1" x14ac:dyDescent="0.2"/>
    <row r="299" ht="30.75" customHeight="1" x14ac:dyDescent="0.2"/>
    <row r="300" ht="30.75" customHeight="1" x14ac:dyDescent="0.2"/>
    <row r="301" ht="30.75" customHeight="1" x14ac:dyDescent="0.2"/>
    <row r="302" ht="30.75" customHeight="1" x14ac:dyDescent="0.2"/>
    <row r="303" ht="30.75" customHeight="1" x14ac:dyDescent="0.2"/>
    <row r="304" ht="30.75" customHeight="1" x14ac:dyDescent="0.2"/>
    <row r="305" ht="30.75" customHeight="1" x14ac:dyDescent="0.2"/>
    <row r="306" ht="30.75" customHeight="1" x14ac:dyDescent="0.2"/>
    <row r="307" ht="30.75" customHeight="1" x14ac:dyDescent="0.2"/>
    <row r="308" ht="30.75" customHeight="1" x14ac:dyDescent="0.2"/>
    <row r="309" ht="30.75" customHeight="1" x14ac:dyDescent="0.2"/>
    <row r="310" ht="30.75" customHeight="1" x14ac:dyDescent="0.2"/>
    <row r="311" ht="30.75" customHeight="1" x14ac:dyDescent="0.2"/>
    <row r="312" ht="30.75" customHeight="1" x14ac:dyDescent="0.2"/>
    <row r="313" ht="30.75" customHeight="1" x14ac:dyDescent="0.2"/>
    <row r="314" ht="30.75" customHeight="1" x14ac:dyDescent="0.2"/>
    <row r="315" ht="30.75" customHeight="1" x14ac:dyDescent="0.2"/>
    <row r="316" ht="30.75" customHeight="1" x14ac:dyDescent="0.2"/>
    <row r="317" ht="30.75" customHeight="1" x14ac:dyDescent="0.2"/>
    <row r="318" ht="30.75" customHeight="1" x14ac:dyDescent="0.2"/>
    <row r="319" ht="30.75" customHeight="1" x14ac:dyDescent="0.2"/>
    <row r="320" ht="30.75" customHeight="1" x14ac:dyDescent="0.2"/>
    <row r="321" ht="30.75" customHeight="1" x14ac:dyDescent="0.2"/>
    <row r="322" ht="30.75" customHeight="1" x14ac:dyDescent="0.2"/>
    <row r="323" ht="30.75" customHeight="1" x14ac:dyDescent="0.2"/>
    <row r="324" ht="30.75" customHeight="1" x14ac:dyDescent="0.2"/>
    <row r="325" ht="30.75" customHeight="1" x14ac:dyDescent="0.2"/>
    <row r="326" ht="30.75" customHeight="1" x14ac:dyDescent="0.2"/>
    <row r="327" ht="30.75" customHeight="1" x14ac:dyDescent="0.2"/>
    <row r="328" ht="30.75" customHeight="1" x14ac:dyDescent="0.2"/>
    <row r="329" ht="30.75" customHeight="1" x14ac:dyDescent="0.2"/>
    <row r="330" ht="30.75" customHeight="1" x14ac:dyDescent="0.2"/>
    <row r="331" ht="30.75" customHeight="1" x14ac:dyDescent="0.2"/>
    <row r="332" ht="30.75" customHeight="1" x14ac:dyDescent="0.2"/>
    <row r="333" ht="30.75" customHeight="1" x14ac:dyDescent="0.2"/>
    <row r="334" ht="30.75" customHeight="1" x14ac:dyDescent="0.2"/>
    <row r="335" ht="30.75" customHeight="1" x14ac:dyDescent="0.2"/>
    <row r="336" ht="30.75" customHeight="1" x14ac:dyDescent="0.2"/>
    <row r="337" ht="30.75" customHeight="1" x14ac:dyDescent="0.2"/>
    <row r="338" ht="30.75" customHeight="1" x14ac:dyDescent="0.2"/>
    <row r="339" ht="30.75" customHeight="1" x14ac:dyDescent="0.2"/>
    <row r="340" ht="30.75" customHeight="1" x14ac:dyDescent="0.2"/>
    <row r="341" ht="30.75" customHeight="1" x14ac:dyDescent="0.2"/>
    <row r="342" ht="30.75" customHeight="1" x14ac:dyDescent="0.2"/>
    <row r="343" ht="30.75" customHeight="1" x14ac:dyDescent="0.2"/>
    <row r="344" ht="30.75" customHeight="1" x14ac:dyDescent="0.2"/>
    <row r="345" ht="30.75" customHeight="1" x14ac:dyDescent="0.2"/>
    <row r="346" ht="30.75" customHeight="1" x14ac:dyDescent="0.2"/>
    <row r="347" ht="30.75" customHeight="1" x14ac:dyDescent="0.2"/>
    <row r="348" ht="30.75" customHeight="1" x14ac:dyDescent="0.2"/>
    <row r="349" ht="30.75" customHeight="1" x14ac:dyDescent="0.2"/>
    <row r="350" ht="30.75" customHeight="1" x14ac:dyDescent="0.2"/>
    <row r="351" ht="30.75" customHeight="1" x14ac:dyDescent="0.2"/>
    <row r="352" ht="30.75" customHeight="1" x14ac:dyDescent="0.2"/>
    <row r="353" ht="30.75" customHeight="1" x14ac:dyDescent="0.2"/>
    <row r="354" ht="30.75" customHeight="1" x14ac:dyDescent="0.2"/>
    <row r="355" ht="30.75" customHeight="1" x14ac:dyDescent="0.2"/>
    <row r="356" ht="30.75" customHeight="1" x14ac:dyDescent="0.2"/>
    <row r="357" ht="30.75" customHeight="1" x14ac:dyDescent="0.2"/>
    <row r="358" ht="30.75" customHeight="1" x14ac:dyDescent="0.2"/>
    <row r="359" ht="30.75" customHeight="1" x14ac:dyDescent="0.2"/>
    <row r="360" ht="30.75" customHeight="1" x14ac:dyDescent="0.2"/>
    <row r="361" ht="30.75" customHeight="1" x14ac:dyDescent="0.2"/>
    <row r="362" ht="30.75" customHeight="1" x14ac:dyDescent="0.2"/>
    <row r="363" ht="30.75" customHeight="1" x14ac:dyDescent="0.2"/>
    <row r="364" ht="30.75" customHeight="1" x14ac:dyDescent="0.2"/>
    <row r="365" ht="30.75" customHeight="1" x14ac:dyDescent="0.2"/>
    <row r="366" ht="30.75" customHeight="1" x14ac:dyDescent="0.2"/>
    <row r="367" ht="30.75" customHeight="1" x14ac:dyDescent="0.2"/>
    <row r="368" ht="30.75" customHeight="1" x14ac:dyDescent="0.2"/>
    <row r="369" ht="30.75" customHeight="1" x14ac:dyDescent="0.2"/>
    <row r="370" ht="30.75" customHeight="1" x14ac:dyDescent="0.2"/>
    <row r="371" ht="30.75" customHeight="1" x14ac:dyDescent="0.2"/>
    <row r="372" ht="30.75" customHeight="1" x14ac:dyDescent="0.2"/>
    <row r="373" ht="30.75" customHeight="1" x14ac:dyDescent="0.2"/>
    <row r="374" ht="30.75" customHeight="1" x14ac:dyDescent="0.2"/>
    <row r="375" ht="30.75" customHeight="1" x14ac:dyDescent="0.2"/>
    <row r="376" ht="30.75" customHeight="1" x14ac:dyDescent="0.2"/>
    <row r="377" ht="30.75" customHeight="1" x14ac:dyDescent="0.2"/>
    <row r="378" ht="30.75" customHeight="1" x14ac:dyDescent="0.2"/>
    <row r="379" ht="30.75" customHeight="1" x14ac:dyDescent="0.2"/>
    <row r="380" ht="30.75" customHeight="1" x14ac:dyDescent="0.2"/>
    <row r="381" ht="30.75" customHeight="1" x14ac:dyDescent="0.2"/>
    <row r="382" ht="30.75" customHeight="1" x14ac:dyDescent="0.2"/>
    <row r="383" ht="30.75" customHeight="1" x14ac:dyDescent="0.2"/>
    <row r="384" ht="30.75" customHeight="1" x14ac:dyDescent="0.2"/>
    <row r="385" ht="30.75" customHeight="1" x14ac:dyDescent="0.2"/>
    <row r="386" ht="30.75" customHeight="1" x14ac:dyDescent="0.2"/>
    <row r="387" ht="30.75" customHeight="1" x14ac:dyDescent="0.2"/>
    <row r="388" ht="30.75" customHeight="1" x14ac:dyDescent="0.2"/>
    <row r="389" ht="30.75" customHeight="1" x14ac:dyDescent="0.2"/>
    <row r="390" ht="30.75" customHeight="1" x14ac:dyDescent="0.2"/>
    <row r="391" ht="30.75" customHeight="1" x14ac:dyDescent="0.2"/>
    <row r="392" ht="30.75" customHeight="1" x14ac:dyDescent="0.2"/>
    <row r="393" ht="30.75" customHeight="1" x14ac:dyDescent="0.2"/>
    <row r="394" ht="30.75" customHeight="1" x14ac:dyDescent="0.2"/>
    <row r="395" ht="30.75" customHeight="1" x14ac:dyDescent="0.2"/>
    <row r="396" ht="30.75" customHeight="1" x14ac:dyDescent="0.2"/>
    <row r="397" ht="30.75" customHeight="1" x14ac:dyDescent="0.2"/>
    <row r="398" ht="30.75" customHeight="1" x14ac:dyDescent="0.2"/>
    <row r="399" ht="30.75" customHeight="1" x14ac:dyDescent="0.2"/>
    <row r="400" ht="30.75" customHeight="1" x14ac:dyDescent="0.2"/>
    <row r="401" ht="30.75" customHeight="1" x14ac:dyDescent="0.2"/>
    <row r="402" ht="30.75" customHeight="1" x14ac:dyDescent="0.2"/>
    <row r="403" ht="30.75" customHeight="1" x14ac:dyDescent="0.2"/>
    <row r="404" ht="30.75" customHeight="1" x14ac:dyDescent="0.2"/>
    <row r="405" ht="30.75" customHeight="1" x14ac:dyDescent="0.2"/>
    <row r="406" ht="30.75" customHeight="1" x14ac:dyDescent="0.2"/>
    <row r="407" ht="30.75" customHeight="1" x14ac:dyDescent="0.2"/>
    <row r="408" ht="30.75" customHeight="1" x14ac:dyDescent="0.2"/>
    <row r="409" ht="30.75" customHeight="1" x14ac:dyDescent="0.2"/>
    <row r="410" ht="30.75" customHeight="1" x14ac:dyDescent="0.2"/>
    <row r="411" ht="30.75" customHeight="1" x14ac:dyDescent="0.2"/>
    <row r="412" ht="30.75" customHeight="1" x14ac:dyDescent="0.2"/>
    <row r="413" ht="30.75" customHeight="1" x14ac:dyDescent="0.2"/>
    <row r="414" ht="30.75" customHeight="1" x14ac:dyDescent="0.2"/>
    <row r="415" ht="30.75" customHeight="1" x14ac:dyDescent="0.2"/>
    <row r="416" ht="30.75" customHeight="1" x14ac:dyDescent="0.2"/>
    <row r="417" ht="30.75" customHeight="1" x14ac:dyDescent="0.2"/>
    <row r="418" ht="30.75" customHeight="1" x14ac:dyDescent="0.2"/>
    <row r="419" ht="30.75" customHeight="1" x14ac:dyDescent="0.2"/>
    <row r="420" ht="30.75" customHeight="1" x14ac:dyDescent="0.2"/>
    <row r="421" ht="30.75" customHeight="1" x14ac:dyDescent="0.2"/>
    <row r="422" ht="30.75" customHeight="1" x14ac:dyDescent="0.2"/>
    <row r="423" ht="30.75" customHeight="1" x14ac:dyDescent="0.2"/>
    <row r="424" ht="30.75" customHeight="1" x14ac:dyDescent="0.2"/>
    <row r="425" ht="30.75" customHeight="1" x14ac:dyDescent="0.2"/>
    <row r="426" ht="30.75" customHeight="1" x14ac:dyDescent="0.2"/>
    <row r="427" ht="30.75" customHeight="1" x14ac:dyDescent="0.2"/>
    <row r="428" ht="30.75" customHeight="1" x14ac:dyDescent="0.2"/>
    <row r="429" ht="30.75" customHeight="1" x14ac:dyDescent="0.2"/>
    <row r="430" ht="30.75" customHeight="1" x14ac:dyDescent="0.2"/>
    <row r="431" ht="30.75" customHeight="1" x14ac:dyDescent="0.2"/>
    <row r="432" ht="30.75" customHeight="1" x14ac:dyDescent="0.2"/>
    <row r="433" ht="30.75" customHeight="1" x14ac:dyDescent="0.2"/>
    <row r="434" ht="30.75" customHeight="1" x14ac:dyDescent="0.2"/>
    <row r="435" ht="30.75" customHeight="1" x14ac:dyDescent="0.2"/>
    <row r="436" ht="30.75" customHeight="1" x14ac:dyDescent="0.2"/>
    <row r="437" ht="30.75" customHeight="1" x14ac:dyDescent="0.2"/>
    <row r="438" ht="30.75" customHeight="1" x14ac:dyDescent="0.2"/>
    <row r="439" ht="30.75" customHeight="1" x14ac:dyDescent="0.2"/>
    <row r="440" ht="30.75" customHeight="1" x14ac:dyDescent="0.2"/>
    <row r="441" ht="30.75" customHeight="1" x14ac:dyDescent="0.2"/>
    <row r="442" ht="30.75" customHeight="1" x14ac:dyDescent="0.2"/>
    <row r="443" ht="30.75" customHeight="1" x14ac:dyDescent="0.2"/>
    <row r="444" ht="30.75" customHeight="1" x14ac:dyDescent="0.2"/>
    <row r="445" ht="30.75" customHeight="1" x14ac:dyDescent="0.2"/>
    <row r="446" ht="30.75" customHeight="1" x14ac:dyDescent="0.2"/>
    <row r="447" ht="30.75" customHeight="1" x14ac:dyDescent="0.2"/>
    <row r="448" ht="30.75" customHeight="1" x14ac:dyDescent="0.2"/>
    <row r="449" ht="30.75" customHeight="1" x14ac:dyDescent="0.2"/>
    <row r="450" ht="30.75" customHeight="1" x14ac:dyDescent="0.2"/>
    <row r="451" ht="30.75" customHeight="1" x14ac:dyDescent="0.2"/>
    <row r="452" ht="30.75" customHeight="1" x14ac:dyDescent="0.2"/>
    <row r="453" ht="30.75" customHeight="1" x14ac:dyDescent="0.2"/>
    <row r="454" ht="30.75" customHeight="1" x14ac:dyDescent="0.2"/>
    <row r="455" ht="30.75" customHeight="1" x14ac:dyDescent="0.2"/>
    <row r="456" ht="30.75" customHeight="1" x14ac:dyDescent="0.2"/>
    <row r="457" ht="30.75" customHeight="1" x14ac:dyDescent="0.2"/>
    <row r="458" ht="30.75" customHeight="1" x14ac:dyDescent="0.2"/>
    <row r="459" ht="30.75" customHeight="1" x14ac:dyDescent="0.2"/>
    <row r="460" ht="30.75" customHeight="1" x14ac:dyDescent="0.2"/>
    <row r="461" ht="30.75" customHeight="1" x14ac:dyDescent="0.2"/>
    <row r="462" ht="30.75" customHeight="1" x14ac:dyDescent="0.2"/>
    <row r="463" ht="30.75" customHeight="1" x14ac:dyDescent="0.2"/>
    <row r="464" ht="30.75" customHeight="1" x14ac:dyDescent="0.2"/>
    <row r="465" ht="30.75" customHeight="1" x14ac:dyDescent="0.2"/>
    <row r="466" ht="30.75" customHeight="1" x14ac:dyDescent="0.2"/>
    <row r="467" ht="30.75" customHeight="1" x14ac:dyDescent="0.2"/>
    <row r="468" ht="30.75" customHeight="1" x14ac:dyDescent="0.2"/>
    <row r="469" ht="30.75" customHeight="1" x14ac:dyDescent="0.2"/>
    <row r="470" ht="30.75" customHeight="1" x14ac:dyDescent="0.2"/>
    <row r="471" ht="30.75" customHeight="1" x14ac:dyDescent="0.2"/>
    <row r="472" ht="30.75" customHeight="1" x14ac:dyDescent="0.2"/>
    <row r="473" ht="30.75" customHeight="1" x14ac:dyDescent="0.2"/>
    <row r="474" ht="30.75" customHeight="1" x14ac:dyDescent="0.2"/>
    <row r="475" ht="30.75" customHeight="1" x14ac:dyDescent="0.2"/>
    <row r="476" ht="30.75" customHeight="1" x14ac:dyDescent="0.2"/>
    <row r="477" ht="30.75" customHeight="1" x14ac:dyDescent="0.2"/>
    <row r="478" ht="30.75" customHeight="1" x14ac:dyDescent="0.2"/>
    <row r="479" ht="30.75" customHeight="1" x14ac:dyDescent="0.2"/>
    <row r="480" ht="30.75" customHeight="1" x14ac:dyDescent="0.2"/>
    <row r="481" ht="30.75" customHeight="1" x14ac:dyDescent="0.2"/>
    <row r="482" ht="30.75" customHeight="1" x14ac:dyDescent="0.2"/>
    <row r="483" ht="30.75" customHeight="1" x14ac:dyDescent="0.2"/>
    <row r="484" ht="30.75" customHeight="1" x14ac:dyDescent="0.2"/>
    <row r="485" ht="30.75" customHeight="1" x14ac:dyDescent="0.2"/>
    <row r="486" ht="30.75" customHeight="1" x14ac:dyDescent="0.2"/>
    <row r="487" ht="30.75" customHeight="1" x14ac:dyDescent="0.2"/>
    <row r="488" ht="30.75" customHeight="1" x14ac:dyDescent="0.2"/>
    <row r="489" ht="30.75" customHeight="1" x14ac:dyDescent="0.2"/>
    <row r="490" ht="30.75" customHeight="1" x14ac:dyDescent="0.2"/>
    <row r="491" ht="30.75" customHeight="1" x14ac:dyDescent="0.2"/>
    <row r="492" ht="30.75" customHeight="1" x14ac:dyDescent="0.2"/>
    <row r="493" ht="30.75" customHeight="1" x14ac:dyDescent="0.2"/>
    <row r="494" ht="30.75" customHeight="1" x14ac:dyDescent="0.2"/>
    <row r="495" ht="30.75" customHeight="1" x14ac:dyDescent="0.2"/>
    <row r="496" ht="30.75" customHeight="1" x14ac:dyDescent="0.2"/>
    <row r="497" ht="30.75" customHeight="1" x14ac:dyDescent="0.2"/>
    <row r="498" ht="30.75" customHeight="1" x14ac:dyDescent="0.2"/>
    <row r="499" ht="30.75" customHeight="1" x14ac:dyDescent="0.2"/>
    <row r="500" ht="30.75" customHeight="1" x14ac:dyDescent="0.2"/>
    <row r="501" ht="30.75" customHeight="1" x14ac:dyDescent="0.2"/>
    <row r="502" ht="30.75" customHeight="1" x14ac:dyDescent="0.2"/>
    <row r="503" ht="30.75" customHeight="1" x14ac:dyDescent="0.2"/>
    <row r="504" ht="30.75" customHeight="1" x14ac:dyDescent="0.2"/>
    <row r="505" ht="30.75" customHeight="1" x14ac:dyDescent="0.2"/>
    <row r="506" ht="30.75" customHeight="1" x14ac:dyDescent="0.2"/>
    <row r="507" ht="30.75" customHeight="1" x14ac:dyDescent="0.2"/>
    <row r="508" ht="30.75" customHeight="1" x14ac:dyDescent="0.2"/>
    <row r="509" ht="30.75" customHeight="1" x14ac:dyDescent="0.2"/>
    <row r="510" ht="30.75" customHeight="1" x14ac:dyDescent="0.2"/>
    <row r="511" ht="30.75" customHeight="1" x14ac:dyDescent="0.2"/>
    <row r="512" ht="30.75" customHeight="1" x14ac:dyDescent="0.2"/>
    <row r="513" ht="30.75" customHeight="1" x14ac:dyDescent="0.2"/>
    <row r="514" ht="30.75" customHeight="1" x14ac:dyDescent="0.2"/>
    <row r="515" ht="30.75" customHeight="1" x14ac:dyDescent="0.2"/>
    <row r="516" ht="30.75" customHeight="1" x14ac:dyDescent="0.2"/>
    <row r="517" ht="30.75" customHeight="1" x14ac:dyDescent="0.2"/>
    <row r="518" ht="30.75" customHeight="1" x14ac:dyDescent="0.2"/>
    <row r="519" ht="30.75" customHeight="1" x14ac:dyDescent="0.2"/>
    <row r="520" ht="30.75" customHeight="1" x14ac:dyDescent="0.2"/>
    <row r="521" ht="30.75" customHeight="1" x14ac:dyDescent="0.2"/>
    <row r="522" ht="30.75" customHeight="1" x14ac:dyDescent="0.2"/>
    <row r="523" ht="30.75" customHeight="1" x14ac:dyDescent="0.2"/>
    <row r="524" ht="30.75" customHeight="1" x14ac:dyDescent="0.2"/>
    <row r="525" ht="30.75" customHeight="1" x14ac:dyDescent="0.2"/>
    <row r="526" ht="30.75" customHeight="1" x14ac:dyDescent="0.2"/>
    <row r="527" ht="30.75" customHeight="1" x14ac:dyDescent="0.2"/>
    <row r="528" ht="30.75" customHeight="1" x14ac:dyDescent="0.2"/>
    <row r="529" ht="30.75" customHeight="1" x14ac:dyDescent="0.2"/>
    <row r="530" ht="30.75" customHeight="1" x14ac:dyDescent="0.2"/>
    <row r="531" ht="30.75" customHeight="1" x14ac:dyDescent="0.2"/>
    <row r="532" ht="30.75" customHeight="1" x14ac:dyDescent="0.2"/>
    <row r="533" ht="30.75" customHeight="1" x14ac:dyDescent="0.2"/>
    <row r="534" ht="30.75" customHeight="1" x14ac:dyDescent="0.2"/>
    <row r="535" ht="30.75" customHeight="1" x14ac:dyDescent="0.2"/>
    <row r="536" ht="30.75" customHeight="1" x14ac:dyDescent="0.2"/>
    <row r="537" ht="30.75" customHeight="1" x14ac:dyDescent="0.2"/>
    <row r="538" ht="30.75" customHeight="1" x14ac:dyDescent="0.2"/>
    <row r="539" ht="30.75" customHeight="1" x14ac:dyDescent="0.2"/>
    <row r="540" ht="30.75" customHeight="1" x14ac:dyDescent="0.2"/>
    <row r="541" ht="30.75" customHeight="1" x14ac:dyDescent="0.2"/>
    <row r="542" ht="30.75" customHeight="1" x14ac:dyDescent="0.2"/>
    <row r="543" ht="30.75" customHeight="1" x14ac:dyDescent="0.2"/>
    <row r="544" ht="30.75" customHeight="1" x14ac:dyDescent="0.2"/>
    <row r="545" ht="30.75" customHeight="1" x14ac:dyDescent="0.2"/>
    <row r="546" ht="30.75" customHeight="1" x14ac:dyDescent="0.2"/>
    <row r="547" ht="30.75" customHeight="1" x14ac:dyDescent="0.2"/>
    <row r="548" ht="30.75" customHeight="1" x14ac:dyDescent="0.2"/>
    <row r="549" ht="30.75" customHeight="1" x14ac:dyDescent="0.2"/>
    <row r="550" ht="30.75" customHeight="1" x14ac:dyDescent="0.2"/>
    <row r="551" ht="30.75" customHeight="1" x14ac:dyDescent="0.2"/>
    <row r="552" ht="30.75" customHeight="1" x14ac:dyDescent="0.2"/>
    <row r="553" ht="30.75" customHeight="1" x14ac:dyDescent="0.2"/>
    <row r="554" ht="30.75" customHeight="1" x14ac:dyDescent="0.2"/>
    <row r="555" ht="30.75" customHeight="1" x14ac:dyDescent="0.2"/>
    <row r="556" ht="30.75" customHeight="1" x14ac:dyDescent="0.2"/>
    <row r="557" ht="30.75" customHeight="1" x14ac:dyDescent="0.2"/>
    <row r="558" ht="30.75" customHeight="1" x14ac:dyDescent="0.2"/>
    <row r="559" ht="30.75" customHeight="1" x14ac:dyDescent="0.2"/>
    <row r="560" ht="30.75" customHeight="1" x14ac:dyDescent="0.2"/>
    <row r="561" ht="30.75" customHeight="1" x14ac:dyDescent="0.2"/>
    <row r="562" ht="30.75" customHeight="1" x14ac:dyDescent="0.2"/>
    <row r="563" ht="30.75" customHeight="1" x14ac:dyDescent="0.2"/>
    <row r="564" ht="30.75" customHeight="1" x14ac:dyDescent="0.2"/>
    <row r="565" ht="30.75" customHeight="1" x14ac:dyDescent="0.2"/>
    <row r="566" ht="30.75" customHeight="1" x14ac:dyDescent="0.2"/>
    <row r="567" ht="30.75" customHeight="1" x14ac:dyDescent="0.2"/>
    <row r="568" ht="30.75" customHeight="1" x14ac:dyDescent="0.2"/>
    <row r="569" ht="30.75" customHeight="1" x14ac:dyDescent="0.2"/>
    <row r="570" ht="30.75" customHeight="1" x14ac:dyDescent="0.2"/>
    <row r="571" ht="30.75" customHeight="1" x14ac:dyDescent="0.2"/>
    <row r="572" ht="30.75" customHeight="1" x14ac:dyDescent="0.2"/>
    <row r="573" ht="30.75" customHeight="1" x14ac:dyDescent="0.2"/>
    <row r="574" ht="30.75" customHeight="1" x14ac:dyDescent="0.2"/>
    <row r="575" ht="30.75" customHeight="1" x14ac:dyDescent="0.2"/>
    <row r="576" ht="30.75" customHeight="1" x14ac:dyDescent="0.2"/>
    <row r="577" ht="30.75" customHeight="1" x14ac:dyDescent="0.2"/>
    <row r="578" ht="30.75" customHeight="1" x14ac:dyDescent="0.2"/>
    <row r="579" ht="30.75" customHeight="1" x14ac:dyDescent="0.2"/>
    <row r="580" ht="30.75" customHeight="1" x14ac:dyDescent="0.2"/>
    <row r="581" ht="30.75" customHeight="1" x14ac:dyDescent="0.2"/>
    <row r="582" ht="30.75" customHeight="1" x14ac:dyDescent="0.2"/>
    <row r="583" ht="30.75" customHeight="1" x14ac:dyDescent="0.2"/>
    <row r="584" ht="30.75" customHeight="1" x14ac:dyDescent="0.2"/>
    <row r="585" ht="30.75" customHeight="1" x14ac:dyDescent="0.2"/>
    <row r="586" ht="30.75" customHeight="1" x14ac:dyDescent="0.2"/>
    <row r="587" ht="30.75" customHeight="1" x14ac:dyDescent="0.2"/>
    <row r="588" ht="30.75" customHeight="1" x14ac:dyDescent="0.2"/>
    <row r="589" ht="30.75" customHeight="1" x14ac:dyDescent="0.2"/>
    <row r="590" ht="30.75" customHeight="1" x14ac:dyDescent="0.2"/>
    <row r="591" ht="30.75" customHeight="1" x14ac:dyDescent="0.2"/>
    <row r="592" ht="30.75" customHeight="1" x14ac:dyDescent="0.2"/>
    <row r="593" ht="30.75" customHeight="1" x14ac:dyDescent="0.2"/>
    <row r="594" ht="30.75" customHeight="1" x14ac:dyDescent="0.2"/>
    <row r="595" ht="30.75" customHeight="1" x14ac:dyDescent="0.2"/>
    <row r="596" ht="30.75" customHeight="1" x14ac:dyDescent="0.2"/>
    <row r="597" ht="30.75" customHeight="1" x14ac:dyDescent="0.2"/>
    <row r="598" ht="30.75" customHeight="1" x14ac:dyDescent="0.2"/>
    <row r="599" ht="30.75" customHeight="1" x14ac:dyDescent="0.2"/>
    <row r="600" ht="30.75" customHeight="1" x14ac:dyDescent="0.2"/>
    <row r="601" ht="30.75" customHeight="1" x14ac:dyDescent="0.2"/>
    <row r="602" ht="30.75" customHeight="1" x14ac:dyDescent="0.2"/>
    <row r="603" ht="30.75" customHeight="1" x14ac:dyDescent="0.2"/>
    <row r="604" ht="30.75" customHeight="1" x14ac:dyDescent="0.2"/>
    <row r="605" ht="30.75" customHeight="1" x14ac:dyDescent="0.2"/>
    <row r="606" ht="30.75" customHeight="1" x14ac:dyDescent="0.2"/>
    <row r="607" ht="30.75" customHeight="1" x14ac:dyDescent="0.2"/>
    <row r="608" ht="30.75" customHeight="1" x14ac:dyDescent="0.2"/>
    <row r="609" ht="30.75" customHeight="1" x14ac:dyDescent="0.2"/>
    <row r="610" ht="30.75" customHeight="1" x14ac:dyDescent="0.2"/>
    <row r="611" ht="30.75" customHeight="1" x14ac:dyDescent="0.2"/>
    <row r="612" ht="30.75" customHeight="1" x14ac:dyDescent="0.2"/>
    <row r="613" ht="30.75" customHeight="1" x14ac:dyDescent="0.2"/>
    <row r="614" ht="30.75" customHeight="1" x14ac:dyDescent="0.2"/>
    <row r="615" ht="30.75" customHeight="1" x14ac:dyDescent="0.2"/>
    <row r="616" ht="30.75" customHeight="1" x14ac:dyDescent="0.2"/>
    <row r="617" ht="30.75" customHeight="1" x14ac:dyDescent="0.2"/>
    <row r="618" ht="30.75" customHeight="1" x14ac:dyDescent="0.2"/>
    <row r="619" ht="30.75" customHeight="1" x14ac:dyDescent="0.2"/>
    <row r="620" ht="30.75" customHeight="1" x14ac:dyDescent="0.2"/>
    <row r="621" ht="30.75" customHeight="1" x14ac:dyDescent="0.2"/>
    <row r="622" ht="30.75" customHeight="1" x14ac:dyDescent="0.2"/>
    <row r="623" ht="30.75" customHeight="1" x14ac:dyDescent="0.2"/>
    <row r="624" ht="30.75" customHeight="1" x14ac:dyDescent="0.2"/>
    <row r="625" ht="30.75" customHeight="1" x14ac:dyDescent="0.2"/>
    <row r="626" ht="30.75" customHeight="1" x14ac:dyDescent="0.2"/>
    <row r="627" ht="30.75" customHeight="1" x14ac:dyDescent="0.2"/>
    <row r="628" ht="30.75" customHeight="1" x14ac:dyDescent="0.2"/>
    <row r="629" ht="30.75" customHeight="1" x14ac:dyDescent="0.2"/>
    <row r="630" ht="30.75" customHeight="1" x14ac:dyDescent="0.2"/>
    <row r="631" ht="30.75" customHeight="1" x14ac:dyDescent="0.2"/>
    <row r="632" ht="30.75" customHeight="1" x14ac:dyDescent="0.2"/>
    <row r="633" ht="30.75" customHeight="1" x14ac:dyDescent="0.2"/>
    <row r="634" ht="30.75" customHeight="1" x14ac:dyDescent="0.2"/>
    <row r="635" ht="30.75" customHeight="1" x14ac:dyDescent="0.2"/>
    <row r="636" ht="30.75" customHeight="1" x14ac:dyDescent="0.2"/>
    <row r="637" ht="30.75" customHeight="1" x14ac:dyDescent="0.2"/>
    <row r="638" ht="30.75" customHeight="1" x14ac:dyDescent="0.2"/>
    <row r="639" ht="30.75" customHeight="1" x14ac:dyDescent="0.2"/>
    <row r="640" ht="30.75" customHeight="1" x14ac:dyDescent="0.2"/>
    <row r="641" ht="30.75" customHeight="1" x14ac:dyDescent="0.2"/>
    <row r="642" ht="30.75" customHeight="1" x14ac:dyDescent="0.2"/>
    <row r="643" ht="30.75" customHeight="1" x14ac:dyDescent="0.2"/>
    <row r="644" ht="30.75" customHeight="1" x14ac:dyDescent="0.2"/>
    <row r="645" ht="30.75" customHeight="1" x14ac:dyDescent="0.2"/>
    <row r="646" ht="30.75" customHeight="1" x14ac:dyDescent="0.2"/>
    <row r="647" ht="30.75" customHeight="1" x14ac:dyDescent="0.2"/>
    <row r="648" ht="30.75" customHeight="1" x14ac:dyDescent="0.2"/>
    <row r="649" ht="30.75" customHeight="1" x14ac:dyDescent="0.2"/>
    <row r="650" ht="30.75" customHeight="1" x14ac:dyDescent="0.2"/>
    <row r="651" ht="30.75" customHeight="1" x14ac:dyDescent="0.2"/>
    <row r="652" ht="30.75" customHeight="1" x14ac:dyDescent="0.2"/>
    <row r="653" ht="30.75" customHeight="1" x14ac:dyDescent="0.2"/>
    <row r="654" ht="30.75" customHeight="1" x14ac:dyDescent="0.2"/>
    <row r="655" ht="30.75" customHeight="1" x14ac:dyDescent="0.2"/>
    <row r="656" ht="30.75" customHeight="1" x14ac:dyDescent="0.2"/>
    <row r="657" ht="30.75" customHeight="1" x14ac:dyDescent="0.2"/>
    <row r="658" ht="30.75" customHeight="1" x14ac:dyDescent="0.2"/>
    <row r="659" ht="30.75" customHeight="1" x14ac:dyDescent="0.2"/>
    <row r="660" ht="30.75" customHeight="1" x14ac:dyDescent="0.2"/>
    <row r="661" ht="30.75" customHeight="1" x14ac:dyDescent="0.2"/>
    <row r="662" ht="30.75" customHeight="1" x14ac:dyDescent="0.2"/>
    <row r="663" ht="30.75" customHeight="1" x14ac:dyDescent="0.2"/>
    <row r="664" ht="30.75" customHeight="1" x14ac:dyDescent="0.2"/>
    <row r="665" ht="30.75" customHeight="1" x14ac:dyDescent="0.2"/>
    <row r="666" ht="30.75" customHeight="1" x14ac:dyDescent="0.2"/>
    <row r="667" ht="30.75" customHeight="1" x14ac:dyDescent="0.2"/>
    <row r="668" ht="30.75" customHeight="1" x14ac:dyDescent="0.2"/>
    <row r="669" ht="30.75" customHeight="1" x14ac:dyDescent="0.2"/>
    <row r="670" ht="30.75" customHeight="1" x14ac:dyDescent="0.2"/>
    <row r="671" ht="30.75" customHeight="1" x14ac:dyDescent="0.2"/>
    <row r="672" ht="30.75" customHeight="1" x14ac:dyDescent="0.2"/>
    <row r="673" ht="30.75" customHeight="1" x14ac:dyDescent="0.2"/>
    <row r="674" ht="30.75" customHeight="1" x14ac:dyDescent="0.2"/>
    <row r="675" ht="30.75" customHeight="1" x14ac:dyDescent="0.2"/>
    <row r="676" ht="30.75" customHeight="1" x14ac:dyDescent="0.2"/>
    <row r="677" ht="30.75" customHeight="1" x14ac:dyDescent="0.2"/>
    <row r="678" ht="30.75" customHeight="1" x14ac:dyDescent="0.2"/>
    <row r="679" ht="30.75" customHeight="1" x14ac:dyDescent="0.2"/>
    <row r="680" ht="30.75" customHeight="1" x14ac:dyDescent="0.2"/>
    <row r="681" ht="30.75" customHeight="1" x14ac:dyDescent="0.2"/>
    <row r="682" ht="30.75" customHeight="1" x14ac:dyDescent="0.2"/>
    <row r="683" ht="30.75" customHeight="1" x14ac:dyDescent="0.2"/>
    <row r="684" ht="30.75" customHeight="1" x14ac:dyDescent="0.2"/>
    <row r="685" ht="30.75" customHeight="1" x14ac:dyDescent="0.2"/>
    <row r="686" ht="30.75" customHeight="1" x14ac:dyDescent="0.2"/>
    <row r="687" ht="30.75" customHeight="1" x14ac:dyDescent="0.2"/>
    <row r="688" ht="30.75" customHeight="1" x14ac:dyDescent="0.2"/>
    <row r="689" ht="30.75" customHeight="1" x14ac:dyDescent="0.2"/>
    <row r="690" ht="30.75" customHeight="1" x14ac:dyDescent="0.2"/>
    <row r="691" ht="30.75" customHeight="1" x14ac:dyDescent="0.2"/>
    <row r="692" ht="30.75" customHeight="1" x14ac:dyDescent="0.2"/>
    <row r="693" ht="30.75" customHeight="1" x14ac:dyDescent="0.2"/>
    <row r="694" ht="30.75" customHeight="1" x14ac:dyDescent="0.2"/>
    <row r="695" ht="30.75" customHeight="1" x14ac:dyDescent="0.2"/>
    <row r="696" ht="30.75" customHeight="1" x14ac:dyDescent="0.2"/>
    <row r="697" ht="30.75" customHeight="1" x14ac:dyDescent="0.2"/>
    <row r="698" ht="30.75" customHeight="1" x14ac:dyDescent="0.2"/>
    <row r="699" ht="30.75" customHeight="1" x14ac:dyDescent="0.2"/>
    <row r="700" ht="30.75" customHeight="1" x14ac:dyDescent="0.2"/>
    <row r="701" ht="30.75" customHeight="1" x14ac:dyDescent="0.2"/>
    <row r="702" ht="30.75" customHeight="1" x14ac:dyDescent="0.2"/>
    <row r="703" ht="30.75" customHeight="1" x14ac:dyDescent="0.2"/>
    <row r="704" ht="30.75" customHeight="1" x14ac:dyDescent="0.2"/>
    <row r="705" ht="30.75" customHeight="1" x14ac:dyDescent="0.2"/>
    <row r="706" ht="30.75" customHeight="1" x14ac:dyDescent="0.2"/>
    <row r="707" ht="30.75" customHeight="1" x14ac:dyDescent="0.2"/>
    <row r="708" ht="30.75" customHeight="1" x14ac:dyDescent="0.2"/>
    <row r="709" ht="30.75" customHeight="1" x14ac:dyDescent="0.2"/>
    <row r="710" ht="30.75" customHeight="1" x14ac:dyDescent="0.2"/>
    <row r="711" ht="30.75" customHeight="1" x14ac:dyDescent="0.2"/>
    <row r="712" ht="30.75" customHeight="1" x14ac:dyDescent="0.2"/>
    <row r="713" ht="30.75" customHeight="1" x14ac:dyDescent="0.2"/>
    <row r="714" ht="30.75" customHeight="1" x14ac:dyDescent="0.2"/>
    <row r="715" ht="30.75" customHeight="1" x14ac:dyDescent="0.2"/>
    <row r="716" ht="30.75" customHeight="1" x14ac:dyDescent="0.2"/>
    <row r="717" ht="30.75" customHeight="1" x14ac:dyDescent="0.2"/>
    <row r="718" ht="30.75" customHeight="1" x14ac:dyDescent="0.2"/>
    <row r="719" ht="30.75" customHeight="1" x14ac:dyDescent="0.2"/>
    <row r="720" ht="30.75" customHeight="1" x14ac:dyDescent="0.2"/>
    <row r="721" ht="30.75" customHeight="1" x14ac:dyDescent="0.2"/>
    <row r="722" ht="30.75" customHeight="1" x14ac:dyDescent="0.2"/>
    <row r="723" ht="30.75" customHeight="1" x14ac:dyDescent="0.2"/>
    <row r="724" ht="30.75" customHeight="1" x14ac:dyDescent="0.2"/>
    <row r="725" ht="30.75" customHeight="1" x14ac:dyDescent="0.2"/>
    <row r="726" ht="30.75" customHeight="1" x14ac:dyDescent="0.2"/>
    <row r="727" ht="30.75" customHeight="1" x14ac:dyDescent="0.2"/>
    <row r="728" ht="30.75" customHeight="1" x14ac:dyDescent="0.2"/>
    <row r="729" ht="30.75" customHeight="1" x14ac:dyDescent="0.2"/>
    <row r="730" ht="30.75" customHeight="1" x14ac:dyDescent="0.2"/>
    <row r="731" ht="30.75" customHeight="1" x14ac:dyDescent="0.2"/>
    <row r="732" ht="30.75" customHeight="1" x14ac:dyDescent="0.2"/>
    <row r="733" ht="30.75" customHeight="1" x14ac:dyDescent="0.2"/>
    <row r="734" ht="30.75" customHeight="1" x14ac:dyDescent="0.2"/>
    <row r="735" ht="30.75" customHeight="1" x14ac:dyDescent="0.2"/>
    <row r="736" ht="30.75" customHeight="1" x14ac:dyDescent="0.2"/>
    <row r="737" ht="30.75" customHeight="1" x14ac:dyDescent="0.2"/>
    <row r="738" ht="30.75" customHeight="1" x14ac:dyDescent="0.2"/>
    <row r="739" ht="30.75" customHeight="1" x14ac:dyDescent="0.2"/>
    <row r="740" ht="30.75" customHeight="1" x14ac:dyDescent="0.2"/>
    <row r="741" ht="30.75" customHeight="1" x14ac:dyDescent="0.2"/>
    <row r="742" ht="30.75" customHeight="1" x14ac:dyDescent="0.2"/>
    <row r="743" ht="30.75" customHeight="1" x14ac:dyDescent="0.2"/>
    <row r="744" ht="30.75" customHeight="1" x14ac:dyDescent="0.2"/>
    <row r="745" ht="30.75" customHeight="1" x14ac:dyDescent="0.2"/>
    <row r="746" ht="30.75" customHeight="1" x14ac:dyDescent="0.2"/>
    <row r="747" ht="30.75" customHeight="1" x14ac:dyDescent="0.2"/>
    <row r="748" ht="30.75" customHeight="1" x14ac:dyDescent="0.2"/>
    <row r="749" ht="30.75" customHeight="1" x14ac:dyDescent="0.2"/>
    <row r="750" ht="30.75" customHeight="1" x14ac:dyDescent="0.2"/>
    <row r="751" ht="30.75" customHeight="1" x14ac:dyDescent="0.2"/>
    <row r="752" ht="30.75" customHeight="1" x14ac:dyDescent="0.2"/>
    <row r="753" ht="30.75" customHeight="1" x14ac:dyDescent="0.2"/>
    <row r="754" ht="30.75" customHeight="1" x14ac:dyDescent="0.2"/>
    <row r="755" ht="30.75" customHeight="1" x14ac:dyDescent="0.2"/>
    <row r="756" ht="30.75" customHeight="1" x14ac:dyDescent="0.2"/>
    <row r="757" ht="30.75" customHeight="1" x14ac:dyDescent="0.2"/>
    <row r="758" ht="30.75" customHeight="1" x14ac:dyDescent="0.2"/>
    <row r="759" ht="30.75" customHeight="1" x14ac:dyDescent="0.2"/>
    <row r="760" ht="30.75" customHeight="1" x14ac:dyDescent="0.2"/>
    <row r="761" ht="30.75" customHeight="1" x14ac:dyDescent="0.2"/>
    <row r="762" ht="30.75" customHeight="1" x14ac:dyDescent="0.2"/>
    <row r="763" ht="30.75" customHeight="1" x14ac:dyDescent="0.2"/>
    <row r="764" ht="30.75" customHeight="1" x14ac:dyDescent="0.2"/>
    <row r="765" ht="30.75" customHeight="1" x14ac:dyDescent="0.2"/>
    <row r="766" ht="30.75" customHeight="1" x14ac:dyDescent="0.2"/>
    <row r="767" ht="30.75" customHeight="1" x14ac:dyDescent="0.2"/>
    <row r="768" ht="30.75" customHeight="1" x14ac:dyDescent="0.2"/>
    <row r="769" ht="30.75" customHeight="1" x14ac:dyDescent="0.2"/>
    <row r="770" ht="30.75" customHeight="1" x14ac:dyDescent="0.2"/>
    <row r="771" ht="30.75" customHeight="1" x14ac:dyDescent="0.2"/>
    <row r="772" ht="30.75" customHeight="1" x14ac:dyDescent="0.2"/>
    <row r="773" ht="30.75" customHeight="1" x14ac:dyDescent="0.2"/>
    <row r="774" ht="30.75" customHeight="1" x14ac:dyDescent="0.2"/>
    <row r="775" ht="30.75" customHeight="1" x14ac:dyDescent="0.2"/>
    <row r="776" ht="30.75" customHeight="1" x14ac:dyDescent="0.2"/>
    <row r="777" ht="30.75" customHeight="1" x14ac:dyDescent="0.2"/>
    <row r="778" ht="30.75" customHeight="1" x14ac:dyDescent="0.2"/>
    <row r="779" ht="30.75" customHeight="1" x14ac:dyDescent="0.2"/>
    <row r="780" ht="30.75" customHeight="1" x14ac:dyDescent="0.2"/>
    <row r="781" ht="30.75" customHeight="1" x14ac:dyDescent="0.2"/>
    <row r="782" ht="30.75" customHeight="1" x14ac:dyDescent="0.2"/>
    <row r="783" ht="30.75" customHeight="1" x14ac:dyDescent="0.2"/>
    <row r="784" ht="30.75" customHeight="1" x14ac:dyDescent="0.2"/>
    <row r="785" ht="30.75" customHeight="1" x14ac:dyDescent="0.2"/>
    <row r="786" ht="30.75" customHeight="1" x14ac:dyDescent="0.2"/>
    <row r="787" ht="30.75" customHeight="1" x14ac:dyDescent="0.2"/>
    <row r="788" ht="30.75" customHeight="1" x14ac:dyDescent="0.2"/>
    <row r="789" ht="30.75" customHeight="1" x14ac:dyDescent="0.2"/>
    <row r="790" ht="30.75" customHeight="1" x14ac:dyDescent="0.2"/>
    <row r="791" ht="30.75" customHeight="1" x14ac:dyDescent="0.2"/>
    <row r="792" ht="30.75" customHeight="1" x14ac:dyDescent="0.2"/>
    <row r="793" ht="30.75" customHeight="1" x14ac:dyDescent="0.2"/>
    <row r="794" ht="30.75" customHeight="1" x14ac:dyDescent="0.2"/>
    <row r="795" ht="30.75" customHeight="1" x14ac:dyDescent="0.2"/>
    <row r="796" ht="30.75" customHeight="1" x14ac:dyDescent="0.2"/>
    <row r="797" ht="30.75" customHeight="1" x14ac:dyDescent="0.2"/>
    <row r="798" ht="30.75" customHeight="1" x14ac:dyDescent="0.2"/>
    <row r="799" ht="30.75" customHeight="1" x14ac:dyDescent="0.2"/>
    <row r="800" ht="30.75" customHeight="1" x14ac:dyDescent="0.2"/>
    <row r="801" ht="30.75" customHeight="1" x14ac:dyDescent="0.2"/>
    <row r="802" ht="30.75" customHeight="1" x14ac:dyDescent="0.2"/>
    <row r="803" ht="30.75" customHeight="1" x14ac:dyDescent="0.2"/>
    <row r="804" ht="30.75" customHeight="1" x14ac:dyDescent="0.2"/>
    <row r="805" ht="30.75" customHeight="1" x14ac:dyDescent="0.2"/>
    <row r="806" ht="30.75" customHeight="1" x14ac:dyDescent="0.2"/>
    <row r="807" ht="30.75" customHeight="1" x14ac:dyDescent="0.2"/>
    <row r="808" ht="30.75" customHeight="1" x14ac:dyDescent="0.2"/>
    <row r="809" ht="30.75" customHeight="1" x14ac:dyDescent="0.2"/>
    <row r="810" ht="30.75" customHeight="1" x14ac:dyDescent="0.2"/>
    <row r="811" ht="30.75" customHeight="1" x14ac:dyDescent="0.2"/>
    <row r="812" ht="30.75" customHeight="1" x14ac:dyDescent="0.2"/>
    <row r="813" ht="30.75" customHeight="1" x14ac:dyDescent="0.2"/>
    <row r="814" ht="30.75" customHeight="1" x14ac:dyDescent="0.2"/>
    <row r="815" ht="30.75" customHeight="1" x14ac:dyDescent="0.2"/>
    <row r="816" ht="30.75" customHeight="1" x14ac:dyDescent="0.2"/>
    <row r="817" ht="30.75" customHeight="1" x14ac:dyDescent="0.2"/>
    <row r="818" ht="30.75" customHeight="1" x14ac:dyDescent="0.2"/>
    <row r="819" ht="30.75" customHeight="1" x14ac:dyDescent="0.2"/>
    <row r="820" ht="30.75" customHeight="1" x14ac:dyDescent="0.2"/>
    <row r="821" ht="30.75" customHeight="1" x14ac:dyDescent="0.2"/>
    <row r="822" ht="30.75" customHeight="1" x14ac:dyDescent="0.2"/>
    <row r="823" ht="30.75" customHeight="1" x14ac:dyDescent="0.2"/>
    <row r="824" ht="30.75" customHeight="1" x14ac:dyDescent="0.2"/>
    <row r="825" ht="30.75" customHeight="1" x14ac:dyDescent="0.2"/>
    <row r="826" ht="30.75" customHeight="1" x14ac:dyDescent="0.2"/>
    <row r="827" ht="30.75" customHeight="1" x14ac:dyDescent="0.2"/>
    <row r="828" ht="30.75" customHeight="1" x14ac:dyDescent="0.2"/>
    <row r="829" ht="30.75" customHeight="1" x14ac:dyDescent="0.2"/>
    <row r="830" ht="30.75" customHeight="1" x14ac:dyDescent="0.2"/>
    <row r="831" ht="30.75" customHeight="1" x14ac:dyDescent="0.2"/>
    <row r="832" ht="30.75" customHeight="1" x14ac:dyDescent="0.2"/>
    <row r="833" ht="30.75" customHeight="1" x14ac:dyDescent="0.2"/>
    <row r="834" ht="30.75" customHeight="1" x14ac:dyDescent="0.2"/>
    <row r="835" ht="30.75" customHeight="1" x14ac:dyDescent="0.2"/>
    <row r="836" ht="30.75" customHeight="1" x14ac:dyDescent="0.2"/>
    <row r="837" ht="30.75" customHeight="1" x14ac:dyDescent="0.2"/>
    <row r="838" ht="30.75" customHeight="1" x14ac:dyDescent="0.2"/>
    <row r="839" ht="30.75" customHeight="1" x14ac:dyDescent="0.2"/>
    <row r="840" ht="30.75" customHeight="1" x14ac:dyDescent="0.2"/>
    <row r="841" ht="30.75" customHeight="1" x14ac:dyDescent="0.2"/>
    <row r="842" ht="30.75" customHeight="1" x14ac:dyDescent="0.2"/>
    <row r="843" ht="30.75" customHeight="1" x14ac:dyDescent="0.2"/>
    <row r="844" ht="30.75" customHeight="1" x14ac:dyDescent="0.2"/>
    <row r="845" ht="30.75" customHeight="1" x14ac:dyDescent="0.2"/>
    <row r="846" ht="30.75" customHeight="1" x14ac:dyDescent="0.2"/>
    <row r="847" ht="30.75" customHeight="1" x14ac:dyDescent="0.2"/>
    <row r="848" ht="30.75" customHeight="1" x14ac:dyDescent="0.2"/>
    <row r="849" ht="30.75" customHeight="1" x14ac:dyDescent="0.2"/>
    <row r="850" ht="30.75" customHeight="1" x14ac:dyDescent="0.2"/>
    <row r="851" ht="30.75" customHeight="1" x14ac:dyDescent="0.2"/>
    <row r="852" ht="30.75" customHeight="1" x14ac:dyDescent="0.2"/>
    <row r="853" ht="30.75" customHeight="1" x14ac:dyDescent="0.2"/>
    <row r="854" ht="30.75" customHeight="1" x14ac:dyDescent="0.2"/>
    <row r="855" ht="30.75" customHeight="1" x14ac:dyDescent="0.2"/>
    <row r="856" ht="30.75" customHeight="1" x14ac:dyDescent="0.2"/>
    <row r="857" ht="30.75" customHeight="1" x14ac:dyDescent="0.2"/>
    <row r="858" ht="30.75" customHeight="1" x14ac:dyDescent="0.2"/>
    <row r="859" ht="30.75" customHeight="1" x14ac:dyDescent="0.2"/>
    <row r="860" ht="30.75" customHeight="1" x14ac:dyDescent="0.2"/>
    <row r="861" ht="30.75" customHeight="1" x14ac:dyDescent="0.2"/>
    <row r="862" ht="30.75" customHeight="1" x14ac:dyDescent="0.2"/>
    <row r="863" ht="30.75" customHeight="1" x14ac:dyDescent="0.2"/>
    <row r="864" ht="30.75" customHeight="1" x14ac:dyDescent="0.2"/>
    <row r="865" ht="30.75" customHeight="1" x14ac:dyDescent="0.2"/>
    <row r="866" ht="30.75" customHeight="1" x14ac:dyDescent="0.2"/>
    <row r="867" ht="30.75" customHeight="1" x14ac:dyDescent="0.2"/>
    <row r="868" ht="30.75" customHeight="1" x14ac:dyDescent="0.2"/>
    <row r="869" ht="30.75" customHeight="1" x14ac:dyDescent="0.2"/>
    <row r="870" ht="30.75" customHeight="1" x14ac:dyDescent="0.2"/>
    <row r="871" ht="30.75" customHeight="1" x14ac:dyDescent="0.2"/>
    <row r="872" ht="30.75" customHeight="1" x14ac:dyDescent="0.2"/>
    <row r="873" ht="30.75" customHeight="1" x14ac:dyDescent="0.2"/>
    <row r="874" ht="30.75" customHeight="1" x14ac:dyDescent="0.2"/>
    <row r="875" ht="30.75" customHeight="1" x14ac:dyDescent="0.2"/>
    <row r="876" ht="30.75" customHeight="1" x14ac:dyDescent="0.2"/>
    <row r="877" ht="30.75" customHeight="1" x14ac:dyDescent="0.2"/>
    <row r="878" ht="30.75" customHeight="1" x14ac:dyDescent="0.2"/>
    <row r="879" ht="30.75" customHeight="1" x14ac:dyDescent="0.2"/>
    <row r="880" ht="30.75" customHeight="1" x14ac:dyDescent="0.2"/>
    <row r="881" ht="30.75" customHeight="1" x14ac:dyDescent="0.2"/>
    <row r="882" ht="30.75" customHeight="1" x14ac:dyDescent="0.2"/>
    <row r="883" ht="30.75" customHeight="1" x14ac:dyDescent="0.2"/>
    <row r="884" ht="30.75" customHeight="1" x14ac:dyDescent="0.2"/>
    <row r="885" ht="30.75" customHeight="1" x14ac:dyDescent="0.2"/>
    <row r="886" ht="30.75" customHeight="1" x14ac:dyDescent="0.2"/>
    <row r="887" ht="30.75" customHeight="1" x14ac:dyDescent="0.2"/>
    <row r="888" ht="30.75" customHeight="1" x14ac:dyDescent="0.2"/>
    <row r="889" ht="30.75" customHeight="1" x14ac:dyDescent="0.2"/>
    <row r="890" ht="30.75" customHeight="1" x14ac:dyDescent="0.2"/>
    <row r="891" ht="30.75" customHeight="1" x14ac:dyDescent="0.2"/>
    <row r="892" ht="30.75" customHeight="1" x14ac:dyDescent="0.2"/>
    <row r="893" ht="30.75" customHeight="1" x14ac:dyDescent="0.2"/>
    <row r="894" ht="30.75" customHeight="1" x14ac:dyDescent="0.2"/>
    <row r="895" ht="30.75" customHeight="1" x14ac:dyDescent="0.2"/>
    <row r="896" ht="30.75" customHeight="1" x14ac:dyDescent="0.2"/>
    <row r="897" ht="30.75" customHeight="1" x14ac:dyDescent="0.2"/>
    <row r="898" ht="30.75" customHeight="1" x14ac:dyDescent="0.2"/>
    <row r="899" ht="30.75" customHeight="1" x14ac:dyDescent="0.2"/>
    <row r="900" ht="30.75" customHeight="1" x14ac:dyDescent="0.2"/>
    <row r="901" ht="30.75" customHeight="1" x14ac:dyDescent="0.2"/>
    <row r="902" ht="30.75" customHeight="1" x14ac:dyDescent="0.2"/>
    <row r="903" ht="30.75" customHeight="1" x14ac:dyDescent="0.2"/>
    <row r="904" ht="30.75" customHeight="1" x14ac:dyDescent="0.2"/>
    <row r="905" ht="30.75" customHeight="1" x14ac:dyDescent="0.2"/>
    <row r="906" ht="30.75" customHeight="1" x14ac:dyDescent="0.2"/>
    <row r="907" ht="30.75" customHeight="1" x14ac:dyDescent="0.2"/>
    <row r="908" ht="30.75" customHeight="1" x14ac:dyDescent="0.2"/>
    <row r="909" ht="30.75" customHeight="1" x14ac:dyDescent="0.2"/>
    <row r="910" ht="30.75" customHeight="1" x14ac:dyDescent="0.2"/>
    <row r="911" ht="30.75" customHeight="1" x14ac:dyDescent="0.2"/>
    <row r="912" ht="30.75" customHeight="1" x14ac:dyDescent="0.2"/>
    <row r="913" ht="30.75" customHeight="1" x14ac:dyDescent="0.2"/>
    <row r="914" ht="30.75" customHeight="1" x14ac:dyDescent="0.2"/>
    <row r="915" ht="30.75" customHeight="1" x14ac:dyDescent="0.2"/>
    <row r="916" ht="30.75" customHeight="1" x14ac:dyDescent="0.2"/>
    <row r="917" ht="30.75" customHeight="1" x14ac:dyDescent="0.2"/>
    <row r="918" ht="30.75" customHeight="1" x14ac:dyDescent="0.2"/>
    <row r="919" ht="30.75" customHeight="1" x14ac:dyDescent="0.2"/>
    <row r="920" ht="30.75" customHeight="1" x14ac:dyDescent="0.2"/>
    <row r="921" ht="30.75" customHeight="1" x14ac:dyDescent="0.2"/>
    <row r="922" ht="30.75" customHeight="1" x14ac:dyDescent="0.2"/>
    <row r="923" ht="30.75" customHeight="1" x14ac:dyDescent="0.2"/>
    <row r="924" ht="30.75" customHeight="1" x14ac:dyDescent="0.2"/>
    <row r="925" ht="30.75" customHeight="1" x14ac:dyDescent="0.2"/>
    <row r="926" ht="30.75" customHeight="1" x14ac:dyDescent="0.2"/>
    <row r="927" ht="30.75" customHeight="1" x14ac:dyDescent="0.2"/>
    <row r="928" ht="30.75" customHeight="1" x14ac:dyDescent="0.2"/>
    <row r="929" ht="30.75" customHeight="1" x14ac:dyDescent="0.2"/>
    <row r="930" ht="30.75" customHeight="1" x14ac:dyDescent="0.2"/>
    <row r="931" ht="30.75" customHeight="1" x14ac:dyDescent="0.2"/>
    <row r="932" ht="30.75" customHeight="1" x14ac:dyDescent="0.2"/>
    <row r="933" ht="30.75" customHeight="1" x14ac:dyDescent="0.2"/>
    <row r="934" ht="30.75" customHeight="1" x14ac:dyDescent="0.2"/>
    <row r="935" ht="30.75" customHeight="1" x14ac:dyDescent="0.2"/>
    <row r="936" ht="30.75" customHeight="1" x14ac:dyDescent="0.2"/>
    <row r="937" ht="30.75" customHeight="1" x14ac:dyDescent="0.2"/>
    <row r="938" ht="30.75" customHeight="1" x14ac:dyDescent="0.2"/>
    <row r="939" ht="30.75" customHeight="1" x14ac:dyDescent="0.2"/>
    <row r="940" ht="30.75" customHeight="1" x14ac:dyDescent="0.2"/>
    <row r="941" ht="30.75" customHeight="1" x14ac:dyDescent="0.2"/>
    <row r="942" ht="30.75" customHeight="1" x14ac:dyDescent="0.2"/>
    <row r="943" ht="30.75" customHeight="1" x14ac:dyDescent="0.2"/>
    <row r="944" ht="30.75" customHeight="1" x14ac:dyDescent="0.2"/>
    <row r="945" ht="30.75" customHeight="1" x14ac:dyDescent="0.2"/>
    <row r="946" ht="30.75" customHeight="1" x14ac:dyDescent="0.2"/>
    <row r="947" ht="30.75" customHeight="1" x14ac:dyDescent="0.2"/>
    <row r="948" ht="30.75" customHeight="1" x14ac:dyDescent="0.2"/>
    <row r="949" ht="30.75" customHeight="1" x14ac:dyDescent="0.2"/>
    <row r="950" ht="30.75" customHeight="1" x14ac:dyDescent="0.2"/>
    <row r="951" ht="30.75" customHeight="1" x14ac:dyDescent="0.2"/>
    <row r="952" ht="30.75" customHeight="1" x14ac:dyDescent="0.2"/>
    <row r="953" ht="30.75" customHeight="1" x14ac:dyDescent="0.2"/>
    <row r="954" ht="30.75" customHeight="1" x14ac:dyDescent="0.2"/>
    <row r="955" ht="30.75" customHeight="1" x14ac:dyDescent="0.2"/>
    <row r="956" ht="30.75" customHeight="1" x14ac:dyDescent="0.2"/>
    <row r="957" ht="30.75" customHeight="1" x14ac:dyDescent="0.2"/>
    <row r="958" ht="30.75" customHeight="1" x14ac:dyDescent="0.2"/>
    <row r="959" ht="30.75" customHeight="1" x14ac:dyDescent="0.2"/>
    <row r="960" ht="30.75" customHeight="1" x14ac:dyDescent="0.2"/>
    <row r="961" ht="30.75" customHeight="1" x14ac:dyDescent="0.2"/>
    <row r="962" ht="30.75" customHeight="1" x14ac:dyDescent="0.2"/>
    <row r="963" ht="30.75" customHeight="1" x14ac:dyDescent="0.2"/>
    <row r="964" ht="30.75" customHeight="1" x14ac:dyDescent="0.2"/>
    <row r="965" ht="30.75" customHeight="1" x14ac:dyDescent="0.2"/>
    <row r="966" ht="30.75" customHeight="1" x14ac:dyDescent="0.2"/>
    <row r="967" ht="30.75" customHeight="1" x14ac:dyDescent="0.2"/>
    <row r="968" ht="30.75" customHeight="1" x14ac:dyDescent="0.2"/>
    <row r="969" ht="30.75" customHeight="1" x14ac:dyDescent="0.2"/>
    <row r="970" ht="30.75" customHeight="1" x14ac:dyDescent="0.2"/>
    <row r="971" ht="30.75" customHeight="1" x14ac:dyDescent="0.2"/>
    <row r="972" ht="30.75" customHeight="1" x14ac:dyDescent="0.2"/>
    <row r="973" ht="30.75" customHeight="1" x14ac:dyDescent="0.2"/>
    <row r="974" ht="30.75" customHeight="1" x14ac:dyDescent="0.2"/>
    <row r="975" ht="30.75" customHeight="1" x14ac:dyDescent="0.2"/>
    <row r="976" ht="30.75" customHeight="1" x14ac:dyDescent="0.2"/>
    <row r="977" ht="30.75" customHeight="1" x14ac:dyDescent="0.2"/>
    <row r="978" ht="30.75" customHeight="1" x14ac:dyDescent="0.2"/>
    <row r="979" ht="30.75" customHeight="1" x14ac:dyDescent="0.2"/>
    <row r="980" ht="30.75" customHeight="1" x14ac:dyDescent="0.2"/>
    <row r="981" ht="30.75" customHeight="1" x14ac:dyDescent="0.2"/>
    <row r="982" ht="30.75" customHeight="1" x14ac:dyDescent="0.2"/>
    <row r="983" ht="30.75" customHeight="1" x14ac:dyDescent="0.2"/>
    <row r="984" ht="30.75" customHeight="1" x14ac:dyDescent="0.2"/>
    <row r="985" ht="30.75" customHeight="1" x14ac:dyDescent="0.2"/>
    <row r="986" ht="30.75" customHeight="1" x14ac:dyDescent="0.2"/>
    <row r="987" ht="30.75" customHeight="1" x14ac:dyDescent="0.2"/>
    <row r="988" ht="30.75" customHeight="1" x14ac:dyDescent="0.2"/>
    <row r="989" ht="30.75" customHeight="1" x14ac:dyDescent="0.2"/>
    <row r="990" ht="30.75" customHeight="1" x14ac:dyDescent="0.2"/>
    <row r="991" ht="30.75" customHeight="1" x14ac:dyDescent="0.2"/>
    <row r="992" ht="30.75" customHeight="1" x14ac:dyDescent="0.2"/>
    <row r="993" ht="30.75" customHeight="1" x14ac:dyDescent="0.2"/>
    <row r="994" ht="30.75" customHeight="1" x14ac:dyDescent="0.2"/>
    <row r="995" ht="30.75" customHeight="1" x14ac:dyDescent="0.2"/>
    <row r="996" ht="30.75" customHeight="1" x14ac:dyDescent="0.2"/>
    <row r="997" ht="30.75" customHeight="1" x14ac:dyDescent="0.2"/>
    <row r="998" ht="30.75" customHeight="1" x14ac:dyDescent="0.2"/>
    <row r="999" ht="30.75" customHeight="1" x14ac:dyDescent="0.2"/>
    <row r="1000" ht="30.75" customHeight="1" x14ac:dyDescent="0.2"/>
    <row r="1001" ht="30.75" customHeight="1" x14ac:dyDescent="0.2"/>
    <row r="1002" ht="30.75" customHeight="1" x14ac:dyDescent="0.2"/>
    <row r="1003" ht="30.75" customHeight="1" x14ac:dyDescent="0.2"/>
    <row r="1004" ht="30.75" customHeight="1" x14ac:dyDescent="0.2"/>
    <row r="1005" ht="30.75" customHeight="1" x14ac:dyDescent="0.2"/>
    <row r="1006" ht="30.75" customHeight="1" x14ac:dyDescent="0.2"/>
    <row r="1007" ht="30.75" customHeight="1" x14ac:dyDescent="0.2"/>
    <row r="1008" ht="30.75" customHeight="1" x14ac:dyDescent="0.2"/>
    <row r="1009" ht="30.75" customHeight="1" x14ac:dyDescent="0.2"/>
    <row r="1010" ht="30.75" customHeight="1" x14ac:dyDescent="0.2"/>
    <row r="1011" ht="30.75" customHeight="1" x14ac:dyDescent="0.2"/>
    <row r="1012" ht="30.75" customHeight="1" x14ac:dyDescent="0.2"/>
    <row r="1013" ht="30.75" customHeight="1" x14ac:dyDescent="0.2"/>
    <row r="1014" ht="30.75" customHeight="1" x14ac:dyDescent="0.2"/>
    <row r="1015" ht="30.75" customHeight="1" x14ac:dyDescent="0.2"/>
    <row r="1016" ht="30.75" customHeight="1" x14ac:dyDescent="0.2"/>
    <row r="1017" ht="30.75" customHeight="1" x14ac:dyDescent="0.2"/>
    <row r="1018" ht="30.75" customHeight="1" x14ac:dyDescent="0.2"/>
    <row r="1019" ht="30.75" customHeight="1" x14ac:dyDescent="0.2"/>
    <row r="1020" ht="30.75" customHeight="1" x14ac:dyDescent="0.2"/>
    <row r="1021" ht="30.75" customHeight="1" x14ac:dyDescent="0.2"/>
    <row r="1022" ht="30.75" customHeight="1" x14ac:dyDescent="0.2"/>
    <row r="1023" ht="30.75" customHeight="1" x14ac:dyDescent="0.2"/>
    <row r="1024" ht="30.75" customHeight="1" x14ac:dyDescent="0.2"/>
    <row r="1025" ht="30.75" customHeight="1" x14ac:dyDescent="0.2"/>
    <row r="1026" ht="30.75" customHeight="1" x14ac:dyDescent="0.2"/>
    <row r="1027" ht="30.75" customHeight="1" x14ac:dyDescent="0.2"/>
    <row r="1028" ht="30.75" customHeight="1" x14ac:dyDescent="0.2"/>
    <row r="1029" ht="30.75" customHeight="1" x14ac:dyDescent="0.2"/>
    <row r="1030" ht="30.75" customHeight="1" x14ac:dyDescent="0.2"/>
    <row r="1031" ht="30.75" customHeight="1" x14ac:dyDescent="0.2"/>
    <row r="1032" ht="30.75" customHeight="1" x14ac:dyDescent="0.2"/>
    <row r="1033" ht="30.75" customHeight="1" x14ac:dyDescent="0.2"/>
    <row r="1034" ht="30.75" customHeight="1" x14ac:dyDescent="0.2"/>
    <row r="1035" ht="30.75" customHeight="1" x14ac:dyDescent="0.2"/>
    <row r="1036" ht="30.75" customHeight="1" x14ac:dyDescent="0.2"/>
    <row r="1037" ht="30.75" customHeight="1" x14ac:dyDescent="0.2"/>
    <row r="1038" ht="30.75" customHeight="1" x14ac:dyDescent="0.2"/>
    <row r="1039" ht="30.75" customHeight="1" x14ac:dyDescent="0.2"/>
  </sheetData>
  <mergeCells count="1">
    <mergeCell ref="B1:D1"/>
  </mergeCells>
  <pageMargins left="0.45000000000000007" right="0.45000000000000007" top="0.5" bottom="0.5" header="0" footer="0"/>
  <pageSetup paperSize="9" scale="68" fitToHeight="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Commun</vt:lpstr>
      <vt:lpstr>Angela</vt:lpstr>
      <vt:lpstr>Aurelie</vt:lpstr>
      <vt:lpstr>Coralie</vt:lpstr>
      <vt:lpstr>Constantin</vt:lpstr>
      <vt:lpstr>JDB_Commun</vt:lpstr>
      <vt:lpstr>JDB_Angela</vt:lpstr>
      <vt:lpstr>JDB_Aurelie</vt:lpstr>
      <vt:lpstr>JDB_Coralie</vt:lpstr>
      <vt:lpstr>JDB_Constantin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Capterra_FR</dc:creator>
  <cp:lastModifiedBy>AURELIE sauge</cp:lastModifiedBy>
  <dcterms:created xsi:type="dcterms:W3CDTF">2019-09-18T13:29:49Z</dcterms:created>
  <dcterms:modified xsi:type="dcterms:W3CDTF">2022-01-27T00:58:44Z</dcterms:modified>
</cp:coreProperties>
</file>