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919F0A19-A8A2-CE45-A304-D6C135B0626D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19" l="1"/>
  <c r="D283" i="19"/>
  <c r="D283" i="5"/>
  <c r="H291" i="18"/>
  <c r="D280" i="5"/>
  <c r="H291" i="17"/>
  <c r="D284" i="17"/>
  <c r="N239" i="21"/>
  <c r="H291" i="20"/>
  <c r="D280" i="20"/>
  <c r="D280" i="19"/>
  <c r="D281" i="19" s="1"/>
  <c r="D280" i="18"/>
  <c r="D278" i="20"/>
  <c r="D279" i="20" s="1"/>
  <c r="D278" i="19"/>
  <c r="D278" i="18"/>
  <c r="D279" i="18" s="1"/>
  <c r="D278" i="17"/>
  <c r="D278" i="5"/>
  <c r="D279" i="5" s="1"/>
  <c r="D277" i="19"/>
  <c r="H266" i="19"/>
  <c r="D277" i="20"/>
  <c r="H266" i="18"/>
  <c r="D277" i="18"/>
  <c r="H266" i="17"/>
  <c r="D277" i="17"/>
  <c r="D277" i="5"/>
  <c r="D272" i="19"/>
  <c r="D252" i="18"/>
  <c r="D253" i="18" s="1"/>
  <c r="D271" i="17"/>
  <c r="D272" i="17" s="1"/>
  <c r="D261" i="17"/>
  <c r="D252" i="5"/>
  <c r="D253" i="5" s="1"/>
  <c r="D271" i="5"/>
  <c r="D272" i="5" s="1"/>
  <c r="H239" i="19"/>
  <c r="N187" i="21"/>
  <c r="C235" i="5"/>
  <c r="N233" i="21" l="1"/>
  <c r="N238" i="21"/>
  <c r="N237" i="21"/>
  <c r="N236" i="21"/>
  <c r="N235" i="21"/>
  <c r="N240" i="21" s="1"/>
  <c r="N242" i="21"/>
  <c r="E272" i="20"/>
  <c r="E273" i="20"/>
  <c r="E274" i="20"/>
  <c r="E275" i="20"/>
  <c r="E276" i="20"/>
  <c r="E277" i="20"/>
  <c r="E278" i="20"/>
  <c r="E286" i="20"/>
  <c r="E271" i="20"/>
  <c r="D273" i="20"/>
  <c r="D274" i="20" s="1"/>
  <c r="D275" i="20" s="1"/>
  <c r="D276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E291" i="20" s="1"/>
  <c r="C271" i="20"/>
  <c r="D271" i="20" s="1"/>
  <c r="J291" i="20"/>
  <c r="J291" i="19"/>
  <c r="E272" i="19"/>
  <c r="E271" i="19"/>
  <c r="D273" i="19"/>
  <c r="C271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J291" i="18"/>
  <c r="E272" i="18"/>
  <c r="E273" i="18"/>
  <c r="E274" i="18"/>
  <c r="E275" i="18"/>
  <c r="E276" i="18"/>
  <c r="E277" i="18"/>
  <c r="E271" i="18"/>
  <c r="D273" i="18"/>
  <c r="D274" i="18" s="1"/>
  <c r="D275" i="18" s="1"/>
  <c r="D276" i="18" s="1"/>
  <c r="D281" i="18" s="1"/>
  <c r="C271" i="18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J291" i="17"/>
  <c r="E271" i="17"/>
  <c r="C271" i="17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71" i="5"/>
  <c r="E272" i="5"/>
  <c r="E271" i="5"/>
  <c r="D282" i="18" l="1"/>
  <c r="D283" i="18" s="1"/>
  <c r="D284" i="18" s="1"/>
  <c r="D285" i="18" s="1"/>
  <c r="D286" i="18" s="1"/>
  <c r="E288" i="20"/>
  <c r="E280" i="20"/>
  <c r="E287" i="20"/>
  <c r="E279" i="20"/>
  <c r="E285" i="20"/>
  <c r="E290" i="20"/>
  <c r="E282" i="20"/>
  <c r="E284" i="20"/>
  <c r="E283" i="20"/>
  <c r="E289" i="20"/>
  <c r="E281" i="20"/>
  <c r="E278" i="18"/>
  <c r="E273" i="19"/>
  <c r="D274" i="19"/>
  <c r="E279" i="18"/>
  <c r="E283" i="18"/>
  <c r="E285" i="18"/>
  <c r="E284" i="18"/>
  <c r="E281" i="18"/>
  <c r="E280" i="18"/>
  <c r="D273" i="5"/>
  <c r="D274" i="5" s="1"/>
  <c r="C272" i="20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D272" i="20"/>
  <c r="D271" i="19"/>
  <c r="D271" i="18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87" i="18" l="1"/>
  <c r="E286" i="18"/>
  <c r="E282" i="18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J239" i="20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88" i="18" l="1"/>
  <c r="E287" i="18"/>
  <c r="D276" i="19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89" i="18" l="1"/>
  <c r="E288" i="18"/>
  <c r="E276" i="19"/>
  <c r="E273" i="17"/>
  <c r="D276" i="5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90" i="18" l="1"/>
  <c r="E289" i="18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91" i="18" l="1"/>
  <c r="E291" i="18" s="1"/>
  <c r="E290" i="18"/>
  <c r="D279" i="19"/>
  <c r="E278" i="19"/>
  <c r="D276" i="17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E279" i="19" l="1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E280" i="19" l="1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82" i="19" l="1"/>
  <c r="E281" i="19"/>
  <c r="D279" i="17"/>
  <c r="E278" i="17"/>
  <c r="D281" i="5"/>
  <c r="D282" i="5" s="1"/>
  <c r="D284" i="5" s="1"/>
  <c r="D285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E282" i="19" l="1"/>
  <c r="D280" i="17"/>
  <c r="E279" i="17"/>
  <c r="E281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D284" i="19" l="1"/>
  <c r="E283" i="19"/>
  <c r="D281" i="17"/>
  <c r="E280" i="17"/>
  <c r="E282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D285" i="19" l="1"/>
  <c r="E284" i="19"/>
  <c r="D282" i="17"/>
  <c r="E281" i="17"/>
  <c r="E283" i="5"/>
  <c r="D255" i="17"/>
  <c r="E254" i="17"/>
  <c r="D256" i="5"/>
  <c r="D257" i="5" s="1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6" i="19" l="1"/>
  <c r="E285" i="19"/>
  <c r="D283" i="17"/>
  <c r="E282" i="17"/>
  <c r="E284" i="5"/>
  <c r="D256" i="17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7" i="19" l="1"/>
  <c r="E286" i="19"/>
  <c r="E283" i="17"/>
  <c r="E285" i="5"/>
  <c r="D286" i="5"/>
  <c r="D257" i="17"/>
  <c r="E256" i="17"/>
  <c r="D258" i="5"/>
  <c r="E257" i="5"/>
  <c r="D257" i="20"/>
  <c r="E256" i="20"/>
  <c r="E256" i="19"/>
  <c r="E256" i="18"/>
  <c r="E228" i="20"/>
  <c r="E229" i="19"/>
  <c r="D230" i="19"/>
  <c r="E228" i="18"/>
  <c r="E229" i="17"/>
  <c r="D230" i="17"/>
  <c r="D231" i="5"/>
  <c r="E230" i="5"/>
  <c r="D288" i="19" l="1"/>
  <c r="E287" i="19"/>
  <c r="D285" i="17"/>
  <c r="E284" i="17"/>
  <c r="E286" i="5"/>
  <c r="D287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9" i="19" l="1"/>
  <c r="E288" i="19"/>
  <c r="D286" i="17"/>
  <c r="E285" i="17"/>
  <c r="D288" i="5"/>
  <c r="E287" i="5"/>
  <c r="D259" i="17"/>
  <c r="E258" i="17"/>
  <c r="D261" i="5"/>
  <c r="D262" i="5" s="1"/>
  <c r="D263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D290" i="19" l="1"/>
  <c r="E289" i="19"/>
  <c r="D287" i="17"/>
  <c r="E286" i="17"/>
  <c r="D289" i="5"/>
  <c r="E288" i="5"/>
  <c r="D260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D291" i="19" l="1"/>
  <c r="E291" i="19" s="1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D289" i="17" l="1"/>
  <c r="E288" i="17"/>
  <c r="E290" i="5"/>
  <c r="D291" i="5"/>
  <c r="E291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D290" i="17" l="1"/>
  <c r="E289" i="17"/>
  <c r="D263" i="17"/>
  <c r="E262" i="17"/>
  <c r="D264" i="5"/>
  <c r="D265" i="5" s="1"/>
  <c r="D266" i="5" s="1"/>
  <c r="E263" i="5"/>
  <c r="E262" i="20"/>
  <c r="D263" i="20"/>
  <c r="E262" i="19"/>
  <c r="D263" i="19"/>
  <c r="E262" i="18"/>
  <c r="E235" i="19"/>
  <c r="D236" i="19"/>
  <c r="E235" i="17"/>
  <c r="D236" i="17"/>
  <c r="E236" i="5"/>
  <c r="D237" i="5"/>
  <c r="E234" i="20"/>
  <c r="E234" i="18"/>
  <c r="D291" i="17" l="1"/>
  <c r="E291" i="17" s="1"/>
  <c r="E290" i="17"/>
  <c r="D264" i="17"/>
  <c r="E263" i="17"/>
  <c r="E264" i="5"/>
  <c r="E263" i="20"/>
  <c r="D264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65" i="17" l="1"/>
  <c r="E264" i="17"/>
  <c r="E266" i="5"/>
  <c r="E265" i="5"/>
  <c r="D265" i="20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D266" i="17" l="1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D59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4" i="19" l="1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<sst xmlns="http://schemas.openxmlformats.org/spreadsheetml/2006/main" count="670" uniqueCount="372">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</sst>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20" xfId="0" applyNumberFormat="1" applyFont="1" applyFill="1" applyBorder="1" applyAlignment="1">
      <alignment horizontal="left" vertical="center" wrapText="1"/>
    </xf>
    <xf numFmtId="166" fontId="15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7" fontId="10" fillId="6" borderId="7" xfId="2" applyNumberFormat="1" applyFont="1" applyFill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Border="1" applyAlignment="1">
      <alignment horizontal="left" vertical="center" wrapText="1"/>
    </xf>
    <xf numFmtId="0" fontId="14" fillId="0" borderId="12" xfId="2" applyFont="1" applyBorder="1" applyAlignment="1">
      <alignment horizontal="left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3" borderId="0" xfId="2" applyNumberFormat="1" applyFont="1" applyFill="1" applyAlignment="1">
      <alignment horizontal="left" vertical="center" wrapText="1"/>
    </xf>
    <xf numFmtId="166" fontId="15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167" fontId="10" fillId="3" borderId="0" xfId="2" applyNumberFormat="1" applyFont="1" applyFill="1" applyBorder="1" applyAlignment="1">
      <alignment horizontal="left" vertical="center" wrapText="1"/>
    </xf>
    <xf numFmtId="166" fontId="15" fillId="0" borderId="12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Commun!$C$271:$C$291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Commun!$D$271:$D$291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3.8784722222222223</c:v>
                </c:pt>
                <c:pt idx="2">
                  <c:v>3.8784722222222223</c:v>
                </c:pt>
                <c:pt idx="3">
                  <c:v>3.7986111111111112</c:v>
                </c:pt>
                <c:pt idx="4">
                  <c:v>3.7986111111111112</c:v>
                </c:pt>
                <c:pt idx="5">
                  <c:v>3.7986111111111112</c:v>
                </c:pt>
                <c:pt idx="6">
                  <c:v>2.5173611111111112</c:v>
                </c:pt>
                <c:pt idx="7">
                  <c:v>1.9131944444444444</c:v>
                </c:pt>
                <c:pt idx="8">
                  <c:v>1.3298611111111112</c:v>
                </c:pt>
                <c:pt idx="9">
                  <c:v>1.2673611111111112</c:v>
                </c:pt>
                <c:pt idx="10">
                  <c:v>1.2673611111111112</c:v>
                </c:pt>
                <c:pt idx="11">
                  <c:v>1.1423611111111112</c:v>
                </c:pt>
                <c:pt idx="12">
                  <c:v>0.8715277777777779</c:v>
                </c:pt>
                <c:pt idx="13">
                  <c:v>0.40972222222222232</c:v>
                </c:pt>
                <c:pt idx="14">
                  <c:v>0.38888888888888901</c:v>
                </c:pt>
                <c:pt idx="15">
                  <c:v>0.38888888888888901</c:v>
                </c:pt>
                <c:pt idx="16">
                  <c:v>0.38888888888888901</c:v>
                </c:pt>
                <c:pt idx="17">
                  <c:v>0.38888888888888901</c:v>
                </c:pt>
                <c:pt idx="18">
                  <c:v>0.38888888888888901</c:v>
                </c:pt>
                <c:pt idx="19">
                  <c:v>0.38888888888888901</c:v>
                </c:pt>
                <c:pt idx="20">
                  <c:v>0.38888888888888901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9.3750000000000083E-2</c:v>
                </c:pt>
                <c:pt idx="14">
                  <c:v>9.3750000000000083E-2</c:v>
                </c:pt>
                <c:pt idx="15">
                  <c:v>9.3750000000000083E-2</c:v>
                </c:pt>
                <c:pt idx="16">
                  <c:v>9.3750000000000083E-2</c:v>
                </c:pt>
                <c:pt idx="17">
                  <c:v>9.3750000000000083E-2</c:v>
                </c:pt>
                <c:pt idx="18">
                  <c:v>9.3750000000000083E-2</c:v>
                </c:pt>
                <c:pt idx="19">
                  <c:v>9.3750000000000083E-2</c:v>
                </c:pt>
                <c:pt idx="20">
                  <c:v>9.3750000000000083E-2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0.63541666666666674</c:v>
                </c:pt>
                <c:pt idx="10">
                  <c:v>0.63541666666666674</c:v>
                </c:pt>
                <c:pt idx="11">
                  <c:v>0.51041666666666674</c:v>
                </c:pt>
                <c:pt idx="12">
                  <c:v>0.48958333333333343</c:v>
                </c:pt>
                <c:pt idx="13">
                  <c:v>0.23958333333333343</c:v>
                </c:pt>
                <c:pt idx="14">
                  <c:v>0.21875000000000008</c:v>
                </c:pt>
                <c:pt idx="15">
                  <c:v>0.21875000000000008</c:v>
                </c:pt>
                <c:pt idx="16">
                  <c:v>0.21875000000000008</c:v>
                </c:pt>
                <c:pt idx="17">
                  <c:v>0.21875000000000008</c:v>
                </c:pt>
                <c:pt idx="18">
                  <c:v>0.21875000000000008</c:v>
                </c:pt>
                <c:pt idx="19">
                  <c:v>0.21875000000000008</c:v>
                </c:pt>
                <c:pt idx="20">
                  <c:v>0.21875000000000008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0.3611111111111111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-5.5555555555555552E-2</c:v>
                </c:pt>
                <c:pt idx="13">
                  <c:v>-5.5555555555555552E-2</c:v>
                </c:pt>
                <c:pt idx="14">
                  <c:v>-5.5555555555555552E-2</c:v>
                </c:pt>
                <c:pt idx="15">
                  <c:v>-5.5555555555555552E-2</c:v>
                </c:pt>
                <c:pt idx="16">
                  <c:v>-5.5555555555555552E-2</c:v>
                </c:pt>
                <c:pt idx="17">
                  <c:v>-5.5555555555555552E-2</c:v>
                </c:pt>
                <c:pt idx="18">
                  <c:v>-5.5555555555555552E-2</c:v>
                </c:pt>
                <c:pt idx="19">
                  <c:v>-5.5555555555555552E-2</c:v>
                </c:pt>
                <c:pt idx="20">
                  <c:v>-5.5555555555555552E-2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-0.53125</c:v>
                </c:pt>
                <c:pt idx="10">
                  <c:v>-0.53125</c:v>
                </c:pt>
                <c:pt idx="11">
                  <c:v>-0.53125</c:v>
                </c:pt>
                <c:pt idx="12">
                  <c:v>-0.53125</c:v>
                </c:pt>
                <c:pt idx="13">
                  <c:v>-0.53125</c:v>
                </c:pt>
                <c:pt idx="14">
                  <c:v>-0.53125</c:v>
                </c:pt>
                <c:pt idx="15">
                  <c:v>-0.53125</c:v>
                </c:pt>
                <c:pt idx="16">
                  <c:v>-0.53125</c:v>
                </c:pt>
                <c:pt idx="17">
                  <c:v>-0.53125</c:v>
                </c:pt>
                <c:pt idx="18">
                  <c:v>-0.53125</c:v>
                </c:pt>
                <c:pt idx="19">
                  <c:v>-0.53125</c:v>
                </c:pt>
                <c:pt idx="20">
                  <c:v>-0.53125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9.3750000000000083E-2</c:v>
                </c:pt>
                <c:pt idx="14">
                  <c:v>9.3750000000000083E-2</c:v>
                </c:pt>
                <c:pt idx="15">
                  <c:v>9.3750000000000083E-2</c:v>
                </c:pt>
                <c:pt idx="16">
                  <c:v>9.3750000000000083E-2</c:v>
                </c:pt>
                <c:pt idx="17">
                  <c:v>9.3750000000000083E-2</c:v>
                </c:pt>
                <c:pt idx="18">
                  <c:v>9.3750000000000083E-2</c:v>
                </c:pt>
                <c:pt idx="19">
                  <c:v>9.3750000000000083E-2</c:v>
                </c:pt>
                <c:pt idx="20">
                  <c:v>9.3750000000000083E-2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0.63541666666666674</c:v>
                </c:pt>
                <c:pt idx="10">
                  <c:v>0.63541666666666674</c:v>
                </c:pt>
                <c:pt idx="11">
                  <c:v>0.51041666666666674</c:v>
                </c:pt>
                <c:pt idx="12">
                  <c:v>0.48958333333333343</c:v>
                </c:pt>
                <c:pt idx="13">
                  <c:v>0.23958333333333343</c:v>
                </c:pt>
                <c:pt idx="14">
                  <c:v>0.21875000000000008</c:v>
                </c:pt>
                <c:pt idx="15">
                  <c:v>0.21875000000000008</c:v>
                </c:pt>
                <c:pt idx="16">
                  <c:v>0.21875000000000008</c:v>
                </c:pt>
                <c:pt idx="17">
                  <c:v>0.21875000000000008</c:v>
                </c:pt>
                <c:pt idx="18">
                  <c:v>0.21875000000000008</c:v>
                </c:pt>
                <c:pt idx="19">
                  <c:v>0.21875000000000008</c:v>
                </c:pt>
                <c:pt idx="20">
                  <c:v>0.21875000000000008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0.3611111111111111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-5.5555555555555552E-2</c:v>
                </c:pt>
                <c:pt idx="13">
                  <c:v>-5.5555555555555552E-2</c:v>
                </c:pt>
                <c:pt idx="14">
                  <c:v>-5.5555555555555552E-2</c:v>
                </c:pt>
                <c:pt idx="15">
                  <c:v>-5.5555555555555552E-2</c:v>
                </c:pt>
                <c:pt idx="16">
                  <c:v>-5.5555555555555552E-2</c:v>
                </c:pt>
                <c:pt idx="17">
                  <c:v>-5.5555555555555552E-2</c:v>
                </c:pt>
                <c:pt idx="18">
                  <c:v>-5.5555555555555552E-2</c:v>
                </c:pt>
                <c:pt idx="19">
                  <c:v>-5.5555555555555552E-2</c:v>
                </c:pt>
                <c:pt idx="20">
                  <c:v>-5.5555555555555552E-2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-0.53125</c:v>
                </c:pt>
                <c:pt idx="10">
                  <c:v>-0.53125</c:v>
                </c:pt>
                <c:pt idx="11">
                  <c:v>-0.53125</c:v>
                </c:pt>
                <c:pt idx="12">
                  <c:v>-0.53125</c:v>
                </c:pt>
                <c:pt idx="13">
                  <c:v>-0.53125</c:v>
                </c:pt>
                <c:pt idx="14">
                  <c:v>-0.53125</c:v>
                </c:pt>
                <c:pt idx="15">
                  <c:v>-0.53125</c:v>
                </c:pt>
                <c:pt idx="16">
                  <c:v>-0.53125</c:v>
                </c:pt>
                <c:pt idx="17">
                  <c:v>-0.53125</c:v>
                </c:pt>
                <c:pt idx="18">
                  <c:v>-0.53125</c:v>
                </c:pt>
                <c:pt idx="19">
                  <c:v>-0.53125</c:v>
                </c:pt>
                <c:pt idx="20">
                  <c:v>-0.53125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4.1101190476190474</c:v>
                </c:pt>
                <c:pt idx="14">
                  <c:v>4.1101190476190474</c:v>
                </c:pt>
                <c:pt idx="15">
                  <c:v>4.1101190476190474</c:v>
                </c:pt>
                <c:pt idx="16">
                  <c:v>4.0684523809523805</c:v>
                </c:pt>
                <c:pt idx="17">
                  <c:v>4.0684523809523805</c:v>
                </c:pt>
                <c:pt idx="18">
                  <c:v>4.0267857142857135</c:v>
                </c:pt>
                <c:pt idx="19">
                  <c:v>3.9017857142857135</c:v>
                </c:pt>
                <c:pt idx="20">
                  <c:v>3.9017857142857135</c:v>
                </c:pt>
                <c:pt idx="21">
                  <c:v>3.8392857142857135</c:v>
                </c:pt>
                <c:pt idx="22">
                  <c:v>3.7767857142857135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21">
  <autoFilter ref="B2:D34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15">
  <autoFilter ref="B2:D115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44" totalsRowShown="0">
  <autoFilter ref="B2:D144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3">
  <autoFilter ref="B2:D73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1"/>
  <sheetViews>
    <sheetView showGridLines="0" zoomScaleNormal="100" workbookViewId="0">
      <pane ySplit="1" topLeftCell="A257" activePane="bottomLeft" state="frozen"/>
      <selection pane="bottomLeft" activeCell="D283" sqref="D28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47" t="s">
        <v>8</v>
      </c>
      <c r="C2" s="148"/>
      <c r="D2" s="148"/>
      <c r="E2" s="148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47" t="s">
        <v>3</v>
      </c>
      <c r="C25" s="148"/>
      <c r="D25" s="148"/>
      <c r="E25" s="148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47" t="s">
        <v>4</v>
      </c>
      <c r="C57" s="148"/>
      <c r="D57" s="148"/>
      <c r="E57" s="148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47" t="s">
        <v>5</v>
      </c>
      <c r="C82" s="148"/>
      <c r="D82" s="148"/>
      <c r="E82" s="148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47" t="s">
        <v>6</v>
      </c>
      <c r="C107" s="148"/>
      <c r="D107" s="148"/>
      <c r="E107" s="148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47" t="s">
        <v>9</v>
      </c>
      <c r="C150" s="148"/>
      <c r="D150" s="148"/>
      <c r="E150" s="148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47" t="s">
        <v>253</v>
      </c>
      <c r="C191" s="148"/>
      <c r="D191" s="148"/>
      <c r="E191" s="148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47" t="s">
        <v>307</v>
      </c>
      <c r="C217" s="148"/>
      <c r="D217" s="148"/>
      <c r="E217" s="148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47" t="s">
        <v>327</v>
      </c>
      <c r="C243" s="148"/>
      <c r="D243" s="148"/>
      <c r="E243" s="148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64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D256-(JDB_Aurelie!C71+JDB_Aurelie!C72)</f>
        <v>4.1101190476190474</v>
      </c>
      <c r="E257" s="9">
        <f t="shared" si="30"/>
        <v>0.93817934782608703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4.1101190476190474</v>
      </c>
      <c r="E258" s="9">
        <f t="shared" si="30"/>
        <v>0.93817934782608703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4.1101190476190474</v>
      </c>
      <c r="E259" s="9">
        <f t="shared" si="30"/>
        <v>0.93817934782608703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4.0684523809523805</v>
      </c>
      <c r="E260" s="9">
        <f t="shared" si="30"/>
        <v>0.92866847826086951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4.0684523809523805</v>
      </c>
      <c r="E261" s="9">
        <f t="shared" si="30"/>
        <v>0.92866847826086951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4.0267857142857135</v>
      </c>
      <c r="E262" s="9">
        <f t="shared" si="30"/>
        <v>0.91915760869565211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3.9017857142857135</v>
      </c>
      <c r="E263" s="9">
        <f t="shared" si="30"/>
        <v>0.89062499999999989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 t="shared" si="33"/>
        <v>3.9017857142857135</v>
      </c>
      <c r="E264" s="9">
        <f t="shared" si="30"/>
        <v>0.89062499999999989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D264-(JDB_Aurelie!C75)</f>
        <v>3.8392857142857135</v>
      </c>
      <c r="E265" s="9">
        <f t="shared" si="30"/>
        <v>0.87635869565217384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3.7767857142857135</v>
      </c>
      <c r="E266" s="9">
        <f t="shared" si="30"/>
        <v>0.86209239130434778</v>
      </c>
    </row>
    <row r="270" spans="1:5" ht="26" x14ac:dyDescent="0.2">
      <c r="B270" s="147" t="s">
        <v>328</v>
      </c>
      <c r="C270" s="148"/>
      <c r="D270" s="148"/>
      <c r="E270" s="148"/>
    </row>
    <row r="271" spans="1:5" x14ac:dyDescent="0.2">
      <c r="A271">
        <v>1</v>
      </c>
      <c r="B271" s="4">
        <f>B266+1</f>
        <v>44691</v>
      </c>
      <c r="C271" s="5">
        <f>($F$1*4/7)*A291</f>
        <v>4</v>
      </c>
      <c r="D271" s="5">
        <f>C271-(JDB_Angela!C95)</f>
        <v>3.9583333333333335</v>
      </c>
      <c r="E271" s="9">
        <f>D271/$C$271</f>
        <v>0.98958333333333337</v>
      </c>
    </row>
    <row r="272" spans="1:5" x14ac:dyDescent="0.2">
      <c r="A272">
        <v>2</v>
      </c>
      <c r="B272" s="4">
        <f>B271+1</f>
        <v>44692</v>
      </c>
      <c r="C272" s="5">
        <f>C271-(($F$1/7)*4)</f>
        <v>3.8095238095238093</v>
      </c>
      <c r="D272" s="5">
        <f>D271-(JDB_Angela!C96+JDB_Coralie!C127+JDB_Coralie!C128)</f>
        <v>3.8784722222222223</v>
      </c>
      <c r="E272" s="9">
        <f t="shared" ref="E272:E291" si="34">D272/$C$271</f>
        <v>0.96961805555555558</v>
      </c>
    </row>
    <row r="273" spans="1:5" x14ac:dyDescent="0.2">
      <c r="A273">
        <v>3</v>
      </c>
      <c r="B273" s="4">
        <f t="shared" ref="B273:B291" si="35">B272+1</f>
        <v>44693</v>
      </c>
      <c r="C273" s="5">
        <f t="shared" ref="C273:C291" si="36">C272-(($F$1/7)*4)</f>
        <v>3.6190476190476186</v>
      </c>
      <c r="D273" s="5">
        <f t="shared" ref="D273:D291" si="37">D272</f>
        <v>3.8784722222222223</v>
      </c>
      <c r="E273" s="9">
        <f t="shared" si="34"/>
        <v>0.96961805555555558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3.4285714285714279</v>
      </c>
      <c r="D274" s="5">
        <f>D273-(JDB_Angela!C97+JDB_Angela!C98+JDB_Coralie!C129)</f>
        <v>3.7986111111111112</v>
      </c>
      <c r="E274" s="9">
        <f t="shared" si="34"/>
        <v>0.94965277777777779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3.2380952380952372</v>
      </c>
      <c r="D275" s="5">
        <f t="shared" si="37"/>
        <v>3.7986111111111112</v>
      </c>
      <c r="E275" s="9">
        <f t="shared" si="34"/>
        <v>0.94965277777777779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3.0476190476190466</v>
      </c>
      <c r="D276" s="5">
        <f t="shared" si="37"/>
        <v>3.7986111111111112</v>
      </c>
      <c r="E276" s="9">
        <f t="shared" si="34"/>
        <v>0.94965277777777779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2.8571428571428559</v>
      </c>
      <c r="D277" s="5">
        <f>D276-(JDB_Angela!C99+JDB_Angela!C100+JDB_Angela!C101+JDB_Angela!C102+JDB_Angela!C103+JDB_Angela!C104+JDB_Aurelie!C78+JDB_Aurelie!C79+JDB_Coralie!C130+JDB_Coralie!C131+JDB_Coralie!C132+JDB_Coralie!C133+JDB_Coralie!C134+JDB_Coralie!C135+JDB_Coralie!C136+JDB_Constantin!C42+JDB_Constantin!C43+JDB_Constantin!C44+JDB_Constantin!C45)</f>
        <v>2.5173611111111112</v>
      </c>
      <c r="E277" s="9">
        <f t="shared" si="34"/>
        <v>0.62934027777777779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2.6666666666666652</v>
      </c>
      <c r="D278" s="5">
        <f>D277-(JDB_Coralie!C137+JDB_Coralie!C138+JDB_Constantin!C46+JDB_Commun!C30*4)</f>
        <v>1.9131944444444444</v>
      </c>
      <c r="E278" s="9">
        <f t="shared" si="34"/>
        <v>0.4782986111111111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2.4761904761904745</v>
      </c>
      <c r="D279" s="5">
        <f>D278-(JDB_Aurelie!C80+JDB_Constantin!C47)</f>
        <v>1.3298611111111112</v>
      </c>
      <c r="E279" s="9">
        <f t="shared" si="34"/>
        <v>0.33246527777777779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2.2857142857142838</v>
      </c>
      <c r="D280" s="5">
        <f>D279-(JDB_Aurelie!C81)</f>
        <v>1.2673611111111112</v>
      </c>
      <c r="E280" s="9">
        <f t="shared" si="34"/>
        <v>0.31684027777777779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2.0952380952380931</v>
      </c>
      <c r="D281" s="5">
        <f t="shared" si="37"/>
        <v>1.2673611111111112</v>
      </c>
      <c r="E281" s="9">
        <f t="shared" si="34"/>
        <v>0.31684027777777779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1.9047619047619027</v>
      </c>
      <c r="D282" s="5">
        <f>D281-(JDB_Aurelie!C82)</f>
        <v>1.1423611111111112</v>
      </c>
      <c r="E282" s="9">
        <f t="shared" si="34"/>
        <v>0.28559027777777779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1.7142857142857122</v>
      </c>
      <c r="D283" s="5">
        <f>D282-(JDB_Aurelie!C83+JDB_Coralie!C143)</f>
        <v>0.8715277777777779</v>
      </c>
      <c r="E283" s="9">
        <f t="shared" si="34"/>
        <v>0.21788194444444448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1.5238095238095217</v>
      </c>
      <c r="D284" s="5">
        <f>D283-(JDB_Angela!C105+JDB_Angela!C106+JDB_Angela!C107+JDB_Angela!C108+JDB_Angela!C109+JDB_Aurelie!C84+JDB_Aurelie!C85)</f>
        <v>0.40972222222222232</v>
      </c>
      <c r="E284" s="9">
        <f t="shared" si="34"/>
        <v>0.10243055555555558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1.3333333333333313</v>
      </c>
      <c r="D285" s="5">
        <f>D284-(JDB_Aurelie!C86)</f>
        <v>0.38888888888888901</v>
      </c>
      <c r="E285" s="9">
        <f t="shared" si="34"/>
        <v>9.7222222222222252E-2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1.1428571428571408</v>
      </c>
      <c r="D286" s="5">
        <f t="shared" si="37"/>
        <v>0.38888888888888901</v>
      </c>
      <c r="E286" s="9">
        <f t="shared" si="34"/>
        <v>9.7222222222222252E-2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0.95238095238095033</v>
      </c>
      <c r="D287" s="5">
        <f t="shared" si="37"/>
        <v>0.38888888888888901</v>
      </c>
      <c r="E287" s="9">
        <f t="shared" si="34"/>
        <v>9.7222222222222252E-2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0.76190476190475986</v>
      </c>
      <c r="D288" s="5">
        <f t="shared" si="37"/>
        <v>0.38888888888888901</v>
      </c>
      <c r="E288" s="9">
        <f t="shared" si="34"/>
        <v>9.7222222222222252E-2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0.5714285714285694</v>
      </c>
      <c r="D289" s="5">
        <f t="shared" si="37"/>
        <v>0.38888888888888901</v>
      </c>
      <c r="E289" s="9">
        <f t="shared" si="34"/>
        <v>9.7222222222222252E-2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0.38095238095237893</v>
      </c>
      <c r="D290" s="5">
        <f t="shared" si="37"/>
        <v>0.38888888888888901</v>
      </c>
      <c r="E290" s="9">
        <f t="shared" si="34"/>
        <v>9.7222222222222252E-2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0.19047619047618847</v>
      </c>
      <c r="D291" s="5">
        <f t="shared" si="37"/>
        <v>0.38888888888888901</v>
      </c>
      <c r="E291" s="9">
        <f t="shared" si="34"/>
        <v>9.7222222222222252E-2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1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28" zoomScale="113" zoomScaleNormal="115" workbookViewId="0">
      <selection activeCell="B143" sqref="B143:D143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9" t="s">
        <v>123</v>
      </c>
      <c r="C1" s="150"/>
      <c r="D1" s="15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5">
        <v>44627</v>
      </c>
      <c r="C92" s="116">
        <v>3.472222222222222E-3</v>
      </c>
      <c r="D92" s="117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x14ac:dyDescent="0.2">
      <c r="B123" s="77">
        <v>44677</v>
      </c>
      <c r="C123" s="66">
        <v>3.472222222222222E-3</v>
      </c>
      <c r="D123" s="63" t="s">
        <v>163</v>
      </c>
    </row>
    <row r="124" spans="2:4" ht="30.75" customHeight="1" x14ac:dyDescent="0.2">
      <c r="B124" s="77">
        <v>44681</v>
      </c>
      <c r="C124" s="66">
        <v>0.125</v>
      </c>
      <c r="D124" s="63" t="s">
        <v>344</v>
      </c>
    </row>
    <row r="125" spans="2:4" ht="30.75" customHeight="1" x14ac:dyDescent="0.2">
      <c r="B125" s="77">
        <v>44684</v>
      </c>
      <c r="C125" s="66">
        <v>0.17708333333333334</v>
      </c>
      <c r="D125" s="63" t="s">
        <v>344</v>
      </c>
    </row>
    <row r="126" spans="2:4" ht="30" customHeight="1" thickBot="1" x14ac:dyDescent="0.25">
      <c r="B126" s="78">
        <v>44685</v>
      </c>
      <c r="C126" s="74">
        <v>0.20833333333333334</v>
      </c>
      <c r="D126" s="62" t="s">
        <v>344</v>
      </c>
    </row>
    <row r="127" spans="2:4" ht="30.75" customHeight="1" thickTop="1" x14ac:dyDescent="0.2">
      <c r="B127" s="77">
        <v>44692</v>
      </c>
      <c r="C127" s="66">
        <v>3.472222222222222E-3</v>
      </c>
      <c r="D127" s="64" t="s">
        <v>341</v>
      </c>
    </row>
    <row r="128" spans="2:4" ht="30.75" customHeight="1" x14ac:dyDescent="0.2">
      <c r="B128" s="77">
        <v>44692</v>
      </c>
      <c r="C128" s="66">
        <v>1.3888888888888888E-2</v>
      </c>
      <c r="D128" s="63" t="s">
        <v>135</v>
      </c>
    </row>
    <row r="129" spans="2:4" ht="30.75" customHeight="1" x14ac:dyDescent="0.2">
      <c r="B129" s="77">
        <v>44694</v>
      </c>
      <c r="C129" s="66">
        <v>6.9444444444444441E-3</v>
      </c>
      <c r="D129" s="63" t="s">
        <v>320</v>
      </c>
    </row>
    <row r="130" spans="2:4" ht="30.75" customHeight="1" x14ac:dyDescent="0.2">
      <c r="B130" s="77">
        <v>44697</v>
      </c>
      <c r="C130" s="66">
        <v>6.25E-2</v>
      </c>
      <c r="D130" s="63" t="s">
        <v>342</v>
      </c>
    </row>
    <row r="131" spans="2:4" ht="30.75" customHeight="1" x14ac:dyDescent="0.2">
      <c r="B131" s="77">
        <v>44697</v>
      </c>
      <c r="C131" s="66">
        <v>6.9444444444444441E-3</v>
      </c>
      <c r="D131" s="63" t="s">
        <v>345</v>
      </c>
    </row>
    <row r="132" spans="2:4" ht="30.75" customHeight="1" x14ac:dyDescent="0.2">
      <c r="B132" s="77">
        <v>44697</v>
      </c>
      <c r="C132" s="66">
        <v>4.1666666666666664E-2</v>
      </c>
      <c r="D132" s="63" t="s">
        <v>346</v>
      </c>
    </row>
    <row r="133" spans="2:4" ht="30.75" customHeight="1" x14ac:dyDescent="0.2">
      <c r="B133" s="77">
        <v>44697</v>
      </c>
      <c r="C133" s="66">
        <v>6.9444444444444441E-3</v>
      </c>
      <c r="D133" s="63" t="s">
        <v>135</v>
      </c>
    </row>
    <row r="134" spans="2:4" ht="30.75" customHeight="1" x14ac:dyDescent="0.2">
      <c r="B134" s="77">
        <v>44697</v>
      </c>
      <c r="C134" s="66">
        <v>2.0833333333333332E-2</v>
      </c>
      <c r="D134" s="63" t="s">
        <v>238</v>
      </c>
    </row>
    <row r="135" spans="2:4" ht="30.75" customHeight="1" x14ac:dyDescent="0.2">
      <c r="B135" s="77">
        <v>44697</v>
      </c>
      <c r="C135" s="66">
        <v>2.7777777777777776E-2</v>
      </c>
      <c r="D135" s="63" t="s">
        <v>347</v>
      </c>
    </row>
    <row r="136" spans="2:4" ht="30.75" customHeight="1" x14ac:dyDescent="0.2">
      <c r="B136" s="77">
        <v>44697</v>
      </c>
      <c r="C136" s="66">
        <v>0.14930555555555555</v>
      </c>
      <c r="D136" s="63" t="s">
        <v>348</v>
      </c>
    </row>
    <row r="137" spans="2:4" ht="30.75" customHeight="1" x14ac:dyDescent="0.2">
      <c r="B137" s="77">
        <v>44698</v>
      </c>
      <c r="C137" s="66">
        <v>4.1666666666666664E-2</v>
      </c>
      <c r="D137" s="63" t="s">
        <v>349</v>
      </c>
    </row>
    <row r="138" spans="2:4" ht="30.75" customHeight="1" x14ac:dyDescent="0.2">
      <c r="B138" s="77">
        <v>44698</v>
      </c>
      <c r="C138" s="66">
        <v>0.10416666666666667</v>
      </c>
      <c r="D138" s="63" t="s">
        <v>350</v>
      </c>
    </row>
    <row r="139" spans="2:4" ht="30.75" customHeight="1" x14ac:dyDescent="0.2">
      <c r="B139" s="77">
        <v>44700</v>
      </c>
      <c r="C139" s="66">
        <v>3.125E-2</v>
      </c>
      <c r="D139" s="63" t="s">
        <v>359</v>
      </c>
    </row>
    <row r="140" spans="2:4" ht="30.75" customHeight="1" x14ac:dyDescent="0.2">
      <c r="B140" s="77">
        <v>44700</v>
      </c>
      <c r="C140" s="66">
        <v>4.1666666666666664E-2</v>
      </c>
      <c r="D140" s="63" t="s">
        <v>360</v>
      </c>
    </row>
    <row r="141" spans="2:4" ht="30.75" customHeight="1" x14ac:dyDescent="0.2">
      <c r="B141" s="77">
        <v>44700</v>
      </c>
      <c r="C141" s="66">
        <v>6.9444444444444441E-3</v>
      </c>
      <c r="D141" s="63" t="s">
        <v>361</v>
      </c>
    </row>
    <row r="142" spans="2:4" ht="30.75" customHeight="1" x14ac:dyDescent="0.2">
      <c r="B142" s="77">
        <v>44701</v>
      </c>
      <c r="C142" s="66">
        <v>0.16666666666666666</v>
      </c>
      <c r="D142" s="63" t="s">
        <v>362</v>
      </c>
    </row>
    <row r="143" spans="2:4" ht="30.75" customHeight="1" x14ac:dyDescent="0.2">
      <c r="B143" s="77">
        <v>44703</v>
      </c>
      <c r="C143" s="66">
        <v>0.25</v>
      </c>
      <c r="D143" s="63" t="s">
        <v>362</v>
      </c>
    </row>
    <row r="144" spans="2:4" ht="30.75" customHeight="1" x14ac:dyDescent="0.2">
      <c r="B144" s="136"/>
      <c r="C144" s="116"/>
      <c r="D144" s="137"/>
    </row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38" zoomScaleNormal="100" workbookViewId="0">
      <selection activeCell="D52" sqref="D5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9" t="s">
        <v>184</v>
      </c>
      <c r="C1" s="150"/>
      <c r="D1" s="15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thickBot="1" x14ac:dyDescent="0.25">
      <c r="B41" s="87">
        <v>44655</v>
      </c>
      <c r="C41" s="82">
        <v>4.1666666666666664E-2</v>
      </c>
      <c r="D41" s="30" t="s">
        <v>312</v>
      </c>
    </row>
    <row r="42" spans="2:4" ht="30.75" customHeight="1" thickTop="1" x14ac:dyDescent="0.2">
      <c r="B42" s="86">
        <v>44697</v>
      </c>
      <c r="C42" s="84">
        <v>4.1666666666666664E-2</v>
      </c>
      <c r="D42" s="85" t="s">
        <v>351</v>
      </c>
    </row>
    <row r="43" spans="2:4" ht="30.75" customHeight="1" x14ac:dyDescent="0.2">
      <c r="B43" s="86">
        <v>44697</v>
      </c>
      <c r="C43" s="84">
        <v>0.125</v>
      </c>
      <c r="D43" s="85" t="s">
        <v>352</v>
      </c>
    </row>
    <row r="44" spans="2:4" ht="30.75" customHeight="1" x14ac:dyDescent="0.2">
      <c r="B44" s="86">
        <v>44697</v>
      </c>
      <c r="C44" s="84">
        <v>0.16666666666666666</v>
      </c>
      <c r="D44" s="85" t="s">
        <v>353</v>
      </c>
    </row>
    <row r="45" spans="2:4" ht="30.75" customHeight="1" x14ac:dyDescent="0.2">
      <c r="B45" s="86">
        <v>44697</v>
      </c>
      <c r="C45" s="84">
        <v>8.3333333333333329E-2</v>
      </c>
      <c r="D45" s="85" t="s">
        <v>354</v>
      </c>
    </row>
    <row r="46" spans="2:4" ht="30.75" customHeight="1" x14ac:dyDescent="0.2">
      <c r="B46" s="86">
        <v>44698</v>
      </c>
      <c r="C46" s="84">
        <v>0.16666666666666666</v>
      </c>
      <c r="D46" s="85" t="s">
        <v>355</v>
      </c>
    </row>
    <row r="47" spans="2:4" ht="30.75" customHeight="1" x14ac:dyDescent="0.2">
      <c r="B47" s="86">
        <v>44699</v>
      </c>
      <c r="C47" s="84">
        <v>0.45833333333333331</v>
      </c>
      <c r="D47" s="85" t="s">
        <v>358</v>
      </c>
    </row>
    <row r="48" spans="2:4" ht="30.75" customHeight="1" x14ac:dyDescent="0.2">
      <c r="B48" s="86">
        <v>44700</v>
      </c>
      <c r="C48" s="84">
        <v>0.29166666666666669</v>
      </c>
      <c r="D48" s="85" t="s">
        <v>363</v>
      </c>
    </row>
    <row r="49" spans="2:4" ht="30.75" customHeight="1" x14ac:dyDescent="0.2">
      <c r="B49" s="86">
        <v>44700</v>
      </c>
      <c r="C49" s="84">
        <v>8.3333333333333329E-2</v>
      </c>
      <c r="D49" s="85" t="s">
        <v>364</v>
      </c>
    </row>
    <row r="50" spans="2:4" ht="30.75" customHeight="1" x14ac:dyDescent="0.2">
      <c r="B50" s="86">
        <v>44700</v>
      </c>
      <c r="C50" s="84">
        <v>3.125E-2</v>
      </c>
      <c r="D50" s="85" t="s">
        <v>365</v>
      </c>
    </row>
    <row r="51" spans="2:4" ht="30.75" customHeight="1" x14ac:dyDescent="0.2">
      <c r="B51" s="86">
        <v>44700</v>
      </c>
      <c r="C51" s="84">
        <v>1.0416666666666666E-2</v>
      </c>
      <c r="D51" s="85" t="s">
        <v>366</v>
      </c>
    </row>
    <row r="52" spans="2:4" ht="30.75" customHeight="1" x14ac:dyDescent="0.2">
      <c r="B52" s="133"/>
      <c r="C52" s="134"/>
      <c r="D52" s="103"/>
    </row>
    <row r="53" spans="2:4" ht="30.75" customHeight="1" x14ac:dyDescent="0.2">
      <c r="B53" s="133"/>
      <c r="C53" s="134"/>
      <c r="D53" s="103"/>
    </row>
    <row r="54" spans="2:4" ht="30.75" customHeight="1" x14ac:dyDescent="0.2">
      <c r="B54" s="133"/>
      <c r="C54" s="134"/>
      <c r="D54" s="103"/>
    </row>
    <row r="55" spans="2:4" ht="30.75" customHeight="1" x14ac:dyDescent="0.2">
      <c r="B55" s="133"/>
      <c r="C55" s="134"/>
      <c r="D55" s="103"/>
    </row>
    <row r="56" spans="2:4" ht="30.75" customHeight="1" x14ac:dyDescent="0.2">
      <c r="B56" s="133"/>
      <c r="C56" s="134"/>
      <c r="D56" s="103"/>
    </row>
    <row r="57" spans="2:4" ht="30.75" customHeight="1" x14ac:dyDescent="0.2">
      <c r="B57" s="133"/>
      <c r="C57" s="134"/>
      <c r="D57" s="103"/>
    </row>
    <row r="58" spans="2:4" ht="30.75" customHeight="1" x14ac:dyDescent="0.2">
      <c r="B58" s="133"/>
      <c r="C58" s="134"/>
      <c r="D58" s="103"/>
    </row>
    <row r="59" spans="2:4" ht="30.75" customHeight="1" x14ac:dyDescent="0.2">
      <c r="B59" s="133"/>
      <c r="C59" s="134"/>
      <c r="D59" s="103"/>
    </row>
    <row r="60" spans="2:4" ht="30.75" customHeight="1" x14ac:dyDescent="0.2">
      <c r="B60" s="133"/>
      <c r="C60" s="134"/>
      <c r="D60" s="103"/>
    </row>
    <row r="61" spans="2:4" ht="30.75" customHeight="1" x14ac:dyDescent="0.2">
      <c r="B61" s="133"/>
      <c r="C61" s="134"/>
      <c r="D61" s="103"/>
    </row>
    <row r="62" spans="2:4" ht="30.75" customHeight="1" x14ac:dyDescent="0.2">
      <c r="B62" s="133"/>
      <c r="C62" s="134"/>
      <c r="D62" s="103"/>
    </row>
    <row r="63" spans="2:4" ht="30.75" customHeight="1" x14ac:dyDescent="0.2">
      <c r="B63" s="133"/>
      <c r="C63" s="134"/>
      <c r="D63" s="103"/>
    </row>
    <row r="64" spans="2:4" ht="30.75" customHeight="1" x14ac:dyDescent="0.2">
      <c r="B64" s="133"/>
      <c r="C64" s="134"/>
      <c r="D64" s="103"/>
    </row>
    <row r="65" spans="2:4" ht="30.75" customHeight="1" x14ac:dyDescent="0.2">
      <c r="B65" s="133"/>
      <c r="C65" s="134"/>
      <c r="D65" s="103"/>
    </row>
    <row r="66" spans="2:4" ht="30.75" customHeight="1" x14ac:dyDescent="0.2">
      <c r="B66" s="133"/>
      <c r="C66" s="134"/>
      <c r="D66" s="103"/>
    </row>
    <row r="67" spans="2:4" ht="30.75" customHeight="1" x14ac:dyDescent="0.2">
      <c r="B67" s="133"/>
      <c r="C67" s="134"/>
      <c r="D67" s="103"/>
    </row>
    <row r="68" spans="2:4" ht="30.75" customHeight="1" x14ac:dyDescent="0.2">
      <c r="B68" s="133"/>
      <c r="C68" s="134"/>
      <c r="D68" s="103"/>
    </row>
    <row r="69" spans="2:4" ht="30.75" customHeight="1" x14ac:dyDescent="0.2">
      <c r="B69" s="133"/>
      <c r="C69" s="134"/>
      <c r="D69" s="103"/>
    </row>
    <row r="70" spans="2:4" ht="30.75" customHeight="1" x14ac:dyDescent="0.2">
      <c r="B70" s="133"/>
      <c r="C70" s="134"/>
      <c r="D70" s="103"/>
    </row>
    <row r="71" spans="2:4" ht="30.75" customHeight="1" x14ac:dyDescent="0.2">
      <c r="B71" s="133"/>
      <c r="C71" s="134"/>
      <c r="D71" s="103"/>
    </row>
    <row r="72" spans="2:4" ht="30.75" customHeight="1" x14ac:dyDescent="0.2">
      <c r="B72" s="133"/>
      <c r="C72" s="134"/>
      <c r="D72" s="103"/>
    </row>
    <row r="73" spans="2:4" ht="30.75" customHeight="1" x14ac:dyDescent="0.2">
      <c r="B73" s="133"/>
      <c r="C73" s="135"/>
      <c r="D73" s="132"/>
    </row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91"/>
  <sheetViews>
    <sheetView showGridLines="0" zoomScale="110" zoomScaleNormal="70" workbookViewId="0">
      <pane ySplit="1" topLeftCell="A261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7" t="s">
        <v>8</v>
      </c>
      <c r="C2" s="148"/>
      <c r="D2" s="148"/>
      <c r="E2" s="14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7" t="s">
        <v>3</v>
      </c>
      <c r="C25" s="148"/>
      <c r="D25" s="148"/>
      <c r="E25" s="14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47" t="s">
        <v>4</v>
      </c>
      <c r="C57" s="148"/>
      <c r="D57" s="148"/>
      <c r="E57" s="14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47" t="s">
        <v>5</v>
      </c>
      <c r="C82" s="148"/>
      <c r="D82" s="148"/>
      <c r="E82" s="14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47" t="s">
        <v>6</v>
      </c>
      <c r="C107" s="148"/>
      <c r="D107" s="148"/>
      <c r="E107" s="14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47" t="s">
        <v>9</v>
      </c>
      <c r="C150" s="148"/>
      <c r="D150" s="148"/>
      <c r="E150" s="14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47" t="s">
        <v>253</v>
      </c>
      <c r="C191" s="148"/>
      <c r="D191" s="148"/>
      <c r="E191" s="148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47" t="s">
        <v>307</v>
      </c>
      <c r="C217" s="148"/>
      <c r="D217" s="148"/>
      <c r="E217" s="148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  <row r="243" spans="1:10" ht="26" x14ac:dyDescent="0.2">
      <c r="B243" s="147" t="s">
        <v>327</v>
      </c>
      <c r="C243" s="148"/>
      <c r="D243" s="148"/>
      <c r="E243" s="148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28">
        <f>SUM(JDB_Angela!C93:C94)</f>
        <v>4.8611111111111105E-2</v>
      </c>
      <c r="I266" t="s">
        <v>222</v>
      </c>
      <c r="J266" s="97">
        <f>$F$1/7*A266</f>
        <v>1.0952380952380951</v>
      </c>
    </row>
    <row r="270" spans="1:10" ht="26" x14ac:dyDescent="0.2">
      <c r="B270" s="147" t="s">
        <v>328</v>
      </c>
      <c r="C270" s="148"/>
      <c r="D270" s="148"/>
      <c r="E270" s="148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C271-(JDB_Angela!C95)</f>
        <v>0.95833333333333337</v>
      </c>
      <c r="E271" s="9">
        <f>D271/$C$271</f>
        <v>0.95833333333333337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D271-(JDB_Angela!C96)</f>
        <v>0.89583333333333337</v>
      </c>
      <c r="E272" s="9">
        <f t="shared" ref="E272:E291" si="35">D272/$C$271</f>
        <v>0.89583333333333337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0.89583333333333337</v>
      </c>
      <c r="E273" s="9">
        <f t="shared" si="35"/>
        <v>0.89583333333333337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D273-(JDB_Angela!C97+JDB_Angela!C98)</f>
        <v>0.82291666666666674</v>
      </c>
      <c r="E274" s="9">
        <f t="shared" si="35"/>
        <v>0.82291666666666674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0.82291666666666674</v>
      </c>
      <c r="E275" s="9">
        <f t="shared" si="35"/>
        <v>0.82291666666666674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0.82291666666666674</v>
      </c>
      <c r="E276" s="9">
        <f t="shared" si="35"/>
        <v>0.82291666666666674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D276-(JDB_Angela!C99+JDB_Angela!C100+JDB_Angela!C101+JDB_Angela!C102+JDB_Angela!C103+JDB_Angela!C104)</f>
        <v>0.37847222222222232</v>
      </c>
      <c r="E277" s="9">
        <f t="shared" si="35"/>
        <v>0.37847222222222232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0.30555555555555564</v>
      </c>
      <c r="E278" s="9">
        <f t="shared" si="35"/>
        <v>0.30555555555555564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0.30555555555555564</v>
      </c>
      <c r="E279" s="9">
        <f t="shared" si="35"/>
        <v>0.30555555555555564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0.30555555555555564</v>
      </c>
      <c r="E280" s="9">
        <f t="shared" si="35"/>
        <v>0.30555555555555564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0.30555555555555564</v>
      </c>
      <c r="E281" s="9">
        <f t="shared" si="35"/>
        <v>0.30555555555555564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0.30555555555555564</v>
      </c>
      <c r="E282" s="9">
        <f t="shared" si="35"/>
        <v>0.30555555555555564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0.30555555555555564</v>
      </c>
      <c r="E283" s="9">
        <f t="shared" si="35"/>
        <v>0.30555555555555564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>D283-(JDB_Angela!C105+JDB_Angela!C106+JDB_Angela!C107+JDB_Angela!C108+JDB_Angela!C109)</f>
        <v>9.3750000000000083E-2</v>
      </c>
      <c r="E284" s="9">
        <f t="shared" si="35"/>
        <v>9.3750000000000083E-2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9.3750000000000083E-2</v>
      </c>
      <c r="E285" s="9">
        <f t="shared" si="35"/>
        <v>9.3750000000000083E-2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9.3750000000000083E-2</v>
      </c>
      <c r="E286" s="9">
        <f t="shared" si="35"/>
        <v>9.3750000000000083E-2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9.3750000000000083E-2</v>
      </c>
      <c r="E287" s="9">
        <f t="shared" si="35"/>
        <v>9.3750000000000083E-2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9.3750000000000083E-2</v>
      </c>
      <c r="E288" s="9">
        <f t="shared" si="35"/>
        <v>9.3750000000000083E-2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9.3750000000000083E-2</v>
      </c>
      <c r="E289" s="9">
        <f t="shared" si="35"/>
        <v>9.3750000000000083E-2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9.3750000000000083E-2</v>
      </c>
      <c r="E290" s="9">
        <f t="shared" si="35"/>
        <v>9.3750000000000083E-2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9.3750000000000083E-2</v>
      </c>
      <c r="E291" s="9">
        <f t="shared" si="35"/>
        <v>9.3750000000000083E-2</v>
      </c>
      <c r="G291" t="s">
        <v>221</v>
      </c>
      <c r="H291" s="128">
        <f>SUM(JDB_Angela!C95:C109)</f>
        <v>0.83333333333333337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1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91"/>
  <sheetViews>
    <sheetView showGridLines="0" zoomScaleNormal="85" workbookViewId="0">
      <pane ySplit="1" topLeftCell="A262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7" t="s">
        <v>8</v>
      </c>
      <c r="C2" s="148"/>
      <c r="D2" s="148"/>
      <c r="E2" s="14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7" t="s">
        <v>3</v>
      </c>
      <c r="C25" s="148"/>
      <c r="D25" s="148"/>
      <c r="E25" s="14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47" t="s">
        <v>4</v>
      </c>
      <c r="C57" s="148"/>
      <c r="D57" s="148"/>
      <c r="E57" s="14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47" t="s">
        <v>5</v>
      </c>
      <c r="C82" s="148"/>
      <c r="D82" s="148"/>
      <c r="E82" s="14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47" t="s">
        <v>6</v>
      </c>
      <c r="C107" s="148"/>
      <c r="D107" s="148"/>
      <c r="E107" s="14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47" t="s">
        <v>9</v>
      </c>
      <c r="C150" s="148"/>
      <c r="D150" s="148"/>
      <c r="E150" s="14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47" t="s">
        <v>253</v>
      </c>
      <c r="C191" s="148"/>
      <c r="D191" s="148"/>
      <c r="E191" s="148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47" t="s">
        <v>307</v>
      </c>
      <c r="C217" s="148"/>
      <c r="D217" s="148"/>
      <c r="E217" s="148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  <row r="243" spans="1:10" ht="26" x14ac:dyDescent="0.2">
      <c r="B243" s="147" t="s">
        <v>327</v>
      </c>
      <c r="C243" s="148"/>
      <c r="D243" s="148"/>
      <c r="E243" s="148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8">
        <f>SUM(JDB_Aurelie!C69:C77)</f>
        <v>0.54166666666666663</v>
      </c>
      <c r="I266" t="s">
        <v>222</v>
      </c>
      <c r="J266" s="97">
        <f>$F$1/7*A266</f>
        <v>1.0952380952380951</v>
      </c>
    </row>
    <row r="270" spans="1:10" ht="26" x14ac:dyDescent="0.2">
      <c r="B270" s="147" t="s">
        <v>328</v>
      </c>
      <c r="C270" s="148"/>
      <c r="D270" s="148"/>
      <c r="E270" s="148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D276-(JDB_Aurelie!C78+JDB_Aurelie!C79)</f>
        <v>0.89583333333333337</v>
      </c>
      <c r="E277" s="9">
        <f t="shared" si="35"/>
        <v>0.89583333333333337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0.82291666666666674</v>
      </c>
      <c r="E278" s="9">
        <f t="shared" si="35"/>
        <v>0.82291666666666674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D278-(JDB_Aurelie!C80)</f>
        <v>0.69791666666666674</v>
      </c>
      <c r="E279" s="9">
        <f t="shared" si="35"/>
        <v>0.69791666666666674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D279-(JDB_Aurelie!C81)</f>
        <v>0.63541666666666674</v>
      </c>
      <c r="E280" s="9">
        <f t="shared" si="35"/>
        <v>0.63541666666666674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0.63541666666666674</v>
      </c>
      <c r="E281" s="9">
        <f t="shared" si="35"/>
        <v>0.63541666666666674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>D281-(JDB_Aurelie!C82)</f>
        <v>0.51041666666666674</v>
      </c>
      <c r="E282" s="9">
        <f t="shared" si="35"/>
        <v>0.51041666666666674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>D282-(JDB_Aurelie!C83)</f>
        <v>0.48958333333333343</v>
      </c>
      <c r="E283" s="9">
        <f t="shared" si="35"/>
        <v>0.48958333333333343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>D283-(JDB_Aurelie!C84+JDB_Aurelie!C85)</f>
        <v>0.23958333333333343</v>
      </c>
      <c r="E284" s="9">
        <f t="shared" si="35"/>
        <v>0.23958333333333343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>D284-(JDB_Aurelie!C86)</f>
        <v>0.21875000000000008</v>
      </c>
      <c r="E285" s="9">
        <f t="shared" si="35"/>
        <v>0.21875000000000008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0.21875000000000008</v>
      </c>
      <c r="E286" s="9">
        <f t="shared" si="35"/>
        <v>0.21875000000000008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0.21875000000000008</v>
      </c>
      <c r="E287" s="9">
        <f t="shared" si="35"/>
        <v>0.21875000000000008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0.21875000000000008</v>
      </c>
      <c r="E288" s="9">
        <f t="shared" si="35"/>
        <v>0.21875000000000008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0.21875000000000008</v>
      </c>
      <c r="E289" s="9">
        <f t="shared" si="35"/>
        <v>0.21875000000000008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0.21875000000000008</v>
      </c>
      <c r="E290" s="9">
        <f t="shared" si="35"/>
        <v>0.21875000000000008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0.21875000000000008</v>
      </c>
      <c r="E291" s="9">
        <f t="shared" si="35"/>
        <v>0.21875000000000008</v>
      </c>
      <c r="G291" t="s">
        <v>221</v>
      </c>
      <c r="H291" s="128">
        <f>SUM(JDB_Aurelie!C78:C86)</f>
        <v>0.70833333333333337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1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91"/>
  <sheetViews>
    <sheetView showGridLines="0" zoomScale="106" zoomScaleNormal="70" workbookViewId="0">
      <pane ySplit="1" topLeftCell="A262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7" t="s">
        <v>8</v>
      </c>
      <c r="C2" s="148"/>
      <c r="D2" s="148"/>
      <c r="E2" s="14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7" t="s">
        <v>3</v>
      </c>
      <c r="C25" s="148"/>
      <c r="D25" s="148"/>
      <c r="E25" s="14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47" t="s">
        <v>4</v>
      </c>
      <c r="C57" s="148"/>
      <c r="D57" s="148"/>
      <c r="E57" s="14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47" t="s">
        <v>5</v>
      </c>
      <c r="C82" s="148"/>
      <c r="D82" s="148"/>
      <c r="E82" s="14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47" t="s">
        <v>6</v>
      </c>
      <c r="C107" s="148"/>
      <c r="D107" s="148"/>
      <c r="E107" s="14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47" t="s">
        <v>9</v>
      </c>
      <c r="C150" s="148"/>
      <c r="D150" s="148"/>
      <c r="E150" s="14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47" t="s">
        <v>253</v>
      </c>
      <c r="C191" s="148"/>
      <c r="D191" s="148"/>
      <c r="E191" s="148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47" t="s">
        <v>307</v>
      </c>
      <c r="C217" s="148"/>
      <c r="D217" s="148"/>
      <c r="E217" s="148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7">
        <f>SUM(JDB_Coralie!C110:C121)</f>
        <v>1.2118055555555556</v>
      </c>
      <c r="I239" t="s">
        <v>222</v>
      </c>
      <c r="J239" s="97">
        <f>$F$1/7*A239</f>
        <v>1.0476190476190474</v>
      </c>
    </row>
    <row r="243" spans="1:10" ht="26" x14ac:dyDescent="0.2">
      <c r="B243" s="147" t="s">
        <v>327</v>
      </c>
      <c r="C243" s="148"/>
      <c r="D243" s="148"/>
      <c r="E243" s="148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8">
        <f>SUM(JDB_Coralie!C122:C126)</f>
        <v>0.52430555555555558</v>
      </c>
      <c r="I266" t="s">
        <v>222</v>
      </c>
      <c r="J266" s="97">
        <f>$F$1/7*A266</f>
        <v>1.0952380952380951</v>
      </c>
    </row>
    <row r="270" spans="1:10" ht="26" x14ac:dyDescent="0.2">
      <c r="B270" s="147" t="s">
        <v>328</v>
      </c>
      <c r="C270" s="148"/>
      <c r="D270" s="148"/>
      <c r="E270" s="148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D271-(JDB_Coralie!C127+JDB_Coralie!C128)</f>
        <v>0.98263888888888884</v>
      </c>
      <c r="E272" s="9">
        <f t="shared" ref="E272:E291" si="35">D272/$C$271</f>
        <v>0.98263888888888884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0.98263888888888884</v>
      </c>
      <c r="E273" s="9">
        <f t="shared" si="35"/>
        <v>0.98263888888888884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D273-(JDB_Coralie!C129)</f>
        <v>0.97569444444444442</v>
      </c>
      <c r="E274" s="9">
        <f t="shared" si="35"/>
        <v>0.97569444444444442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0.97569444444444442</v>
      </c>
      <c r="E275" s="9">
        <f t="shared" si="35"/>
        <v>0.97569444444444442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0.97569444444444442</v>
      </c>
      <c r="E276" s="9">
        <f t="shared" si="35"/>
        <v>0.97569444444444442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D276-(JDB_Coralie!C130+JDB_Coralie!C131+JDB_Coralie!C132+JDB_Coralie!C133+JDB_Coralie!C134+JDB_Coralie!C135+JDB_Coralie!C136)</f>
        <v>0.65972222222222221</v>
      </c>
      <c r="E277" s="9">
        <f t="shared" si="35"/>
        <v>0.65972222222222221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D277-(JDB_Coralie!C137+JDB_Coralie!C138+JDB_Commun!C30)</f>
        <v>0.44097222222222221</v>
      </c>
      <c r="E278" s="9">
        <f t="shared" si="35"/>
        <v>0.44097222222222221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0.44097222222222221</v>
      </c>
      <c r="E279" s="9">
        <f t="shared" si="35"/>
        <v>0.44097222222222221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D279-(JDB_Coralie!C139+JDB_Coralie!C140+JDB_Coralie!C141)</f>
        <v>0.3611111111111111</v>
      </c>
      <c r="E280" s="9">
        <f t="shared" si="35"/>
        <v>0.3611111111111111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>D280-(JDB_Coralie!C142)</f>
        <v>0.19444444444444445</v>
      </c>
      <c r="E281" s="9">
        <f t="shared" si="35"/>
        <v>0.19444444444444445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0.19444444444444445</v>
      </c>
      <c r="E282" s="9">
        <f t="shared" si="35"/>
        <v>0.19444444444444445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>D282-(JDB_Coralie!C143)</f>
        <v>-5.5555555555555552E-2</v>
      </c>
      <c r="E283" s="9">
        <f t="shared" si="35"/>
        <v>-5.5555555555555552E-2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-5.5555555555555552E-2</v>
      </c>
      <c r="E284" s="9">
        <f t="shared" si="35"/>
        <v>-5.5555555555555552E-2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-5.5555555555555552E-2</v>
      </c>
      <c r="E285" s="9">
        <f t="shared" si="35"/>
        <v>-5.5555555555555552E-2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-5.5555555555555552E-2</v>
      </c>
      <c r="E286" s="9">
        <f t="shared" si="35"/>
        <v>-5.5555555555555552E-2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-5.5555555555555552E-2</v>
      </c>
      <c r="E287" s="9">
        <f t="shared" si="35"/>
        <v>-5.5555555555555552E-2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-5.5555555555555552E-2</v>
      </c>
      <c r="E288" s="9">
        <f t="shared" si="35"/>
        <v>-5.5555555555555552E-2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-5.5555555555555552E-2</v>
      </c>
      <c r="E289" s="9">
        <f t="shared" si="35"/>
        <v>-5.5555555555555552E-2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-5.5555555555555552E-2</v>
      </c>
      <c r="E290" s="9">
        <f t="shared" si="35"/>
        <v>-5.5555555555555552E-2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-5.5555555555555552E-2</v>
      </c>
      <c r="E291" s="9">
        <f t="shared" si="35"/>
        <v>-5.5555555555555552E-2</v>
      </c>
      <c r="G291" t="s">
        <v>221</v>
      </c>
      <c r="H291" s="128">
        <f>SUM(JDB_Coralie!C127:C143)</f>
        <v>0.98263888888888884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1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91"/>
  <sheetViews>
    <sheetView showGridLines="0" zoomScale="110" zoomScaleNormal="70" workbookViewId="0">
      <pane ySplit="1" topLeftCell="A266" activePane="bottomLeft" state="frozen"/>
      <selection pane="bottomLeft" activeCell="K296" sqref="K29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7" t="s">
        <v>8</v>
      </c>
      <c r="C2" s="148"/>
      <c r="D2" s="148"/>
      <c r="E2" s="14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7" t="s">
        <v>3</v>
      </c>
      <c r="C25" s="148"/>
      <c r="D25" s="148"/>
      <c r="E25" s="14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47" t="s">
        <v>4</v>
      </c>
      <c r="C57" s="148"/>
      <c r="D57" s="148"/>
      <c r="E57" s="14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47" t="s">
        <v>5</v>
      </c>
      <c r="C82" s="148"/>
      <c r="D82" s="148"/>
      <c r="E82" s="14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47" t="s">
        <v>6</v>
      </c>
      <c r="C107" s="148"/>
      <c r="D107" s="148"/>
      <c r="E107" s="14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47" t="s">
        <v>9</v>
      </c>
      <c r="C150" s="148"/>
      <c r="D150" s="148"/>
      <c r="E150" s="14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47" t="s">
        <v>253</v>
      </c>
      <c r="C191" s="148"/>
      <c r="D191" s="148"/>
      <c r="E191" s="148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47" t="s">
        <v>307</v>
      </c>
      <c r="C217" s="148"/>
      <c r="D217" s="148"/>
      <c r="E217" s="148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  <row r="243" spans="1:10" ht="26" x14ac:dyDescent="0.2">
      <c r="B243" s="147" t="s">
        <v>327</v>
      </c>
      <c r="C243" s="148"/>
      <c r="D243" s="148"/>
      <c r="E243" s="148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1.0952380952380951</v>
      </c>
      <c r="E257" s="9">
        <f t="shared" si="31"/>
        <v>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1.0952380952380951</v>
      </c>
      <c r="E258" s="9">
        <f t="shared" si="31"/>
        <v>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1.0952380952380951</v>
      </c>
      <c r="E259" s="9">
        <f t="shared" si="31"/>
        <v>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1.0952380952380951</v>
      </c>
      <c r="E260" s="9">
        <f t="shared" si="31"/>
        <v>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1.0952380952380951</v>
      </c>
      <c r="E261" s="9">
        <f t="shared" si="31"/>
        <v>1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1.0952380952380951</v>
      </c>
      <c r="E262" s="9">
        <f t="shared" si="31"/>
        <v>1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1.0952380952380951</v>
      </c>
      <c r="E263" s="9">
        <f t="shared" si="31"/>
        <v>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1.0952380952380951</v>
      </c>
      <c r="E264" s="9">
        <f t="shared" si="31"/>
        <v>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1.0952380952380951</v>
      </c>
      <c r="E265" s="9">
        <f t="shared" si="31"/>
        <v>1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1.0952380952380951</v>
      </c>
      <c r="E266" s="9">
        <f t="shared" si="31"/>
        <v>1</v>
      </c>
      <c r="G266" t="s">
        <v>221</v>
      </c>
      <c r="H266" s="128"/>
      <c r="I266" t="s">
        <v>222</v>
      </c>
      <c r="J266" s="97">
        <f>$F$1/7*A266</f>
        <v>1.0952380952380951</v>
      </c>
    </row>
    <row r="270" spans="1:10" ht="26" x14ac:dyDescent="0.2">
      <c r="B270" s="147" t="s">
        <v>328</v>
      </c>
      <c r="C270" s="148"/>
      <c r="D270" s="148"/>
      <c r="E270" s="148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</row>
    <row r="273" spans="1:5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</row>
    <row r="274" spans="1:5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</row>
    <row r="275" spans="1:5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</row>
    <row r="276" spans="1:5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</row>
    <row r="277" spans="1:5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D276-(JDB_Constantin!C42+JDB_Constantin!C43+JDB_Constantin!C44+JDB_Constantin!C45)</f>
        <v>0.58333333333333337</v>
      </c>
      <c r="E277" s="9">
        <f t="shared" si="35"/>
        <v>0.58333333333333337</v>
      </c>
    </row>
    <row r="278" spans="1:5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D277-(JDB_Constantin!C46+JDB_Commun!C30)</f>
        <v>0.34375000000000006</v>
      </c>
      <c r="E278" s="9">
        <f t="shared" si="35"/>
        <v>0.34375000000000006</v>
      </c>
    </row>
    <row r="279" spans="1:5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D278-(JDB_Constantin!C47)</f>
        <v>-0.11458333333333326</v>
      </c>
      <c r="E279" s="9">
        <f t="shared" si="35"/>
        <v>-0.11458333333333326</v>
      </c>
    </row>
    <row r="280" spans="1:5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D279-(JDB_Constantin!C48+JDB_Constantin!C49+JDB_Constantin!C50+JDB_Constantin!C51)</f>
        <v>-0.53125</v>
      </c>
      <c r="E280" s="9">
        <f t="shared" si="35"/>
        <v>-0.53125</v>
      </c>
    </row>
    <row r="281" spans="1:5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-0.53125</v>
      </c>
      <c r="E281" s="9">
        <f t="shared" si="35"/>
        <v>-0.53125</v>
      </c>
    </row>
    <row r="282" spans="1:5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-0.53125</v>
      </c>
      <c r="E282" s="9">
        <f t="shared" si="35"/>
        <v>-0.53125</v>
      </c>
    </row>
    <row r="283" spans="1:5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-0.53125</v>
      </c>
      <c r="E283" s="9">
        <f t="shared" si="35"/>
        <v>-0.53125</v>
      </c>
    </row>
    <row r="284" spans="1:5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-0.53125</v>
      </c>
      <c r="E284" s="9">
        <f t="shared" si="35"/>
        <v>-0.53125</v>
      </c>
    </row>
    <row r="285" spans="1:5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-0.53125</v>
      </c>
      <c r="E285" s="9">
        <f t="shared" si="35"/>
        <v>-0.53125</v>
      </c>
    </row>
    <row r="286" spans="1:5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-0.53125</v>
      </c>
      <c r="E286" s="9">
        <f t="shared" si="35"/>
        <v>-0.53125</v>
      </c>
    </row>
    <row r="287" spans="1:5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-0.53125</v>
      </c>
      <c r="E287" s="9">
        <f t="shared" si="35"/>
        <v>-0.53125</v>
      </c>
    </row>
    <row r="288" spans="1:5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-0.53125</v>
      </c>
      <c r="E288" s="9">
        <f t="shared" si="35"/>
        <v>-0.53125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-0.53125</v>
      </c>
      <c r="E289" s="9">
        <f t="shared" si="35"/>
        <v>-0.53125</v>
      </c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-0.53125</v>
      </c>
      <c r="E290" s="9">
        <f t="shared" si="35"/>
        <v>-0.53125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-0.53125</v>
      </c>
      <c r="E291" s="9">
        <f t="shared" si="35"/>
        <v>-0.53125</v>
      </c>
      <c r="G291" t="s">
        <v>221</v>
      </c>
      <c r="H291" s="128">
        <f>SUM(JDB_Constantin!C42:C51)</f>
        <v>1.4583333333333333</v>
      </c>
      <c r="I291" t="s">
        <v>222</v>
      </c>
      <c r="J291" s="97">
        <f>$F$1/7*A291</f>
        <v>1</v>
      </c>
    </row>
  </sheetData>
  <mergeCells count="10">
    <mergeCell ref="B243:E243"/>
    <mergeCell ref="B270:E270"/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1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70" workbookViewId="0">
      <pane ySplit="1" topLeftCell="A222" activePane="bottomLeft" state="frozen"/>
      <selection pane="bottomLeft" activeCell="N240" sqref="N240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1.2118055555555556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SUM(JDB_Commun!C28,JDB_Commun!C29)</f>
        <v>0.16666666666666666</v>
      </c>
    </row>
    <row r="188" spans="13:15" x14ac:dyDescent="0.2">
      <c r="N188" s="97">
        <f>SUM(N183:N186)+N187*4</f>
        <v>3.59375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  <row r="208" spans="13:15" x14ac:dyDescent="0.2">
      <c r="M208" s="101" t="s">
        <v>227</v>
      </c>
      <c r="N208" s="97">
        <f>Angela!J266</f>
        <v>1.0952380952380951</v>
      </c>
      <c r="O208" s="97" t="s">
        <v>230</v>
      </c>
    </row>
    <row r="210" spans="13:15" x14ac:dyDescent="0.2">
      <c r="M210" t="s">
        <v>223</v>
      </c>
      <c r="N210" s="97">
        <f>Angela!H266</f>
        <v>4.8611111111111105E-2</v>
      </c>
    </row>
    <row r="211" spans="13:15" x14ac:dyDescent="0.2">
      <c r="M211" t="s">
        <v>224</v>
      </c>
      <c r="N211" s="97">
        <f>Aurelie!H266</f>
        <v>0.54166666666666663</v>
      </c>
    </row>
    <row r="212" spans="13:15" x14ac:dyDescent="0.2">
      <c r="M212" t="s">
        <v>225</v>
      </c>
      <c r="N212" s="97">
        <f>Coralie!H266</f>
        <v>0.52430555555555558</v>
      </c>
    </row>
    <row r="213" spans="13:15" x14ac:dyDescent="0.2">
      <c r="M213" t="s">
        <v>226</v>
      </c>
      <c r="N213" s="104">
        <f>Constantin!H266</f>
        <v>0</v>
      </c>
    </row>
    <row r="214" spans="13:15" x14ac:dyDescent="0.2">
      <c r="M214" t="s">
        <v>231</v>
      </c>
      <c r="N214" s="102">
        <f>SUM(JDB_Commun!C55)</f>
        <v>0</v>
      </c>
    </row>
    <row r="215" spans="13:15" x14ac:dyDescent="0.2">
      <c r="N215" s="97">
        <f>SUM(N210:N213)+N214*4</f>
        <v>1.1145833333333333</v>
      </c>
      <c r="O215" s="97" t="s">
        <v>228</v>
      </c>
    </row>
    <row r="217" spans="13:15" x14ac:dyDescent="0.2">
      <c r="N217" s="97">
        <f>N208*4</f>
        <v>4.3809523809523805</v>
      </c>
      <c r="O217" s="97" t="s">
        <v>229</v>
      </c>
    </row>
    <row r="233" spans="13:15" x14ac:dyDescent="0.2">
      <c r="M233" s="101" t="s">
        <v>227</v>
      </c>
      <c r="N233" s="97">
        <f>Angela!J291</f>
        <v>1</v>
      </c>
      <c r="O233" s="97" t="s">
        <v>230</v>
      </c>
    </row>
    <row r="235" spans="13:15" x14ac:dyDescent="0.2">
      <c r="M235" t="s">
        <v>223</v>
      </c>
      <c r="N235" s="97">
        <f>Angela!H291</f>
        <v>0.83333333333333337</v>
      </c>
    </row>
    <row r="236" spans="13:15" x14ac:dyDescent="0.2">
      <c r="M236" t="s">
        <v>224</v>
      </c>
      <c r="N236" s="97">
        <f>Aurelie!H291</f>
        <v>0.70833333333333337</v>
      </c>
    </row>
    <row r="237" spans="13:15" x14ac:dyDescent="0.2">
      <c r="M237" t="s">
        <v>225</v>
      </c>
      <c r="N237" s="97">
        <f>Coralie!H291</f>
        <v>0.98263888888888884</v>
      </c>
    </row>
    <row r="238" spans="13:15" x14ac:dyDescent="0.2">
      <c r="M238" t="s">
        <v>226</v>
      </c>
      <c r="N238" s="104">
        <f>Constantin!H291</f>
        <v>1.4583333333333333</v>
      </c>
    </row>
    <row r="239" spans="13:15" x14ac:dyDescent="0.2">
      <c r="M239" t="s">
        <v>231</v>
      </c>
      <c r="N239" s="102">
        <f>SUM(JDB_Commun!C30)</f>
        <v>7.2916666666666671E-2</v>
      </c>
    </row>
    <row r="240" spans="13:15" x14ac:dyDescent="0.2">
      <c r="N240" s="97">
        <f>SUM(N235:N238)+N239*4</f>
        <v>4.2743055555555554</v>
      </c>
      <c r="O240" s="97" t="s">
        <v>228</v>
      </c>
    </row>
    <row r="242" spans="14:15" x14ac:dyDescent="0.2">
      <c r="N242" s="97">
        <f>N233*4</f>
        <v>4</v>
      </c>
      <c r="O242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5" zoomScaleNormal="100" workbookViewId="0">
      <selection activeCell="F34" sqref="F34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9" t="s">
        <v>10</v>
      </c>
      <c r="C1" s="150"/>
      <c r="D1" s="15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9">
        <v>44624</v>
      </c>
      <c r="C27" s="120">
        <v>4.1666666666666664E-2</v>
      </c>
      <c r="D27" s="121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22">
        <v>44663</v>
      </c>
      <c r="C29" s="123">
        <v>4.1666666666666664E-2</v>
      </c>
      <c r="D29" s="124" t="s">
        <v>329</v>
      </c>
    </row>
    <row r="30" spans="2:4" ht="30.75" customHeight="1" thickTop="1" x14ac:dyDescent="0.2">
      <c r="B30" s="34">
        <v>44698</v>
      </c>
      <c r="C30" s="33">
        <v>7.2916666666666671E-2</v>
      </c>
      <c r="D30" s="35" t="s">
        <v>356</v>
      </c>
    </row>
    <row r="31" spans="2:4" ht="30.75" customHeight="1" x14ac:dyDescent="0.2">
      <c r="B31" s="138"/>
      <c r="C31" s="139"/>
      <c r="D31" s="140"/>
    </row>
    <row r="32" spans="2:4" ht="30.75" customHeight="1" x14ac:dyDescent="0.2">
      <c r="B32" s="138"/>
      <c r="C32" s="139"/>
      <c r="D32" s="140"/>
    </row>
    <row r="33" spans="2:4" ht="30.75" customHeight="1" x14ac:dyDescent="0.2">
      <c r="B33" s="138"/>
      <c r="C33" s="139"/>
      <c r="D33" s="140"/>
    </row>
    <row r="34" spans="2:4" ht="30.75" customHeight="1" x14ac:dyDescent="0.2">
      <c r="B34" s="138"/>
      <c r="C34" s="139"/>
      <c r="D34" s="140"/>
    </row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94" workbookViewId="0">
      <selection activeCell="F116" sqref="F116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9" t="s">
        <v>33</v>
      </c>
      <c r="C1" s="150"/>
      <c r="D1" s="15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25">
        <v>44677</v>
      </c>
      <c r="C93" s="126">
        <v>6.9444444444444441E-3</v>
      </c>
      <c r="D93" s="127" t="s">
        <v>59</v>
      </c>
    </row>
    <row r="94" spans="2:4" ht="30.75" customHeight="1" thickBot="1" x14ac:dyDescent="0.25">
      <c r="B94" s="51">
        <v>44685</v>
      </c>
      <c r="C94" s="44">
        <v>4.1666666666666664E-2</v>
      </c>
      <c r="D94" s="52" t="s">
        <v>330</v>
      </c>
    </row>
    <row r="95" spans="2:4" ht="30.75" customHeight="1" thickTop="1" x14ac:dyDescent="0.2">
      <c r="B95" s="49">
        <v>44691</v>
      </c>
      <c r="C95" s="41">
        <v>4.1666666666666664E-2</v>
      </c>
      <c r="D95" s="50" t="s">
        <v>331</v>
      </c>
    </row>
    <row r="96" spans="2:4" ht="30.75" customHeight="1" x14ac:dyDescent="0.2">
      <c r="B96" s="49">
        <v>44692</v>
      </c>
      <c r="C96" s="41">
        <v>6.25E-2</v>
      </c>
      <c r="D96" s="50" t="s">
        <v>332</v>
      </c>
    </row>
    <row r="97" spans="2:4" ht="30.75" customHeight="1" x14ac:dyDescent="0.2">
      <c r="B97" s="49">
        <v>44694</v>
      </c>
      <c r="C97" s="41">
        <v>6.25E-2</v>
      </c>
      <c r="D97" s="50" t="s">
        <v>333</v>
      </c>
    </row>
    <row r="98" spans="2:4" ht="30.75" customHeight="1" x14ac:dyDescent="0.2">
      <c r="B98" s="49">
        <v>44694</v>
      </c>
      <c r="C98" s="41">
        <v>1.0416666666666666E-2</v>
      </c>
      <c r="D98" s="50" t="s">
        <v>135</v>
      </c>
    </row>
    <row r="99" spans="2:4" ht="30.75" customHeight="1" x14ac:dyDescent="0.2">
      <c r="B99" s="49">
        <v>44697</v>
      </c>
      <c r="C99" s="41">
        <v>0.16666666666666666</v>
      </c>
      <c r="D99" s="50" t="s">
        <v>334</v>
      </c>
    </row>
    <row r="100" spans="2:4" ht="30.75" customHeight="1" x14ac:dyDescent="0.2">
      <c r="B100" s="49">
        <v>44697</v>
      </c>
      <c r="C100" s="41">
        <v>4.1666666666666664E-2</v>
      </c>
      <c r="D100" s="50" t="s">
        <v>335</v>
      </c>
    </row>
    <row r="101" spans="2:4" ht="30.75" customHeight="1" x14ac:dyDescent="0.2">
      <c r="B101" s="49">
        <v>44697</v>
      </c>
      <c r="C101" s="41">
        <v>4.1666666666666664E-2</v>
      </c>
      <c r="D101" s="50" t="s">
        <v>336</v>
      </c>
    </row>
    <row r="102" spans="2:4" ht="30.75" customHeight="1" x14ac:dyDescent="0.2">
      <c r="B102" s="49">
        <v>44697</v>
      </c>
      <c r="C102" s="41">
        <v>6.9444444444444441E-3</v>
      </c>
      <c r="D102" s="50" t="s">
        <v>337</v>
      </c>
    </row>
    <row r="103" spans="2:4" ht="30.75" customHeight="1" x14ac:dyDescent="0.2">
      <c r="B103" s="49">
        <v>44697</v>
      </c>
      <c r="C103" s="41">
        <v>2.0833333333333332E-2</v>
      </c>
      <c r="D103" s="50" t="s">
        <v>338</v>
      </c>
    </row>
    <row r="104" spans="2:4" ht="30.75" customHeight="1" x14ac:dyDescent="0.2">
      <c r="B104" s="49">
        <v>44697</v>
      </c>
      <c r="C104" s="41">
        <v>0.16666666666666666</v>
      </c>
      <c r="D104" s="50" t="s">
        <v>343</v>
      </c>
    </row>
    <row r="105" spans="2:4" ht="30.75" customHeight="1" x14ac:dyDescent="0.2">
      <c r="B105" s="49">
        <v>44704</v>
      </c>
      <c r="C105" s="41">
        <v>8.3333333333333329E-2</v>
      </c>
      <c r="D105" s="50" t="s">
        <v>367</v>
      </c>
    </row>
    <row r="106" spans="2:4" ht="30.75" customHeight="1" x14ac:dyDescent="0.2">
      <c r="B106" s="49">
        <v>44704</v>
      </c>
      <c r="C106" s="41">
        <v>3.472222222222222E-3</v>
      </c>
      <c r="D106" s="50" t="s">
        <v>368</v>
      </c>
    </row>
    <row r="107" spans="2:4" ht="30.75" customHeight="1" x14ac:dyDescent="0.2">
      <c r="B107" s="49">
        <v>44704</v>
      </c>
      <c r="C107" s="41">
        <v>2.0833333333333332E-2</v>
      </c>
      <c r="D107" s="50" t="s">
        <v>369</v>
      </c>
    </row>
    <row r="108" spans="2:4" ht="30.75" customHeight="1" x14ac:dyDescent="0.2">
      <c r="B108" s="49">
        <v>44704</v>
      </c>
      <c r="C108" s="41">
        <v>6.25E-2</v>
      </c>
      <c r="D108" s="50" t="s">
        <v>370</v>
      </c>
    </row>
    <row r="109" spans="2:4" ht="30.75" customHeight="1" x14ac:dyDescent="0.2">
      <c r="B109" s="49">
        <v>44704</v>
      </c>
      <c r="C109" s="41">
        <v>4.1666666666666664E-2</v>
      </c>
      <c r="D109" s="50" t="s">
        <v>371</v>
      </c>
    </row>
    <row r="110" spans="2:4" ht="30.75" customHeight="1" x14ac:dyDescent="0.2">
      <c r="B110" s="141"/>
      <c r="C110" s="142"/>
      <c r="D110" s="143"/>
    </row>
    <row r="111" spans="2:4" ht="30.75" customHeight="1" x14ac:dyDescent="0.2">
      <c r="B111" s="141"/>
      <c r="C111" s="142"/>
      <c r="D111" s="143"/>
    </row>
    <row r="112" spans="2:4" ht="30.75" customHeight="1" x14ac:dyDescent="0.2">
      <c r="B112" s="141"/>
      <c r="C112" s="142"/>
      <c r="D112" s="143"/>
    </row>
    <row r="113" spans="2:4" ht="30.75" customHeight="1" x14ac:dyDescent="0.2">
      <c r="B113" s="141"/>
      <c r="C113" s="142"/>
      <c r="D113" s="143"/>
    </row>
    <row r="114" spans="2:4" ht="30.75" customHeight="1" x14ac:dyDescent="0.2">
      <c r="B114" s="141"/>
      <c r="C114" s="142"/>
      <c r="D114" s="143"/>
    </row>
    <row r="115" spans="2:4" ht="30.75" customHeight="1" x14ac:dyDescent="0.2">
      <c r="B115" s="144"/>
      <c r="C115" s="145"/>
      <c r="D115" s="146"/>
    </row>
    <row r="116" spans="2:4" ht="30.75" customHeight="1" x14ac:dyDescent="0.2"/>
    <row r="117" spans="2:4" ht="30.75" customHeight="1" x14ac:dyDescent="0.2"/>
    <row r="118" spans="2:4" ht="30.75" customHeight="1" x14ac:dyDescent="0.2"/>
    <row r="119" spans="2:4" ht="30.75" customHeight="1" x14ac:dyDescent="0.2"/>
    <row r="120" spans="2:4" ht="30.75" customHeight="1" x14ac:dyDescent="0.2"/>
    <row r="121" spans="2:4" ht="30.75" customHeight="1" x14ac:dyDescent="0.2"/>
    <row r="122" spans="2:4" ht="30.75" customHeight="1" x14ac:dyDescent="0.2"/>
    <row r="123" spans="2:4" ht="30.75" customHeight="1" x14ac:dyDescent="0.2"/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68" workbookViewId="0">
      <selection activeCell="B81" sqref="B81:D85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9" t="s">
        <v>84</v>
      </c>
      <c r="C1" s="150"/>
      <c r="D1" s="15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4">
        <v>2.0833333333333332E-2</v>
      </c>
      <c r="D55" s="118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>
      <c r="B79" s="59">
        <v>44697</v>
      </c>
      <c r="C79" s="55">
        <v>8.3333333333333329E-2</v>
      </c>
      <c r="D79" s="63" t="s">
        <v>272</v>
      </c>
    </row>
    <row r="80" spans="2:4" ht="30.75" customHeight="1" x14ac:dyDescent="0.2">
      <c r="B80" s="59">
        <v>44699</v>
      </c>
      <c r="C80" s="55">
        <v>0.125</v>
      </c>
      <c r="D80" s="63" t="s">
        <v>357</v>
      </c>
    </row>
    <row r="81" spans="2:4" ht="30.75" customHeight="1" x14ac:dyDescent="0.2">
      <c r="B81" s="59">
        <v>44700</v>
      </c>
      <c r="C81" s="55">
        <v>6.25E-2</v>
      </c>
      <c r="D81" s="63" t="s">
        <v>357</v>
      </c>
    </row>
    <row r="82" spans="2:4" ht="30.75" customHeight="1" x14ac:dyDescent="0.2">
      <c r="B82" s="59">
        <v>44702</v>
      </c>
      <c r="C82" s="55">
        <v>0.125</v>
      </c>
      <c r="D82" s="63" t="s">
        <v>272</v>
      </c>
    </row>
    <row r="83" spans="2:4" ht="30.75" customHeight="1" x14ac:dyDescent="0.2">
      <c r="B83" s="59">
        <v>44703</v>
      </c>
      <c r="C83" s="55">
        <v>2.0833333333333332E-2</v>
      </c>
      <c r="D83" s="63" t="s">
        <v>111</v>
      </c>
    </row>
    <row r="84" spans="2:4" ht="30.75" customHeight="1" x14ac:dyDescent="0.2">
      <c r="B84" s="59">
        <v>44704</v>
      </c>
      <c r="C84" s="55">
        <v>0.125</v>
      </c>
      <c r="D84" s="63" t="s">
        <v>272</v>
      </c>
    </row>
    <row r="85" spans="2:4" ht="30.75" customHeight="1" x14ac:dyDescent="0.2">
      <c r="B85" s="59">
        <v>44704</v>
      </c>
      <c r="C85" s="55">
        <v>0.125</v>
      </c>
      <c r="D85" s="63" t="s">
        <v>272</v>
      </c>
    </row>
    <row r="86" spans="2:4" ht="30.75" customHeight="1" x14ac:dyDescent="0.2">
      <c r="B86" s="54">
        <v>44705</v>
      </c>
      <c r="C86" s="55">
        <v>2.0833333333333332E-2</v>
      </c>
      <c r="D86" s="21" t="s">
        <v>111</v>
      </c>
    </row>
    <row r="87" spans="2:4" ht="30.75" customHeight="1" x14ac:dyDescent="0.2">
      <c r="B87" s="129"/>
      <c r="C87" s="130"/>
      <c r="D87" s="103"/>
    </row>
    <row r="88" spans="2:4" ht="30.75" customHeight="1" x14ac:dyDescent="0.2">
      <c r="B88" s="129"/>
      <c r="C88" s="130"/>
      <c r="D88" s="103"/>
    </row>
    <row r="89" spans="2:4" ht="30.75" customHeight="1" x14ac:dyDescent="0.2">
      <c r="B89" s="129"/>
      <c r="C89" s="130"/>
      <c r="D89" s="103"/>
    </row>
    <row r="90" spans="2:4" ht="30.75" customHeight="1" x14ac:dyDescent="0.2">
      <c r="B90" s="129"/>
      <c r="C90" s="130"/>
      <c r="D90" s="103"/>
    </row>
    <row r="91" spans="2:4" ht="30.75" customHeight="1" x14ac:dyDescent="0.2">
      <c r="B91" s="129"/>
      <c r="C91" s="130"/>
      <c r="D91" s="103"/>
    </row>
    <row r="92" spans="2:4" ht="30.75" customHeight="1" x14ac:dyDescent="0.2">
      <c r="B92" s="129"/>
      <c r="C92" s="130"/>
      <c r="D92" s="103"/>
    </row>
    <row r="93" spans="2:4" ht="30.75" customHeight="1" x14ac:dyDescent="0.2">
      <c r="B93" s="129"/>
      <c r="C93" s="130"/>
      <c r="D93" s="103"/>
    </row>
    <row r="94" spans="2:4" ht="30.75" customHeight="1" x14ac:dyDescent="0.2">
      <c r="B94" s="129"/>
      <c r="C94" s="130"/>
      <c r="D94" s="103"/>
    </row>
    <row r="95" spans="2:4" ht="30.75" customHeight="1" x14ac:dyDescent="0.2">
      <c r="B95" s="129"/>
      <c r="C95" s="130"/>
      <c r="D95" s="103"/>
    </row>
    <row r="96" spans="2:4" ht="30.75" customHeight="1" x14ac:dyDescent="0.2">
      <c r="B96" s="129"/>
      <c r="C96" s="130"/>
      <c r="D96" s="103"/>
    </row>
    <row r="97" spans="2:4" ht="30.75" customHeight="1" x14ac:dyDescent="0.2">
      <c r="B97" s="129"/>
      <c r="C97" s="130"/>
      <c r="D97" s="103"/>
    </row>
    <row r="98" spans="2:4" ht="30.75" customHeight="1" x14ac:dyDescent="0.2">
      <c r="B98" s="129"/>
      <c r="C98" s="130"/>
      <c r="D98" s="103"/>
    </row>
    <row r="99" spans="2:4" ht="30.75" customHeight="1" x14ac:dyDescent="0.2">
      <c r="B99" s="129"/>
      <c r="C99" s="130"/>
      <c r="D99" s="103"/>
    </row>
    <row r="100" spans="2:4" ht="30.75" customHeight="1" x14ac:dyDescent="0.2">
      <c r="B100" s="129"/>
      <c r="C100" s="130"/>
      <c r="D100" s="103"/>
    </row>
    <row r="101" spans="2:4" ht="30.75" customHeight="1" x14ac:dyDescent="0.2">
      <c r="B101" s="129"/>
      <c r="C101" s="131"/>
      <c r="D101" s="132"/>
    </row>
    <row r="102" spans="2:4" ht="30.75" customHeight="1" x14ac:dyDescent="0.2"/>
    <row r="103" spans="2:4" ht="30.75" customHeight="1" x14ac:dyDescent="0.2"/>
    <row r="104" spans="2:4" ht="30.75" customHeight="1" x14ac:dyDescent="0.2"/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2022-05-23T23:38:52Z</dcterms:modified>
</cp:coreProperties>
</file>