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9CB92192-A60F-A04C-AF25-D65E77E486F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Comparaison" sheetId="21" r:id="rId6"/>
    <sheet name="JDB_Commun" sheetId="12" r:id="rId7"/>
    <sheet name="JDB_Angela" sheetId="13" r:id="rId8"/>
    <sheet name="JDB_Aurelie" sheetId="14" r:id="rId9"/>
    <sheet name="JDB_Coralie" sheetId="15" r:id="rId10"/>
    <sheet name="JDB_Constantin" sheetId="16" r:id="rId1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4" i="20" l="1"/>
  <c r="C195" i="20" s="1"/>
  <c r="C196" i="20" s="1"/>
  <c r="C197" i="20" s="1"/>
  <c r="C198" i="20" s="1"/>
  <c r="C199" i="20" s="1"/>
  <c r="C200" i="20" s="1"/>
  <c r="C201" i="20" s="1"/>
  <c r="C202" i="20" s="1"/>
  <c r="C203" i="20" s="1"/>
  <c r="C204" i="20" s="1"/>
  <c r="C205" i="20" s="1"/>
  <c r="C206" i="20" s="1"/>
  <c r="C207" i="20" s="1"/>
  <c r="C208" i="20" s="1"/>
  <c r="C209" i="20" s="1"/>
  <c r="C210" i="20" s="1"/>
  <c r="C211" i="20" s="1"/>
  <c r="C212" i="20" s="1"/>
  <c r="C213" i="20" s="1"/>
  <c r="C214" i="20" s="1"/>
  <c r="C215" i="20" s="1"/>
  <c r="C216" i="20" s="1"/>
  <c r="C217" i="20" s="1"/>
  <c r="C218" i="20" s="1"/>
  <c r="C219" i="20" s="1"/>
  <c r="C193" i="20"/>
  <c r="C192" i="20"/>
  <c r="C194" i="19"/>
  <c r="C195" i="19" s="1"/>
  <c r="C196" i="19" s="1"/>
  <c r="C197" i="19" s="1"/>
  <c r="C198" i="19" s="1"/>
  <c r="C199" i="19" s="1"/>
  <c r="C200" i="19" s="1"/>
  <c r="C201" i="19" s="1"/>
  <c r="C202" i="19" s="1"/>
  <c r="C203" i="19" s="1"/>
  <c r="C204" i="19" s="1"/>
  <c r="C205" i="19" s="1"/>
  <c r="C206" i="19" s="1"/>
  <c r="C207" i="19" s="1"/>
  <c r="C208" i="19" s="1"/>
  <c r="C209" i="19" s="1"/>
  <c r="C210" i="19" s="1"/>
  <c r="C211" i="19" s="1"/>
  <c r="C212" i="19" s="1"/>
  <c r="C213" i="19" s="1"/>
  <c r="C214" i="19" s="1"/>
  <c r="C215" i="19" s="1"/>
  <c r="C216" i="19" s="1"/>
  <c r="C217" i="19" s="1"/>
  <c r="C218" i="19" s="1"/>
  <c r="C219" i="19" s="1"/>
  <c r="C193" i="19"/>
  <c r="C192" i="19"/>
  <c r="D192" i="19" s="1"/>
  <c r="D193" i="19" s="1"/>
  <c r="D194" i="19" s="1"/>
  <c r="D195" i="19" s="1"/>
  <c r="C194" i="18"/>
  <c r="C195" i="18" s="1"/>
  <c r="C196" i="18" s="1"/>
  <c r="C197" i="18" s="1"/>
  <c r="C198" i="18" s="1"/>
  <c r="C199" i="18" s="1"/>
  <c r="C200" i="18" s="1"/>
  <c r="C201" i="18" s="1"/>
  <c r="C202" i="18" s="1"/>
  <c r="C203" i="18" s="1"/>
  <c r="C204" i="18" s="1"/>
  <c r="C205" i="18" s="1"/>
  <c r="C206" i="18" s="1"/>
  <c r="C207" i="18" s="1"/>
  <c r="C208" i="18" s="1"/>
  <c r="C209" i="18" s="1"/>
  <c r="C210" i="18" s="1"/>
  <c r="C211" i="18" s="1"/>
  <c r="C212" i="18" s="1"/>
  <c r="C213" i="18" s="1"/>
  <c r="C214" i="18" s="1"/>
  <c r="C215" i="18" s="1"/>
  <c r="C216" i="18" s="1"/>
  <c r="C217" i="18" s="1"/>
  <c r="C218" i="18" s="1"/>
  <c r="C219" i="18" s="1"/>
  <c r="C193" i="18"/>
  <c r="C192" i="18"/>
  <c r="C194" i="17"/>
  <c r="C195" i="17" s="1"/>
  <c r="C196" i="17" s="1"/>
  <c r="C197" i="17" s="1"/>
  <c r="C198" i="17" s="1"/>
  <c r="C199" i="17" s="1"/>
  <c r="C200" i="17" s="1"/>
  <c r="C201" i="17" s="1"/>
  <c r="C202" i="17" s="1"/>
  <c r="C203" i="17" s="1"/>
  <c r="C204" i="17" s="1"/>
  <c r="C205" i="17" s="1"/>
  <c r="C206" i="17" s="1"/>
  <c r="C207" i="17" s="1"/>
  <c r="C208" i="17" s="1"/>
  <c r="C209" i="17" s="1"/>
  <c r="C210" i="17" s="1"/>
  <c r="C211" i="17" s="1"/>
  <c r="C212" i="17" s="1"/>
  <c r="C213" i="17" s="1"/>
  <c r="C214" i="17" s="1"/>
  <c r="C215" i="17" s="1"/>
  <c r="C216" i="17" s="1"/>
  <c r="C217" i="17" s="1"/>
  <c r="C218" i="17" s="1"/>
  <c r="C219" i="17" s="1"/>
  <c r="C193" i="17"/>
  <c r="C192" i="17"/>
  <c r="D197" i="5"/>
  <c r="D192" i="20"/>
  <c r="D193" i="20" s="1"/>
  <c r="D192" i="18"/>
  <c r="D193" i="18" s="1"/>
  <c r="D194" i="18" s="1"/>
  <c r="D195" i="18" s="1"/>
  <c r="D196" i="18" s="1"/>
  <c r="D197" i="18" s="1"/>
  <c r="D192" i="17"/>
  <c r="B192" i="20"/>
  <c r="B193" i="20" s="1"/>
  <c r="B194" i="20" s="1"/>
  <c r="B195" i="20" s="1"/>
  <c r="B196" i="20" s="1"/>
  <c r="B197" i="20" s="1"/>
  <c r="B198" i="20" s="1"/>
  <c r="B199" i="20" s="1"/>
  <c r="B200" i="20" s="1"/>
  <c r="B201" i="20" s="1"/>
  <c r="B202" i="20" s="1"/>
  <c r="B203" i="20" s="1"/>
  <c r="B204" i="20" s="1"/>
  <c r="B205" i="20" s="1"/>
  <c r="B206" i="20" s="1"/>
  <c r="B207" i="20" s="1"/>
  <c r="B208" i="20" s="1"/>
  <c r="B209" i="20" s="1"/>
  <c r="B210" i="20" s="1"/>
  <c r="B211" i="20" s="1"/>
  <c r="B212" i="20" s="1"/>
  <c r="B213" i="20" s="1"/>
  <c r="B214" i="20" s="1"/>
  <c r="B215" i="20" s="1"/>
  <c r="B216" i="20" s="1"/>
  <c r="B217" i="20" s="1"/>
  <c r="B218" i="20" s="1"/>
  <c r="B219" i="20" s="1"/>
  <c r="B192" i="19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192" i="18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192" i="17"/>
  <c r="B193" i="17" s="1"/>
  <c r="B194" i="17" s="1"/>
  <c r="B195" i="17" s="1"/>
  <c r="B196" i="17" s="1"/>
  <c r="B197" i="17" s="1"/>
  <c r="B198" i="17" s="1"/>
  <c r="B199" i="17" s="1"/>
  <c r="B200" i="17" s="1"/>
  <c r="B201" i="17" s="1"/>
  <c r="B202" i="17" s="1"/>
  <c r="B203" i="17" s="1"/>
  <c r="B204" i="17" s="1"/>
  <c r="B205" i="17" s="1"/>
  <c r="B206" i="17" s="1"/>
  <c r="B207" i="17" s="1"/>
  <c r="B208" i="17" s="1"/>
  <c r="B209" i="17" s="1"/>
  <c r="B210" i="17" s="1"/>
  <c r="B211" i="17" s="1"/>
  <c r="B212" i="17" s="1"/>
  <c r="B213" i="17" s="1"/>
  <c r="B214" i="17" s="1"/>
  <c r="B215" i="17" s="1"/>
  <c r="B216" i="17" s="1"/>
  <c r="B217" i="17" s="1"/>
  <c r="B218" i="17" s="1"/>
  <c r="B219" i="17" s="1"/>
  <c r="D192" i="5"/>
  <c r="E192" i="5" s="1"/>
  <c r="C192" i="5"/>
  <c r="D198" i="18" l="1"/>
  <c r="D199" i="18" s="1"/>
  <c r="D200" i="18" s="1"/>
  <c r="D201" i="18" s="1"/>
  <c r="D202" i="18" s="1"/>
  <c r="D203" i="18" s="1"/>
  <c r="D204" i="18" s="1"/>
  <c r="D205" i="18" s="1"/>
  <c r="D206" i="18" s="1"/>
  <c r="D207" i="18" s="1"/>
  <c r="D208" i="18" s="1"/>
  <c r="D209" i="18" s="1"/>
  <c r="D210" i="18" s="1"/>
  <c r="D211" i="18" s="1"/>
  <c r="D212" i="18" s="1"/>
  <c r="D213" i="18" s="1"/>
  <c r="D214" i="18" s="1"/>
  <c r="D215" i="18" s="1"/>
  <c r="D216" i="18" s="1"/>
  <c r="D217" i="18" s="1"/>
  <c r="D218" i="18" s="1"/>
  <c r="D219" i="18" s="1"/>
  <c r="D193" i="5"/>
  <c r="D194" i="5" s="1"/>
  <c r="D195" i="5" s="1"/>
  <c r="E193" i="19"/>
  <c r="E192" i="19"/>
  <c r="E192" i="17"/>
  <c r="D193" i="17"/>
  <c r="D194" i="17" s="1"/>
  <c r="D195" i="17" s="1"/>
  <c r="E193" i="5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H187" i="19"/>
  <c r="H177" i="18"/>
  <c r="N132" i="21" s="1"/>
  <c r="D185" i="18"/>
  <c r="J187" i="17"/>
  <c r="H187" i="17"/>
  <c r="D185" i="17"/>
  <c r="H187" i="20"/>
  <c r="D183" i="20"/>
  <c r="J177" i="18"/>
  <c r="C151" i="18"/>
  <c r="B187" i="18"/>
  <c r="B184" i="18"/>
  <c r="B185" i="18"/>
  <c r="B186" i="18" s="1"/>
  <c r="B178" i="18"/>
  <c r="B179" i="18"/>
  <c r="B180" i="18" s="1"/>
  <c r="B181" i="18" s="1"/>
  <c r="B182" i="18" s="1"/>
  <c r="B183" i="18" s="1"/>
  <c r="N138" i="21"/>
  <c r="N134" i="21"/>
  <c r="C151" i="20"/>
  <c r="J187" i="20"/>
  <c r="J187" i="19"/>
  <c r="N133" i="21"/>
  <c r="C151" i="19"/>
  <c r="B187" i="19"/>
  <c r="B183" i="19"/>
  <c r="B184" i="19"/>
  <c r="B185" i="19" s="1"/>
  <c r="B186" i="19" s="1"/>
  <c r="B178" i="19"/>
  <c r="B179" i="19"/>
  <c r="B180" i="19" s="1"/>
  <c r="B181" i="19" s="1"/>
  <c r="B182" i="19" s="1"/>
  <c r="N129" i="21"/>
  <c r="D178" i="17"/>
  <c r="D179" i="17" s="1"/>
  <c r="C151" i="17"/>
  <c r="B178" i="17"/>
  <c r="B179" i="17"/>
  <c r="B180" i="17" s="1"/>
  <c r="B181" i="17" s="1"/>
  <c r="B182" i="17" s="1"/>
  <c r="B183" i="17" s="1"/>
  <c r="B184" i="17" s="1"/>
  <c r="B185" i="17" s="1"/>
  <c r="B186" i="17" s="1"/>
  <c r="B187" i="17" s="1"/>
  <c r="C151" i="5"/>
  <c r="N135" i="21"/>
  <c r="N109" i="21"/>
  <c r="N83" i="21"/>
  <c r="N59" i="21"/>
  <c r="N34" i="21"/>
  <c r="N10" i="21"/>
  <c r="N131" i="21"/>
  <c r="N106" i="21"/>
  <c r="N105" i="21"/>
  <c r="N103" i="21"/>
  <c r="N112" i="21" s="1"/>
  <c r="J103" i="17"/>
  <c r="N80" i="21"/>
  <c r="N79" i="21"/>
  <c r="N77" i="21"/>
  <c r="N86" i="21" s="1"/>
  <c r="N56" i="21"/>
  <c r="N55" i="21"/>
  <c r="N53" i="21"/>
  <c r="N62" i="21" s="1"/>
  <c r="N31" i="21"/>
  <c r="N30" i="21"/>
  <c r="N28" i="21"/>
  <c r="N37" i="21" s="1"/>
  <c r="N4" i="21"/>
  <c r="N13" i="21" s="1"/>
  <c r="N9" i="21"/>
  <c r="N7" i="21"/>
  <c r="N6" i="21"/>
  <c r="H21" i="17"/>
  <c r="H53" i="17"/>
  <c r="H78" i="17"/>
  <c r="H103" i="17"/>
  <c r="H146" i="17"/>
  <c r="J146" i="17"/>
  <c r="J78" i="17"/>
  <c r="J53" i="17"/>
  <c r="J21" i="17"/>
  <c r="H146" i="18"/>
  <c r="H103" i="18"/>
  <c r="H78" i="18"/>
  <c r="H53" i="18"/>
  <c r="H21" i="18"/>
  <c r="J146" i="18"/>
  <c r="J103" i="18"/>
  <c r="J78" i="18"/>
  <c r="J53" i="18"/>
  <c r="J21" i="18"/>
  <c r="H146" i="19"/>
  <c r="N107" i="21" s="1"/>
  <c r="H103" i="19"/>
  <c r="N81" i="21" s="1"/>
  <c r="H78" i="19"/>
  <c r="N57" i="21" s="1"/>
  <c r="H53" i="19"/>
  <c r="N32" i="21" s="1"/>
  <c r="J53" i="19"/>
  <c r="J21" i="19"/>
  <c r="H21" i="19"/>
  <c r="N8" i="21" s="1"/>
  <c r="J146" i="19"/>
  <c r="J103" i="19"/>
  <c r="J78" i="19"/>
  <c r="H78" i="20"/>
  <c r="N58" i="21" s="1"/>
  <c r="H103" i="20"/>
  <c r="N82" i="21" s="1"/>
  <c r="H146" i="20"/>
  <c r="N108" i="21" s="1"/>
  <c r="J146" i="20"/>
  <c r="J103" i="20"/>
  <c r="J78" i="20"/>
  <c r="J53" i="20"/>
  <c r="J21" i="20"/>
  <c r="C26" i="20"/>
  <c r="H53" i="20"/>
  <c r="N33" i="21" s="1"/>
  <c r="H21" i="20"/>
  <c r="C152" i="20"/>
  <c r="C153" i="20" s="1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78" i="20" s="1"/>
  <c r="C179" i="20" s="1"/>
  <c r="C180" i="20" s="1"/>
  <c r="C181" i="20" s="1"/>
  <c r="C182" i="20" s="1"/>
  <c r="C183" i="20" s="1"/>
  <c r="C184" i="20" s="1"/>
  <c r="C185" i="20" s="1"/>
  <c r="C186" i="20" s="1"/>
  <c r="C187" i="20" s="1"/>
  <c r="C108" i="20"/>
  <c r="C109" i="20" s="1"/>
  <c r="C110" i="20" s="1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83" i="20"/>
  <c r="C84" i="20" s="1"/>
  <c r="C85" i="20" s="1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58" i="20"/>
  <c r="C59" i="20" s="1"/>
  <c r="C60" i="20" s="1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27" i="20"/>
  <c r="C28" i="20" s="1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3" i="20"/>
  <c r="D3" i="20" s="1"/>
  <c r="D4" i="20" s="1"/>
  <c r="D5" i="20" s="1"/>
  <c r="D6" i="20" s="1"/>
  <c r="D7" i="20" s="1"/>
  <c r="D8" i="20" s="1"/>
  <c r="D9" i="20" s="1"/>
  <c r="D10" i="20" s="1"/>
  <c r="D11" i="20" s="1"/>
  <c r="D12" i="20" s="1"/>
  <c r="D58" i="19"/>
  <c r="E58" i="19" s="1"/>
  <c r="D151" i="19"/>
  <c r="E151" i="19" s="1"/>
  <c r="C108" i="19"/>
  <c r="C109" i="19" s="1"/>
  <c r="C110" i="19" s="1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83" i="19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59" i="19"/>
  <c r="C60" i="19" s="1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8" i="19"/>
  <c r="C27" i="19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6" i="19"/>
  <c r="D26" i="19" s="1"/>
  <c r="D27" i="19" s="1"/>
  <c r="D28" i="19" s="1"/>
  <c r="C3" i="19"/>
  <c r="D3" i="19" s="1"/>
  <c r="D4" i="19" s="1"/>
  <c r="D5" i="19" s="1"/>
  <c r="D6" i="19" s="1"/>
  <c r="D7" i="19" s="1"/>
  <c r="D8" i="19" s="1"/>
  <c r="D9" i="19" s="1"/>
  <c r="D10" i="19" s="1"/>
  <c r="D11" i="19" s="1"/>
  <c r="D12" i="19" s="1"/>
  <c r="C108" i="18"/>
  <c r="D108" i="18" s="1"/>
  <c r="C83" i="18"/>
  <c r="D83" i="18" s="1"/>
  <c r="C58" i="18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26" i="18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3" i="18"/>
  <c r="C4" i="18" s="1"/>
  <c r="C5" i="18" s="1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152" i="17"/>
  <c r="C153" i="17" s="1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78" i="17" s="1"/>
  <c r="C179" i="17" s="1"/>
  <c r="C180" i="17" s="1"/>
  <c r="C181" i="17" s="1"/>
  <c r="C182" i="17" s="1"/>
  <c r="C183" i="17" s="1"/>
  <c r="C184" i="17" s="1"/>
  <c r="C185" i="17" s="1"/>
  <c r="C186" i="17" s="1"/>
  <c r="C187" i="17" s="1"/>
  <c r="D151" i="17"/>
  <c r="E151" i="17" s="1"/>
  <c r="C108" i="17"/>
  <c r="D108" i="17" s="1"/>
  <c r="D109" i="17" s="1"/>
  <c r="C83" i="17"/>
  <c r="C84" i="17" s="1"/>
  <c r="C85" i="17" s="1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58" i="17"/>
  <c r="C59" i="17" s="1"/>
  <c r="C60" i="17" s="1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26" i="17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3" i="17"/>
  <c r="D3" i="17" s="1"/>
  <c r="D4" i="17" s="1"/>
  <c r="D5" i="17" s="1"/>
  <c r="D3" i="18"/>
  <c r="E3" i="18" s="1"/>
  <c r="D83" i="17"/>
  <c r="D84" i="17" s="1"/>
  <c r="D85" i="17" s="1"/>
  <c r="D58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B178" i="20" s="1"/>
  <c r="B179" i="20" s="1"/>
  <c r="B180" i="20" s="1"/>
  <c r="B181" i="20" s="1"/>
  <c r="B182" i="20" s="1"/>
  <c r="B183" i="20" s="1"/>
  <c r="B184" i="20" s="1"/>
  <c r="B185" i="20" s="1"/>
  <c r="B186" i="20" s="1"/>
  <c r="B187" i="20" s="1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83" i="18"/>
  <c r="B84" i="18" s="1"/>
  <c r="D26" i="18"/>
  <c r="D27" i="18" s="1"/>
  <c r="D28" i="18" s="1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E192" i="20" l="1"/>
  <c r="E194" i="19"/>
  <c r="E192" i="18"/>
  <c r="E193" i="17"/>
  <c r="N60" i="21"/>
  <c r="N110" i="21"/>
  <c r="N35" i="21"/>
  <c r="N84" i="21"/>
  <c r="N11" i="21"/>
  <c r="N136" i="21"/>
  <c r="D84" i="18"/>
  <c r="D85" i="18" s="1"/>
  <c r="E85" i="18" s="1"/>
  <c r="E83" i="18"/>
  <c r="D108" i="20"/>
  <c r="D58" i="20"/>
  <c r="E58" i="20" s="1"/>
  <c r="D151" i="20"/>
  <c r="D152" i="20" s="1"/>
  <c r="D83" i="20"/>
  <c r="D84" i="20" s="1"/>
  <c r="D85" i="20" s="1"/>
  <c r="D26" i="17"/>
  <c r="D27" i="17" s="1"/>
  <c r="D28" i="17" s="1"/>
  <c r="C84" i="18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52" i="19"/>
  <c r="C153" i="19" s="1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78" i="19" s="1"/>
  <c r="C179" i="19" s="1"/>
  <c r="C180" i="19" s="1"/>
  <c r="C181" i="19" s="1"/>
  <c r="C182" i="19" s="1"/>
  <c r="C183" i="19" s="1"/>
  <c r="C184" i="19" s="1"/>
  <c r="C185" i="19" s="1"/>
  <c r="C186" i="19" s="1"/>
  <c r="C187" i="19" s="1"/>
  <c r="D108" i="19"/>
  <c r="C109" i="17"/>
  <c r="C110" i="17" s="1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4" i="19"/>
  <c r="C5" i="19" s="1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20"/>
  <c r="C5" i="20" s="1"/>
  <c r="C6" i="20" s="1"/>
  <c r="C7" i="20" s="1"/>
  <c r="C8" i="20" s="1"/>
  <c r="C9" i="20" s="1"/>
  <c r="C10" i="20" s="1"/>
  <c r="C11" i="20" s="1"/>
  <c r="C12" i="20" s="1"/>
  <c r="C13" i="20" s="1"/>
  <c r="C14" i="20" s="1"/>
  <c r="D26" i="20"/>
  <c r="D27" i="20" s="1"/>
  <c r="D28" i="20" s="1"/>
  <c r="C109" i="18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D58" i="18"/>
  <c r="E58" i="18" s="1"/>
  <c r="D84" i="19"/>
  <c r="D152" i="19"/>
  <c r="D153" i="19" s="1"/>
  <c r="E108" i="18"/>
  <c r="D109" i="18"/>
  <c r="E109" i="17"/>
  <c r="D110" i="17"/>
  <c r="E83" i="17"/>
  <c r="D86" i="18"/>
  <c r="D87" i="18" s="1"/>
  <c r="E87" i="18" s="1"/>
  <c r="E85" i="17"/>
  <c r="E84" i="17"/>
  <c r="E3" i="20"/>
  <c r="D59" i="20"/>
  <c r="E26" i="19"/>
  <c r="E4" i="19"/>
  <c r="E3" i="19"/>
  <c r="D59" i="19"/>
  <c r="D60" i="19" s="1"/>
  <c r="E26" i="18"/>
  <c r="E84" i="18"/>
  <c r="D59" i="18"/>
  <c r="D60" i="18" s="1"/>
  <c r="D4" i="18"/>
  <c r="D5" i="18" s="1"/>
  <c r="D6" i="18" s="1"/>
  <c r="D7" i="18" s="1"/>
  <c r="D8" i="18" s="1"/>
  <c r="D9" i="18" s="1"/>
  <c r="D10" i="18" s="1"/>
  <c r="D11" i="18" s="1"/>
  <c r="D12" i="18" s="1"/>
  <c r="E4" i="17"/>
  <c r="E108" i="17"/>
  <c r="E3" i="17"/>
  <c r="E58" i="17"/>
  <c r="D59" i="17"/>
  <c r="D60" i="17" s="1"/>
  <c r="D86" i="17"/>
  <c r="D152" i="17"/>
  <c r="D151" i="5"/>
  <c r="E151" i="5" s="1"/>
  <c r="C108" i="5"/>
  <c r="D108" i="5" s="1"/>
  <c r="C83" i="5"/>
  <c r="D83" i="5" s="1"/>
  <c r="C58" i="5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C26" i="5"/>
  <c r="C3" i="5"/>
  <c r="D3" i="5" s="1"/>
  <c r="E3" i="5" s="1"/>
  <c r="D26" i="5"/>
  <c r="E193" i="20" l="1"/>
  <c r="D194" i="20"/>
  <c r="D195" i="20" s="1"/>
  <c r="E195" i="19"/>
  <c r="D196" i="19"/>
  <c r="E193" i="18"/>
  <c r="E194" i="17"/>
  <c r="E194" i="5"/>
  <c r="C84" i="5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59" i="5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E195" i="5"/>
  <c r="C15" i="20"/>
  <c r="C16" i="20" s="1"/>
  <c r="C17" i="20" s="1"/>
  <c r="C18" i="20" s="1"/>
  <c r="C19" i="20" s="1"/>
  <c r="C20" i="20" s="1"/>
  <c r="C21" i="20" s="1"/>
  <c r="E58" i="5"/>
  <c r="E152" i="19"/>
  <c r="E26" i="5"/>
  <c r="D27" i="5"/>
  <c r="E153" i="19"/>
  <c r="D154" i="19"/>
  <c r="D155" i="19" s="1"/>
  <c r="E151" i="20"/>
  <c r="D4" i="5"/>
  <c r="D5" i="5" s="1"/>
  <c r="D6" i="5" s="1"/>
  <c r="D84" i="5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E83" i="5"/>
  <c r="E26" i="17"/>
  <c r="E83" i="20"/>
  <c r="D109" i="5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E108" i="5"/>
  <c r="D88" i="18"/>
  <c r="E26" i="20"/>
  <c r="E109" i="18"/>
  <c r="D110" i="18"/>
  <c r="E86" i="18"/>
  <c r="E84" i="20"/>
  <c r="E59" i="20"/>
  <c r="D60" i="20"/>
  <c r="D109" i="20"/>
  <c r="D110" i="20" s="1"/>
  <c r="E108" i="20"/>
  <c r="E27" i="20"/>
  <c r="D153" i="20"/>
  <c r="E152" i="20"/>
  <c r="E4" i="20"/>
  <c r="D109" i="19"/>
  <c r="E108" i="19"/>
  <c r="E5" i="19"/>
  <c r="D85" i="19"/>
  <c r="E84" i="19"/>
  <c r="E59" i="19"/>
  <c r="E27" i="19"/>
  <c r="E4" i="18"/>
  <c r="E59" i="18"/>
  <c r="D89" i="18"/>
  <c r="E88" i="18"/>
  <c r="E27" i="18"/>
  <c r="E59" i="17"/>
  <c r="E5" i="17"/>
  <c r="D6" i="17"/>
  <c r="D7" i="17" s="1"/>
  <c r="D153" i="17"/>
  <c r="D154" i="17" s="1"/>
  <c r="E152" i="17"/>
  <c r="D111" i="17"/>
  <c r="E110" i="17"/>
  <c r="D87" i="17"/>
  <c r="D88" i="17" s="1"/>
  <c r="D89" i="17" s="1"/>
  <c r="E86" i="17"/>
  <c r="E27" i="17"/>
  <c r="D76" i="5"/>
  <c r="D77" i="5" s="1"/>
  <c r="D78" i="5" s="1"/>
  <c r="E194" i="20" l="1"/>
  <c r="D197" i="19"/>
  <c r="E196" i="19"/>
  <c r="E194" i="18"/>
  <c r="E195" i="17"/>
  <c r="D196" i="17"/>
  <c r="D196" i="5"/>
  <c r="E196" i="5" s="1"/>
  <c r="E4" i="5"/>
  <c r="D28" i="5"/>
  <c r="E27" i="5"/>
  <c r="E154" i="19"/>
  <c r="D97" i="5"/>
  <c r="D98" i="5" s="1"/>
  <c r="D99" i="5" s="1"/>
  <c r="D100" i="5" s="1"/>
  <c r="D101" i="5" s="1"/>
  <c r="D102" i="5" s="1"/>
  <c r="D103" i="5" s="1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E21" i="5" s="1"/>
  <c r="D111" i="18"/>
  <c r="E110" i="18"/>
  <c r="E28" i="20"/>
  <c r="D29" i="20"/>
  <c r="D30" i="20" s="1"/>
  <c r="D31" i="20" s="1"/>
  <c r="D32" i="20" s="1"/>
  <c r="D33" i="20" s="1"/>
  <c r="D34" i="20" s="1"/>
  <c r="D35" i="20" s="1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D30" i="19" s="1"/>
  <c r="D31" i="19" s="1"/>
  <c r="D32" i="19" s="1"/>
  <c r="D33" i="19" s="1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89" i="18"/>
  <c r="D90" i="18"/>
  <c r="E5" i="18"/>
  <c r="E153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52" i="5"/>
  <c r="D153" i="5" s="1"/>
  <c r="D154" i="5" s="1"/>
  <c r="E195" i="20" l="1"/>
  <c r="D196" i="20"/>
  <c r="E197" i="19"/>
  <c r="D198" i="19"/>
  <c r="E195" i="18"/>
  <c r="E196" i="17"/>
  <c r="D197" i="17"/>
  <c r="E197" i="5"/>
  <c r="E28" i="5"/>
  <c r="D29" i="5"/>
  <c r="D155" i="5"/>
  <c r="D156" i="5" s="1"/>
  <c r="D157" i="5" s="1"/>
  <c r="D158" i="5" s="1"/>
  <c r="D159" i="5" s="1"/>
  <c r="D160" i="5" s="1"/>
  <c r="D161" i="5" s="1"/>
  <c r="D162" i="5" s="1"/>
  <c r="D163" i="5" s="1"/>
  <c r="D145" i="5"/>
  <c r="D146" i="5" s="1"/>
  <c r="E111" i="18"/>
  <c r="D112" i="18"/>
  <c r="D111" i="20"/>
  <c r="E110" i="20"/>
  <c r="E6" i="20"/>
  <c r="D87" i="20"/>
  <c r="D88" i="20" s="1"/>
  <c r="D89" i="20" s="1"/>
  <c r="E86" i="20"/>
  <c r="D155" i="20"/>
  <c r="E154" i="20"/>
  <c r="E29" i="20"/>
  <c r="D62" i="20"/>
  <c r="E61" i="20"/>
  <c r="E7" i="19"/>
  <c r="E29" i="19"/>
  <c r="D111" i="19"/>
  <c r="E110" i="19"/>
  <c r="D87" i="19"/>
  <c r="D88" i="19" s="1"/>
  <c r="D89" i="19" s="1"/>
  <c r="E86" i="19"/>
  <c r="D157" i="19"/>
  <c r="E156" i="19"/>
  <c r="E61" i="19"/>
  <c r="D62" i="19"/>
  <c r="E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D197" i="20" l="1"/>
  <c r="E196" i="20"/>
  <c r="D199" i="19"/>
  <c r="E198" i="19"/>
  <c r="E196" i="18"/>
  <c r="E197" i="17"/>
  <c r="D198" i="17"/>
  <c r="D198" i="5"/>
  <c r="E198" i="5" s="1"/>
  <c r="D30" i="5"/>
  <c r="E29" i="5"/>
  <c r="D164" i="5"/>
  <c r="D165" i="5" s="1"/>
  <c r="D166" i="5" s="1"/>
  <c r="D167" i="5" s="1"/>
  <c r="D113" i="18"/>
  <c r="E112" i="18"/>
  <c r="E7" i="20"/>
  <c r="E155" i="20"/>
  <c r="D156" i="20"/>
  <c r="D63" i="20"/>
  <c r="E62" i="20"/>
  <c r="E87" i="20"/>
  <c r="E30" i="20"/>
  <c r="E111" i="20"/>
  <c r="D112" i="20"/>
  <c r="D113" i="20" s="1"/>
  <c r="E87" i="19"/>
  <c r="E111" i="19"/>
  <c r="D112" i="19"/>
  <c r="D63" i="19"/>
  <c r="E62" i="19"/>
  <c r="E30" i="19"/>
  <c r="E8" i="19"/>
  <c r="E157" i="19"/>
  <c r="D158" i="19"/>
  <c r="E30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E197" i="20" l="1"/>
  <c r="D198" i="20"/>
  <c r="E199" i="19"/>
  <c r="D200" i="19"/>
  <c r="E197" i="18"/>
  <c r="D199" i="17"/>
  <c r="E198" i="17"/>
  <c r="D199" i="5"/>
  <c r="E199" i="5" s="1"/>
  <c r="D31" i="5"/>
  <c r="E30" i="5"/>
  <c r="D168" i="5"/>
  <c r="D169" i="5" s="1"/>
  <c r="D170" i="5" s="1"/>
  <c r="E165" i="5"/>
  <c r="E113" i="18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153" i="5"/>
  <c r="E85" i="5"/>
  <c r="D199" i="20" l="1"/>
  <c r="E198" i="20"/>
  <c r="D201" i="19"/>
  <c r="E200" i="19"/>
  <c r="E198" i="18"/>
  <c r="E199" i="17"/>
  <c r="D200" i="17"/>
  <c r="D200" i="5"/>
  <c r="E200" i="5" s="1"/>
  <c r="D171" i="5"/>
  <c r="D172" i="5" s="1"/>
  <c r="D32" i="5"/>
  <c r="E31" i="5"/>
  <c r="E114" i="18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154" i="5"/>
  <c r="E86" i="5"/>
  <c r="E199" i="20" l="1"/>
  <c r="D200" i="20"/>
  <c r="E201" i="19"/>
  <c r="D202" i="19"/>
  <c r="E199" i="18"/>
  <c r="D201" i="17"/>
  <c r="E200" i="17"/>
  <c r="D201" i="5"/>
  <c r="E201" i="5" s="1"/>
  <c r="D173" i="5"/>
  <c r="D174" i="5" s="1"/>
  <c r="D175" i="5" s="1"/>
  <c r="D176" i="5" s="1"/>
  <c r="D177" i="5" s="1"/>
  <c r="D178" i="5" s="1"/>
  <c r="D179" i="5" s="1"/>
  <c r="D180" i="5" s="1"/>
  <c r="D181" i="5" s="1"/>
  <c r="D182" i="5" s="1"/>
  <c r="D33" i="5"/>
  <c r="E32" i="5"/>
  <c r="E115" i="18"/>
  <c r="D116" i="18"/>
  <c r="E10" i="20"/>
  <c r="D66" i="20"/>
  <c r="D67" i="20" s="1"/>
  <c r="E65" i="20"/>
  <c r="D115" i="20"/>
  <c r="E114" i="20"/>
  <c r="D159" i="20"/>
  <c r="E158" i="20"/>
  <c r="D91" i="20"/>
  <c r="D92" i="20" s="1"/>
  <c r="E90" i="20"/>
  <c r="E33" i="20"/>
  <c r="E11" i="19"/>
  <c r="D66" i="19"/>
  <c r="D67" i="19" s="1"/>
  <c r="E65" i="19"/>
  <c r="D91" i="19"/>
  <c r="D92" i="19" s="1"/>
  <c r="E90" i="19"/>
  <c r="D161" i="19"/>
  <c r="E160" i="19"/>
  <c r="D115" i="19"/>
  <c r="E114" i="19"/>
  <c r="E33" i="19"/>
  <c r="D34" i="19"/>
  <c r="D35" i="19" s="1"/>
  <c r="D36" i="19" s="1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155" i="5"/>
  <c r="E87" i="5"/>
  <c r="E200" i="20" l="1"/>
  <c r="D201" i="20"/>
  <c r="D203" i="19"/>
  <c r="E202" i="19"/>
  <c r="E200" i="18"/>
  <c r="E201" i="17"/>
  <c r="D202" i="17"/>
  <c r="D202" i="5"/>
  <c r="E202" i="5" s="1"/>
  <c r="D183" i="5"/>
  <c r="D184" i="5" s="1"/>
  <c r="E177" i="5"/>
  <c r="D34" i="5"/>
  <c r="E33" i="5"/>
  <c r="D117" i="18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E156" i="5"/>
  <c r="E88" i="5"/>
  <c r="E201" i="20" l="1"/>
  <c r="D202" i="20"/>
  <c r="E203" i="19"/>
  <c r="D204" i="19"/>
  <c r="E201" i="18"/>
  <c r="D203" i="17"/>
  <c r="E202" i="17"/>
  <c r="D203" i="5"/>
  <c r="E203" i="5" s="1"/>
  <c r="D185" i="5"/>
  <c r="D186" i="5" s="1"/>
  <c r="D187" i="5" s="1"/>
  <c r="E178" i="5"/>
  <c r="D35" i="5"/>
  <c r="E34" i="5"/>
  <c r="E117" i="18"/>
  <c r="D118" i="18"/>
  <c r="E67" i="20"/>
  <c r="D68" i="20"/>
  <c r="D69" i="20" s="1"/>
  <c r="D70" i="20" s="1"/>
  <c r="D71" i="20" s="1"/>
  <c r="D72" i="20" s="1"/>
  <c r="D73" i="20" s="1"/>
  <c r="E35" i="20"/>
  <c r="D36" i="20"/>
  <c r="D93" i="20"/>
  <c r="E92" i="20"/>
  <c r="D117" i="20"/>
  <c r="E116" i="20"/>
  <c r="D161" i="20"/>
  <c r="E160" i="20"/>
  <c r="D13" i="20"/>
  <c r="D14" i="20" s="1"/>
  <c r="E12" i="20"/>
  <c r="D68" i="19"/>
  <c r="D69" i="19" s="1"/>
  <c r="D70" i="19" s="1"/>
  <c r="D71" i="19" s="1"/>
  <c r="D72" i="19" s="1"/>
  <c r="D73" i="19" s="1"/>
  <c r="D74" i="19" s="1"/>
  <c r="D75" i="19" s="1"/>
  <c r="D76" i="19" s="1"/>
  <c r="D77" i="19" s="1"/>
  <c r="E67" i="19"/>
  <c r="E35" i="19"/>
  <c r="D117" i="19"/>
  <c r="E116" i="19"/>
  <c r="D93" i="19"/>
  <c r="E92" i="19"/>
  <c r="D163" i="19"/>
  <c r="D164" i="19" s="1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157" i="5"/>
  <c r="E89" i="5"/>
  <c r="D203" i="20" l="1"/>
  <c r="E202" i="20"/>
  <c r="D205" i="19"/>
  <c r="E204" i="19"/>
  <c r="E202" i="18"/>
  <c r="E203" i="17"/>
  <c r="D204" i="17"/>
  <c r="D204" i="5"/>
  <c r="E204" i="5" s="1"/>
  <c r="E179" i="5"/>
  <c r="D36" i="5"/>
  <c r="E35" i="5"/>
  <c r="D119" i="18"/>
  <c r="E118" i="18"/>
  <c r="E93" i="20"/>
  <c r="D94" i="20"/>
  <c r="D95" i="20" s="1"/>
  <c r="E36" i="20"/>
  <c r="D37" i="20"/>
  <c r="D38" i="20" s="1"/>
  <c r="D39" i="20" s="1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D16" i="19" s="1"/>
  <c r="E14" i="19"/>
  <c r="E163" i="19"/>
  <c r="E68" i="19"/>
  <c r="E36" i="18"/>
  <c r="D37" i="18"/>
  <c r="D38" i="18" s="1"/>
  <c r="D39" i="18" s="1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E158" i="5"/>
  <c r="E90" i="5"/>
  <c r="E203" i="20" l="1"/>
  <c r="D204" i="20"/>
  <c r="E205" i="19"/>
  <c r="D206" i="19"/>
  <c r="E203" i="18"/>
  <c r="D205" i="17"/>
  <c r="E204" i="17"/>
  <c r="D205" i="5"/>
  <c r="E205" i="5" s="1"/>
  <c r="E180" i="5"/>
  <c r="D37" i="5"/>
  <c r="E36" i="5"/>
  <c r="D120" i="18"/>
  <c r="E119" i="18"/>
  <c r="D119" i="20"/>
  <c r="E118" i="20"/>
  <c r="D15" i="20"/>
  <c r="D16" i="20" s="1"/>
  <c r="E14" i="20"/>
  <c r="D163" i="20"/>
  <c r="E162" i="20"/>
  <c r="E37" i="20"/>
  <c r="E94" i="20"/>
  <c r="E69" i="20"/>
  <c r="E69" i="19"/>
  <c r="E15" i="19"/>
  <c r="D38" i="19"/>
  <c r="D39" i="19" s="1"/>
  <c r="E37" i="19"/>
  <c r="D119" i="19"/>
  <c r="E118" i="19"/>
  <c r="D165" i="19"/>
  <c r="D166" i="19" s="1"/>
  <c r="E164" i="19"/>
  <c r="D95" i="19"/>
  <c r="E94" i="19"/>
  <c r="D15" i="18"/>
  <c r="D16" i="18" s="1"/>
  <c r="E14" i="18"/>
  <c r="E98" i="18"/>
  <c r="E37" i="18"/>
  <c r="E69" i="18"/>
  <c r="E15" i="17"/>
  <c r="D163" i="17"/>
  <c r="E162" i="17"/>
  <c r="E96" i="17"/>
  <c r="D121" i="17"/>
  <c r="E120" i="17"/>
  <c r="E69" i="17"/>
  <c r="E37" i="17"/>
  <c r="E159" i="5"/>
  <c r="E91" i="5"/>
  <c r="D205" i="20" l="1"/>
  <c r="E204" i="20"/>
  <c r="D207" i="19"/>
  <c r="E206" i="19"/>
  <c r="E204" i="18"/>
  <c r="E205" i="17"/>
  <c r="D206" i="17"/>
  <c r="D206" i="5"/>
  <c r="E206" i="5" s="1"/>
  <c r="E181" i="5"/>
  <c r="D38" i="5"/>
  <c r="E37" i="5"/>
  <c r="D121" i="18"/>
  <c r="E120" i="18"/>
  <c r="E38" i="20"/>
  <c r="E163" i="20"/>
  <c r="D164" i="20"/>
  <c r="E70" i="20"/>
  <c r="E15" i="20"/>
  <c r="E95" i="20"/>
  <c r="D96" i="20"/>
  <c r="D97" i="20" s="1"/>
  <c r="E119" i="20"/>
  <c r="D120" i="20"/>
  <c r="E38" i="19"/>
  <c r="D17" i="19"/>
  <c r="E16" i="19"/>
  <c r="E119" i="19"/>
  <c r="D120" i="19"/>
  <c r="E70" i="19"/>
  <c r="E95" i="19"/>
  <c r="D96" i="19"/>
  <c r="E165" i="19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160" i="5"/>
  <c r="E92" i="5"/>
  <c r="E205" i="20" l="1"/>
  <c r="D206" i="20"/>
  <c r="E207" i="19"/>
  <c r="D208" i="19"/>
  <c r="E205" i="18"/>
  <c r="D207" i="17"/>
  <c r="E206" i="17"/>
  <c r="D207" i="5"/>
  <c r="E207" i="5" s="1"/>
  <c r="E182" i="5"/>
  <c r="D39" i="5"/>
  <c r="E38" i="5"/>
  <c r="D122" i="18"/>
  <c r="E121" i="18"/>
  <c r="D17" i="20"/>
  <c r="E16" i="20"/>
  <c r="E71" i="20"/>
  <c r="D121" i="20"/>
  <c r="E120" i="20"/>
  <c r="D165" i="20"/>
  <c r="D166" i="20" s="1"/>
  <c r="E164" i="20"/>
  <c r="E96" i="20"/>
  <c r="E39" i="20"/>
  <c r="D40" i="20"/>
  <c r="D41" i="20" s="1"/>
  <c r="D42" i="20" s="1"/>
  <c r="D121" i="19"/>
  <c r="E120" i="19"/>
  <c r="D167" i="19"/>
  <c r="E166" i="19"/>
  <c r="E71" i="19"/>
  <c r="D18" i="19"/>
  <c r="E17" i="19"/>
  <c r="D97" i="19"/>
  <c r="E96" i="19"/>
  <c r="E39" i="19"/>
  <c r="D40" i="19"/>
  <c r="D41" i="19" s="1"/>
  <c r="D42" i="19" s="1"/>
  <c r="E100" i="18"/>
  <c r="E71" i="18"/>
  <c r="E16" i="18"/>
  <c r="D17" i="18"/>
  <c r="E39" i="18"/>
  <c r="D40" i="18"/>
  <c r="D41" i="18" s="1"/>
  <c r="D42" i="18" s="1"/>
  <c r="D165" i="17"/>
  <c r="D166" i="17" s="1"/>
  <c r="E164" i="17"/>
  <c r="D40" i="17"/>
  <c r="D41" i="17" s="1"/>
  <c r="D42" i="17" s="1"/>
  <c r="E39" i="17"/>
  <c r="E98" i="17"/>
  <c r="E71" i="17"/>
  <c r="D18" i="17"/>
  <c r="E17" i="17"/>
  <c r="D123" i="17"/>
  <c r="E122" i="17"/>
  <c r="E161" i="5"/>
  <c r="E93" i="5"/>
  <c r="D207" i="20" l="1"/>
  <c r="E206" i="20"/>
  <c r="D209" i="19"/>
  <c r="E208" i="19"/>
  <c r="E206" i="18"/>
  <c r="E207" i="17"/>
  <c r="D208" i="17"/>
  <c r="D208" i="5"/>
  <c r="E208" i="5" s="1"/>
  <c r="E183" i="5"/>
  <c r="D40" i="5"/>
  <c r="E39" i="5"/>
  <c r="D123" i="18"/>
  <c r="E122" i="18"/>
  <c r="E165" i="20"/>
  <c r="E121" i="20"/>
  <c r="D122" i="20"/>
  <c r="E40" i="20"/>
  <c r="E72" i="20"/>
  <c r="E97" i="20"/>
  <c r="D98" i="20"/>
  <c r="D99" i="20" s="1"/>
  <c r="D100" i="20" s="1"/>
  <c r="D101" i="20" s="1"/>
  <c r="D102" i="20" s="1"/>
  <c r="D103" i="20" s="1"/>
  <c r="D18" i="20"/>
  <c r="E17" i="20"/>
  <c r="E18" i="19"/>
  <c r="D19" i="19"/>
  <c r="E72" i="19"/>
  <c r="E40" i="19"/>
  <c r="E167" i="19"/>
  <c r="D168" i="19"/>
  <c r="E97" i="19"/>
  <c r="D98" i="19"/>
  <c r="D99" i="19" s="1"/>
  <c r="D100" i="19" s="1"/>
  <c r="D101" i="19" s="1"/>
  <c r="D102" i="19" s="1"/>
  <c r="D103" i="19" s="1"/>
  <c r="E121" i="19"/>
  <c r="D122" i="19"/>
  <c r="E72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E162" i="5"/>
  <c r="E94" i="5"/>
  <c r="E207" i="20" l="1"/>
  <c r="D208" i="20"/>
  <c r="E209" i="19"/>
  <c r="D210" i="19"/>
  <c r="E207" i="18"/>
  <c r="D209" i="17"/>
  <c r="E208" i="17"/>
  <c r="D209" i="5"/>
  <c r="E209" i="5" s="1"/>
  <c r="E184" i="5"/>
  <c r="D41" i="5"/>
  <c r="E40" i="5"/>
  <c r="E123" i="18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D21" i="19" s="1"/>
  <c r="E19" i="19"/>
  <c r="E103" i="18"/>
  <c r="E102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163" i="5"/>
  <c r="E95" i="5"/>
  <c r="E208" i="20" l="1"/>
  <c r="D209" i="20"/>
  <c r="E210" i="19"/>
  <c r="D211" i="19"/>
  <c r="E208" i="18"/>
  <c r="E209" i="17"/>
  <c r="D210" i="17"/>
  <c r="D210" i="5"/>
  <c r="E210" i="5" s="1"/>
  <c r="E185" i="5"/>
  <c r="D42" i="5"/>
  <c r="E41" i="5"/>
  <c r="D125" i="18"/>
  <c r="E124" i="18"/>
  <c r="E167" i="20"/>
  <c r="D168" i="20"/>
  <c r="D20" i="20"/>
  <c r="D21" i="20" s="1"/>
  <c r="E19" i="20"/>
  <c r="E42" i="20"/>
  <c r="D43" i="20"/>
  <c r="E123" i="20"/>
  <c r="D124" i="20"/>
  <c r="E99" i="20"/>
  <c r="E74" i="20"/>
  <c r="D75" i="20"/>
  <c r="D76" i="20" s="1"/>
  <c r="D77" i="20" s="1"/>
  <c r="D78" i="20" s="1"/>
  <c r="E21" i="19"/>
  <c r="E20" i="19"/>
  <c r="E169" i="19"/>
  <c r="D170" i="19"/>
  <c r="D43" i="19"/>
  <c r="E42" i="19"/>
  <c r="E74" i="19"/>
  <c r="E123" i="19"/>
  <c r="D124" i="19"/>
  <c r="E99" i="19"/>
  <c r="E74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E164" i="5"/>
  <c r="E96" i="5"/>
  <c r="E209" i="20" l="1"/>
  <c r="D210" i="20"/>
  <c r="E211" i="19"/>
  <c r="D212" i="19"/>
  <c r="E209" i="18"/>
  <c r="D211" i="17"/>
  <c r="E210" i="17"/>
  <c r="D211" i="5"/>
  <c r="E211" i="5" s="1"/>
  <c r="E186" i="5"/>
  <c r="E187" i="5"/>
  <c r="D43" i="5"/>
  <c r="E42" i="5"/>
  <c r="E125" i="18"/>
  <c r="D126" i="18"/>
  <c r="D125" i="20"/>
  <c r="E124" i="20"/>
  <c r="E43" i="20"/>
  <c r="D44" i="20"/>
  <c r="D45" i="20" s="1"/>
  <c r="E75" i="20"/>
  <c r="E21" i="20"/>
  <c r="E20" i="20"/>
  <c r="E100" i="20"/>
  <c r="D169" i="20"/>
  <c r="E168" i="20"/>
  <c r="E75" i="19"/>
  <c r="E43" i="19"/>
  <c r="D44" i="19"/>
  <c r="D45" i="19" s="1"/>
  <c r="E100" i="19"/>
  <c r="D171" i="19"/>
  <c r="E170" i="19"/>
  <c r="D125" i="19"/>
  <c r="E124" i="19"/>
  <c r="E43" i="18"/>
  <c r="D44" i="18"/>
  <c r="D45" i="18" s="1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E97" i="5"/>
  <c r="D211" i="20" l="1"/>
  <c r="E210" i="20"/>
  <c r="D213" i="19"/>
  <c r="E212" i="19"/>
  <c r="E210" i="18"/>
  <c r="E211" i="17"/>
  <c r="D212" i="17"/>
  <c r="D212" i="5"/>
  <c r="E212" i="5" s="1"/>
  <c r="E43" i="5"/>
  <c r="D44" i="5"/>
  <c r="D127" i="18"/>
  <c r="E126" i="18"/>
  <c r="E76" i="20"/>
  <c r="E44" i="20"/>
  <c r="E169" i="20"/>
  <c r="D170" i="20"/>
  <c r="D171" i="20" s="1"/>
  <c r="E101" i="20"/>
  <c r="E125" i="20"/>
  <c r="D126" i="20"/>
  <c r="E125" i="19"/>
  <c r="D126" i="19"/>
  <c r="E171" i="19"/>
  <c r="D172" i="19"/>
  <c r="E101" i="19"/>
  <c r="E44" i="19"/>
  <c r="E76" i="19"/>
  <c r="E76" i="18"/>
  <c r="E44" i="18"/>
  <c r="E127" i="17"/>
  <c r="D128" i="17"/>
  <c r="E76" i="17"/>
  <c r="E44" i="17"/>
  <c r="E169" i="17"/>
  <c r="D170" i="17"/>
  <c r="E166" i="5"/>
  <c r="E98" i="5"/>
  <c r="E211" i="20" l="1"/>
  <c r="D212" i="20"/>
  <c r="E213" i="19"/>
  <c r="D214" i="19"/>
  <c r="E211" i="18"/>
  <c r="D213" i="17"/>
  <c r="E212" i="17"/>
  <c r="D213" i="5"/>
  <c r="E213" i="5" s="1"/>
  <c r="D45" i="5"/>
  <c r="E44" i="5"/>
  <c r="D128" i="18"/>
  <c r="E127" i="18"/>
  <c r="E103" i="20"/>
  <c r="E102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E77" i="18"/>
  <c r="E78" i="18"/>
  <c r="D171" i="17"/>
  <c r="E170" i="17"/>
  <c r="D46" i="17"/>
  <c r="E45" i="17"/>
  <c r="E77" i="17"/>
  <c r="E78" i="17"/>
  <c r="D129" i="17"/>
  <c r="E128" i="17"/>
  <c r="E167" i="5"/>
  <c r="E99" i="5"/>
  <c r="D213" i="20" l="1"/>
  <c r="E212" i="20"/>
  <c r="D215" i="19"/>
  <c r="E214" i="19"/>
  <c r="E212" i="18"/>
  <c r="E213" i="17"/>
  <c r="D214" i="17"/>
  <c r="D214" i="5"/>
  <c r="E214" i="5" s="1"/>
  <c r="D46" i="5"/>
  <c r="E45" i="5"/>
  <c r="D129" i="18"/>
  <c r="E128" i="18"/>
  <c r="E127" i="20"/>
  <c r="D128" i="20"/>
  <c r="E46" i="20"/>
  <c r="D47" i="20"/>
  <c r="E171" i="20"/>
  <c r="D172" i="20"/>
  <c r="D173" i="20" s="1"/>
  <c r="E127" i="19"/>
  <c r="D128" i="19"/>
  <c r="E173" i="19"/>
  <c r="D174" i="19"/>
  <c r="D175" i="19" s="1"/>
  <c r="E46" i="19"/>
  <c r="D47" i="19"/>
  <c r="E46" i="18"/>
  <c r="D47" i="18"/>
  <c r="E129" i="17"/>
  <c r="D130" i="17"/>
  <c r="E46" i="17"/>
  <c r="D47" i="17"/>
  <c r="E171" i="17"/>
  <c r="D172" i="17"/>
  <c r="E168" i="5"/>
  <c r="E100" i="5"/>
  <c r="E213" i="20" l="1"/>
  <c r="D214" i="20"/>
  <c r="E215" i="19"/>
  <c r="D216" i="19"/>
  <c r="E213" i="18"/>
  <c r="D215" i="17"/>
  <c r="E214" i="17"/>
  <c r="D215" i="5"/>
  <c r="E215" i="5" s="1"/>
  <c r="D47" i="5"/>
  <c r="E46" i="5"/>
  <c r="E129" i="18"/>
  <c r="D130" i="18"/>
  <c r="E172" i="20"/>
  <c r="E47" i="20"/>
  <c r="D48" i="20"/>
  <c r="D49" i="20" s="1"/>
  <c r="D129" i="20"/>
  <c r="E128" i="20"/>
  <c r="E47" i="19"/>
  <c r="D48" i="19"/>
  <c r="D49" i="19" s="1"/>
  <c r="D50" i="19" s="1"/>
  <c r="E174" i="19"/>
  <c r="D129" i="19"/>
  <c r="E128" i="19"/>
  <c r="D48" i="18"/>
  <c r="D49" i="18" s="1"/>
  <c r="D50" i="18" s="1"/>
  <c r="E47" i="18"/>
  <c r="D173" i="17"/>
  <c r="E172" i="17"/>
  <c r="D48" i="17"/>
  <c r="D49" i="17" s="1"/>
  <c r="D50" i="17" s="1"/>
  <c r="E47" i="17"/>
  <c r="D131" i="17"/>
  <c r="E130" i="17"/>
  <c r="E169" i="5"/>
  <c r="E59" i="5"/>
  <c r="D215" i="20" l="1"/>
  <c r="E214" i="20"/>
  <c r="D217" i="19"/>
  <c r="E216" i="19"/>
  <c r="E214" i="18"/>
  <c r="E215" i="17"/>
  <c r="D216" i="17"/>
  <c r="D216" i="5"/>
  <c r="E216" i="5" s="1"/>
  <c r="E47" i="5"/>
  <c r="D48" i="5"/>
  <c r="D131" i="18"/>
  <c r="E130" i="18"/>
  <c r="E129" i="20"/>
  <c r="D130" i="20"/>
  <c r="E48" i="20"/>
  <c r="E173" i="20"/>
  <c r="D174" i="20"/>
  <c r="E129" i="19"/>
  <c r="D130" i="19"/>
  <c r="E175" i="19"/>
  <c r="D176" i="19"/>
  <c r="D177" i="19" s="1"/>
  <c r="D178" i="19" s="1"/>
  <c r="E48" i="19"/>
  <c r="E48" i="18"/>
  <c r="E131" i="17"/>
  <c r="D132" i="17"/>
  <c r="D133" i="17" s="1"/>
  <c r="D134" i="17" s="1"/>
  <c r="E48" i="17"/>
  <c r="E173" i="17"/>
  <c r="D174" i="17"/>
  <c r="E170" i="5"/>
  <c r="E101" i="5"/>
  <c r="E102" i="5"/>
  <c r="E60" i="5"/>
  <c r="E215" i="20" l="1"/>
  <c r="D216" i="20"/>
  <c r="E217" i="19"/>
  <c r="D218" i="19"/>
  <c r="E215" i="18"/>
  <c r="D217" i="17"/>
  <c r="E216" i="17"/>
  <c r="D217" i="5"/>
  <c r="E217" i="5" s="1"/>
  <c r="D49" i="5"/>
  <c r="E48" i="5"/>
  <c r="E131" i="18"/>
  <c r="D132" i="18"/>
  <c r="D175" i="20"/>
  <c r="E174" i="20"/>
  <c r="D50" i="20"/>
  <c r="E49" i="20"/>
  <c r="D131" i="20"/>
  <c r="E130" i="20"/>
  <c r="E176" i="19"/>
  <c r="D131" i="19"/>
  <c r="E130" i="19"/>
  <c r="E49" i="19"/>
  <c r="E49" i="18"/>
  <c r="D175" i="17"/>
  <c r="E174" i="17"/>
  <c r="E49" i="17"/>
  <c r="E132" i="17"/>
  <c r="E171" i="5"/>
  <c r="E103" i="5"/>
  <c r="E61" i="5"/>
  <c r="D217" i="20" l="1"/>
  <c r="E216" i="20"/>
  <c r="D219" i="19"/>
  <c r="E219" i="19" s="1"/>
  <c r="E218" i="19"/>
  <c r="E216" i="18"/>
  <c r="E217" i="17"/>
  <c r="D218" i="17"/>
  <c r="D218" i="5"/>
  <c r="E218" i="5" s="1"/>
  <c r="E177" i="19"/>
  <c r="D50" i="5"/>
  <c r="E49" i="5"/>
  <c r="D133" i="18"/>
  <c r="E132" i="18"/>
  <c r="E131" i="20"/>
  <c r="D132" i="20"/>
  <c r="D133" i="20" s="1"/>
  <c r="D134" i="20" s="1"/>
  <c r="E50" i="20"/>
  <c r="D51" i="20"/>
  <c r="D52" i="20" s="1"/>
  <c r="D53" i="20" s="1"/>
  <c r="E175" i="20"/>
  <c r="D176" i="20"/>
  <c r="D51" i="19"/>
  <c r="D52" i="19" s="1"/>
  <c r="D53" i="19" s="1"/>
  <c r="E50" i="19"/>
  <c r="E131" i="19"/>
  <c r="D132" i="19"/>
  <c r="D133" i="19" s="1"/>
  <c r="D134" i="19" s="1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E217" i="20" l="1"/>
  <c r="D218" i="20"/>
  <c r="E217" i="18"/>
  <c r="D219" i="17"/>
  <c r="E219" i="17" s="1"/>
  <c r="E218" i="17"/>
  <c r="D219" i="5"/>
  <c r="E219" i="5" s="1"/>
  <c r="E178" i="19"/>
  <c r="D179" i="19"/>
  <c r="D51" i="5"/>
  <c r="E50" i="5"/>
  <c r="D134" i="18"/>
  <c r="E133" i="18"/>
  <c r="D177" i="20"/>
  <c r="D178" i="20" s="1"/>
  <c r="E176" i="20"/>
  <c r="E132" i="20"/>
  <c r="E51" i="20"/>
  <c r="E132" i="19"/>
  <c r="E51" i="19"/>
  <c r="E51" i="18"/>
  <c r="D177" i="17"/>
  <c r="E176" i="17"/>
  <c r="E51" i="17"/>
  <c r="D135" i="17"/>
  <c r="E134" i="17"/>
  <c r="E173" i="5"/>
  <c r="E109" i="5"/>
  <c r="E63" i="5"/>
  <c r="D219" i="20" l="1"/>
  <c r="E219" i="20" s="1"/>
  <c r="E218" i="20"/>
  <c r="E219" i="18"/>
  <c r="E218" i="18"/>
  <c r="E177" i="20"/>
  <c r="D180" i="19"/>
  <c r="E179" i="19"/>
  <c r="E177" i="17"/>
  <c r="D52" i="5"/>
  <c r="E51" i="5"/>
  <c r="D135" i="18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79" i="20" l="1"/>
  <c r="E178" i="20"/>
  <c r="E180" i="19"/>
  <c r="D181" i="19"/>
  <c r="E178" i="17"/>
  <c r="D53" i="5"/>
  <c r="E53" i="5" s="1"/>
  <c r="E52" i="5"/>
  <c r="D136" i="18"/>
  <c r="E135" i="18"/>
  <c r="D135" i="20"/>
  <c r="E134" i="20"/>
  <c r="D135" i="19"/>
  <c r="E134" i="19"/>
  <c r="E136" i="17"/>
  <c r="E175" i="5"/>
  <c r="E111" i="5"/>
  <c r="E65" i="5"/>
  <c r="D180" i="20" l="1"/>
  <c r="E179" i="20"/>
  <c r="D182" i="19"/>
  <c r="E181" i="19"/>
  <c r="D180" i="17"/>
  <c r="E179" i="17"/>
  <c r="E136" i="18"/>
  <c r="D137" i="18"/>
  <c r="E135" i="20"/>
  <c r="D136" i="20"/>
  <c r="D137" i="20" s="1"/>
  <c r="D138" i="20" s="1"/>
  <c r="E135" i="19"/>
  <c r="D136" i="19"/>
  <c r="D137" i="19" s="1"/>
  <c r="D138" i="19" s="1"/>
  <c r="E137" i="17"/>
  <c r="E176" i="5"/>
  <c r="E112" i="5"/>
  <c r="E66" i="5"/>
  <c r="E180" i="20" l="1"/>
  <c r="D181" i="20"/>
  <c r="E182" i="19"/>
  <c r="D183" i="19"/>
  <c r="D184" i="19" s="1"/>
  <c r="D185" i="19" s="1"/>
  <c r="E180" i="17"/>
  <c r="D181" i="17"/>
  <c r="E137" i="18"/>
  <c r="D138" i="18"/>
  <c r="E136" i="20"/>
  <c r="E136" i="19"/>
  <c r="D139" i="17"/>
  <c r="E138" i="17"/>
  <c r="E113" i="5"/>
  <c r="E67" i="5"/>
  <c r="D182" i="20" l="1"/>
  <c r="E181" i="20"/>
  <c r="E183" i="19"/>
  <c r="D182" i="17"/>
  <c r="E181" i="17"/>
  <c r="D139" i="18"/>
  <c r="E138" i="18"/>
  <c r="E137" i="20"/>
  <c r="E137" i="19"/>
  <c r="E139" i="17"/>
  <c r="D140" i="17"/>
  <c r="E114" i="5"/>
  <c r="E68" i="5"/>
  <c r="E182" i="20" l="1"/>
  <c r="E184" i="19"/>
  <c r="E182" i="17"/>
  <c r="D183" i="17"/>
  <c r="E139" i="18"/>
  <c r="D140" i="18"/>
  <c r="D139" i="20"/>
  <c r="E138" i="20"/>
  <c r="D139" i="19"/>
  <c r="E138" i="19"/>
  <c r="D141" i="17"/>
  <c r="E140" i="17"/>
  <c r="E115" i="5"/>
  <c r="E69" i="5"/>
  <c r="D184" i="20" l="1"/>
  <c r="E183" i="20"/>
  <c r="E185" i="19"/>
  <c r="D186" i="19"/>
  <c r="D184" i="17"/>
  <c r="E183" i="17"/>
  <c r="D141" i="18"/>
  <c r="E140" i="18"/>
  <c r="E139" i="20"/>
  <c r="D140" i="20"/>
  <c r="E139" i="19"/>
  <c r="D140" i="19"/>
  <c r="E141" i="17"/>
  <c r="D142" i="17"/>
  <c r="E116" i="5"/>
  <c r="E70" i="5"/>
  <c r="E184" i="20" l="1"/>
  <c r="D185" i="20"/>
  <c r="E186" i="19"/>
  <c r="D187" i="19"/>
  <c r="E187" i="19" s="1"/>
  <c r="E184" i="17"/>
  <c r="E141" i="18"/>
  <c r="D142" i="18"/>
  <c r="D141" i="20"/>
  <c r="E140" i="20"/>
  <c r="D141" i="19"/>
  <c r="E140" i="19"/>
  <c r="D143" i="17"/>
  <c r="E142" i="17"/>
  <c r="E117" i="5"/>
  <c r="E71" i="5"/>
  <c r="D186" i="20" l="1"/>
  <c r="E185" i="20"/>
  <c r="E185" i="17"/>
  <c r="D186" i="17"/>
  <c r="D143" i="18"/>
  <c r="E142" i="18"/>
  <c r="E141" i="20"/>
  <c r="D142" i="20"/>
  <c r="E141" i="19"/>
  <c r="D142" i="19"/>
  <c r="E143" i="17"/>
  <c r="D144" i="17"/>
  <c r="D145" i="17" s="1"/>
  <c r="D146" i="17" s="1"/>
  <c r="E118" i="5"/>
  <c r="E72" i="5"/>
  <c r="D187" i="20" l="1"/>
  <c r="E187" i="20" s="1"/>
  <c r="E186" i="20"/>
  <c r="E186" i="17"/>
  <c r="D187" i="17"/>
  <c r="E187" i="17" s="1"/>
  <c r="E143" i="18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D145" i="20" s="1"/>
  <c r="D146" i="20" s="1"/>
  <c r="E143" i="19"/>
  <c r="D144" i="19"/>
  <c r="D145" i="19" s="1"/>
  <c r="D146" i="19" s="1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35" i="5" l="1"/>
  <c r="C27" i="5" l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  <c r="D151" i="18"/>
  <c r="E151" i="18" s="1"/>
  <c r="C152" i="18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D152" i="18" l="1"/>
  <c r="D153" i="18" l="1"/>
  <c r="E152" i="18"/>
  <c r="D154" i="18" l="1"/>
  <c r="E153" i="18"/>
  <c r="D155" i="18" l="1"/>
  <c r="E154" i="18"/>
  <c r="E155" i="18" l="1"/>
  <c r="D156" i="18"/>
  <c r="D157" i="18" l="1"/>
  <c r="E156" i="18"/>
  <c r="E157" i="18" l="1"/>
  <c r="D158" i="18"/>
  <c r="E158" i="18" l="1"/>
  <c r="D159" i="18"/>
  <c r="E159" i="18" l="1"/>
  <c r="D160" i="18"/>
  <c r="D161" i="18" l="1"/>
  <c r="E160" i="18"/>
  <c r="D162" i="18" l="1"/>
  <c r="E161" i="18"/>
  <c r="D163" i="18" l="1"/>
  <c r="E162" i="18"/>
  <c r="D164" i="18" l="1"/>
  <c r="E163" i="18"/>
  <c r="E164" i="18" l="1"/>
  <c r="D165" i="18"/>
  <c r="E165" i="18" l="1"/>
  <c r="D166" i="18"/>
  <c r="E166" i="18" l="1"/>
  <c r="D167" i="18"/>
  <c r="E167" i="18" l="1"/>
  <c r="D168" i="18"/>
  <c r="D169" i="18" l="1"/>
  <c r="E168" i="18"/>
  <c r="D170" i="18" l="1"/>
  <c r="E169" i="18"/>
  <c r="D171" i="18" l="1"/>
  <c r="E170" i="18"/>
  <c r="E171" i="18" l="1"/>
  <c r="D172" i="18"/>
  <c r="E172" i="18" l="1"/>
  <c r="D173" i="18"/>
  <c r="D174" i="18" l="1"/>
  <c r="E173" i="18"/>
  <c r="E174" i="18" l="1"/>
  <c r="D175" i="18"/>
  <c r="E175" i="18" l="1"/>
  <c r="D176" i="18"/>
  <c r="E176" i="18" l="1"/>
  <c r="D177" i="18"/>
  <c r="E177" i="18" l="1"/>
  <c r="D178" i="18"/>
  <c r="D179" i="18" l="1"/>
  <c r="E178" i="18"/>
  <c r="E179" i="18" l="1"/>
  <c r="D180" i="18"/>
  <c r="E180" i="18" l="1"/>
  <c r="D181" i="18"/>
  <c r="E181" i="18" l="1"/>
  <c r="D182" i="18"/>
  <c r="D183" i="18" l="1"/>
  <c r="E182" i="18"/>
  <c r="D184" i="18" l="1"/>
  <c r="E183" i="18"/>
  <c r="E184" i="18" l="1"/>
  <c r="E185" i="18" l="1"/>
  <c r="D186" i="18"/>
  <c r="D187" i="18" l="1"/>
  <c r="E187" i="18" s="1"/>
  <c r="E186" i="18"/>
</calcChain>
</file>

<file path=xl/sharedStrings.xml><?xml version="1.0" encoding="utf-8"?>
<sst xmlns="http://schemas.openxmlformats.org/spreadsheetml/2006/main" count="440" uniqueCount="259">
  <si>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</si>
  <si>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</si>
  <si>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</si>
  <si>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</si>
  <si>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</si>
  <si>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</si>
  <si>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</si>
  <si>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</si>
  <si>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</si>
  <si>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</si>
  <si>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</si>
  <si>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</si>
  <si>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</si>
  <si>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</si>
  <si>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</si>
  <si>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</si>
  <si>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</si>
  <si>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</si>
  <si>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</si>
  <si>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</si>
  <si>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</si>
  <si>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</si>
  <si>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</si>
  <si>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</si>
  <si>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</si>
  <si>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</si>
  <si>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</si>
  <si>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</si>
  <si>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</si>
  <si>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</si>
  <si>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</si>
  <si>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</si>
  <si>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</si>
  <si>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</si>
  <si>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</si>
  <si>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</si>
  <si>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</si>
  <si>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</si>
  <si>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</si>
  <si>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</si>
  <si>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</si>
  <si>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</si>
  <si>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</si>
  <si>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</si>
  <si>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</si>
  <si>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</si>
  <si>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</si>
  <si>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</si>
  <si>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</si>
  <si>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</si>
  <si>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</si>
  <si>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</si>
  <si>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</si>
  <si>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</si>
  <si>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</si>
  <si>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</si>
  <si>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</si>
  <si>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</si>
  <si>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</si>
  <si>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</si>
  <si>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</si>
  <si>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</si>
  <si>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</si>
  <si>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</si>
  <si>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</si>
  <si>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</si>
  <si>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</si>
  <si>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</si>
  <si>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</si>
  <si>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</si>
  <si>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</si>
  <si>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</si>
  <si>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</si>
  <si>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</si>
  <si>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</si>
  <si>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</si>
  <si>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</si>
  <si>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</si>
  <si>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</si>
  <si>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</si>
  <si>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</si>
  <si>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</si>
  <si>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</si>
  <si>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</si>
  <si>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</si>
  <si>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</si>
  <si>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</si>
  <si>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</si>
  <si>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</si>
  <si>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</si>
  <si>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</si>
  <si>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</si>
  <si>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</si>
  <si>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</si>
  <si>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</si>
  <si>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</si>
  <si>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</si>
  <si>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</si>
  <si>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</si>
  <si>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</si>
  <si>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</si>
  <si>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</si>
  <si>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</si>
  <si>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</si>
  <si>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</si>
  <si>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</si>
  <si>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</si>
  <si>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</si>
  <si>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</si>
  <si>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</si>
  <si>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</si>
  <si>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</si>
  <si>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</si>
  <si>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</si>
  <si>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</si>
  <si>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</si>
  <si>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</si>
  <si>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</si>
  <si>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</si>
  <si>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</si>
  <si>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</si>
  <si>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</si>
  <si>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</si>
  <si>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</si>
  <si>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</si>
  <si>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</si>
  <si>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</si>
  <si>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</si>
  <si>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</si>
  <si>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</si>
  <si>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</si>
  <si>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</si>
  <si>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</si>
  <si>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</si>
  <si>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</si>
  <si>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</si>
  <si>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</si>
  <si>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</si>
  <si>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</si>
  <si>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</si>
  <si>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</si>
  <si>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</si>
  <si>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</si>
  <si>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</si>
  <si>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</si>
  <si>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</si>
  <si>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</si>
  <si>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</si>
  <si>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</si>
  <si>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</si>
  <si>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</si>
  <si>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</si>
  <si>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</si>
  <si>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</si>
  <si>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</si>
  <si>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</si>
  <si>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</si>
  <si>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</si>
  <si>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</si>
  <si>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</si>
  <si>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</si>
  <si>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</si>
  <si>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</si>
  <si>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</si>
  <si>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</si>
  <si>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</si>
  <si>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</si>
  <si>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</si>
  <si>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</si>
  <si>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</si>
  <si>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</si>
  <si>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</si>
  <si>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</si>
  <si>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</si>
  <si>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</si>
  <si>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</si>
  <si>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</si>
  <si>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</si>
  <si>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</si>
  <si>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</si>
  <si>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</si>
  <si>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</si>
  <si>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</si>
  <si>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</si>
  <si>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</si>
  <si>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</si>
  <si>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</si>
  <si>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</si>
  <si>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</si>
  <si>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</si>
  <si>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</si>
  <si>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</si>
  <si>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</si>
  <si>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</si>
  <si>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</si>
  <si>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</si>
  <si>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</si>
  <si>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</si>
  <si>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</si>
  <si>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</si>
  <si>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</si>
  <si>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</si>
  <si>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</si>
  <si>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</si>
  <si>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</si>
  <si>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</si>
  <si>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</si>
  <si>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</si>
  <si>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</si>
  <si>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</si>
  <si>
    <t>Vérification de la modélisation BDD</t>
  </si>
  <si>
    <t>Modification du Product backlog avec Coralie</t>
  </si>
  <si>
    <t>Modification du Product backlog avec Angela</t>
  </si>
  <si>
    <t>Renommage des documents et gestion des documents</t>
  </si>
  <si>
    <t>Mise à jour de l'étude d'opportunité</t>
  </si>
  <si>
    <t>Vérification du PV sur la séance du 25.01.2022</t>
  </si>
  <si>
    <t>Mise en place du CRUD pour la table Materiel + READ pour toutes les tables dans l'API</t>
  </si>
  <si>
    <t>Mise en place du CRUD pour les table simples</t>
  </si>
  <si>
    <t>Mise en place du CRUD pour les table d'associations</t>
  </si>
  <si>
    <t>Recherches diverse et création du script BDD pour WavMap</t>
  </si>
  <si>
    <t>Création de la modélisation de la BDD pour WavMap</t>
  </si>
  <si>
    <t xml:space="preserve">Totale des heures </t>
  </si>
  <si>
    <t>/</t>
  </si>
  <si>
    <t>Angela</t>
  </si>
  <si>
    <t>Aurélie</t>
  </si>
  <si>
    <t>Coralie</t>
  </si>
  <si>
    <t xml:space="preserve">Constantin </t>
  </si>
  <si>
    <t>Totale des heures</t>
  </si>
  <si>
    <t>fait en réel</t>
  </si>
  <si>
    <t>à faire en groupe</t>
  </si>
  <si>
    <t>à faire par personne</t>
  </si>
  <si>
    <t>Commun</t>
  </si>
  <si>
    <t>API V2</t>
  </si>
  <si>
    <t>Tests de l'api</t>
  </si>
  <si>
    <t xml:space="preserve">Visual studio </t>
  </si>
  <si>
    <t>Mail pour le point de contrôle</t>
  </si>
  <si>
    <t>Modification du script BDD et de sa modélisation  pour WavMap</t>
  </si>
  <si>
    <t>Mise à jour du document d'assurance qualité et renommage des documents</t>
  </si>
  <si>
    <t>Ajout des mails dans le dossier Mails</t>
  </si>
  <si>
    <t>Mise à jour du sprint backlog</t>
  </si>
  <si>
    <t>Création du dossier scénario de l'application</t>
  </si>
  <si>
    <t xml:space="preserve">Création dossier liste des risques </t>
  </si>
  <si>
    <t>Mise à jour des styles de texte dans le document d'assurance qualité et mise à jour du template Word</t>
  </si>
  <si>
    <t>Recherches diverse pour WavMap (Normal que j'ai pas encore mis j'ai pas fini de regarder)</t>
  </si>
  <si>
    <t>Création du fichier sur API Google Map (Normal que j'ai pas encore mis j'ai pas fini de regarder)</t>
  </si>
  <si>
    <t>Correction du script WavMap et ajout de celui-ci sur One.com</t>
  </si>
  <si>
    <t>Visual studio + Connexion à l'api + Filtre catégories</t>
  </si>
  <si>
    <t>Source et finalisation du dossier de recherches WavMap avec Coralie</t>
  </si>
  <si>
    <t>Mise à jour du sprint backlog (sprint 5 et 6)</t>
  </si>
  <si>
    <t>Mise a jour du BurnDownChart + Création PowerPoint A3_1</t>
  </si>
  <si>
    <t>Finalisation de l'écriture des recherches pour WavMap</t>
  </si>
  <si>
    <t>Source et modification conclusion pour les recherches WavMap avec Angela</t>
  </si>
  <si>
    <t xml:space="preserve">Mise à jour du Trello </t>
  </si>
  <si>
    <t>SPRINT 6</t>
  </si>
  <si>
    <t>Réunion A3_1</t>
  </si>
  <si>
    <t>Création PV réunion A3_1</t>
  </si>
  <si>
    <t>Mise à jour document sprint backlog partie sprint 6</t>
  </si>
  <si>
    <t>Ajout des Tests unitaires + Envoie email</t>
  </si>
  <si>
    <t>Envoi mail à Waview pour le travail de recherches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</si>
</sst>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[$-F400]h:mm:ss\ AM/PM"/>
    <numFmt numFmtId="166" formatCode="hh&quot;h&quot;mm"/>
    <numFmt numFmtId="167" formatCode="dd\ mmmm\ yyyy"/>
    <numFmt numFmtId="168" formatCode="[h]:mm:ss;@"/>
  </numFmts>
  <fonts count="2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  <family val="2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94497A"/>
      <name val="Calibri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  <font>
      <b/>
      <sz val="12"/>
      <color theme="1"/>
      <name val="Bookman Old Style"/>
      <family val="1"/>
    </font>
    <font>
      <b/>
      <sz val="12"/>
      <color rgb="FF3F835B"/>
      <name val="Calibri"/>
      <family val="2"/>
    </font>
    <font>
      <sz val="11"/>
      <color rgb="FF504A3B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31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6" fontId="5" fillId="0" borderId="0" xfId="2" applyNumberFormat="1" applyAlignment="1">
      <alignment vertical="center" wrapText="1"/>
    </xf>
    <xf numFmtId="0" fontId="5" fillId="0" borderId="0" xfId="2" applyAlignment="1">
      <alignment horizontal="center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5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5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16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16" fillId="0" borderId="3" xfId="0" applyNumberFormat="1" applyFont="1" applyBorder="1" applyAlignment="1">
      <alignment horizontal="center" vertical="center" wrapText="1"/>
    </xf>
    <xf numFmtId="166" fontId="16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17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17" fillId="0" borderId="13" xfId="0" applyNumberFormat="1" applyFont="1" applyBorder="1" applyAlignment="1">
      <alignment horizontal="center" vertical="center" wrapText="1"/>
    </xf>
    <xf numFmtId="166" fontId="17" fillId="0" borderId="4" xfId="0" applyNumberFormat="1" applyFont="1" applyBorder="1" applyAlignment="1">
      <alignment horizontal="center" vertical="center" wrapText="1"/>
    </xf>
    <xf numFmtId="166" fontId="17" fillId="0" borderId="1" xfId="0" applyNumberFormat="1" applyFont="1" applyBorder="1" applyAlignment="1">
      <alignment horizontal="center" vertical="center" wrapText="1"/>
    </xf>
    <xf numFmtId="166" fontId="17" fillId="0" borderId="14" xfId="0" applyNumberFormat="1" applyFont="1" applyBorder="1" applyAlignment="1">
      <alignment horizontal="center" vertical="center" wrapText="1"/>
    </xf>
    <xf numFmtId="166" fontId="17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17" fillId="0" borderId="9" xfId="0" applyNumberFormat="1" applyFont="1" applyBorder="1" applyAlignment="1">
      <alignment horizontal="center" vertical="center" wrapText="1"/>
    </xf>
    <xf numFmtId="166" fontId="17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18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19" fillId="0" borderId="12" xfId="0" applyNumberFormat="1" applyFont="1" applyBorder="1" applyAlignment="1">
      <alignment horizontal="center" vertical="center" wrapText="1"/>
    </xf>
    <xf numFmtId="166" fontId="19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19" fillId="0" borderId="3" xfId="0" applyNumberFormat="1" applyFont="1" applyBorder="1" applyAlignment="1">
      <alignment horizontal="center" vertical="center" wrapText="1"/>
    </xf>
    <xf numFmtId="166" fontId="16" fillId="0" borderId="12" xfId="0" applyNumberFormat="1" applyFont="1" applyBorder="1" applyAlignment="1">
      <alignment horizontal="center" vertical="center" wrapText="1"/>
    </xf>
    <xf numFmtId="167" fontId="20" fillId="4" borderId="4" xfId="2" applyNumberFormat="1" applyFont="1" applyFill="1" applyBorder="1" applyAlignment="1">
      <alignment horizontal="left" vertical="center" wrapText="1"/>
    </xf>
    <xf numFmtId="166" fontId="21" fillId="0" borderId="1" xfId="2" applyNumberFormat="1" applyFont="1" applyBorder="1" applyAlignment="1">
      <alignment horizontal="center" vertical="center" wrapText="1"/>
    </xf>
    <xf numFmtId="166" fontId="21" fillId="0" borderId="12" xfId="2" applyNumberFormat="1" applyFont="1" applyBorder="1" applyAlignment="1">
      <alignment horizontal="center" vertical="center" wrapText="1"/>
    </xf>
    <xf numFmtId="0" fontId="22" fillId="0" borderId="12" xfId="2" applyFont="1" applyBorder="1" applyAlignment="1">
      <alignment horizontal="left" vertical="center" wrapText="1"/>
    </xf>
    <xf numFmtId="168" fontId="0" fillId="0" borderId="0" xfId="0" applyNumberFormat="1"/>
    <xf numFmtId="168" fontId="0" fillId="0" borderId="0" xfId="0" applyNumberFormat="1" applyProtection="1">
      <protection locked="0"/>
    </xf>
    <xf numFmtId="0" fontId="3" fillId="0" borderId="0" xfId="0" applyFont="1"/>
    <xf numFmtId="168" fontId="3" fillId="0" borderId="0" xfId="0" applyNumberFormat="1" applyFont="1"/>
    <xf numFmtId="0" fontId="0" fillId="0" borderId="0" xfId="0" applyAlignment="1"/>
    <xf numFmtId="168" fontId="0" fillId="0" borderId="2" xfId="0" applyNumberFormat="1" applyBorder="1"/>
    <xf numFmtId="0" fontId="6" fillId="0" borderId="1" xfId="2" applyFont="1" applyBorder="1" applyAlignment="1">
      <alignment horizontal="left" vertical="center" wrapText="1"/>
    </xf>
    <xf numFmtId="168" fontId="0" fillId="0" borderId="0" xfId="0" applyNumberFormat="1" applyBorder="1"/>
    <xf numFmtId="14" fontId="0" fillId="0" borderId="12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9" fontId="3" fillId="0" borderId="12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167" fontId="10" fillId="2" borderId="4" xfId="0" applyNumberFormat="1" applyFont="1" applyFill="1" applyBorder="1" applyAlignment="1" applyProtection="1">
      <alignment horizontal="left" vertical="center" wrapText="1"/>
    </xf>
    <xf numFmtId="166" fontId="11" fillId="0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left" vertical="center" wrapText="1"/>
    </xf>
    <xf numFmtId="166" fontId="11" fillId="0" borderId="4" xfId="0" applyNumberFormat="1" applyFont="1" applyBorder="1" applyAlignment="1">
      <alignment horizontal="center" vertical="center" wrapText="1"/>
    </xf>
    <xf numFmtId="166" fontId="21" fillId="0" borderId="10" xfId="2" applyNumberFormat="1" applyFont="1" applyBorder="1" applyAlignment="1">
      <alignment horizontal="center" vertical="center" wrapText="1"/>
    </xf>
    <xf numFmtId="167" fontId="10" fillId="5" borderId="0" xfId="2" applyNumberFormat="1" applyFont="1" applyFill="1" applyAlignment="1">
      <alignment horizontal="left" vertical="center" wrapText="1"/>
    </xf>
    <xf numFmtId="166" fontId="17" fillId="0" borderId="4" xfId="2" applyNumberFormat="1" applyFont="1" applyBorder="1" applyAlignment="1">
      <alignment horizontal="center" vertical="center" wrapText="1"/>
    </xf>
    <xf numFmtId="0" fontId="14" fillId="0" borderId="1" xfId="2" applyFont="1" applyBorder="1" applyAlignment="1">
      <alignment horizontal="left" vertical="center" wrapText="1"/>
    </xf>
    <xf numFmtId="167" fontId="10" fillId="5" borderId="0" xfId="2" applyNumberFormat="1" applyFont="1" applyFill="1" applyBorder="1" applyAlignment="1">
      <alignment horizontal="left" vertical="center" wrapText="1"/>
    </xf>
    <xf numFmtId="0" fontId="14" fillId="0" borderId="12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left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6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E39202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rgb="FF746B5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504A3B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498"/>
        <name val="Calibri"/>
        <family val="2"/>
        <scheme val="none"/>
      </font>
      <numFmt numFmtId="166" formatCode="hh&quot;h&quot;mm"/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family val="1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60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ser>
          <c:idx val="2"/>
          <c:order val="2"/>
          <c:tx>
            <c:v>Angela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4-8042-95E0-DAAEF0B9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4-8C48-9417-4C148CB154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Angela!$D$192:$D$219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1.2395833333333333</c:v>
                </c:pt>
                <c:pt idx="2">
                  <c:v>1.2395833333333333</c:v>
                </c:pt>
                <c:pt idx="3">
                  <c:v>1.2395833333333333</c:v>
                </c:pt>
                <c:pt idx="4">
                  <c:v>1.2395833333333333</c:v>
                </c:pt>
                <c:pt idx="5">
                  <c:v>1.2395833333333333</c:v>
                </c:pt>
                <c:pt idx="6">
                  <c:v>1.2395833333333333</c:v>
                </c:pt>
                <c:pt idx="7">
                  <c:v>1.2395833333333333</c:v>
                </c:pt>
                <c:pt idx="8">
                  <c:v>1.2395833333333333</c:v>
                </c:pt>
                <c:pt idx="9">
                  <c:v>1.2395833333333333</c:v>
                </c:pt>
                <c:pt idx="10">
                  <c:v>1.2395833333333333</c:v>
                </c:pt>
                <c:pt idx="11">
                  <c:v>1.2395833333333333</c:v>
                </c:pt>
                <c:pt idx="12">
                  <c:v>1.2395833333333333</c:v>
                </c:pt>
                <c:pt idx="13">
                  <c:v>1.2395833333333333</c:v>
                </c:pt>
                <c:pt idx="14">
                  <c:v>1.2395833333333333</c:v>
                </c:pt>
                <c:pt idx="15">
                  <c:v>1.2395833333333333</c:v>
                </c:pt>
                <c:pt idx="16">
                  <c:v>1.2395833333333333</c:v>
                </c:pt>
                <c:pt idx="17">
                  <c:v>1.2395833333333333</c:v>
                </c:pt>
                <c:pt idx="18">
                  <c:v>1.2395833333333333</c:v>
                </c:pt>
                <c:pt idx="19">
                  <c:v>1.2395833333333333</c:v>
                </c:pt>
                <c:pt idx="20">
                  <c:v>1.2395833333333333</c:v>
                </c:pt>
                <c:pt idx="21">
                  <c:v>1.2395833333333333</c:v>
                </c:pt>
                <c:pt idx="22">
                  <c:v>1.2395833333333333</c:v>
                </c:pt>
                <c:pt idx="23">
                  <c:v>1.2395833333333333</c:v>
                </c:pt>
                <c:pt idx="24">
                  <c:v>1.2395833333333333</c:v>
                </c:pt>
                <c:pt idx="25">
                  <c:v>1.2395833333333333</c:v>
                </c:pt>
                <c:pt idx="26">
                  <c:v>1.2395833333333333</c:v>
                </c:pt>
                <c:pt idx="27">
                  <c:v>1.2395833333333333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4-8C48-9417-4C148CB1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72-C840-9C60-D37732BA17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Aurelie!$D$192:$D$219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1.2916666666666665</c:v>
                </c:pt>
                <c:pt idx="4">
                  <c:v>1.2916666666666665</c:v>
                </c:pt>
                <c:pt idx="5">
                  <c:v>1.2708333333333333</c:v>
                </c:pt>
                <c:pt idx="6">
                  <c:v>1.2708333333333333</c:v>
                </c:pt>
                <c:pt idx="7">
                  <c:v>1.2708333333333333</c:v>
                </c:pt>
                <c:pt idx="8">
                  <c:v>1.2708333333333333</c:v>
                </c:pt>
                <c:pt idx="9">
                  <c:v>1.2708333333333333</c:v>
                </c:pt>
                <c:pt idx="10">
                  <c:v>1.2708333333333333</c:v>
                </c:pt>
                <c:pt idx="11">
                  <c:v>1.2708333333333333</c:v>
                </c:pt>
                <c:pt idx="12">
                  <c:v>1.2708333333333333</c:v>
                </c:pt>
                <c:pt idx="13">
                  <c:v>1.2708333333333333</c:v>
                </c:pt>
                <c:pt idx="14">
                  <c:v>1.2708333333333333</c:v>
                </c:pt>
                <c:pt idx="15">
                  <c:v>1.2708333333333333</c:v>
                </c:pt>
                <c:pt idx="16">
                  <c:v>1.2708333333333333</c:v>
                </c:pt>
                <c:pt idx="17">
                  <c:v>1.2708333333333333</c:v>
                </c:pt>
                <c:pt idx="18">
                  <c:v>1.2708333333333333</c:v>
                </c:pt>
                <c:pt idx="19">
                  <c:v>1.2708333333333333</c:v>
                </c:pt>
                <c:pt idx="20">
                  <c:v>1.2708333333333333</c:v>
                </c:pt>
                <c:pt idx="21">
                  <c:v>1.2708333333333333</c:v>
                </c:pt>
                <c:pt idx="22">
                  <c:v>1.2708333333333333</c:v>
                </c:pt>
                <c:pt idx="23">
                  <c:v>1.2708333333333333</c:v>
                </c:pt>
                <c:pt idx="24">
                  <c:v>1.2708333333333333</c:v>
                </c:pt>
                <c:pt idx="25">
                  <c:v>1.2708333333333333</c:v>
                </c:pt>
                <c:pt idx="26">
                  <c:v>1.2708333333333333</c:v>
                </c:pt>
                <c:pt idx="27">
                  <c:v>1.2708333333333333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2-C840-9C60-D37732BA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E-AF4D-A48F-1A9327848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Coralie!$D$192:$D$219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1.2916666666666665</c:v>
                </c:pt>
                <c:pt idx="3">
                  <c:v>1.2881944444444442</c:v>
                </c:pt>
                <c:pt idx="4">
                  <c:v>1.2881944444444442</c:v>
                </c:pt>
                <c:pt idx="5">
                  <c:v>1.2881944444444442</c:v>
                </c:pt>
                <c:pt idx="6">
                  <c:v>1.2881944444444442</c:v>
                </c:pt>
                <c:pt idx="7">
                  <c:v>1.2881944444444442</c:v>
                </c:pt>
                <c:pt idx="8">
                  <c:v>1.2881944444444442</c:v>
                </c:pt>
                <c:pt idx="9">
                  <c:v>1.2881944444444442</c:v>
                </c:pt>
                <c:pt idx="10">
                  <c:v>1.2881944444444442</c:v>
                </c:pt>
                <c:pt idx="11">
                  <c:v>1.2881944444444442</c:v>
                </c:pt>
                <c:pt idx="12">
                  <c:v>1.2881944444444442</c:v>
                </c:pt>
                <c:pt idx="13">
                  <c:v>1.2881944444444442</c:v>
                </c:pt>
                <c:pt idx="14">
                  <c:v>1.2881944444444442</c:v>
                </c:pt>
                <c:pt idx="15">
                  <c:v>1.2881944444444442</c:v>
                </c:pt>
                <c:pt idx="16">
                  <c:v>1.2881944444444442</c:v>
                </c:pt>
                <c:pt idx="17">
                  <c:v>1.2881944444444442</c:v>
                </c:pt>
                <c:pt idx="18">
                  <c:v>1.2881944444444442</c:v>
                </c:pt>
                <c:pt idx="19">
                  <c:v>1.2881944444444442</c:v>
                </c:pt>
                <c:pt idx="20">
                  <c:v>1.2881944444444442</c:v>
                </c:pt>
                <c:pt idx="21">
                  <c:v>1.2881944444444442</c:v>
                </c:pt>
                <c:pt idx="22">
                  <c:v>1.2881944444444442</c:v>
                </c:pt>
                <c:pt idx="23">
                  <c:v>1.2881944444444442</c:v>
                </c:pt>
                <c:pt idx="24">
                  <c:v>1.2881944444444442</c:v>
                </c:pt>
                <c:pt idx="25">
                  <c:v>1.2881944444444442</c:v>
                </c:pt>
                <c:pt idx="26">
                  <c:v>1.2881944444444442</c:v>
                </c:pt>
                <c:pt idx="27">
                  <c:v>1.2881944444444442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E-AF4D-A48F-1A9327848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Commun!$C$151:$C$187</c:f>
              <c:numCache>
                <c:formatCode>0.0</c:formatCode>
                <c:ptCount val="37"/>
                <c:pt idx="0">
                  <c:v>7.0476190476190474</c:v>
                </c:pt>
                <c:pt idx="1">
                  <c:v>6.8571428571428568</c:v>
                </c:pt>
                <c:pt idx="2">
                  <c:v>6.6666666666666661</c:v>
                </c:pt>
                <c:pt idx="3">
                  <c:v>6.4761904761904754</c:v>
                </c:pt>
                <c:pt idx="4">
                  <c:v>6.2857142857142847</c:v>
                </c:pt>
                <c:pt idx="5">
                  <c:v>6.095238095238094</c:v>
                </c:pt>
                <c:pt idx="6">
                  <c:v>5.9047619047619033</c:v>
                </c:pt>
                <c:pt idx="7">
                  <c:v>5.7142857142857126</c:v>
                </c:pt>
                <c:pt idx="8">
                  <c:v>5.5238095238095219</c:v>
                </c:pt>
                <c:pt idx="9">
                  <c:v>5.3333333333333313</c:v>
                </c:pt>
                <c:pt idx="10">
                  <c:v>5.1428571428571406</c:v>
                </c:pt>
                <c:pt idx="11">
                  <c:v>4.9523809523809499</c:v>
                </c:pt>
                <c:pt idx="12">
                  <c:v>4.7619047619047592</c:v>
                </c:pt>
                <c:pt idx="13">
                  <c:v>4.5714285714285685</c:v>
                </c:pt>
                <c:pt idx="14">
                  <c:v>4.3809523809523778</c:v>
                </c:pt>
                <c:pt idx="15">
                  <c:v>4.1904761904761871</c:v>
                </c:pt>
                <c:pt idx="16">
                  <c:v>3.9999999999999964</c:v>
                </c:pt>
                <c:pt idx="17">
                  <c:v>3.8095238095238058</c:v>
                </c:pt>
                <c:pt idx="18">
                  <c:v>3.6190476190476151</c:v>
                </c:pt>
                <c:pt idx="19">
                  <c:v>3.4285714285714244</c:v>
                </c:pt>
                <c:pt idx="20">
                  <c:v>3.2380952380952337</c:v>
                </c:pt>
                <c:pt idx="21">
                  <c:v>3.047619047619043</c:v>
                </c:pt>
                <c:pt idx="22">
                  <c:v>2.8571428571428523</c:v>
                </c:pt>
                <c:pt idx="23">
                  <c:v>2.6666666666666616</c:v>
                </c:pt>
                <c:pt idx="24">
                  <c:v>2.4761904761904709</c:v>
                </c:pt>
                <c:pt idx="25">
                  <c:v>2.2857142857142803</c:v>
                </c:pt>
                <c:pt idx="26">
                  <c:v>2.0952380952380896</c:v>
                </c:pt>
                <c:pt idx="27">
                  <c:v>1.9047619047618991</c:v>
                </c:pt>
                <c:pt idx="28">
                  <c:v>1.7142857142857086</c:v>
                </c:pt>
                <c:pt idx="29">
                  <c:v>1.5238095238095182</c:v>
                </c:pt>
                <c:pt idx="30">
                  <c:v>1.3333333333333277</c:v>
                </c:pt>
                <c:pt idx="31">
                  <c:v>1.1428571428571372</c:v>
                </c:pt>
                <c:pt idx="32">
                  <c:v>0.95238095238094678</c:v>
                </c:pt>
                <c:pt idx="33">
                  <c:v>0.76190476190475631</c:v>
                </c:pt>
                <c:pt idx="34">
                  <c:v>0.57142857142856585</c:v>
                </c:pt>
                <c:pt idx="35">
                  <c:v>0.38095238095237538</c:v>
                </c:pt>
                <c:pt idx="36">
                  <c:v>0.19047619047618491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Commun!$D$151:$D$187</c:f>
              <c:numCache>
                <c:formatCode>0.0</c:formatCode>
                <c:ptCount val="37"/>
                <c:pt idx="0">
                  <c:v>6.5962301587301582</c:v>
                </c:pt>
                <c:pt idx="1">
                  <c:v>6.5962301587301582</c:v>
                </c:pt>
                <c:pt idx="2">
                  <c:v>6.5962301587301582</c:v>
                </c:pt>
                <c:pt idx="3">
                  <c:v>6.4712301587301582</c:v>
                </c:pt>
                <c:pt idx="4">
                  <c:v>6.4712301587301582</c:v>
                </c:pt>
                <c:pt idx="5">
                  <c:v>6.4712301587301582</c:v>
                </c:pt>
                <c:pt idx="6">
                  <c:v>6.4712301587301582</c:v>
                </c:pt>
                <c:pt idx="7">
                  <c:v>6.4712301587301582</c:v>
                </c:pt>
                <c:pt idx="8">
                  <c:v>6.4712301587301582</c:v>
                </c:pt>
                <c:pt idx="9">
                  <c:v>6.4712301587301582</c:v>
                </c:pt>
                <c:pt idx="10">
                  <c:v>6.4712301587301582</c:v>
                </c:pt>
                <c:pt idx="11">
                  <c:v>6.4712301587301582</c:v>
                </c:pt>
                <c:pt idx="12">
                  <c:v>6.4712301587301582</c:v>
                </c:pt>
                <c:pt idx="13">
                  <c:v>6.3948412698412689</c:v>
                </c:pt>
                <c:pt idx="14">
                  <c:v>6.3948412698412689</c:v>
                </c:pt>
                <c:pt idx="15">
                  <c:v>5.8948412698412689</c:v>
                </c:pt>
                <c:pt idx="16">
                  <c:v>5.7281746031746019</c:v>
                </c:pt>
                <c:pt idx="17">
                  <c:v>5.7281746031746019</c:v>
                </c:pt>
                <c:pt idx="18">
                  <c:v>5.7281746031746019</c:v>
                </c:pt>
                <c:pt idx="19">
                  <c:v>5.7281746031746019</c:v>
                </c:pt>
                <c:pt idx="20">
                  <c:v>5.311507936507935</c:v>
                </c:pt>
                <c:pt idx="21">
                  <c:v>5.311507936507935</c:v>
                </c:pt>
                <c:pt idx="22">
                  <c:v>5.249007936507935</c:v>
                </c:pt>
                <c:pt idx="23">
                  <c:v>5.249007936507935</c:v>
                </c:pt>
                <c:pt idx="24">
                  <c:v>4.926091269841268</c:v>
                </c:pt>
                <c:pt idx="25">
                  <c:v>4.926091269841268</c:v>
                </c:pt>
                <c:pt idx="26">
                  <c:v>4.8392857142857126</c:v>
                </c:pt>
                <c:pt idx="27">
                  <c:v>4.4712301587301573</c:v>
                </c:pt>
                <c:pt idx="28">
                  <c:v>4.4087301587301573</c:v>
                </c:pt>
                <c:pt idx="29">
                  <c:v>4.4087301587301573</c:v>
                </c:pt>
                <c:pt idx="30">
                  <c:v>4.4087301587301573</c:v>
                </c:pt>
                <c:pt idx="31">
                  <c:v>4.4087301587301573</c:v>
                </c:pt>
                <c:pt idx="32">
                  <c:v>4.2628968253968242</c:v>
                </c:pt>
                <c:pt idx="33">
                  <c:v>4.0545634920634912</c:v>
                </c:pt>
                <c:pt idx="34">
                  <c:v>3.7698412698412689</c:v>
                </c:pt>
                <c:pt idx="35">
                  <c:v>3.7698412698412689</c:v>
                </c:pt>
                <c:pt idx="36">
                  <c:v>3.7698412698412689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Constantin!$C$192:$C$219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1041-B1FD-84A534238B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Constantin!$D$192:$D$219</c:f>
              <c:numCache>
                <c:formatCode>0.0</c:formatCode>
                <c:ptCount val="28"/>
                <c:pt idx="0">
                  <c:v>1.2916666666666665</c:v>
                </c:pt>
                <c:pt idx="1">
                  <c:v>1.2916666666666665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1.2083333333333333</c:v>
                </c:pt>
                <c:pt idx="6">
                  <c:v>1.2083333333333333</c:v>
                </c:pt>
                <c:pt idx="7">
                  <c:v>1.2083333333333333</c:v>
                </c:pt>
                <c:pt idx="8">
                  <c:v>1.2083333333333333</c:v>
                </c:pt>
                <c:pt idx="9">
                  <c:v>1.2083333333333333</c:v>
                </c:pt>
                <c:pt idx="10">
                  <c:v>1.2083333333333333</c:v>
                </c:pt>
                <c:pt idx="11">
                  <c:v>1.2083333333333333</c:v>
                </c:pt>
                <c:pt idx="12">
                  <c:v>1.2083333333333333</c:v>
                </c:pt>
                <c:pt idx="13">
                  <c:v>1.2083333333333333</c:v>
                </c:pt>
                <c:pt idx="14">
                  <c:v>1.2083333333333333</c:v>
                </c:pt>
                <c:pt idx="15">
                  <c:v>1.2083333333333333</c:v>
                </c:pt>
                <c:pt idx="16">
                  <c:v>1.2083333333333333</c:v>
                </c:pt>
                <c:pt idx="17">
                  <c:v>1.2083333333333333</c:v>
                </c:pt>
                <c:pt idx="18">
                  <c:v>1.2083333333333333</c:v>
                </c:pt>
                <c:pt idx="19">
                  <c:v>1.2083333333333333</c:v>
                </c:pt>
                <c:pt idx="20">
                  <c:v>1.2083333333333333</c:v>
                </c:pt>
                <c:pt idx="21">
                  <c:v>1.2083333333333333</c:v>
                </c:pt>
                <c:pt idx="22">
                  <c:v>1.2083333333333333</c:v>
                </c:pt>
                <c:pt idx="23">
                  <c:v>1.2083333333333333</c:v>
                </c:pt>
                <c:pt idx="24">
                  <c:v>1.2083333333333333</c:v>
                </c:pt>
                <c:pt idx="25">
                  <c:v>1.2083333333333333</c:v>
                </c:pt>
                <c:pt idx="26">
                  <c:v>1.2083333333333333</c:v>
                </c:pt>
                <c:pt idx="27">
                  <c:v>1.2083333333333333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1041-B1FD-84A53423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E-FB40-AF96-DE5F8370968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E-FB40-AF96-DE5F8370968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E-FB40-AF96-DE5F8370968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E-FB40-AF96-DE5F8370968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E-FB40-AF96-DE5F83709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3-584A-9E48-F00CD1D39702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3-584A-9E48-F00CD1D39702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3-584A-9E48-F00CD1D39702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A3-584A-9E48-F00CD1D39702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A3-584A-9E48-F00CD1D3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7-CE4E-832C-99C2BAD5174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7-CE4E-832C-99C2BAD5174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7-CE4E-832C-99C2BAD5174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7-CE4E-832C-99C2BAD5174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7-CE4E-832C-99C2BAD5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C-5F46-A9B0-6362658C0C36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C-5F46-A9B0-6362658C0C36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C-5F46-A9B0-6362658C0C36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FC-5F46-A9B0-6362658C0C36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FC-5F46-A9B0-6362658C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5-4041-B0A6-E6F63BE9CB0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15-4041-B0A6-E6F63BE9CB0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15-4041-B0A6-E6F63BE9CB0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15-4041-B0A6-E6F63BE9CB0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15-4041-B0A6-E6F63BE9C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Angela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Angela!$D$151:$D$187</c:f>
              <c:numCache>
                <c:formatCode>0.0</c:formatCode>
                <c:ptCount val="37"/>
                <c:pt idx="0">
                  <c:v>1.6160714285714286</c:v>
                </c:pt>
                <c:pt idx="1">
                  <c:v>1.6160714285714286</c:v>
                </c:pt>
                <c:pt idx="2">
                  <c:v>1.6160714285714286</c:v>
                </c:pt>
                <c:pt idx="3">
                  <c:v>1.5535714285714286</c:v>
                </c:pt>
                <c:pt idx="4">
                  <c:v>1.5535714285714286</c:v>
                </c:pt>
                <c:pt idx="5">
                  <c:v>1.5535714285714286</c:v>
                </c:pt>
                <c:pt idx="6">
                  <c:v>1.5535714285714286</c:v>
                </c:pt>
                <c:pt idx="7">
                  <c:v>1.5535714285714286</c:v>
                </c:pt>
                <c:pt idx="8">
                  <c:v>1.5535714285714286</c:v>
                </c:pt>
                <c:pt idx="9">
                  <c:v>1.5535714285714286</c:v>
                </c:pt>
                <c:pt idx="10">
                  <c:v>1.5535714285714286</c:v>
                </c:pt>
                <c:pt idx="11">
                  <c:v>1.5535714285714286</c:v>
                </c:pt>
                <c:pt idx="12">
                  <c:v>1.5535714285714286</c:v>
                </c:pt>
                <c:pt idx="13">
                  <c:v>1.5535714285714286</c:v>
                </c:pt>
                <c:pt idx="14">
                  <c:v>1.5535714285714286</c:v>
                </c:pt>
                <c:pt idx="15">
                  <c:v>1.4702380952380953</c:v>
                </c:pt>
                <c:pt idx="16">
                  <c:v>1.4702380952380953</c:v>
                </c:pt>
                <c:pt idx="17">
                  <c:v>1.4702380952380953</c:v>
                </c:pt>
                <c:pt idx="18">
                  <c:v>1.4702380952380953</c:v>
                </c:pt>
                <c:pt idx="19">
                  <c:v>1.4702380952380953</c:v>
                </c:pt>
                <c:pt idx="20">
                  <c:v>1.4702380952380953</c:v>
                </c:pt>
                <c:pt idx="21">
                  <c:v>1.4702380952380953</c:v>
                </c:pt>
                <c:pt idx="22">
                  <c:v>1.4702380952380953</c:v>
                </c:pt>
                <c:pt idx="23">
                  <c:v>1.4702380952380953</c:v>
                </c:pt>
                <c:pt idx="24">
                  <c:v>1.4702380952380953</c:v>
                </c:pt>
                <c:pt idx="25">
                  <c:v>1.4702380952380953</c:v>
                </c:pt>
                <c:pt idx="26">
                  <c:v>1.4702380952380953</c:v>
                </c:pt>
                <c:pt idx="27">
                  <c:v>1.3244047619047621</c:v>
                </c:pt>
                <c:pt idx="28">
                  <c:v>1.2619047619047621</c:v>
                </c:pt>
                <c:pt idx="29">
                  <c:v>1.2619047619047621</c:v>
                </c:pt>
                <c:pt idx="30">
                  <c:v>1.2619047619047621</c:v>
                </c:pt>
                <c:pt idx="31">
                  <c:v>1.2619047619047621</c:v>
                </c:pt>
                <c:pt idx="32">
                  <c:v>1.2619047619047621</c:v>
                </c:pt>
                <c:pt idx="33">
                  <c:v>1.2619047619047621</c:v>
                </c:pt>
                <c:pt idx="34">
                  <c:v>1.1577380952380953</c:v>
                </c:pt>
                <c:pt idx="35">
                  <c:v>1.1577380952380953</c:v>
                </c:pt>
                <c:pt idx="36">
                  <c:v>1.1577380952380953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0-BA4F-AEF4-3477A8657E30}"/>
            </c:ext>
          </c:extLst>
        </c:ser>
        <c:ser>
          <c:idx val="1"/>
          <c:order val="1"/>
          <c:tx>
            <c:v>Aurélie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Aurelie!$D$151:$D$187</c:f>
              <c:numCache>
                <c:formatCode>0.0</c:formatCode>
                <c:ptCount val="37"/>
                <c:pt idx="0">
                  <c:v>1.5952380952380951</c:v>
                </c:pt>
                <c:pt idx="1">
                  <c:v>1.5952380952380951</c:v>
                </c:pt>
                <c:pt idx="2">
                  <c:v>1.5952380952380951</c:v>
                </c:pt>
                <c:pt idx="3">
                  <c:v>1.5952380952380951</c:v>
                </c:pt>
                <c:pt idx="4">
                  <c:v>1.5952380952380951</c:v>
                </c:pt>
                <c:pt idx="5">
                  <c:v>1.5952380952380951</c:v>
                </c:pt>
                <c:pt idx="6">
                  <c:v>1.5952380952380951</c:v>
                </c:pt>
                <c:pt idx="7">
                  <c:v>1.5952380952380951</c:v>
                </c:pt>
                <c:pt idx="8">
                  <c:v>1.5952380952380951</c:v>
                </c:pt>
                <c:pt idx="9">
                  <c:v>1.5952380952380951</c:v>
                </c:pt>
                <c:pt idx="10">
                  <c:v>1.5952380952380951</c:v>
                </c:pt>
                <c:pt idx="11">
                  <c:v>1.5952380952380951</c:v>
                </c:pt>
                <c:pt idx="12">
                  <c:v>1.5952380952380951</c:v>
                </c:pt>
                <c:pt idx="13">
                  <c:v>1.5952380952380951</c:v>
                </c:pt>
                <c:pt idx="14">
                  <c:v>1.5952380952380951</c:v>
                </c:pt>
                <c:pt idx="15">
                  <c:v>1.3452380952380951</c:v>
                </c:pt>
                <c:pt idx="16">
                  <c:v>1.1785714285714284</c:v>
                </c:pt>
                <c:pt idx="17">
                  <c:v>1.1785714285714284</c:v>
                </c:pt>
                <c:pt idx="18">
                  <c:v>1.1785714285714284</c:v>
                </c:pt>
                <c:pt idx="19">
                  <c:v>1.1785714285714284</c:v>
                </c:pt>
                <c:pt idx="20">
                  <c:v>1.1785714285714284</c:v>
                </c:pt>
                <c:pt idx="21">
                  <c:v>1.1785714285714284</c:v>
                </c:pt>
                <c:pt idx="22">
                  <c:v>1.1785714285714284</c:v>
                </c:pt>
                <c:pt idx="23">
                  <c:v>1.1785714285714284</c:v>
                </c:pt>
                <c:pt idx="24">
                  <c:v>0.97023809523809512</c:v>
                </c:pt>
                <c:pt idx="25">
                  <c:v>0.97023809523809512</c:v>
                </c:pt>
                <c:pt idx="26">
                  <c:v>0.97023809523809512</c:v>
                </c:pt>
                <c:pt idx="27">
                  <c:v>0.97023809523809512</c:v>
                </c:pt>
                <c:pt idx="28">
                  <c:v>0.97023809523809512</c:v>
                </c:pt>
                <c:pt idx="29">
                  <c:v>0.97023809523809512</c:v>
                </c:pt>
                <c:pt idx="30">
                  <c:v>0.97023809523809512</c:v>
                </c:pt>
                <c:pt idx="31">
                  <c:v>0.97023809523809512</c:v>
                </c:pt>
                <c:pt idx="32">
                  <c:v>0.97023809523809512</c:v>
                </c:pt>
                <c:pt idx="33">
                  <c:v>0.97023809523809512</c:v>
                </c:pt>
                <c:pt idx="34">
                  <c:v>0.94940476190476175</c:v>
                </c:pt>
                <c:pt idx="35">
                  <c:v>0.94940476190476175</c:v>
                </c:pt>
                <c:pt idx="36">
                  <c:v>0.94940476190476175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0-BA4F-AEF4-3477A8657E30}"/>
            </c:ext>
          </c:extLst>
        </c:ser>
        <c:ser>
          <c:idx val="2"/>
          <c:order val="2"/>
          <c:tx>
            <c:v>Coralie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Coralie!$D$151:$D$187</c:f>
              <c:numCache>
                <c:formatCode>0.0</c:formatCode>
                <c:ptCount val="37"/>
                <c:pt idx="0">
                  <c:v>1.623015873015873</c:v>
                </c:pt>
                <c:pt idx="1">
                  <c:v>1.623015873015873</c:v>
                </c:pt>
                <c:pt idx="2">
                  <c:v>1.623015873015873</c:v>
                </c:pt>
                <c:pt idx="3">
                  <c:v>1.560515873015873</c:v>
                </c:pt>
                <c:pt idx="4">
                  <c:v>1.560515873015873</c:v>
                </c:pt>
                <c:pt idx="5">
                  <c:v>1.560515873015873</c:v>
                </c:pt>
                <c:pt idx="6">
                  <c:v>1.560515873015873</c:v>
                </c:pt>
                <c:pt idx="7">
                  <c:v>1.560515873015873</c:v>
                </c:pt>
                <c:pt idx="8">
                  <c:v>1.560515873015873</c:v>
                </c:pt>
                <c:pt idx="9">
                  <c:v>1.560515873015873</c:v>
                </c:pt>
                <c:pt idx="10">
                  <c:v>1.560515873015873</c:v>
                </c:pt>
                <c:pt idx="11">
                  <c:v>1.560515873015873</c:v>
                </c:pt>
                <c:pt idx="12">
                  <c:v>1.560515873015873</c:v>
                </c:pt>
                <c:pt idx="13">
                  <c:v>1.4841269841269842</c:v>
                </c:pt>
                <c:pt idx="14">
                  <c:v>1.4841269841269842</c:v>
                </c:pt>
                <c:pt idx="15">
                  <c:v>1.4007936507936509</c:v>
                </c:pt>
                <c:pt idx="16">
                  <c:v>1.4007936507936509</c:v>
                </c:pt>
                <c:pt idx="17">
                  <c:v>1.4007936507936509</c:v>
                </c:pt>
                <c:pt idx="18">
                  <c:v>1.4007936507936509</c:v>
                </c:pt>
                <c:pt idx="19">
                  <c:v>1.4007936507936509</c:v>
                </c:pt>
                <c:pt idx="20">
                  <c:v>1.4007936507936509</c:v>
                </c:pt>
                <c:pt idx="21">
                  <c:v>1.4007936507936509</c:v>
                </c:pt>
                <c:pt idx="22">
                  <c:v>1.4007936507936509</c:v>
                </c:pt>
                <c:pt idx="23">
                  <c:v>1.4007936507936509</c:v>
                </c:pt>
                <c:pt idx="24">
                  <c:v>1.2862103174603177</c:v>
                </c:pt>
                <c:pt idx="25">
                  <c:v>1.2862103174603177</c:v>
                </c:pt>
                <c:pt idx="26">
                  <c:v>1.1994047619047621</c:v>
                </c:pt>
                <c:pt idx="27">
                  <c:v>1.1021825396825398</c:v>
                </c:pt>
                <c:pt idx="28">
                  <c:v>1.1021825396825398</c:v>
                </c:pt>
                <c:pt idx="29">
                  <c:v>1.1021825396825398</c:v>
                </c:pt>
                <c:pt idx="30">
                  <c:v>1.1021825396825398</c:v>
                </c:pt>
                <c:pt idx="31">
                  <c:v>1.1021825396825398</c:v>
                </c:pt>
                <c:pt idx="32">
                  <c:v>1.1021825396825398</c:v>
                </c:pt>
                <c:pt idx="33">
                  <c:v>0.89384920634920639</c:v>
                </c:pt>
                <c:pt idx="34">
                  <c:v>0.73412698412698418</c:v>
                </c:pt>
                <c:pt idx="35">
                  <c:v>0.73412698412698418</c:v>
                </c:pt>
                <c:pt idx="36">
                  <c:v>0.73412698412698418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0-BA4F-AEF4-3477A8657E30}"/>
            </c:ext>
          </c:extLst>
        </c:ser>
        <c:ser>
          <c:idx val="3"/>
          <c:order val="3"/>
          <c:tx>
            <c:v>Constantin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Constantin!$D$151:$D$187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1.7619047619047619</c:v>
                </c:pt>
                <c:pt idx="2">
                  <c:v>1.7619047619047619</c:v>
                </c:pt>
                <c:pt idx="3">
                  <c:v>1.7619047619047619</c:v>
                </c:pt>
                <c:pt idx="4">
                  <c:v>1.7619047619047619</c:v>
                </c:pt>
                <c:pt idx="5">
                  <c:v>1.7619047619047619</c:v>
                </c:pt>
                <c:pt idx="6">
                  <c:v>1.7619047619047619</c:v>
                </c:pt>
                <c:pt idx="7">
                  <c:v>1.7619047619047619</c:v>
                </c:pt>
                <c:pt idx="8">
                  <c:v>1.7619047619047619</c:v>
                </c:pt>
                <c:pt idx="9">
                  <c:v>1.7619047619047619</c:v>
                </c:pt>
                <c:pt idx="10">
                  <c:v>1.7619047619047619</c:v>
                </c:pt>
                <c:pt idx="11">
                  <c:v>1.7619047619047619</c:v>
                </c:pt>
                <c:pt idx="12">
                  <c:v>1.7619047619047619</c:v>
                </c:pt>
                <c:pt idx="13">
                  <c:v>1.7619047619047619</c:v>
                </c:pt>
                <c:pt idx="14">
                  <c:v>1.7619047619047619</c:v>
                </c:pt>
                <c:pt idx="15">
                  <c:v>1.6785714285714286</c:v>
                </c:pt>
                <c:pt idx="16">
                  <c:v>1.6785714285714286</c:v>
                </c:pt>
                <c:pt idx="17">
                  <c:v>1.6785714285714286</c:v>
                </c:pt>
                <c:pt idx="18">
                  <c:v>1.6785714285714286</c:v>
                </c:pt>
                <c:pt idx="19">
                  <c:v>1.6785714285714286</c:v>
                </c:pt>
                <c:pt idx="20">
                  <c:v>1.2619047619047619</c:v>
                </c:pt>
                <c:pt idx="21">
                  <c:v>1.2619047619047619</c:v>
                </c:pt>
                <c:pt idx="22">
                  <c:v>1.1994047619047619</c:v>
                </c:pt>
                <c:pt idx="23">
                  <c:v>1.1994047619047619</c:v>
                </c:pt>
                <c:pt idx="24">
                  <c:v>1.1994047619047619</c:v>
                </c:pt>
                <c:pt idx="25">
                  <c:v>1.1994047619047619</c:v>
                </c:pt>
                <c:pt idx="26">
                  <c:v>1.1994047619047619</c:v>
                </c:pt>
                <c:pt idx="27">
                  <c:v>1.0744047619047619</c:v>
                </c:pt>
                <c:pt idx="28">
                  <c:v>1.0744047619047619</c:v>
                </c:pt>
                <c:pt idx="29">
                  <c:v>1.0744047619047619</c:v>
                </c:pt>
                <c:pt idx="30">
                  <c:v>1.0744047619047619</c:v>
                </c:pt>
                <c:pt idx="31">
                  <c:v>1.0744047619047619</c:v>
                </c:pt>
                <c:pt idx="32">
                  <c:v>0.92857142857142849</c:v>
                </c:pt>
                <c:pt idx="33">
                  <c:v>0.92857142857142849</c:v>
                </c:pt>
                <c:pt idx="34">
                  <c:v>0.92857142857142849</c:v>
                </c:pt>
                <c:pt idx="35">
                  <c:v>0.92857142857142849</c:v>
                </c:pt>
                <c:pt idx="36">
                  <c:v>0.92857142857142849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A0-BA4F-AEF4-3477A8657E30}"/>
            </c:ext>
          </c:extLst>
        </c:ser>
        <c:ser>
          <c:idx val="4"/>
          <c:order val="4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Commun!$B$151:$B$187</c:f>
              <c:numCache>
                <c:formatCode>m/d/yy</c:formatCode>
                <c:ptCount val="3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  <c:pt idx="27">
                  <c:v>44614</c:v>
                </c:pt>
                <c:pt idx="28">
                  <c:v>44615</c:v>
                </c:pt>
                <c:pt idx="29">
                  <c:v>44616</c:v>
                </c:pt>
                <c:pt idx="30">
                  <c:v>44617</c:v>
                </c:pt>
                <c:pt idx="31">
                  <c:v>44618</c:v>
                </c:pt>
                <c:pt idx="32">
                  <c:v>44619</c:v>
                </c:pt>
                <c:pt idx="33">
                  <c:v>44620</c:v>
                </c:pt>
                <c:pt idx="34">
                  <c:v>44621</c:v>
                </c:pt>
                <c:pt idx="35">
                  <c:v>44622</c:v>
                </c:pt>
                <c:pt idx="36">
                  <c:v>44623</c:v>
                </c:pt>
              </c:numCache>
            </c:numRef>
          </c:cat>
          <c:val>
            <c:numRef>
              <c:f>Angela!$C$151:$C$187</c:f>
              <c:numCache>
                <c:formatCode>0.0</c:formatCode>
                <c:ptCount val="37"/>
                <c:pt idx="0">
                  <c:v>1.7619047619047619</c:v>
                </c:pt>
                <c:pt idx="1">
                  <c:v>1.7142857142857142</c:v>
                </c:pt>
                <c:pt idx="2">
                  <c:v>1.6666666666666665</c:v>
                </c:pt>
                <c:pt idx="3">
                  <c:v>1.6190476190476188</c:v>
                </c:pt>
                <c:pt idx="4">
                  <c:v>1.5714285714285712</c:v>
                </c:pt>
                <c:pt idx="5">
                  <c:v>1.5238095238095235</c:v>
                </c:pt>
                <c:pt idx="6">
                  <c:v>1.4761904761904758</c:v>
                </c:pt>
                <c:pt idx="7">
                  <c:v>1.4285714285714282</c:v>
                </c:pt>
                <c:pt idx="8">
                  <c:v>1.3809523809523805</c:v>
                </c:pt>
                <c:pt idx="9">
                  <c:v>1.3333333333333328</c:v>
                </c:pt>
                <c:pt idx="10">
                  <c:v>1.2857142857142851</c:v>
                </c:pt>
                <c:pt idx="11">
                  <c:v>1.2380952380952375</c:v>
                </c:pt>
                <c:pt idx="12">
                  <c:v>1.1904761904761898</c:v>
                </c:pt>
                <c:pt idx="13">
                  <c:v>1.1428571428571421</c:v>
                </c:pt>
                <c:pt idx="14">
                  <c:v>1.0952380952380945</c:v>
                </c:pt>
                <c:pt idx="15">
                  <c:v>1.0476190476190468</c:v>
                </c:pt>
                <c:pt idx="16">
                  <c:v>0.99999999999999911</c:v>
                </c:pt>
                <c:pt idx="17">
                  <c:v>0.95238095238095144</c:v>
                </c:pt>
                <c:pt idx="18">
                  <c:v>0.90476190476190377</c:v>
                </c:pt>
                <c:pt idx="19">
                  <c:v>0.8571428571428561</c:v>
                </c:pt>
                <c:pt idx="20">
                  <c:v>0.80952380952380842</c:v>
                </c:pt>
                <c:pt idx="21">
                  <c:v>0.76190476190476075</c:v>
                </c:pt>
                <c:pt idx="22">
                  <c:v>0.71428571428571308</c:v>
                </c:pt>
                <c:pt idx="23">
                  <c:v>0.66666666666666541</c:v>
                </c:pt>
                <c:pt idx="24">
                  <c:v>0.61904761904761774</c:v>
                </c:pt>
                <c:pt idx="25">
                  <c:v>0.57142857142857006</c:v>
                </c:pt>
                <c:pt idx="26">
                  <c:v>0.52380952380952239</c:v>
                </c:pt>
                <c:pt idx="27">
                  <c:v>0.47619047619047478</c:v>
                </c:pt>
                <c:pt idx="28">
                  <c:v>0.42857142857142716</c:v>
                </c:pt>
                <c:pt idx="29">
                  <c:v>0.38095238095237954</c:v>
                </c:pt>
                <c:pt idx="30">
                  <c:v>0.33333333333333193</c:v>
                </c:pt>
                <c:pt idx="31">
                  <c:v>0.28571428571428431</c:v>
                </c:pt>
                <c:pt idx="32">
                  <c:v>0.23809523809523669</c:v>
                </c:pt>
                <c:pt idx="33">
                  <c:v>0.19047619047618908</c:v>
                </c:pt>
                <c:pt idx="34">
                  <c:v>0.14285714285714146</c:v>
                </c:pt>
                <c:pt idx="35">
                  <c:v>9.5238095238093845E-2</c:v>
                </c:pt>
                <c:pt idx="36">
                  <c:v>4.7619047619046229E-2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A0-BA4F-AEF4-3477A865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66591"/>
        <c:axId val="861368239"/>
      </c:lineChart>
      <c:dateAx>
        <c:axId val="86136659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8239"/>
        <c:crosses val="autoZero"/>
        <c:auto val="1"/>
        <c:lblOffset val="100"/>
        <c:baseTimeUnit val="days"/>
      </c:dateAx>
      <c:valAx>
        <c:axId val="8613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136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Commun!$C$192:$C$219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D-104D-86F0-924136332B0B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Commun!$B$192:$B$219</c:f>
              <c:numCache>
                <c:formatCode>m/d/yy</c:formatCode>
                <c:ptCount val="28"/>
                <c:pt idx="0">
                  <c:v>44624</c:v>
                </c:pt>
                <c:pt idx="1">
                  <c:v>44625</c:v>
                </c:pt>
                <c:pt idx="2">
                  <c:v>44626</c:v>
                </c:pt>
                <c:pt idx="3">
                  <c:v>44627</c:v>
                </c:pt>
                <c:pt idx="4">
                  <c:v>44628</c:v>
                </c:pt>
                <c:pt idx="5">
                  <c:v>44629</c:v>
                </c:pt>
                <c:pt idx="6">
                  <c:v>44630</c:v>
                </c:pt>
                <c:pt idx="7">
                  <c:v>44631</c:v>
                </c:pt>
                <c:pt idx="8">
                  <c:v>44632</c:v>
                </c:pt>
                <c:pt idx="9">
                  <c:v>44633</c:v>
                </c:pt>
                <c:pt idx="10">
                  <c:v>44634</c:v>
                </c:pt>
                <c:pt idx="11">
                  <c:v>44635</c:v>
                </c:pt>
                <c:pt idx="12">
                  <c:v>44636</c:v>
                </c:pt>
                <c:pt idx="13">
                  <c:v>44637</c:v>
                </c:pt>
                <c:pt idx="14">
                  <c:v>44638</c:v>
                </c:pt>
                <c:pt idx="15">
                  <c:v>44639</c:v>
                </c:pt>
                <c:pt idx="16">
                  <c:v>44640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44646</c:v>
                </c:pt>
                <c:pt idx="23">
                  <c:v>44647</c:v>
                </c:pt>
                <c:pt idx="24">
                  <c:v>44648</c:v>
                </c:pt>
                <c:pt idx="25">
                  <c:v>44649</c:v>
                </c:pt>
                <c:pt idx="26">
                  <c:v>44650</c:v>
                </c:pt>
                <c:pt idx="27">
                  <c:v>44651</c:v>
                </c:pt>
              </c:numCache>
            </c:numRef>
          </c:cat>
          <c:val>
            <c:numRef>
              <c:f>Commun!$D$192:$D$219</c:f>
              <c:numCache>
                <c:formatCode>0.0</c:formatCode>
                <c:ptCount val="28"/>
                <c:pt idx="0">
                  <c:v>5.1666666666666661</c:v>
                </c:pt>
                <c:pt idx="1">
                  <c:v>5.114583333333333</c:v>
                </c:pt>
                <c:pt idx="2">
                  <c:v>5.03125</c:v>
                </c:pt>
                <c:pt idx="3">
                  <c:v>5.0277777777777777</c:v>
                </c:pt>
                <c:pt idx="4">
                  <c:v>5.0277777777777777</c:v>
                </c:pt>
                <c:pt idx="5">
                  <c:v>5.0069444444444446</c:v>
                </c:pt>
                <c:pt idx="6">
                  <c:v>5.0069444444444446</c:v>
                </c:pt>
                <c:pt idx="7">
                  <c:v>5.0069444444444446</c:v>
                </c:pt>
                <c:pt idx="8">
                  <c:v>5.0069444444444446</c:v>
                </c:pt>
                <c:pt idx="9">
                  <c:v>5.0069444444444446</c:v>
                </c:pt>
                <c:pt idx="10">
                  <c:v>5.0069444444444446</c:v>
                </c:pt>
                <c:pt idx="11">
                  <c:v>5.0069444444444446</c:v>
                </c:pt>
                <c:pt idx="12">
                  <c:v>5.0069444444444446</c:v>
                </c:pt>
                <c:pt idx="13">
                  <c:v>5.0069444444444446</c:v>
                </c:pt>
                <c:pt idx="14">
                  <c:v>5.0069444444444446</c:v>
                </c:pt>
                <c:pt idx="15">
                  <c:v>5.0069444444444446</c:v>
                </c:pt>
                <c:pt idx="16">
                  <c:v>5.0069444444444446</c:v>
                </c:pt>
                <c:pt idx="17">
                  <c:v>5.0069444444444446</c:v>
                </c:pt>
                <c:pt idx="18">
                  <c:v>5.0069444444444446</c:v>
                </c:pt>
                <c:pt idx="19">
                  <c:v>5.0069444444444446</c:v>
                </c:pt>
                <c:pt idx="20">
                  <c:v>5.0069444444444446</c:v>
                </c:pt>
                <c:pt idx="21">
                  <c:v>5.0069444444444446</c:v>
                </c:pt>
                <c:pt idx="22">
                  <c:v>5.0069444444444446</c:v>
                </c:pt>
                <c:pt idx="23">
                  <c:v>5.0069444444444446</c:v>
                </c:pt>
                <c:pt idx="24">
                  <c:v>5.0069444444444446</c:v>
                </c:pt>
                <c:pt idx="25">
                  <c:v>5.0069444444444446</c:v>
                </c:pt>
                <c:pt idx="26">
                  <c:v>5.0069444444444446</c:v>
                </c:pt>
                <c:pt idx="27">
                  <c:v>5.0069444444444446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D-104D-86F0-924136332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243840</xdr:colOff>
      <xdr:row>191</xdr:row>
      <xdr:rowOff>40640</xdr:rowOff>
    </xdr:from>
    <xdr:to>
      <xdr:col>17</xdr:col>
      <xdr:colOff>753800</xdr:colOff>
      <xdr:row>209</xdr:row>
      <xdr:rowOff>21140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ED9F9075-0EB3-334D-966D-4ED1538F5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18</xdr:col>
      <xdr:colOff>779200</xdr:colOff>
      <xdr:row>206</xdr:row>
      <xdr:rowOff>186009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EE562A-AE6E-B142-9649-B4F12B77E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3055816-EA94-CA4D-BD95-F17D6AD24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6DD31F-DCD2-0D41-A76F-EAFCCC104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190</xdr:row>
      <xdr:rowOff>0</xdr:rowOff>
    </xdr:from>
    <xdr:to>
      <xdr:col>19</xdr:col>
      <xdr:colOff>22280</xdr:colOff>
      <xdr:row>207</xdr:row>
      <xdr:rowOff>51620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838982-3C94-B041-A66B-25C69254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86360</xdr:rowOff>
    </xdr:from>
    <xdr:to>
      <xdr:col>11</xdr:col>
      <xdr:colOff>335280</xdr:colOff>
      <xdr:row>24</xdr:row>
      <xdr:rowOff>121920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36D5610-B0AE-4D40-A373-C3C3DD07A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254000</xdr:colOff>
      <xdr:row>26</xdr:row>
      <xdr:rowOff>111760</xdr:rowOff>
    </xdr:from>
    <xdr:to>
      <xdr:col>11</xdr:col>
      <xdr:colOff>360680</xdr:colOff>
      <xdr:row>48</xdr:row>
      <xdr:rowOff>147320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492E548-38A8-744E-9903-6D5D4F358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274320</xdr:colOff>
      <xdr:row>51</xdr:row>
      <xdr:rowOff>0</xdr:rowOff>
    </xdr:from>
    <xdr:to>
      <xdr:col>11</xdr:col>
      <xdr:colOff>381000</xdr:colOff>
      <xdr:row>73</xdr:row>
      <xdr:rowOff>35560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F515A3C-B059-7040-B942-5318023C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345440</xdr:colOff>
      <xdr:row>76</xdr:row>
      <xdr:rowOff>10160</xdr:rowOff>
    </xdr:from>
    <xdr:to>
      <xdr:col>11</xdr:col>
      <xdr:colOff>452120</xdr:colOff>
      <xdr:row>98</xdr:row>
      <xdr:rowOff>45720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9DBE782-90C1-0C40-82B4-98791FF88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365760</xdr:colOff>
      <xdr:row>101</xdr:row>
      <xdr:rowOff>30480</xdr:rowOff>
    </xdr:from>
    <xdr:to>
      <xdr:col>11</xdr:col>
      <xdr:colOff>472440</xdr:colOff>
      <xdr:row>123</xdr:row>
      <xdr:rowOff>66040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789E625-A529-3B46-A2E4-9AB8F7C1C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325120</xdr:colOff>
      <xdr:row>127</xdr:row>
      <xdr:rowOff>0</xdr:rowOff>
    </xdr:from>
    <xdr:to>
      <xdr:col>11</xdr:col>
      <xdr:colOff>431800</xdr:colOff>
      <xdr:row>149</xdr:row>
      <xdr:rowOff>35560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7783A69-481E-6E43-8804-A707ABB43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8" totalsRowCount="1">
  <autoFilter ref="B2:D27" xr:uid="{00000000-0009-0000-0100-000001000000}"/>
  <tableColumns count="3">
    <tableColumn id="1" xr3:uid="{CD3EE646-83A2-4C43-BE17-1D13A1789997}" name="DATE" dataDxfId="59" totalsRowDxfId="44" totalsRowCellStyle="Normal 2"/>
    <tableColumn id="2" xr3:uid="{35B558AF-A00C-8A47-8F22-48D29FAC35F3}" name="DURÉE" dataDxfId="58" totalsRowDxfId="43" totalsRowCellStyle="Normal 2"/>
    <tableColumn id="3" xr3:uid="{4C1F4176-4430-7541-BDFD-529187E4605B}" name="ÉVÉNEMENT" dataDxfId="57" totalsRowDxfId="42" totalsRowCellStyle="Normal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66">
  <autoFilter ref="B2:D66" xr:uid="{00000000-0009-0000-0100-000002000000}"/>
  <tableColumns count="3">
    <tableColumn id="1" xr3:uid="{CDE0AF44-FE6E-3C47-B119-1998B4D9E114}" name="DATE" dataDxfId="56"/>
    <tableColumn id="2" xr3:uid="{D292EB81-5877-8644-8624-4C0F28230A2B}" name="DURÉE" dataDxfId="55"/>
    <tableColumn id="3" xr3:uid="{D47DACAE-3BB1-8340-8894-D5C1F5EFFB6E}" name="ÉVÉNEMENT" dataDxfId="5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56">
  <autoFilter ref="B2:D56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53"/>
    <tableColumn id="2" xr3:uid="{08988867-3A46-0144-9445-31F4CD0B6F90}" name="DURÉE" dataDxfId="52"/>
    <tableColumn id="3" xr3:uid="{D0892573-CF5F-0E43-814C-9FD5C8DF0820}" name="ÉVÉNEMENT" dataDxfId="5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94" totalsRowShown="0">
  <autoFilter ref="B2:D94" xr:uid="{00000000-0009-0000-0100-000004000000}"/>
  <tableColumns count="3">
    <tableColumn id="1" xr3:uid="{3114C9ED-3FB9-2A40-9DE4-7568BBC63CDB}" name="DATE" dataDxfId="50" totalsRowDxfId="41"/>
    <tableColumn id="2" xr3:uid="{C871BA2B-C157-5D44-850A-7FEF93E4BD8D}" name="DURÉE" dataDxfId="49" totalsRowDxfId="40"/>
    <tableColumn id="3" xr3:uid="{2ADBC9E4-6C96-824B-A44A-72B25B626F32}" name="ÉVÉNEMENT" dataDxfId="48" totalsRowDxfId="3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3">
  <autoFilter ref="B2:D33" xr:uid="{00000000-0009-0000-0100-000005000000}"/>
  <tableColumns count="3">
    <tableColumn id="1" xr3:uid="{9FE55AA8-CF43-1C41-8784-7FAF54236565}" name="DATE" dataDxfId="47"/>
    <tableColumn id="2" xr3:uid="{9A7F008B-1AE2-7142-B36B-9D012D8F6998}" name="DURÉE" dataDxfId="46"/>
    <tableColumn id="3" xr3:uid="{EF439370-94AD-674F-8F3E-FA50F341BBA9}" name="ÉVÉNEMENT" dataDxfId="4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219"/>
  <sheetViews>
    <sheetView showGridLines="0" zoomScale="125" zoomScaleNormal="70" workbookViewId="0">
      <pane ySplit="1" topLeftCell="A191" activePane="bottomLeft" state="frozen"/>
      <selection pane="bottomLeft" activeCell="D198" sqref="D198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20.5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16" t="s">
        <v>8</v>
      </c>
      <c r="C2" s="117"/>
      <c r="D2" s="117"/>
      <c r="E2" s="117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5:E20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13:D20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16" t="s">
        <v>3</v>
      </c>
      <c r="C25" s="117"/>
      <c r="D25" s="117"/>
      <c r="E25" s="117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9:D51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16" t="s">
        <v>4</v>
      </c>
      <c r="C57" s="117"/>
      <c r="D57" s="117"/>
      <c r="E57" s="117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7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1:D6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16" t="s">
        <v>5</v>
      </c>
      <c r="C82" s="117"/>
      <c r="D82" s="117"/>
      <c r="E82" s="117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5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6:D98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16" t="s">
        <v>6</v>
      </c>
      <c r="C107" s="117"/>
      <c r="D107" s="117"/>
      <c r="E107" s="117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1:D144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16" t="s">
        <v>9</v>
      </c>
      <c r="C150" s="117"/>
      <c r="D150" s="117"/>
      <c r="E150" s="117"/>
    </row>
    <row r="151" spans="1:5" x14ac:dyDescent="0.2">
      <c r="A151">
        <v>1</v>
      </c>
      <c r="B151" s="4">
        <f>B146+1</f>
        <v>44587</v>
      </c>
      <c r="C151" s="5">
        <f>($F$1*4/7)*A187</f>
        <v>7.0476190476190474</v>
      </c>
      <c r="D151" s="5">
        <f>C151-(JDB_Angela!C55+JDB_Angela!C56+JDB_Aurelie!C48+JDB_Coralie!C69+JDB_Aurelie!C49+JDB_Angela!C57+JDB_Coralie!C70+JDB_Coralie!C71)</f>
        <v>6.5962301587301582</v>
      </c>
      <c r="E151" s="9">
        <f>D151/$C$151</f>
        <v>0.93595157657657657</v>
      </c>
    </row>
    <row r="152" spans="1:5" x14ac:dyDescent="0.2">
      <c r="A152">
        <v>2</v>
      </c>
      <c r="B152" s="4">
        <f>B151+1</f>
        <v>44588</v>
      </c>
      <c r="C152" s="5">
        <f>C151-(($F$1/7)*4)</f>
        <v>6.8571428571428568</v>
      </c>
      <c r="D152" s="5">
        <f>D151</f>
        <v>6.5962301587301582</v>
      </c>
      <c r="E152" s="9">
        <f t="shared" ref="E152:E176" si="15">D152/$C$151</f>
        <v>0.93595157657657657</v>
      </c>
    </row>
    <row r="153" spans="1:5" x14ac:dyDescent="0.2">
      <c r="A153">
        <v>3</v>
      </c>
      <c r="B153" s="4">
        <f t="shared" ref="B153:B187" si="16">B152+1</f>
        <v>44589</v>
      </c>
      <c r="C153" s="5">
        <f t="shared" ref="C153:C187" si="17">C152-(($F$1/7)*4)</f>
        <v>6.6666666666666661</v>
      </c>
      <c r="D153" s="5">
        <f t="shared" ref="D153:D176" si="18">D152</f>
        <v>6.5962301587301582</v>
      </c>
      <c r="E153" s="9">
        <f t="shared" si="15"/>
        <v>0.93595157657657657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6.4761904761904754</v>
      </c>
      <c r="D154" s="5">
        <f>D153-(JDB_Angela!C58+JDB_Coralie!C72)</f>
        <v>6.4712301587301582</v>
      </c>
      <c r="E154" s="9">
        <f t="shared" si="15"/>
        <v>0.91821509009009006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6.2857142857142847</v>
      </c>
      <c r="D155" s="5">
        <f t="shared" si="18"/>
        <v>6.4712301587301582</v>
      </c>
      <c r="E155" s="9">
        <f t="shared" si="15"/>
        <v>0.91821509009009006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6.095238095238094</v>
      </c>
      <c r="D156" s="5">
        <f t="shared" si="18"/>
        <v>6.4712301587301582</v>
      </c>
      <c r="E156" s="9">
        <f t="shared" si="15"/>
        <v>0.91821509009009006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5.9047619047619033</v>
      </c>
      <c r="D157" s="5">
        <f t="shared" si="18"/>
        <v>6.4712301587301582</v>
      </c>
      <c r="E157" s="9">
        <f t="shared" si="15"/>
        <v>0.91821509009009006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5.7142857142857126</v>
      </c>
      <c r="D158" s="5">
        <f t="shared" si="18"/>
        <v>6.4712301587301582</v>
      </c>
      <c r="E158" s="9">
        <f t="shared" si="15"/>
        <v>0.91821509009009006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5.5238095238095219</v>
      </c>
      <c r="D159" s="5">
        <f t="shared" si="18"/>
        <v>6.4712301587301582</v>
      </c>
      <c r="E159" s="9">
        <f t="shared" si="15"/>
        <v>0.91821509009009006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5.3333333333333313</v>
      </c>
      <c r="D160" s="5">
        <f t="shared" si="18"/>
        <v>6.4712301587301582</v>
      </c>
      <c r="E160" s="9">
        <f t="shared" si="15"/>
        <v>0.91821509009009006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5.1428571428571406</v>
      </c>
      <c r="D161" s="5">
        <f t="shared" si="18"/>
        <v>6.4712301587301582</v>
      </c>
      <c r="E161" s="9">
        <f t="shared" si="15"/>
        <v>0.91821509009009006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4.9523809523809499</v>
      </c>
      <c r="D162" s="5">
        <f t="shared" si="18"/>
        <v>6.4712301587301582</v>
      </c>
      <c r="E162" s="9">
        <f t="shared" si="15"/>
        <v>0.91821509009009006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4.7619047619047592</v>
      </c>
      <c r="D163" s="5">
        <f t="shared" si="18"/>
        <v>6.4712301587301582</v>
      </c>
      <c r="E163" s="9">
        <f t="shared" si="15"/>
        <v>0.91821509009009006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4.5714285714285685</v>
      </c>
      <c r="D164" s="5">
        <f>D163-(JDB_Coralie!C73+JDB_Coralie!C74+JDB_Coralie!C75)</f>
        <v>6.3948412698412689</v>
      </c>
      <c r="E164" s="9">
        <f t="shared" si="15"/>
        <v>0.90737612612612606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4.3809523809523778</v>
      </c>
      <c r="D165" s="5">
        <f t="shared" si="18"/>
        <v>6.3948412698412689</v>
      </c>
      <c r="E165" s="9">
        <f>D165/$C$151</f>
        <v>0.90737612612612606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4.1904761904761871</v>
      </c>
      <c r="D166" s="5">
        <f>D165-(JDB_Commun!C26*4+JDB_Aurelie!C50)</f>
        <v>5.8948412698412689</v>
      </c>
      <c r="E166" s="9">
        <f t="shared" si="15"/>
        <v>0.83643018018018012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3.9999999999999964</v>
      </c>
      <c r="D167" s="5">
        <f>D166-(JDB_Aurelie!C51)</f>
        <v>5.7281746031746019</v>
      </c>
      <c r="E167" s="9">
        <f t="shared" si="15"/>
        <v>0.81278153153153132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3.8095238095238058</v>
      </c>
      <c r="D168" s="5">
        <f t="shared" si="18"/>
        <v>5.7281746031746019</v>
      </c>
      <c r="E168" s="9">
        <f t="shared" si="15"/>
        <v>0.81278153153153132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3.6190476190476151</v>
      </c>
      <c r="D169" s="5">
        <f t="shared" si="18"/>
        <v>5.7281746031746019</v>
      </c>
      <c r="E169" s="9">
        <f t="shared" si="15"/>
        <v>0.81278153153153132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3.4285714285714244</v>
      </c>
      <c r="D170" s="5">
        <f t="shared" si="18"/>
        <v>5.7281746031746019</v>
      </c>
      <c r="E170" s="9">
        <f t="shared" si="15"/>
        <v>0.81278153153153132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3.2380952380952337</v>
      </c>
      <c r="D171" s="5">
        <f>D170-(JDB_Constantin!C29)</f>
        <v>5.311507936507935</v>
      </c>
      <c r="E171" s="9">
        <f t="shared" si="15"/>
        <v>0.75365990990990972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3.047619047619043</v>
      </c>
      <c r="D172" s="5">
        <f t="shared" si="18"/>
        <v>5.311507936507935</v>
      </c>
      <c r="E172" s="9">
        <f t="shared" si="15"/>
        <v>0.75365990990990972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2.8571428571428523</v>
      </c>
      <c r="D173" s="5">
        <f>D172-(JDB_Constantin!C30)</f>
        <v>5.249007936507935</v>
      </c>
      <c r="E173" s="9">
        <f t="shared" si="15"/>
        <v>0.74479166666666652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2.6666666666666616</v>
      </c>
      <c r="D174" s="5">
        <f t="shared" si="18"/>
        <v>5.249007936507935</v>
      </c>
      <c r="E174" s="9">
        <f t="shared" si="15"/>
        <v>0.74479166666666652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2.4761904761904709</v>
      </c>
      <c r="D175" s="5">
        <f>D174-(JDB_Aurelie!C52+JDB_Coralie!C76+JDB_Coralie!C77+JDB_Aurelie!C53)</f>
        <v>4.926091269841268</v>
      </c>
      <c r="E175" s="9">
        <f t="shared" si="15"/>
        <v>0.69897240990990972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2.2857142857142803</v>
      </c>
      <c r="D176" s="5">
        <f t="shared" si="18"/>
        <v>4.926091269841268</v>
      </c>
      <c r="E176" s="9">
        <f t="shared" si="15"/>
        <v>0.69897240990990972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2.0952380952380896</v>
      </c>
      <c r="D177" s="5">
        <f>D176-(JDB_Coralie!C78+JDB_Coralie!C79+JDB_Coralie!C80)</f>
        <v>4.8392857142857126</v>
      </c>
      <c r="E177" s="9">
        <f>D177/$C$151</f>
        <v>0.68665540540540515</v>
      </c>
    </row>
    <row r="178" spans="1:5" x14ac:dyDescent="0.2">
      <c r="A178">
        <v>28</v>
      </c>
      <c r="B178" s="4">
        <f t="shared" si="16"/>
        <v>44614</v>
      </c>
      <c r="C178" s="5">
        <f t="shared" si="17"/>
        <v>1.9047619047618991</v>
      </c>
      <c r="D178" s="5">
        <f>D177-(JDB_Coralie!C81+JDB_Coralie!C82+JDB_Coralie!C83+JDB_Angela!C59+JDB_Angela!C60+JDB_Angela!C61+JDB_Constantin!C31)</f>
        <v>4.4712301587301573</v>
      </c>
      <c r="E178" s="9">
        <f t="shared" ref="E178:E186" si="19">D178/$C$151</f>
        <v>0.63443130630630606</v>
      </c>
    </row>
    <row r="179" spans="1:5" x14ac:dyDescent="0.2">
      <c r="A179">
        <v>29</v>
      </c>
      <c r="B179" s="4">
        <f t="shared" si="16"/>
        <v>44615</v>
      </c>
      <c r="C179" s="5">
        <f t="shared" si="17"/>
        <v>1.7142857142857086</v>
      </c>
      <c r="D179" s="5">
        <f>D178-(JDB_Angela!C62)</f>
        <v>4.4087301587301573</v>
      </c>
      <c r="E179" s="9">
        <f t="shared" si="19"/>
        <v>0.62556306306306286</v>
      </c>
    </row>
    <row r="180" spans="1:5" x14ac:dyDescent="0.2">
      <c r="A180">
        <v>30</v>
      </c>
      <c r="B180" s="4">
        <f t="shared" si="16"/>
        <v>44616</v>
      </c>
      <c r="C180" s="5">
        <f t="shared" si="17"/>
        <v>1.5238095238095182</v>
      </c>
      <c r="D180" s="5">
        <f>D179</f>
        <v>4.4087301587301573</v>
      </c>
      <c r="E180" s="9">
        <f t="shared" si="19"/>
        <v>0.62556306306306286</v>
      </c>
    </row>
    <row r="181" spans="1:5" x14ac:dyDescent="0.2">
      <c r="A181">
        <v>31</v>
      </c>
      <c r="B181" s="4">
        <f t="shared" si="16"/>
        <v>44617</v>
      </c>
      <c r="C181" s="5">
        <f t="shared" si="17"/>
        <v>1.3333333333333277</v>
      </c>
      <c r="D181" s="5">
        <f t="shared" ref="D181:D187" si="20">D180</f>
        <v>4.4087301587301573</v>
      </c>
      <c r="E181" s="9">
        <f t="shared" si="19"/>
        <v>0.62556306306306286</v>
      </c>
    </row>
    <row r="182" spans="1:5" x14ac:dyDescent="0.2">
      <c r="A182">
        <v>32</v>
      </c>
      <c r="B182" s="4">
        <f t="shared" si="16"/>
        <v>44618</v>
      </c>
      <c r="C182" s="5">
        <f t="shared" si="17"/>
        <v>1.1428571428571372</v>
      </c>
      <c r="D182" s="5">
        <f t="shared" si="20"/>
        <v>4.4087301587301573</v>
      </c>
      <c r="E182" s="9">
        <f t="shared" si="19"/>
        <v>0.62556306306306286</v>
      </c>
    </row>
    <row r="183" spans="1:5" x14ac:dyDescent="0.2">
      <c r="A183">
        <v>33</v>
      </c>
      <c r="B183" s="4">
        <f t="shared" si="16"/>
        <v>44619</v>
      </c>
      <c r="C183" s="5">
        <f t="shared" si="17"/>
        <v>0.95238095238094678</v>
      </c>
      <c r="D183" s="5">
        <f>D182-(JDB_Constantin!C32)</f>
        <v>4.2628968253968242</v>
      </c>
      <c r="E183" s="9">
        <f t="shared" si="19"/>
        <v>0.60487049549549532</v>
      </c>
    </row>
    <row r="184" spans="1:5" x14ac:dyDescent="0.2">
      <c r="A184">
        <v>34</v>
      </c>
      <c r="B184" s="4">
        <f t="shared" si="16"/>
        <v>44620</v>
      </c>
      <c r="C184" s="5">
        <f t="shared" si="17"/>
        <v>0.76190476190475631</v>
      </c>
      <c r="D184" s="5">
        <f>D183-(JDB_Coralie!C84+JDB_Coralie!C85+JDB_Coralie!C86+JDB_Coralie!C87)</f>
        <v>4.0545634920634912</v>
      </c>
      <c r="E184" s="9">
        <f>D184/$C$151</f>
        <v>0.57530968468468457</v>
      </c>
    </row>
    <row r="185" spans="1:5" x14ac:dyDescent="0.2">
      <c r="A185">
        <v>35</v>
      </c>
      <c r="B185" s="4">
        <f t="shared" si="16"/>
        <v>44621</v>
      </c>
      <c r="C185" s="5">
        <f t="shared" si="17"/>
        <v>0.57142857142856585</v>
      </c>
      <c r="D185" s="5">
        <f>D184-(JDB_Angela!C63+JDB_Angela!C64+JDB_Aurelie!C54+JDB_Coralie!C88+JDB_Coralie!C89+JDB_Coralie!C90+JDB_Coralie!C91)</f>
        <v>3.7698412698412689</v>
      </c>
      <c r="E185" s="9">
        <f t="shared" si="19"/>
        <v>0.53490990990990983</v>
      </c>
    </row>
    <row r="186" spans="1:5" x14ac:dyDescent="0.2">
      <c r="A186">
        <v>36</v>
      </c>
      <c r="B186" s="4">
        <f t="shared" si="16"/>
        <v>44622</v>
      </c>
      <c r="C186" s="5">
        <f t="shared" si="17"/>
        <v>0.38095238095237538</v>
      </c>
      <c r="D186" s="5">
        <f t="shared" si="20"/>
        <v>3.7698412698412689</v>
      </c>
      <c r="E186" s="9">
        <f t="shared" si="19"/>
        <v>0.53490990990990983</v>
      </c>
    </row>
    <row r="187" spans="1:5" x14ac:dyDescent="0.2">
      <c r="A187">
        <v>37</v>
      </c>
      <c r="B187" s="4">
        <f t="shared" si="16"/>
        <v>44623</v>
      </c>
      <c r="C187" s="5">
        <f t="shared" si="17"/>
        <v>0.19047619047618491</v>
      </c>
      <c r="D187" s="5">
        <f t="shared" si="20"/>
        <v>3.7698412698412689</v>
      </c>
      <c r="E187" s="9">
        <f>D187/$C$151</f>
        <v>0.53490990990990983</v>
      </c>
    </row>
    <row r="191" spans="1:5" ht="26" x14ac:dyDescent="0.2">
      <c r="B191" s="116" t="s">
        <v>253</v>
      </c>
      <c r="C191" s="117"/>
      <c r="D191" s="117"/>
      <c r="E191" s="117"/>
    </row>
    <row r="192" spans="1:5" x14ac:dyDescent="0.2">
      <c r="A192">
        <v>1</v>
      </c>
      <c r="B192" s="4">
        <f>B187+1</f>
        <v>44624</v>
      </c>
      <c r="C192" s="5">
        <f>($F$1*4/7)*A219</f>
        <v>5.333333333333333</v>
      </c>
      <c r="D192" s="5">
        <f>C192-(JDB_Commun!C27*4)</f>
        <v>5.1666666666666661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C192-(($F$1/7)*4)</f>
        <v>5.1428571428571423</v>
      </c>
      <c r="D193" s="5">
        <f>D192-(JDB_Angela!C65+JDB_Angela!C66)</f>
        <v>5.114583333333333</v>
      </c>
      <c r="E193" s="9">
        <f t="shared" ref="E193:E219" si="21">D193/$C$192</f>
        <v>0.958984375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C193-(($F$1/7)*4)</f>
        <v>4.9523809523809517</v>
      </c>
      <c r="D194" s="5">
        <f>D193-(JDB_Constantin!C33)</f>
        <v>5.03125</v>
      </c>
      <c r="E194" s="9">
        <f t="shared" si="21"/>
        <v>0.943359375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4.761904761904761</v>
      </c>
      <c r="D195" s="5">
        <f>D194-(JDB_Angela!C99+JDB_Coralie!C92)</f>
        <v>5.0277777777777777</v>
      </c>
      <c r="E195" s="9">
        <f t="shared" si="21"/>
        <v>0.94270833333333337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4.5714285714285703</v>
      </c>
      <c r="D196" s="5">
        <f t="shared" ref="D194:D217" si="24">D195</f>
        <v>5.0277777777777777</v>
      </c>
      <c r="E196" s="9">
        <f t="shared" si="21"/>
        <v>0.94270833333333337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4.3809523809523796</v>
      </c>
      <c r="D197" s="5">
        <f>D196-(JDB_Aurelie!C55)</f>
        <v>5.0069444444444446</v>
      </c>
      <c r="E197" s="9">
        <f t="shared" si="21"/>
        <v>0.93880208333333337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4.1904761904761889</v>
      </c>
      <c r="D198" s="5">
        <f t="shared" si="24"/>
        <v>5.0069444444444446</v>
      </c>
      <c r="E198" s="9">
        <f t="shared" si="21"/>
        <v>0.93880208333333337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3.9999999999999982</v>
      </c>
      <c r="D199" s="5">
        <f t="shared" si="24"/>
        <v>5.0069444444444446</v>
      </c>
      <c r="E199" s="9">
        <f t="shared" si="21"/>
        <v>0.93880208333333337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3.8095238095238075</v>
      </c>
      <c r="D200" s="5">
        <f t="shared" si="24"/>
        <v>5.0069444444444446</v>
      </c>
      <c r="E200" s="9">
        <f t="shared" si="21"/>
        <v>0.93880208333333337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3.6190476190476168</v>
      </c>
      <c r="D201" s="5">
        <f t="shared" si="24"/>
        <v>5.0069444444444446</v>
      </c>
      <c r="E201" s="9">
        <f t="shared" si="21"/>
        <v>0.93880208333333337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3.4285714285714262</v>
      </c>
      <c r="D202" s="5">
        <f t="shared" si="24"/>
        <v>5.0069444444444446</v>
      </c>
      <c r="E202" s="9">
        <f t="shared" si="21"/>
        <v>0.93880208333333337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3.2380952380952355</v>
      </c>
      <c r="D203" s="5">
        <f t="shared" si="24"/>
        <v>5.0069444444444446</v>
      </c>
      <c r="E203" s="9">
        <f t="shared" si="21"/>
        <v>0.93880208333333337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3.0476190476190448</v>
      </c>
      <c r="D204" s="5">
        <f t="shared" si="24"/>
        <v>5.0069444444444446</v>
      </c>
      <c r="E204" s="9">
        <f t="shared" si="21"/>
        <v>0.93880208333333337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2.8571428571428541</v>
      </c>
      <c r="D205" s="5">
        <f>D204-(JDB_Coralie!C113+JDB_Coralie!C114+JDB_Coralie!C115)</f>
        <v>5.0069444444444446</v>
      </c>
      <c r="E205" s="9">
        <f t="shared" si="21"/>
        <v>0.93880208333333337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2.6666666666666634</v>
      </c>
      <c r="D206" s="5">
        <f t="shared" si="24"/>
        <v>5.0069444444444446</v>
      </c>
      <c r="E206" s="9">
        <f t="shared" si="21"/>
        <v>0.93880208333333337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2.4761904761904727</v>
      </c>
      <c r="D207" s="5">
        <f>D206-(JDB_Commun!C67*4+JDB_Aurelie!C91)</f>
        <v>5.0069444444444446</v>
      </c>
      <c r="E207" s="9">
        <f t="shared" si="21"/>
        <v>0.93880208333333337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2.285714285714282</v>
      </c>
      <c r="D208" s="5">
        <f>D207-(JDB_Aurelie!C92)</f>
        <v>5.0069444444444446</v>
      </c>
      <c r="E208" s="9">
        <f t="shared" si="21"/>
        <v>0.93880208333333337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2.0952380952380913</v>
      </c>
      <c r="D209" s="5">
        <f t="shared" si="24"/>
        <v>5.0069444444444446</v>
      </c>
      <c r="E209" s="9">
        <f t="shared" si="21"/>
        <v>0.93880208333333337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1.9047619047619009</v>
      </c>
      <c r="D210" s="5">
        <f t="shared" si="24"/>
        <v>5.0069444444444446</v>
      </c>
      <c r="E210" s="9">
        <f t="shared" si="21"/>
        <v>0.93880208333333337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1.7142857142857104</v>
      </c>
      <c r="D211" s="5">
        <f t="shared" si="24"/>
        <v>5.0069444444444446</v>
      </c>
      <c r="E211" s="9">
        <f t="shared" si="21"/>
        <v>0.93880208333333337</v>
      </c>
    </row>
    <row r="212" spans="1:5" x14ac:dyDescent="0.2">
      <c r="A212">
        <v>21</v>
      </c>
      <c r="B212" s="10">
        <f t="shared" si="22"/>
        <v>44644</v>
      </c>
      <c r="C212" s="11">
        <f>C211-(($F$1/7)*4)</f>
        <v>1.52380952380952</v>
      </c>
      <c r="D212" s="5">
        <f>D211-(JDB_Constantin!C70)</f>
        <v>5.0069444444444446</v>
      </c>
      <c r="E212" s="9">
        <f t="shared" si="21"/>
        <v>0.93880208333333337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1.3333333333333295</v>
      </c>
      <c r="D213" s="5">
        <f t="shared" si="24"/>
        <v>5.0069444444444446</v>
      </c>
      <c r="E213" s="9">
        <f t="shared" si="21"/>
        <v>0.93880208333333337</v>
      </c>
    </row>
    <row r="214" spans="1:5" x14ac:dyDescent="0.2">
      <c r="A214">
        <v>23</v>
      </c>
      <c r="B214" s="4">
        <f t="shared" si="22"/>
        <v>44646</v>
      </c>
      <c r="C214" s="5">
        <f t="shared" si="23"/>
        <v>1.142857142857139</v>
      </c>
      <c r="D214" s="5">
        <f>D213-(JDB_Constantin!C71)</f>
        <v>5.0069444444444446</v>
      </c>
      <c r="E214" s="9">
        <f t="shared" si="21"/>
        <v>0.93880208333333337</v>
      </c>
    </row>
    <row r="215" spans="1:5" x14ac:dyDescent="0.2">
      <c r="A215">
        <v>24</v>
      </c>
      <c r="B215" s="4">
        <f t="shared" si="22"/>
        <v>44647</v>
      </c>
      <c r="C215" s="5">
        <f t="shared" si="23"/>
        <v>0.95238095238094855</v>
      </c>
      <c r="D215" s="5">
        <f t="shared" si="24"/>
        <v>5.0069444444444446</v>
      </c>
      <c r="E215" s="9">
        <f t="shared" si="21"/>
        <v>0.93880208333333337</v>
      </c>
    </row>
    <row r="216" spans="1:5" x14ac:dyDescent="0.2">
      <c r="A216">
        <v>25</v>
      </c>
      <c r="B216" s="4">
        <f t="shared" si="22"/>
        <v>44648</v>
      </c>
      <c r="C216" s="5">
        <f t="shared" si="23"/>
        <v>0.76190476190475809</v>
      </c>
      <c r="D216" s="5">
        <f>D215-(JDB_Aurelie!C93+JDB_Coralie!C116+JDB_Coralie!C117+JDB_Aurelie!C94)</f>
        <v>5.0069444444444446</v>
      </c>
      <c r="E216" s="9">
        <f t="shared" si="21"/>
        <v>0.93880208333333337</v>
      </c>
    </row>
    <row r="217" spans="1:5" x14ac:dyDescent="0.2">
      <c r="A217">
        <v>26</v>
      </c>
      <c r="B217" s="4">
        <f t="shared" si="22"/>
        <v>44649</v>
      </c>
      <c r="C217" s="5">
        <f t="shared" si="23"/>
        <v>0.57142857142856762</v>
      </c>
      <c r="D217" s="5">
        <f t="shared" si="24"/>
        <v>5.0069444444444446</v>
      </c>
      <c r="E217" s="9">
        <f t="shared" si="21"/>
        <v>0.93880208333333337</v>
      </c>
    </row>
    <row r="218" spans="1:5" x14ac:dyDescent="0.2">
      <c r="A218">
        <v>27</v>
      </c>
      <c r="B218" s="4">
        <f t="shared" si="22"/>
        <v>44650</v>
      </c>
      <c r="C218" s="5">
        <f t="shared" si="23"/>
        <v>0.38095238095237716</v>
      </c>
      <c r="D218" s="5">
        <f>D217-(JDB_Coralie!C118+JDB_Coralie!C119+JDB_Coralie!C120)</f>
        <v>5.0069444444444446</v>
      </c>
      <c r="E218" s="9">
        <f t="shared" si="21"/>
        <v>0.93880208333333337</v>
      </c>
    </row>
    <row r="219" spans="1:5" x14ac:dyDescent="0.2">
      <c r="A219">
        <v>28</v>
      </c>
      <c r="B219" s="4">
        <f t="shared" si="22"/>
        <v>44651</v>
      </c>
      <c r="C219" s="5">
        <f t="shared" si="23"/>
        <v>0.19047619047618669</v>
      </c>
      <c r="D219" s="5">
        <f>D218-(JDB_Coralie!C121+JDB_Coralie!C122+JDB_Coralie!C123+JDB_Angela!C100+JDB_Angela!C101+JDB_Angela!C102+JDB_Constantin!C72)</f>
        <v>5.0069444444444446</v>
      </c>
      <c r="E219" s="9">
        <f t="shared" si="21"/>
        <v>0.93880208333333337</v>
      </c>
    </row>
  </sheetData>
  <mergeCells count="7">
    <mergeCell ref="B191:E191"/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38" priority="8" timePeriod="today">
      <formula>FLOOR(B1,1)=TODAY()</formula>
    </cfRule>
  </conditionalFormatting>
  <conditionalFormatting sqref="B150:E187">
    <cfRule type="timePeriod" dxfId="37" priority="6" timePeriod="today">
      <formula>FLOOR(B150,1)=TODAY()</formula>
    </cfRule>
  </conditionalFormatting>
  <conditionalFormatting sqref="B25:E25">
    <cfRule type="timePeriod" dxfId="36" priority="5" timePeriod="today">
      <formula>FLOOR(B25,1)=TODAY()</formula>
    </cfRule>
  </conditionalFormatting>
  <conditionalFormatting sqref="B22:E24">
    <cfRule type="timePeriod" dxfId="35" priority="4" timePeriod="today">
      <formula>FLOOR(B22,1)=TODAY()</formula>
    </cfRule>
  </conditionalFormatting>
  <conditionalFormatting sqref="B54:E57">
    <cfRule type="timePeriod" dxfId="34" priority="3" timePeriod="today">
      <formula>FLOOR(B54,1)=TODAY()</formula>
    </cfRule>
  </conditionalFormatting>
  <conditionalFormatting sqref="B107:E107">
    <cfRule type="timePeriod" dxfId="33" priority="2" timePeriod="today">
      <formula>FLOOR(B107,1)=TODAY()</formula>
    </cfRule>
  </conditionalFormatting>
  <conditionalFormatting sqref="B191:E219">
    <cfRule type="timePeriod" dxfId="32" priority="1" timePeriod="today">
      <formula>FLOOR(B191,1)=TODAY()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8"/>
  <sheetViews>
    <sheetView showGridLines="0" topLeftCell="A78" zoomScale="113" zoomScaleNormal="115" workbookViewId="0">
      <selection activeCell="F94" sqref="F9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8" t="s">
        <v>123</v>
      </c>
      <c r="C1" s="119"/>
      <c r="D1" s="11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65">
        <v>44459</v>
      </c>
      <c r="C3" s="66">
        <v>3.472222222222222E-3</v>
      </c>
      <c r="D3" s="21" t="s">
        <v>124</v>
      </c>
    </row>
    <row r="4" spans="1:26" ht="30.75" customHeight="1" x14ac:dyDescent="0.2">
      <c r="B4" s="65">
        <v>44459</v>
      </c>
      <c r="C4" s="66">
        <v>3.472222222222222E-3</v>
      </c>
      <c r="D4" s="21" t="s">
        <v>125</v>
      </c>
    </row>
    <row r="5" spans="1:26" ht="30.75" customHeight="1" x14ac:dyDescent="0.2">
      <c r="B5" s="65">
        <v>44461</v>
      </c>
      <c r="C5" s="66">
        <v>3.472222222222222E-3</v>
      </c>
      <c r="D5" s="21" t="s">
        <v>126</v>
      </c>
    </row>
    <row r="6" spans="1:26" ht="30.75" customHeight="1" x14ac:dyDescent="0.2">
      <c r="B6" s="65">
        <v>44465</v>
      </c>
      <c r="C6" s="66">
        <v>0.125</v>
      </c>
      <c r="D6" s="21" t="s">
        <v>127</v>
      </c>
    </row>
    <row r="7" spans="1:26" ht="30.75" customHeight="1" x14ac:dyDescent="0.2">
      <c r="B7" s="65">
        <v>44465</v>
      </c>
      <c r="C7" s="66">
        <v>3.472222222222222E-3</v>
      </c>
      <c r="D7" s="21" t="s">
        <v>128</v>
      </c>
    </row>
    <row r="8" spans="1:26" ht="30.75" customHeight="1" x14ac:dyDescent="0.2">
      <c r="B8" s="65">
        <v>44466</v>
      </c>
      <c r="C8" s="66">
        <v>4.1666666666666664E-2</v>
      </c>
      <c r="D8" s="67" t="s">
        <v>38</v>
      </c>
    </row>
    <row r="9" spans="1:26" ht="30.75" customHeight="1" x14ac:dyDescent="0.2">
      <c r="B9" s="65">
        <v>44467</v>
      </c>
      <c r="C9" s="66">
        <v>3.125E-2</v>
      </c>
      <c r="D9" s="21" t="s">
        <v>129</v>
      </c>
    </row>
    <row r="10" spans="1:26" ht="30.75" customHeight="1" x14ac:dyDescent="0.2">
      <c r="B10" s="65">
        <v>44467</v>
      </c>
      <c r="C10" s="66">
        <v>1.0416666666666666E-2</v>
      </c>
      <c r="D10" s="21" t="s">
        <v>130</v>
      </c>
    </row>
    <row r="11" spans="1:26" ht="30.75" customHeight="1" x14ac:dyDescent="0.2">
      <c r="B11" s="65">
        <v>44467</v>
      </c>
      <c r="C11" s="68">
        <v>4.1666666666666664E-2</v>
      </c>
      <c r="D11" s="21" t="s">
        <v>39</v>
      </c>
    </row>
    <row r="12" spans="1:26" ht="30.75" customHeight="1" x14ac:dyDescent="0.2">
      <c r="B12" s="65">
        <v>44470</v>
      </c>
      <c r="C12" s="69">
        <v>2.0833333333333332E-2</v>
      </c>
      <c r="D12" s="21" t="s">
        <v>131</v>
      </c>
    </row>
    <row r="13" spans="1:26" ht="30.75" customHeight="1" x14ac:dyDescent="0.2">
      <c r="B13" s="65">
        <v>44472</v>
      </c>
      <c r="C13" s="70">
        <v>6.25E-2</v>
      </c>
      <c r="D13" s="21" t="s">
        <v>132</v>
      </c>
    </row>
    <row r="14" spans="1:26" ht="30.75" customHeight="1" x14ac:dyDescent="0.2">
      <c r="B14" s="65">
        <v>44472</v>
      </c>
      <c r="C14" s="70">
        <v>6.9444444444444441E-3</v>
      </c>
      <c r="D14" s="21" t="s">
        <v>133</v>
      </c>
    </row>
    <row r="15" spans="1:26" ht="30.75" customHeight="1" x14ac:dyDescent="0.2">
      <c r="B15" s="65">
        <v>44472</v>
      </c>
      <c r="C15" s="71">
        <v>1.7361111111111112E-2</v>
      </c>
      <c r="D15" s="21" t="s">
        <v>134</v>
      </c>
    </row>
    <row r="16" spans="1:26" ht="30.75" customHeight="1" x14ac:dyDescent="0.2">
      <c r="B16" s="65">
        <v>44477</v>
      </c>
      <c r="C16" s="72">
        <v>1.0416666666666666E-2</v>
      </c>
      <c r="D16" s="21" t="s">
        <v>135</v>
      </c>
    </row>
    <row r="17" spans="2:4" ht="30.75" customHeight="1" x14ac:dyDescent="0.2">
      <c r="B17" s="65">
        <v>44477</v>
      </c>
      <c r="C17" s="66">
        <v>6.9444444444444441E-3</v>
      </c>
      <c r="D17" s="21" t="s">
        <v>136</v>
      </c>
    </row>
    <row r="18" spans="2:4" ht="30.75" customHeight="1" thickBot="1" x14ac:dyDescent="0.25">
      <c r="B18" s="73">
        <v>44477</v>
      </c>
      <c r="C18" s="74">
        <v>6.9444444444444441E-3</v>
      </c>
      <c r="D18" s="30" t="s">
        <v>137</v>
      </c>
    </row>
    <row r="19" spans="2:4" ht="30.75" customHeight="1" thickTop="1" x14ac:dyDescent="0.2">
      <c r="B19" s="65">
        <v>44480</v>
      </c>
      <c r="C19" s="66">
        <v>2.0833333333333332E-2</v>
      </c>
      <c r="D19" s="32" t="s">
        <v>138</v>
      </c>
    </row>
    <row r="20" spans="2:4" ht="30.75" customHeight="1" x14ac:dyDescent="0.2">
      <c r="B20" s="65">
        <v>44480</v>
      </c>
      <c r="C20" s="66">
        <v>2.0833333333333332E-2</v>
      </c>
      <c r="D20" s="21" t="s">
        <v>139</v>
      </c>
    </row>
    <row r="21" spans="2:4" ht="30.75" customHeight="1" x14ac:dyDescent="0.2">
      <c r="B21" s="65">
        <v>44483</v>
      </c>
      <c r="C21" s="66">
        <v>3.472222222222222E-3</v>
      </c>
      <c r="D21" s="21" t="s">
        <v>140</v>
      </c>
    </row>
    <row r="22" spans="2:4" ht="30.75" customHeight="1" x14ac:dyDescent="0.2">
      <c r="B22" s="65">
        <v>44483</v>
      </c>
      <c r="C22" s="68">
        <v>1.0416666666666666E-2</v>
      </c>
      <c r="D22" s="21" t="s">
        <v>141</v>
      </c>
    </row>
    <row r="23" spans="2:4" ht="30.75" customHeight="1" x14ac:dyDescent="0.2">
      <c r="B23" s="65">
        <v>44483</v>
      </c>
      <c r="C23" s="69">
        <v>7.2916666666666671E-2</v>
      </c>
      <c r="D23" s="21" t="s">
        <v>142</v>
      </c>
    </row>
    <row r="24" spans="2:4" ht="30.75" customHeight="1" x14ac:dyDescent="0.2">
      <c r="B24" s="65">
        <v>44483</v>
      </c>
      <c r="C24" s="70">
        <v>1.0416666666666666E-2</v>
      </c>
      <c r="D24" s="21" t="s">
        <v>143</v>
      </c>
    </row>
    <row r="25" spans="2:4" ht="30.75" customHeight="1" x14ac:dyDescent="0.2">
      <c r="B25" s="65">
        <v>44484</v>
      </c>
      <c r="C25" s="70">
        <v>5.2083333333333336E-2</v>
      </c>
      <c r="D25" s="21" t="s">
        <v>144</v>
      </c>
    </row>
    <row r="26" spans="2:4" ht="30.75" customHeight="1" x14ac:dyDescent="0.2">
      <c r="B26" s="65">
        <v>44485</v>
      </c>
      <c r="C26" s="66">
        <v>6.9444444444444441E-3</v>
      </c>
      <c r="D26" s="21" t="s">
        <v>145</v>
      </c>
    </row>
    <row r="27" spans="2:4" ht="30.75" customHeight="1" x14ac:dyDescent="0.2">
      <c r="B27" s="65">
        <v>44485</v>
      </c>
      <c r="C27" s="70">
        <v>7.2916666666666671E-2</v>
      </c>
      <c r="D27" s="21" t="s">
        <v>146</v>
      </c>
    </row>
    <row r="28" spans="2:4" ht="30.75" customHeight="1" x14ac:dyDescent="0.2">
      <c r="B28" s="65">
        <v>44485</v>
      </c>
      <c r="C28" s="70">
        <v>5.2083333333333336E-2</v>
      </c>
      <c r="D28" s="21" t="s">
        <v>147</v>
      </c>
    </row>
    <row r="29" spans="2:4" ht="30.75" customHeight="1" x14ac:dyDescent="0.2">
      <c r="B29" s="65">
        <v>44485</v>
      </c>
      <c r="C29" s="66">
        <v>1.0416666666666666E-2</v>
      </c>
      <c r="D29" s="21" t="s">
        <v>148</v>
      </c>
    </row>
    <row r="30" spans="2:4" ht="30.75" customHeight="1" x14ac:dyDescent="0.2">
      <c r="B30" s="65">
        <v>44485</v>
      </c>
      <c r="C30" s="66">
        <v>3.125E-2</v>
      </c>
      <c r="D30" s="21" t="s">
        <v>149</v>
      </c>
    </row>
    <row r="31" spans="2:4" ht="30.75" customHeight="1" x14ac:dyDescent="0.2">
      <c r="B31" s="65">
        <v>44486</v>
      </c>
      <c r="C31" s="66">
        <v>1.7361111111111112E-2</v>
      </c>
      <c r="D31" s="21" t="s">
        <v>150</v>
      </c>
    </row>
    <row r="32" spans="2:4" ht="30.75" customHeight="1" x14ac:dyDescent="0.2">
      <c r="B32" s="65">
        <v>44486</v>
      </c>
      <c r="C32" s="66">
        <v>1.0416666666666666E-2</v>
      </c>
      <c r="D32" s="21" t="s">
        <v>151</v>
      </c>
    </row>
    <row r="33" spans="2:4" ht="30.75" customHeight="1" x14ac:dyDescent="0.2">
      <c r="B33" s="65">
        <v>44487</v>
      </c>
      <c r="C33" s="66">
        <v>3.125E-2</v>
      </c>
      <c r="D33" s="21" t="s">
        <v>152</v>
      </c>
    </row>
    <row r="34" spans="2:4" ht="30.75" customHeight="1" x14ac:dyDescent="0.2">
      <c r="B34" s="65">
        <v>44490</v>
      </c>
      <c r="C34" s="66">
        <v>1.0416666666666666E-2</v>
      </c>
      <c r="D34" s="32" t="s">
        <v>153</v>
      </c>
    </row>
    <row r="35" spans="2:4" ht="30.75" customHeight="1" x14ac:dyDescent="0.2">
      <c r="B35" s="65">
        <v>44493</v>
      </c>
      <c r="C35" s="66">
        <v>1.3888888888888888E-2</v>
      </c>
      <c r="D35" s="21" t="s">
        <v>154</v>
      </c>
    </row>
    <row r="36" spans="2:4" ht="30.75" customHeight="1" x14ac:dyDescent="0.2">
      <c r="B36" s="65">
        <v>44494</v>
      </c>
      <c r="C36" s="66">
        <v>6.9444444444444441E-3</v>
      </c>
      <c r="D36" s="21" t="s">
        <v>155</v>
      </c>
    </row>
    <row r="37" spans="2:4" ht="30.75" customHeight="1" x14ac:dyDescent="0.2">
      <c r="B37" s="65">
        <v>44497</v>
      </c>
      <c r="C37" s="66">
        <v>4.1666666666666664E-2</v>
      </c>
      <c r="D37" s="42" t="s">
        <v>156</v>
      </c>
    </row>
    <row r="38" spans="2:4" ht="30.75" customHeight="1" x14ac:dyDescent="0.2">
      <c r="B38" s="65">
        <v>44497</v>
      </c>
      <c r="C38" s="66">
        <v>1.0416666666666666E-2</v>
      </c>
      <c r="D38" s="42" t="s">
        <v>157</v>
      </c>
    </row>
    <row r="39" spans="2:4" ht="30.75" customHeight="1" x14ac:dyDescent="0.2">
      <c r="B39" s="65">
        <v>44501</v>
      </c>
      <c r="C39" s="66">
        <v>8.3333333333333329E-2</v>
      </c>
      <c r="D39" s="42" t="s">
        <v>158</v>
      </c>
    </row>
    <row r="40" spans="2:4" ht="30.75" customHeight="1" x14ac:dyDescent="0.2">
      <c r="B40" s="65">
        <v>44501</v>
      </c>
      <c r="C40" s="66">
        <v>3.472222222222222E-3</v>
      </c>
      <c r="D40" s="21" t="s">
        <v>159</v>
      </c>
    </row>
    <row r="41" spans="2:4" ht="30.75" customHeight="1" x14ac:dyDescent="0.2">
      <c r="B41" s="65">
        <v>44501</v>
      </c>
      <c r="C41" s="66">
        <v>3.472222222222222E-3</v>
      </c>
      <c r="D41" s="21" t="s">
        <v>160</v>
      </c>
    </row>
    <row r="42" spans="2:4" ht="30.75" customHeight="1" x14ac:dyDescent="0.2">
      <c r="B42" s="65">
        <v>44504</v>
      </c>
      <c r="C42" s="66">
        <v>5.2083333333333336E-2</v>
      </c>
      <c r="D42" s="21" t="s">
        <v>161</v>
      </c>
    </row>
    <row r="43" spans="2:4" ht="30.75" customHeight="1" thickBot="1" x14ac:dyDescent="0.25">
      <c r="B43" s="73">
        <v>44504</v>
      </c>
      <c r="C43" s="74">
        <v>3.472222222222222E-3</v>
      </c>
      <c r="D43" s="30" t="s">
        <v>162</v>
      </c>
    </row>
    <row r="44" spans="2:4" ht="30.75" customHeight="1" thickTop="1" x14ac:dyDescent="0.2">
      <c r="B44" s="65">
        <v>44506</v>
      </c>
      <c r="C44" s="75">
        <v>2.0833333333333332E-2</v>
      </c>
      <c r="D44" s="76" t="s">
        <v>59</v>
      </c>
    </row>
    <row r="45" spans="2:4" ht="30.75" customHeight="1" x14ac:dyDescent="0.2">
      <c r="B45" s="65">
        <v>44506</v>
      </c>
      <c r="C45" s="66">
        <v>3.472222222222222E-3</v>
      </c>
      <c r="D45" s="21" t="s">
        <v>163</v>
      </c>
    </row>
    <row r="46" spans="2:4" ht="30.75" customHeight="1" x14ac:dyDescent="0.2">
      <c r="B46" s="65">
        <v>44515</v>
      </c>
      <c r="C46" s="66">
        <v>1.0416666666666666E-2</v>
      </c>
      <c r="D46" s="21" t="s">
        <v>164</v>
      </c>
    </row>
    <row r="47" spans="2:4" ht="30.75" customHeight="1" x14ac:dyDescent="0.2">
      <c r="B47" s="65">
        <v>44515</v>
      </c>
      <c r="C47" s="66">
        <v>4.1666666666666664E-2</v>
      </c>
      <c r="D47" s="21" t="s">
        <v>165</v>
      </c>
    </row>
    <row r="48" spans="2:4" ht="30.75" customHeight="1" x14ac:dyDescent="0.2">
      <c r="B48" s="65">
        <v>44518</v>
      </c>
      <c r="C48" s="66">
        <v>2.0833333333333332E-2</v>
      </c>
      <c r="D48" s="21" t="s">
        <v>166</v>
      </c>
    </row>
    <row r="49" spans="2:4" ht="30.75" customHeight="1" x14ac:dyDescent="0.2">
      <c r="B49" s="65">
        <v>44519</v>
      </c>
      <c r="C49" s="66">
        <v>6.25E-2</v>
      </c>
      <c r="D49" s="21" t="s">
        <v>167</v>
      </c>
    </row>
    <row r="50" spans="2:4" ht="30.75" customHeight="1" x14ac:dyDescent="0.2">
      <c r="B50" s="77">
        <v>44520</v>
      </c>
      <c r="C50" s="66">
        <v>8.3333333333333329E-2</v>
      </c>
      <c r="D50" s="60" t="s">
        <v>168</v>
      </c>
    </row>
    <row r="51" spans="2:4" ht="30.75" customHeight="1" x14ac:dyDescent="0.2">
      <c r="B51" s="77">
        <v>44524</v>
      </c>
      <c r="C51" s="66">
        <v>8.3333333333333329E-2</v>
      </c>
      <c r="D51" s="60" t="s">
        <v>169</v>
      </c>
    </row>
    <row r="52" spans="2:4" ht="30.75" customHeight="1" x14ac:dyDescent="0.2">
      <c r="B52" s="77">
        <v>44525</v>
      </c>
      <c r="C52" s="66">
        <v>3.472222222222222E-3</v>
      </c>
      <c r="D52" s="60" t="s">
        <v>170</v>
      </c>
    </row>
    <row r="53" spans="2:4" ht="30.75" customHeight="1" thickBot="1" x14ac:dyDescent="0.25">
      <c r="B53" s="78">
        <v>44526</v>
      </c>
      <c r="C53" s="74">
        <v>2.0833333333333332E-2</v>
      </c>
      <c r="D53" s="62" t="s">
        <v>171</v>
      </c>
    </row>
    <row r="54" spans="2:4" ht="30.75" customHeight="1" thickTop="1" x14ac:dyDescent="0.2">
      <c r="B54" s="77">
        <v>44527</v>
      </c>
      <c r="C54" s="66">
        <v>4.1666666666666664E-2</v>
      </c>
      <c r="D54" s="60" t="s">
        <v>172</v>
      </c>
    </row>
    <row r="55" spans="2:4" ht="30.75" customHeight="1" x14ac:dyDescent="0.2">
      <c r="B55" s="77">
        <v>44529</v>
      </c>
      <c r="C55" s="66">
        <v>3.472222222222222E-3</v>
      </c>
      <c r="D55" s="60" t="s">
        <v>163</v>
      </c>
    </row>
    <row r="56" spans="2:4" ht="30.75" customHeight="1" x14ac:dyDescent="0.2">
      <c r="B56" s="77">
        <v>44539</v>
      </c>
      <c r="C56" s="66">
        <v>6.25E-2</v>
      </c>
      <c r="D56" s="60" t="s">
        <v>173</v>
      </c>
    </row>
    <row r="57" spans="2:4" ht="30.75" customHeight="1" x14ac:dyDescent="0.2">
      <c r="B57" s="77">
        <v>44541</v>
      </c>
      <c r="C57" s="66">
        <v>0.125</v>
      </c>
      <c r="D57" s="60" t="s">
        <v>174</v>
      </c>
    </row>
    <row r="58" spans="2:4" ht="30.75" customHeight="1" x14ac:dyDescent="0.2">
      <c r="B58" s="77">
        <v>44541</v>
      </c>
      <c r="C58" s="66">
        <v>3.472222222222222E-3</v>
      </c>
      <c r="D58" s="60" t="s">
        <v>175</v>
      </c>
    </row>
    <row r="59" spans="2:4" ht="30.75" customHeight="1" x14ac:dyDescent="0.2">
      <c r="B59" s="77">
        <v>44543</v>
      </c>
      <c r="C59" s="66">
        <v>8.3333333333333329E-2</v>
      </c>
      <c r="D59" s="60" t="s">
        <v>174</v>
      </c>
    </row>
    <row r="60" spans="2:4" ht="30.75" customHeight="1" x14ac:dyDescent="0.2">
      <c r="B60" s="77">
        <v>44543</v>
      </c>
      <c r="C60" s="66">
        <v>6.9444444444444441E-3</v>
      </c>
      <c r="D60" s="63" t="s">
        <v>176</v>
      </c>
    </row>
    <row r="61" spans="2:4" ht="30.75" customHeight="1" thickBot="1" x14ac:dyDescent="0.25">
      <c r="B61" s="78">
        <v>44546</v>
      </c>
      <c r="C61" s="74">
        <v>0.22916666666666666</v>
      </c>
      <c r="D61" s="62" t="s">
        <v>174</v>
      </c>
    </row>
    <row r="62" spans="2:4" ht="30.75" customHeight="1" thickTop="1" x14ac:dyDescent="0.2">
      <c r="B62" s="77">
        <v>44548</v>
      </c>
      <c r="C62" s="66">
        <v>2.0833333333333332E-2</v>
      </c>
      <c r="D62" s="64" t="s">
        <v>177</v>
      </c>
    </row>
    <row r="63" spans="2:4" ht="30.75" customHeight="1" x14ac:dyDescent="0.2">
      <c r="B63" s="77">
        <v>44550</v>
      </c>
      <c r="C63" s="66">
        <v>3.472222222222222E-3</v>
      </c>
      <c r="D63" s="63" t="s">
        <v>163</v>
      </c>
    </row>
    <row r="64" spans="2:4" ht="30.75" customHeight="1" x14ac:dyDescent="0.2">
      <c r="B64" s="77">
        <v>44553</v>
      </c>
      <c r="C64" s="66">
        <v>3.472222222222222E-3</v>
      </c>
      <c r="D64" s="63" t="s">
        <v>178</v>
      </c>
    </row>
    <row r="65" spans="2:4" ht="30.75" customHeight="1" x14ac:dyDescent="0.2">
      <c r="B65" s="77">
        <v>44573</v>
      </c>
      <c r="C65" s="66">
        <v>3.472222222222222E-3</v>
      </c>
      <c r="D65" s="63" t="s">
        <v>179</v>
      </c>
    </row>
    <row r="66" spans="2:4" ht="30.75" customHeight="1" x14ac:dyDescent="0.2">
      <c r="B66" s="77">
        <v>44573</v>
      </c>
      <c r="C66" s="66">
        <v>0.125</v>
      </c>
      <c r="D66" s="63" t="s">
        <v>180</v>
      </c>
    </row>
    <row r="67" spans="2:4" ht="30.75" customHeight="1" x14ac:dyDescent="0.2">
      <c r="B67" s="77">
        <v>44574</v>
      </c>
      <c r="C67" s="66">
        <v>3.472222222222222E-3</v>
      </c>
      <c r="D67" s="63" t="s">
        <v>181</v>
      </c>
    </row>
    <row r="68" spans="2:4" ht="30.75" customHeight="1" thickBot="1" x14ac:dyDescent="0.25">
      <c r="B68" s="78">
        <v>44586</v>
      </c>
      <c r="C68" s="74">
        <v>5.2083333333333336E-2</v>
      </c>
      <c r="D68" s="62" t="s">
        <v>182</v>
      </c>
    </row>
    <row r="69" spans="2:4" ht="30.75" customHeight="1" thickTop="1" x14ac:dyDescent="0.2">
      <c r="B69" s="77">
        <v>44587</v>
      </c>
      <c r="C69" s="66">
        <v>0.125</v>
      </c>
      <c r="D69" s="64" t="s">
        <v>183</v>
      </c>
    </row>
    <row r="70" spans="2:4" ht="30.75" customHeight="1" x14ac:dyDescent="0.2">
      <c r="B70" s="77">
        <v>44587</v>
      </c>
      <c r="C70" s="66">
        <v>1.0416666666666666E-2</v>
      </c>
      <c r="D70" s="63" t="s">
        <v>215</v>
      </c>
    </row>
    <row r="71" spans="2:4" ht="30.75" customHeight="1" x14ac:dyDescent="0.2">
      <c r="B71" s="77">
        <v>44587</v>
      </c>
      <c r="C71" s="66">
        <v>3.472222222222222E-3</v>
      </c>
      <c r="D71" s="63" t="s">
        <v>163</v>
      </c>
    </row>
    <row r="72" spans="2:4" ht="30.75" customHeight="1" x14ac:dyDescent="0.2">
      <c r="B72" s="77">
        <v>44590</v>
      </c>
      <c r="C72" s="66">
        <v>6.25E-2</v>
      </c>
      <c r="D72" s="63" t="s">
        <v>212</v>
      </c>
    </row>
    <row r="73" spans="2:4" ht="30.75" customHeight="1" x14ac:dyDescent="0.2">
      <c r="B73" s="77">
        <v>44600</v>
      </c>
      <c r="C73" s="66">
        <v>2.0833333333333332E-2</v>
      </c>
      <c r="D73" s="63" t="s">
        <v>213</v>
      </c>
    </row>
    <row r="74" spans="2:4" ht="30.75" customHeight="1" x14ac:dyDescent="0.2">
      <c r="B74" s="77">
        <v>44600</v>
      </c>
      <c r="C74" s="66">
        <v>2.7777777777777776E-2</v>
      </c>
      <c r="D74" s="63" t="s">
        <v>164</v>
      </c>
    </row>
    <row r="75" spans="2:4" ht="30.75" customHeight="1" x14ac:dyDescent="0.2">
      <c r="B75" s="77">
        <v>44600</v>
      </c>
      <c r="C75" s="66">
        <v>2.7777777777777776E-2</v>
      </c>
      <c r="D75" s="63" t="s">
        <v>214</v>
      </c>
    </row>
    <row r="76" spans="2:4" ht="30.75" customHeight="1" x14ac:dyDescent="0.2">
      <c r="B76" s="77">
        <v>44611</v>
      </c>
      <c r="C76" s="66">
        <v>0.10416666666666667</v>
      </c>
      <c r="D76" s="63" t="s">
        <v>219</v>
      </c>
    </row>
    <row r="77" spans="2:4" ht="30.75" customHeight="1" x14ac:dyDescent="0.2">
      <c r="B77" s="77">
        <v>44611</v>
      </c>
      <c r="C77" s="66">
        <v>1.0416666666666666E-2</v>
      </c>
      <c r="D77" s="63" t="s">
        <v>220</v>
      </c>
    </row>
    <row r="78" spans="2:4" ht="30.75" customHeight="1" x14ac:dyDescent="0.2">
      <c r="B78" s="77">
        <v>44613</v>
      </c>
      <c r="C78" s="66">
        <v>3.472222222222222E-3</v>
      </c>
      <c r="D78" s="63" t="s">
        <v>235</v>
      </c>
    </row>
    <row r="79" spans="2:4" ht="30.75" customHeight="1" x14ac:dyDescent="0.2">
      <c r="B79" s="77">
        <v>44613</v>
      </c>
      <c r="C79" s="66">
        <v>2.0833333333333332E-2</v>
      </c>
      <c r="D79" s="63" t="s">
        <v>236</v>
      </c>
    </row>
    <row r="80" spans="2:4" ht="30.75" customHeight="1" x14ac:dyDescent="0.2">
      <c r="B80" s="77">
        <v>44613</v>
      </c>
      <c r="C80" s="66">
        <v>6.25E-2</v>
      </c>
      <c r="D80" s="63" t="s">
        <v>237</v>
      </c>
    </row>
    <row r="81" spans="2:4" ht="30.75" customHeight="1" x14ac:dyDescent="0.2">
      <c r="B81" s="77">
        <v>44614</v>
      </c>
      <c r="C81" s="66">
        <v>8.3333333333333329E-2</v>
      </c>
      <c r="D81" s="63" t="s">
        <v>237</v>
      </c>
    </row>
    <row r="82" spans="2:4" ht="30.75" customHeight="1" x14ac:dyDescent="0.2">
      <c r="B82" s="77">
        <v>44614</v>
      </c>
      <c r="C82" s="66">
        <v>1.0416666666666666E-2</v>
      </c>
      <c r="D82" s="63" t="s">
        <v>236</v>
      </c>
    </row>
    <row r="83" spans="2:4" ht="30.75" customHeight="1" x14ac:dyDescent="0.2">
      <c r="B83" s="77">
        <v>44614</v>
      </c>
      <c r="C83" s="66">
        <v>3.472222222222222E-3</v>
      </c>
      <c r="D83" s="63" t="s">
        <v>238</v>
      </c>
    </row>
    <row r="84" spans="2:4" ht="30.75" customHeight="1" x14ac:dyDescent="0.2">
      <c r="B84" s="77">
        <v>44620</v>
      </c>
      <c r="C84" s="66">
        <v>2.0833333333333332E-2</v>
      </c>
      <c r="D84" s="63" t="s">
        <v>242</v>
      </c>
    </row>
    <row r="85" spans="2:4" ht="30.75" customHeight="1" x14ac:dyDescent="0.2">
      <c r="B85" s="77">
        <v>44620</v>
      </c>
      <c r="C85" s="66">
        <v>0.14583333333333334</v>
      </c>
      <c r="D85" s="63" t="s">
        <v>243</v>
      </c>
    </row>
    <row r="86" spans="2:4" ht="30.75" customHeight="1" x14ac:dyDescent="0.2">
      <c r="B86" s="77">
        <v>44620</v>
      </c>
      <c r="C86" s="66">
        <v>3.125E-2</v>
      </c>
      <c r="D86" s="63" t="s">
        <v>244</v>
      </c>
    </row>
    <row r="87" spans="2:4" ht="30.75" customHeight="1" x14ac:dyDescent="0.2">
      <c r="B87" s="77">
        <v>44620</v>
      </c>
      <c r="C87" s="66">
        <v>1.0416666666666666E-2</v>
      </c>
      <c r="D87" s="63" t="s">
        <v>245</v>
      </c>
    </row>
    <row r="88" spans="2:4" ht="30.75" customHeight="1" x14ac:dyDescent="0.2">
      <c r="B88" s="77">
        <v>44621</v>
      </c>
      <c r="C88" s="66">
        <v>7.2916666666666671E-2</v>
      </c>
      <c r="D88" s="63" t="s">
        <v>250</v>
      </c>
    </row>
    <row r="89" spans="2:4" ht="30.75" customHeight="1" x14ac:dyDescent="0.2">
      <c r="B89" s="77">
        <v>44621</v>
      </c>
      <c r="C89" s="66">
        <v>6.25E-2</v>
      </c>
      <c r="D89" s="63" t="s">
        <v>251</v>
      </c>
    </row>
    <row r="90" spans="2:4" ht="30.75" customHeight="1" x14ac:dyDescent="0.2">
      <c r="B90" s="77">
        <v>44621</v>
      </c>
      <c r="C90" s="66">
        <v>3.472222222222222E-3</v>
      </c>
      <c r="D90" s="63" t="s">
        <v>181</v>
      </c>
    </row>
    <row r="91" spans="2:4" ht="30.75" customHeight="1" thickBot="1" x14ac:dyDescent="0.25">
      <c r="B91" s="78">
        <v>44621</v>
      </c>
      <c r="C91" s="74">
        <v>2.0833333333333332E-2</v>
      </c>
      <c r="D91" s="62" t="s">
        <v>252</v>
      </c>
    </row>
    <row r="92" spans="2:4" ht="30.75" customHeight="1" thickTop="1" x14ac:dyDescent="0.2">
      <c r="B92" s="125">
        <v>44627</v>
      </c>
      <c r="C92" s="126">
        <v>3.472222222222222E-3</v>
      </c>
      <c r="D92" s="127" t="s">
        <v>258</v>
      </c>
    </row>
    <row r="93" spans="2:4" ht="30.75" customHeight="1" x14ac:dyDescent="0.2">
      <c r="B93" s="125"/>
      <c r="C93" s="126"/>
      <c r="D93" s="127"/>
    </row>
    <row r="94" spans="2:4" ht="30.75" customHeight="1" x14ac:dyDescent="0.2">
      <c r="B94" s="128"/>
      <c r="C94" s="126"/>
      <c r="D94" s="129"/>
    </row>
    <row r="95" spans="2:4" ht="30.75" customHeight="1" x14ac:dyDescent="0.2"/>
    <row r="96" spans="2:4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topLeftCell="A16" zoomScaleNormal="100" workbookViewId="0">
      <selection activeCell="D34" sqref="D34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8" t="s">
        <v>184</v>
      </c>
      <c r="C1" s="119"/>
      <c r="D1" s="11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A2" s="18"/>
      <c r="B2" s="15" t="s">
        <v>11</v>
      </c>
      <c r="C2" s="16" t="s">
        <v>12</v>
      </c>
      <c r="D2" s="15" t="s">
        <v>13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30.75" customHeight="1" x14ac:dyDescent="0.2">
      <c r="B3" s="79">
        <v>44459</v>
      </c>
      <c r="C3" s="80">
        <v>3.472222222222222E-3</v>
      </c>
      <c r="D3" s="21" t="s">
        <v>185</v>
      </c>
    </row>
    <row r="4" spans="1:26" ht="30.75" customHeight="1" x14ac:dyDescent="0.2">
      <c r="B4" s="79">
        <v>44463</v>
      </c>
      <c r="C4" s="80">
        <v>1.3888888888888889E-3</v>
      </c>
      <c r="D4" s="21" t="s">
        <v>186</v>
      </c>
    </row>
    <row r="5" spans="1:26" ht="30.75" customHeight="1" x14ac:dyDescent="0.2">
      <c r="B5" s="79">
        <v>44463</v>
      </c>
      <c r="C5" s="80">
        <v>4.1666666666666664E-2</v>
      </c>
      <c r="D5" s="21" t="s">
        <v>88</v>
      </c>
    </row>
    <row r="6" spans="1:26" ht="30.75" customHeight="1" x14ac:dyDescent="0.2">
      <c r="B6" s="79">
        <v>44468</v>
      </c>
      <c r="C6" s="80">
        <v>8.3333333333333329E-2</v>
      </c>
      <c r="D6" s="67" t="s">
        <v>187</v>
      </c>
    </row>
    <row r="7" spans="1:26" ht="30.75" customHeight="1" thickBot="1" x14ac:dyDescent="0.25">
      <c r="B7" s="81">
        <v>44477</v>
      </c>
      <c r="C7" s="82">
        <v>6.9444444444444441E-3</v>
      </c>
      <c r="D7" s="30" t="s">
        <v>188</v>
      </c>
    </row>
    <row r="8" spans="1:26" ht="30.75" customHeight="1" thickTop="1" x14ac:dyDescent="0.2">
      <c r="B8" s="79">
        <v>44479</v>
      </c>
      <c r="C8" s="83">
        <v>6.25E-2</v>
      </c>
      <c r="D8" s="32" t="s">
        <v>189</v>
      </c>
    </row>
    <row r="9" spans="1:26" ht="30.75" customHeight="1" x14ac:dyDescent="0.2">
      <c r="B9" s="79">
        <v>44485</v>
      </c>
      <c r="C9" s="84">
        <v>2.0833333333333332E-2</v>
      </c>
      <c r="D9" s="85" t="s">
        <v>190</v>
      </c>
    </row>
    <row r="10" spans="1:26" ht="30.75" customHeight="1" x14ac:dyDescent="0.2">
      <c r="B10" s="79">
        <v>44488</v>
      </c>
      <c r="C10" s="80">
        <v>4.1666666666666664E-2</v>
      </c>
      <c r="D10" s="21" t="s">
        <v>191</v>
      </c>
    </row>
    <row r="11" spans="1:26" ht="30.75" customHeight="1" x14ac:dyDescent="0.2">
      <c r="B11" s="79">
        <v>44494</v>
      </c>
      <c r="C11" s="83">
        <v>1.3888888888888888E-2</v>
      </c>
      <c r="D11" s="32" t="s">
        <v>192</v>
      </c>
    </row>
    <row r="12" spans="1:26" ht="30.75" customHeight="1" x14ac:dyDescent="0.2">
      <c r="B12" s="79">
        <v>44494</v>
      </c>
      <c r="C12" s="80">
        <v>3.125E-2</v>
      </c>
      <c r="D12" s="21" t="s">
        <v>193</v>
      </c>
    </row>
    <row r="13" spans="1:26" ht="30.75" customHeight="1" x14ac:dyDescent="0.2">
      <c r="B13" s="86">
        <v>44494</v>
      </c>
      <c r="C13" s="84">
        <v>2.0833333333333332E-2</v>
      </c>
      <c r="D13" s="85" t="s">
        <v>194</v>
      </c>
    </row>
    <row r="14" spans="1:26" ht="30.75" customHeight="1" thickBot="1" x14ac:dyDescent="0.25">
      <c r="B14" s="87">
        <v>44502</v>
      </c>
      <c r="C14" s="82">
        <v>4.1666666666666664E-2</v>
      </c>
      <c r="D14" s="30" t="s">
        <v>195</v>
      </c>
    </row>
    <row r="15" spans="1:26" ht="30.75" customHeight="1" thickTop="1" x14ac:dyDescent="0.2">
      <c r="B15" s="86">
        <v>44506</v>
      </c>
      <c r="C15" s="88">
        <v>2.0833333333333332E-2</v>
      </c>
      <c r="D15" s="76" t="s">
        <v>196</v>
      </c>
    </row>
    <row r="16" spans="1:26" ht="30.75" customHeight="1" x14ac:dyDescent="0.2">
      <c r="B16" s="86">
        <v>44508</v>
      </c>
      <c r="C16" s="84">
        <v>2.0833333333333332E-2</v>
      </c>
      <c r="D16" s="85" t="s">
        <v>197</v>
      </c>
    </row>
    <row r="17" spans="2:4" ht="30.75" customHeight="1" x14ac:dyDescent="0.2">
      <c r="B17" s="89">
        <v>44520</v>
      </c>
      <c r="C17" s="90">
        <v>6.25E-2</v>
      </c>
      <c r="D17" s="63" t="s">
        <v>198</v>
      </c>
    </row>
    <row r="18" spans="2:4" ht="30.75" customHeight="1" x14ac:dyDescent="0.2">
      <c r="B18" s="89">
        <v>44520</v>
      </c>
      <c r="C18" s="90">
        <v>3.125E-2</v>
      </c>
      <c r="D18" s="63" t="s">
        <v>199</v>
      </c>
    </row>
    <row r="19" spans="2:4" ht="30.75" customHeight="1" x14ac:dyDescent="0.2">
      <c r="B19" s="89">
        <v>44521</v>
      </c>
      <c r="C19" s="91">
        <v>2.0833333333333332E-2</v>
      </c>
      <c r="D19" s="60" t="s">
        <v>200</v>
      </c>
    </row>
    <row r="20" spans="2:4" ht="30.75" customHeight="1" x14ac:dyDescent="0.2">
      <c r="B20" s="89">
        <v>44522</v>
      </c>
      <c r="C20" s="90">
        <v>2.0833333333333332E-2</v>
      </c>
      <c r="D20" s="63" t="s">
        <v>201</v>
      </c>
    </row>
    <row r="21" spans="2:4" ht="30.75" customHeight="1" x14ac:dyDescent="0.2">
      <c r="B21" s="89">
        <v>44522</v>
      </c>
      <c r="C21" s="90">
        <v>6.25E-2</v>
      </c>
      <c r="D21" s="63" t="s">
        <v>202</v>
      </c>
    </row>
    <row r="22" spans="2:4" ht="30.75" customHeight="1" x14ac:dyDescent="0.2">
      <c r="B22" s="89">
        <v>44523</v>
      </c>
      <c r="C22" s="90">
        <v>0.16666666666666666</v>
      </c>
      <c r="D22" s="63" t="s">
        <v>203</v>
      </c>
    </row>
    <row r="23" spans="2:4" ht="30.75" customHeight="1" thickBot="1" x14ac:dyDescent="0.25">
      <c r="B23" s="92">
        <v>44523</v>
      </c>
      <c r="C23" s="93">
        <v>6.25E-2</v>
      </c>
      <c r="D23" s="62" t="s">
        <v>204</v>
      </c>
    </row>
    <row r="24" spans="2:4" ht="30.75" customHeight="1" thickTop="1" x14ac:dyDescent="0.2">
      <c r="B24" s="86">
        <v>44546</v>
      </c>
      <c r="C24" s="84">
        <v>0.125</v>
      </c>
      <c r="D24" s="85" t="s">
        <v>205</v>
      </c>
    </row>
    <row r="25" spans="2:4" ht="30.75" customHeight="1" x14ac:dyDescent="0.2">
      <c r="B25" s="86">
        <v>44546</v>
      </c>
      <c r="C25" s="84">
        <v>3.125E-2</v>
      </c>
      <c r="D25" s="85" t="s">
        <v>206</v>
      </c>
    </row>
    <row r="26" spans="2:4" ht="30.75" customHeight="1" thickBot="1" x14ac:dyDescent="0.25">
      <c r="B26" s="87">
        <v>44546</v>
      </c>
      <c r="C26" s="82">
        <v>2.0833333333333332E-2</v>
      </c>
      <c r="D26" s="30" t="s">
        <v>207</v>
      </c>
    </row>
    <row r="27" spans="2:4" ht="30.75" customHeight="1" thickTop="1" x14ac:dyDescent="0.2">
      <c r="B27" s="86">
        <v>44573</v>
      </c>
      <c r="C27" s="88">
        <v>0.125</v>
      </c>
      <c r="D27" s="76" t="s">
        <v>208</v>
      </c>
    </row>
    <row r="28" spans="2:4" ht="30.75" customHeight="1" thickBot="1" x14ac:dyDescent="0.25">
      <c r="B28" s="87">
        <v>44585</v>
      </c>
      <c r="C28" s="82">
        <v>0.16666666666666666</v>
      </c>
      <c r="D28" s="30" t="s">
        <v>209</v>
      </c>
    </row>
    <row r="29" spans="2:4" ht="30.75" customHeight="1" thickTop="1" x14ac:dyDescent="0.2">
      <c r="B29" s="86">
        <v>44607</v>
      </c>
      <c r="C29" s="84">
        <v>0.41666666666666669</v>
      </c>
      <c r="D29" s="85" t="s">
        <v>232</v>
      </c>
    </row>
    <row r="30" spans="2:4" ht="30.75" customHeight="1" x14ac:dyDescent="0.2">
      <c r="B30" s="86">
        <v>44609</v>
      </c>
      <c r="C30" s="84">
        <v>6.25E-2</v>
      </c>
      <c r="D30" s="85" t="s">
        <v>233</v>
      </c>
    </row>
    <row r="31" spans="2:4" ht="30.75" customHeight="1" x14ac:dyDescent="0.2">
      <c r="B31" s="86">
        <v>44614</v>
      </c>
      <c r="C31" s="84">
        <v>0.125</v>
      </c>
      <c r="D31" s="85" t="s">
        <v>234</v>
      </c>
    </row>
    <row r="32" spans="2:4" ht="30.75" customHeight="1" thickBot="1" x14ac:dyDescent="0.25">
      <c r="B32" s="87">
        <v>44619</v>
      </c>
      <c r="C32" s="82">
        <v>0.14583333333333334</v>
      </c>
      <c r="D32" s="30" t="s">
        <v>246</v>
      </c>
    </row>
    <row r="33" spans="2:4" ht="30.75" customHeight="1" thickTop="1" x14ac:dyDescent="0.2">
      <c r="B33" s="86">
        <v>44626</v>
      </c>
      <c r="C33" s="84">
        <v>8.3333333333333329E-2</v>
      </c>
      <c r="D33" s="85" t="s">
        <v>257</v>
      </c>
    </row>
    <row r="34" spans="2:4" ht="30.75" customHeight="1" x14ac:dyDescent="0.2"/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J219"/>
  <sheetViews>
    <sheetView showGridLines="0" tabSelected="1" zoomScale="110" zoomScaleNormal="70" workbookViewId="0">
      <pane ySplit="1" topLeftCell="A189" activePane="bottomLeft" state="frozen"/>
      <selection pane="bottomLeft" activeCell="C221" sqref="C221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9"/>
    <col min="9" max="9" width="2" bestFit="1" customWidth="1"/>
    <col min="10" max="10" width="8.5" style="99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00"/>
      <c r="J1" s="100"/>
    </row>
    <row r="2" spans="1:10" s="1" customFormat="1" ht="26" x14ac:dyDescent="0.2">
      <c r="B2" s="116" t="s">
        <v>8</v>
      </c>
      <c r="C2" s="117"/>
      <c r="D2" s="117"/>
      <c r="E2" s="117"/>
      <c r="F2" s="2"/>
      <c r="H2" s="100"/>
      <c r="J2" s="100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20" si="1">D5/$C$3</f>
        <v>0.94627192982456132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0.6374007936507935</v>
      </c>
      <c r="E13" s="6">
        <f t="shared" si="1"/>
        <v>0.70449561403508765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  <c r="G21" t="s">
        <v>221</v>
      </c>
      <c r="H21" s="99">
        <f>SUM(JDB_Angela!C3:C9)</f>
        <v>0.18402777777777776</v>
      </c>
      <c r="I21" t="s">
        <v>222</v>
      </c>
      <c r="J21" s="99">
        <f>F1/7*A21</f>
        <v>0.90476190476190466</v>
      </c>
    </row>
    <row r="25" spans="1:10" ht="26" x14ac:dyDescent="0.2">
      <c r="A25" s="1"/>
      <c r="B25" s="116" t="s">
        <v>3</v>
      </c>
      <c r="C25" s="117"/>
      <c r="D25" s="117"/>
      <c r="E25" s="11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1.1770833333333333</v>
      </c>
      <c r="E29" s="6">
        <f t="shared" si="4"/>
        <v>0.8828125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  <c r="G53" t="s">
        <v>221</v>
      </c>
      <c r="H53" s="99">
        <f>SUM(JDB_Angela!C10:C29)</f>
        <v>0.68055555555555547</v>
      </c>
      <c r="I53" t="s">
        <v>222</v>
      </c>
      <c r="J53" s="99">
        <f>F1/7*A53</f>
        <v>1.3333333333333333</v>
      </c>
    </row>
    <row r="57" spans="1:10" ht="26" x14ac:dyDescent="0.2">
      <c r="B57" s="116" t="s">
        <v>4</v>
      </c>
      <c r="C57" s="117"/>
      <c r="D57" s="117"/>
      <c r="E57" s="11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0.9375</v>
      </c>
      <c r="E61" s="9">
        <f t="shared" si="6"/>
        <v>0.9375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  <c r="G78" t="s">
        <v>221</v>
      </c>
      <c r="H78" s="99">
        <f>SUM(JDB_Angela!C30:C39)</f>
        <v>0.49652777777777779</v>
      </c>
      <c r="I78" t="s">
        <v>222</v>
      </c>
      <c r="J78" s="99">
        <f>F1/7*A78</f>
        <v>1</v>
      </c>
    </row>
    <row r="82" spans="1:5" ht="26" x14ac:dyDescent="0.2">
      <c r="B82" s="116" t="s">
        <v>5</v>
      </c>
      <c r="C82" s="117"/>
      <c r="D82" s="117"/>
      <c r="E82" s="11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  <c r="G103" t="s">
        <v>221</v>
      </c>
      <c r="H103" s="99">
        <f>SUM(JDB_Angela!C40:C50)</f>
        <v>0.35416666666666657</v>
      </c>
      <c r="I103" t="s">
        <v>222</v>
      </c>
      <c r="J103" s="99">
        <f>F1/7*A103</f>
        <v>1</v>
      </c>
    </row>
    <row r="107" spans="1:10" ht="26" x14ac:dyDescent="0.2">
      <c r="B107" s="116" t="s">
        <v>6</v>
      </c>
      <c r="C107" s="117"/>
      <c r="D107" s="117"/>
      <c r="E107" s="11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1.8501984126984126</v>
      </c>
      <c r="E111" s="9">
        <f t="shared" si="13"/>
        <v>0.99626068376068377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  <c r="G146" t="s">
        <v>221</v>
      </c>
      <c r="H146" s="99">
        <f>SUM(JDB_Angela!C51:C54)</f>
        <v>4.8611111111111105E-2</v>
      </c>
      <c r="I146" s="101" t="s">
        <v>222</v>
      </c>
      <c r="J146" s="102">
        <f>F1/7*A146</f>
        <v>1.857142857142857</v>
      </c>
    </row>
    <row r="150" spans="1:10" ht="26" x14ac:dyDescent="0.2">
      <c r="B150" s="116" t="s">
        <v>9</v>
      </c>
      <c r="C150" s="117"/>
      <c r="D150" s="117"/>
      <c r="E150" s="11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C151-(JDB_Angela!C55+JDB_Angela!C56+JDB_Angela!C57)</f>
        <v>1.6160714285714286</v>
      </c>
      <c r="E151" s="9">
        <f>D151/$C$151</f>
        <v>0.91722972972972971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1.6160714285714286</v>
      </c>
      <c r="E152" s="9">
        <f t="shared" ref="E152:E176" si="16">D152/$C$151</f>
        <v>0.91722972972972971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1.6160714285714286</v>
      </c>
      <c r="E153" s="9">
        <f t="shared" si="16"/>
        <v>0.91722972972972971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D153-(JDB_Angela!C58)</f>
        <v>1.5535714285714286</v>
      </c>
      <c r="E154" s="9">
        <f t="shared" si="16"/>
        <v>0.8817567567567568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1.5535714285714286</v>
      </c>
      <c r="E155" s="9">
        <f t="shared" si="16"/>
        <v>0.8817567567567568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1.5535714285714286</v>
      </c>
      <c r="E156" s="9">
        <f t="shared" si="16"/>
        <v>0.8817567567567568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1.5535714285714286</v>
      </c>
      <c r="E157" s="9">
        <f t="shared" si="16"/>
        <v>0.8817567567567568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1.5535714285714286</v>
      </c>
      <c r="E158" s="9">
        <f t="shared" si="16"/>
        <v>0.8817567567567568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1.5535714285714286</v>
      </c>
      <c r="E159" s="9">
        <f t="shared" si="16"/>
        <v>0.8817567567567568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1.5535714285714286</v>
      </c>
      <c r="E160" s="9">
        <f t="shared" si="16"/>
        <v>0.8817567567567568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1.5535714285714286</v>
      </c>
      <c r="E161" s="9">
        <f t="shared" si="16"/>
        <v>0.8817567567567568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1.5535714285714286</v>
      </c>
      <c r="E162" s="9">
        <f t="shared" si="16"/>
        <v>0.8817567567567568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1.5535714285714286</v>
      </c>
      <c r="E163" s="9">
        <f t="shared" si="16"/>
        <v>0.8817567567567568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1.5535714285714286</v>
      </c>
      <c r="E164" s="9">
        <f t="shared" si="16"/>
        <v>0.8817567567567568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1.5535714285714286</v>
      </c>
      <c r="E165" s="9">
        <f>D165/$C$151</f>
        <v>0.8817567567567568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1.4702380952380953</v>
      </c>
      <c r="E166" s="9">
        <f t="shared" si="16"/>
        <v>0.83445945945945954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1.4702380952380953</v>
      </c>
      <c r="E167" s="9">
        <f t="shared" si="16"/>
        <v>0.83445945945945954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1.4702380952380953</v>
      </c>
      <c r="E168" s="9">
        <f t="shared" si="16"/>
        <v>0.83445945945945954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1.4702380952380953</v>
      </c>
      <c r="E169" s="9">
        <f t="shared" si="16"/>
        <v>0.83445945945945954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1.4702380952380953</v>
      </c>
      <c r="E170" s="9">
        <f t="shared" si="16"/>
        <v>0.83445945945945954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1.4702380952380953</v>
      </c>
      <c r="E171" s="9">
        <f t="shared" si="16"/>
        <v>0.83445945945945954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1.4702380952380953</v>
      </c>
      <c r="E172" s="9">
        <f t="shared" si="16"/>
        <v>0.83445945945945954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1.4702380952380953</v>
      </c>
      <c r="E173" s="9">
        <f t="shared" si="16"/>
        <v>0.83445945945945954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1.4702380952380953</v>
      </c>
      <c r="E174" s="9">
        <f t="shared" si="16"/>
        <v>0.83445945945945954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1.4702380952380953</v>
      </c>
      <c r="E175" s="9">
        <f t="shared" si="16"/>
        <v>0.83445945945945954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1.4702380952380953</v>
      </c>
      <c r="E176" s="9">
        <f t="shared" si="16"/>
        <v>0.83445945945945954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1.4702380952380953</v>
      </c>
      <c r="E177" s="9">
        <f>D177/$C$151</f>
        <v>0.83445945945945954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D177-(JDB_Angela!C59+JDB_Angela!C60+JDB_Angela!C61)</f>
        <v>1.3244047619047621</v>
      </c>
      <c r="E178" s="9">
        <f t="shared" ref="E178:E187" si="20">D178/$C$151</f>
        <v>0.75168918918918926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>D178-(JDB_Angela!C62)</f>
        <v>1.2619047619047621</v>
      </c>
      <c r="E179" s="9">
        <f t="shared" si="20"/>
        <v>0.71621621621621634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1.2619047619047621</v>
      </c>
      <c r="E180" s="9">
        <f t="shared" si="20"/>
        <v>0.71621621621621634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1.2619047619047621</v>
      </c>
      <c r="E181" s="9">
        <f t="shared" si="20"/>
        <v>0.71621621621621634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1.2619047619047621</v>
      </c>
      <c r="E182" s="9">
        <f t="shared" si="20"/>
        <v>0.71621621621621634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1.2619047619047621</v>
      </c>
      <c r="E183" s="9">
        <f t="shared" si="20"/>
        <v>0.71621621621621634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1.2619047619047621</v>
      </c>
      <c r="E184" s="9">
        <f t="shared" si="20"/>
        <v>0.71621621621621634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D184-(JDB_Angela!C63+JDB_Angela!C64)</f>
        <v>1.1577380952380953</v>
      </c>
      <c r="E185" s="9">
        <f t="shared" si="20"/>
        <v>0.65709459459459463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1.1577380952380953</v>
      </c>
      <c r="E186" s="9">
        <f t="shared" si="20"/>
        <v>0.65709459459459463</v>
      </c>
    </row>
    <row r="187" spans="1:10" x14ac:dyDescent="0.2">
      <c r="A187">
        <v>37</v>
      </c>
      <c r="B187" s="107">
        <f t="shared" si="17"/>
        <v>44623</v>
      </c>
      <c r="C187" s="108">
        <f t="shared" si="18"/>
        <v>4.7619047619046229E-2</v>
      </c>
      <c r="D187" s="108">
        <f t="shared" si="19"/>
        <v>1.1577380952380953</v>
      </c>
      <c r="E187" s="109">
        <f t="shared" si="20"/>
        <v>0.65709459459459463</v>
      </c>
      <c r="G187" t="s">
        <v>221</v>
      </c>
      <c r="H187" s="99">
        <f>SUM(JDB_Angela!C55:C64)</f>
        <v>0.52083333333333326</v>
      </c>
      <c r="I187" t="s">
        <v>222</v>
      </c>
      <c r="J187" s="99">
        <f>F1/7*A187</f>
        <v>1.7619047619047619</v>
      </c>
    </row>
    <row r="188" spans="1:10" x14ac:dyDescent="0.2">
      <c r="B188" s="113"/>
      <c r="C188" s="114"/>
      <c r="D188" s="114"/>
      <c r="E188" s="115"/>
    </row>
    <row r="189" spans="1:10" x14ac:dyDescent="0.2">
      <c r="B189" s="110"/>
      <c r="C189" s="111"/>
      <c r="D189" s="111"/>
      <c r="E189" s="112"/>
    </row>
    <row r="190" spans="1:10" x14ac:dyDescent="0.2">
      <c r="B190" s="110"/>
      <c r="C190" s="111"/>
      <c r="D190" s="111"/>
      <c r="E190" s="112"/>
    </row>
    <row r="191" spans="1:10" ht="26" x14ac:dyDescent="0.2">
      <c r="B191" s="116" t="s">
        <v>253</v>
      </c>
      <c r="C191" s="117"/>
      <c r="D191" s="117"/>
      <c r="E191" s="117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D192-(JDB_Angela!C65+JDB_Angela!C66)</f>
        <v>1.2395833333333333</v>
      </c>
      <c r="E193" s="9">
        <f t="shared" ref="E193:E219" si="21">D193/$C$192</f>
        <v>0.9296875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1.2395833333333333</v>
      </c>
      <c r="E194" s="9">
        <f t="shared" si="21"/>
        <v>0.9296875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D194-(JDB_Angela!C99)</f>
        <v>1.2395833333333333</v>
      </c>
      <c r="E195" s="9">
        <f t="shared" si="21"/>
        <v>0.9296875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7" si="24">D195</f>
        <v>1.2395833333333333</v>
      </c>
      <c r="E196" s="9">
        <f t="shared" si="21"/>
        <v>0.9296875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 t="shared" si="24"/>
        <v>1.2395833333333333</v>
      </c>
      <c r="E197" s="9">
        <f t="shared" si="21"/>
        <v>0.9296875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 t="shared" si="24"/>
        <v>1.2395833333333333</v>
      </c>
      <c r="E198" s="9">
        <f t="shared" si="21"/>
        <v>0.9296875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1.2395833333333333</v>
      </c>
      <c r="E199" s="9">
        <f t="shared" si="21"/>
        <v>0.9296875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1.2395833333333333</v>
      </c>
      <c r="E200" s="9">
        <f t="shared" si="21"/>
        <v>0.9296875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 t="shared" si="24"/>
        <v>1.2395833333333333</v>
      </c>
      <c r="E201" s="9">
        <f t="shared" si="21"/>
        <v>0.9296875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 t="shared" si="24"/>
        <v>1.2395833333333333</v>
      </c>
      <c r="E202" s="9">
        <f t="shared" si="21"/>
        <v>0.9296875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1.2395833333333333</v>
      </c>
      <c r="E203" s="9">
        <f t="shared" si="21"/>
        <v>0.9296875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1.2395833333333333</v>
      </c>
      <c r="E204" s="9">
        <f t="shared" si="21"/>
        <v>0.9296875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>D204-(JDB_Coralie!C113+JDB_Coralie!C114+JDB_Coralie!C115)</f>
        <v>1.2395833333333333</v>
      </c>
      <c r="E205" s="9">
        <f t="shared" si="21"/>
        <v>0.9296875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1.2395833333333333</v>
      </c>
      <c r="E206" s="9">
        <f t="shared" si="21"/>
        <v>0.9296875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D206-(JDB_Commun!C67*4+JDB_Aurelie!C91)</f>
        <v>1.2395833333333333</v>
      </c>
      <c r="E207" s="9">
        <f t="shared" si="21"/>
        <v>0.9296875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>D207-(JDB_Aurelie!C92)</f>
        <v>1.2395833333333333</v>
      </c>
      <c r="E208" s="9">
        <f t="shared" si="21"/>
        <v>0.9296875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1.2395833333333333</v>
      </c>
      <c r="E209" s="9">
        <f t="shared" si="21"/>
        <v>0.9296875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 t="shared" si="24"/>
        <v>1.2395833333333333</v>
      </c>
      <c r="E210" s="9">
        <f t="shared" si="21"/>
        <v>0.9296875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1.2395833333333333</v>
      </c>
      <c r="E211" s="9">
        <f t="shared" si="21"/>
        <v>0.9296875</v>
      </c>
    </row>
    <row r="212" spans="1:5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>D211-(JDB_Constantin!C70)</f>
        <v>1.2395833333333333</v>
      </c>
      <c r="E212" s="9">
        <f t="shared" si="21"/>
        <v>0.9296875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1.2395833333333333</v>
      </c>
      <c r="E213" s="9">
        <f t="shared" si="21"/>
        <v>0.9296875</v>
      </c>
    </row>
    <row r="214" spans="1:5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>D213-(JDB_Constantin!C71)</f>
        <v>1.2395833333333333</v>
      </c>
      <c r="E214" s="9">
        <f t="shared" si="21"/>
        <v>0.9296875</v>
      </c>
    </row>
    <row r="215" spans="1:5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1.2395833333333333</v>
      </c>
      <c r="E215" s="9">
        <f t="shared" si="21"/>
        <v>0.9296875</v>
      </c>
    </row>
    <row r="216" spans="1:5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>D215-(JDB_Aurelie!C93+JDB_Coralie!C116+JDB_Coralie!C117+JDB_Aurelie!C94)</f>
        <v>1.2395833333333333</v>
      </c>
      <c r="E216" s="9">
        <f t="shared" si="21"/>
        <v>0.9296875</v>
      </c>
    </row>
    <row r="217" spans="1:5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1.2395833333333333</v>
      </c>
      <c r="E217" s="9">
        <f t="shared" si="21"/>
        <v>0.9296875</v>
      </c>
    </row>
    <row r="218" spans="1:5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>D217-(JDB_Coralie!C118+JDB_Coralie!C119+JDB_Coralie!C120)</f>
        <v>1.2395833333333333</v>
      </c>
      <c r="E218" s="9">
        <f t="shared" si="21"/>
        <v>0.9296875</v>
      </c>
    </row>
    <row r="219" spans="1:5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>D218-(JDB_Coralie!C121+JDB_Coralie!C122+JDB_Coralie!C123+JDB_Angela!C100+JDB_Angela!C101+JDB_Angela!C102+JDB_Constantin!C72)</f>
        <v>1.2395833333333333</v>
      </c>
      <c r="E219" s="9">
        <f t="shared" si="21"/>
        <v>0.9296875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31" priority="8" timePeriod="today">
      <formula>FLOOR(B1,1)=TODAY()</formula>
    </cfRule>
  </conditionalFormatting>
  <conditionalFormatting sqref="B150:E190">
    <cfRule type="timePeriod" dxfId="30" priority="7" timePeriod="today">
      <formula>FLOOR(B150,1)=TODAY()</formula>
    </cfRule>
  </conditionalFormatting>
  <conditionalFormatting sqref="B25:E25">
    <cfRule type="timePeriod" dxfId="29" priority="6" timePeriod="today">
      <formula>FLOOR(B25,1)=TODAY()</formula>
    </cfRule>
  </conditionalFormatting>
  <conditionalFormatting sqref="B22:E24">
    <cfRule type="timePeriod" dxfId="28" priority="5" timePeriod="today">
      <formula>FLOOR(B22,1)=TODAY()</formula>
    </cfRule>
  </conditionalFormatting>
  <conditionalFormatting sqref="B54:E57">
    <cfRule type="timePeriod" dxfId="27" priority="4" timePeriod="today">
      <formula>FLOOR(B54,1)=TODAY()</formula>
    </cfRule>
  </conditionalFormatting>
  <conditionalFormatting sqref="B107:E107">
    <cfRule type="timePeriod" dxfId="26" priority="3" timePeriod="today">
      <formula>FLOOR(B107,1)=TODAY()</formula>
    </cfRule>
  </conditionalFormatting>
  <conditionalFormatting sqref="B191:E219">
    <cfRule type="timePeriod" dxfId="3" priority="1" timePeriod="today">
      <formula>FLOOR(B191,1)=TODAY()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J219"/>
  <sheetViews>
    <sheetView showGridLines="0" zoomScale="125" zoomScaleNormal="70" workbookViewId="0">
      <pane ySplit="1" topLeftCell="A191" activePane="bottomLeft" state="frozen"/>
      <selection pane="bottomLeft" activeCell="F217" sqref="F217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9"/>
    <col min="9" max="9" width="2" bestFit="1" customWidth="1"/>
    <col min="10" max="10" width="8.5" style="99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00"/>
      <c r="J1" s="100"/>
    </row>
    <row r="2" spans="1:10" s="1" customFormat="1" ht="26" x14ac:dyDescent="0.2">
      <c r="B2" s="116" t="s">
        <v>8</v>
      </c>
      <c r="C2" s="117"/>
      <c r="D2" s="117"/>
      <c r="E2" s="117"/>
      <c r="F2" s="2"/>
      <c r="H2" s="100"/>
      <c r="J2" s="100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20" si="1">D5/$C$3</f>
        <v>0.93859649122807032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0.66865079365079372</v>
      </c>
      <c r="E13" s="6">
        <f t="shared" si="1"/>
        <v>0.73903508771929838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  <c r="G21" t="s">
        <v>221</v>
      </c>
      <c r="H21" s="99">
        <f>SUM(JDB_Aurelie!C3:C11)</f>
        <v>0.2048611111111111</v>
      </c>
      <c r="I21" t="s">
        <v>222</v>
      </c>
      <c r="J21" s="99">
        <f>F1/7*A21</f>
        <v>0.90476190476190466</v>
      </c>
    </row>
    <row r="25" spans="1:10" ht="26" x14ac:dyDescent="0.2">
      <c r="A25" s="1"/>
      <c r="B25" s="116" t="s">
        <v>3</v>
      </c>
      <c r="C25" s="117"/>
      <c r="D25" s="117"/>
      <c r="E25" s="11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1.1076388888888888</v>
      </c>
      <c r="E29" s="6">
        <f t="shared" si="4"/>
        <v>0.83072916666666663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  <c r="G53" t="s">
        <v>221</v>
      </c>
      <c r="H53" s="99">
        <f>SUM(JDB_Aurelie!C12:C19)</f>
        <v>0.30902777777777779</v>
      </c>
      <c r="I53" t="s">
        <v>222</v>
      </c>
      <c r="J53" s="99">
        <f>F1/7*A53</f>
        <v>1.3333333333333333</v>
      </c>
    </row>
    <row r="57" spans="1:10" ht="26" x14ac:dyDescent="0.2">
      <c r="B57" s="116" t="s">
        <v>4</v>
      </c>
      <c r="C57" s="117"/>
      <c r="D57" s="117"/>
      <c r="E57" s="11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0.95833333333333337</v>
      </c>
      <c r="E61" s="9">
        <f t="shared" si="6"/>
        <v>0.95833333333333337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  <c r="G78" t="s">
        <v>221</v>
      </c>
      <c r="H78" s="99">
        <f>SUM(JDB_Aurelie!C20:C28)</f>
        <v>0.39236111111111105</v>
      </c>
      <c r="I78" t="s">
        <v>222</v>
      </c>
      <c r="J78" s="99">
        <f>F1/7*A78</f>
        <v>1</v>
      </c>
    </row>
    <row r="82" spans="1:5" ht="26" x14ac:dyDescent="0.2">
      <c r="B82" s="116" t="s">
        <v>5</v>
      </c>
      <c r="C82" s="117"/>
      <c r="D82" s="117"/>
      <c r="E82" s="11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  <c r="G103" t="s">
        <v>221</v>
      </c>
      <c r="H103" s="99">
        <f>SUM(JDB_Aurelie!C29:C40)</f>
        <v>0.37152777777777773</v>
      </c>
      <c r="I103" t="s">
        <v>222</v>
      </c>
      <c r="J103" s="99">
        <f>F1/7*A103</f>
        <v>1</v>
      </c>
    </row>
    <row r="107" spans="1:10" ht="26" x14ac:dyDescent="0.2">
      <c r="B107" s="116" t="s">
        <v>6</v>
      </c>
      <c r="C107" s="117"/>
      <c r="D107" s="117"/>
      <c r="E107" s="11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  <c r="G146" t="s">
        <v>221</v>
      </c>
      <c r="H146" s="99">
        <f>SUM(JDB_Aurelie!C41:C47)</f>
        <v>0.25347222222222221</v>
      </c>
      <c r="I146" s="101" t="s">
        <v>222</v>
      </c>
      <c r="J146" s="102">
        <f>F1/7*A146</f>
        <v>1.857142857142857</v>
      </c>
    </row>
    <row r="150" spans="1:10" ht="26" x14ac:dyDescent="0.2">
      <c r="B150" s="116" t="s">
        <v>9</v>
      </c>
      <c r="C150" s="117"/>
      <c r="D150" s="117"/>
      <c r="E150" s="11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C151-(JDB_Aurelie!C48+JDB_Aurelie!C49)</f>
        <v>1.5952380952380951</v>
      </c>
      <c r="E151" s="9">
        <f>D151/$C$151</f>
        <v>0.90540540540540537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1.5952380952380951</v>
      </c>
      <c r="E152" s="9">
        <f t="shared" ref="E152:E176" si="16">D152/$C$151</f>
        <v>0.90540540540540537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1.5952380952380951</v>
      </c>
      <c r="E153" s="9">
        <f t="shared" si="16"/>
        <v>0.90540540540540537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1.5952380952380951</v>
      </c>
      <c r="E154" s="9">
        <f t="shared" si="16"/>
        <v>0.90540540540540537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1.5952380952380951</v>
      </c>
      <c r="E155" s="9">
        <f t="shared" si="16"/>
        <v>0.90540540540540537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1.5952380952380951</v>
      </c>
      <c r="E156" s="9">
        <f t="shared" si="16"/>
        <v>0.90540540540540537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1.5952380952380951</v>
      </c>
      <c r="E157" s="9">
        <f t="shared" si="16"/>
        <v>0.90540540540540537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1.5952380952380951</v>
      </c>
      <c r="E158" s="9">
        <f t="shared" si="16"/>
        <v>0.90540540540540537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1.5952380952380951</v>
      </c>
      <c r="E159" s="9">
        <f t="shared" si="16"/>
        <v>0.90540540540540537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1.5952380952380951</v>
      </c>
      <c r="E160" s="9">
        <f t="shared" si="16"/>
        <v>0.90540540540540537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1.5952380952380951</v>
      </c>
      <c r="E161" s="9">
        <f t="shared" si="16"/>
        <v>0.90540540540540537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1.5952380952380951</v>
      </c>
      <c r="E162" s="9">
        <f t="shared" si="16"/>
        <v>0.90540540540540537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1.5952380952380951</v>
      </c>
      <c r="E163" s="9">
        <f t="shared" si="16"/>
        <v>0.90540540540540537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1.5952380952380951</v>
      </c>
      <c r="E164" s="9">
        <f t="shared" si="16"/>
        <v>0.90540540540540537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1.5952380952380951</v>
      </c>
      <c r="E165" s="9">
        <f>D165/$C$151</f>
        <v>0.90540540540540537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D165-(JDB_Commun!C26+JDB_Aurelie!C50)</f>
        <v>1.3452380952380951</v>
      </c>
      <c r="E166" s="9">
        <f t="shared" si="16"/>
        <v>0.76351351351351349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>D166-(JDB_Aurelie!C51)</f>
        <v>1.1785714285714284</v>
      </c>
      <c r="E167" s="9">
        <f t="shared" si="16"/>
        <v>0.66891891891891886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1.1785714285714284</v>
      </c>
      <c r="E168" s="9">
        <f t="shared" si="16"/>
        <v>0.66891891891891886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1.1785714285714284</v>
      </c>
      <c r="E169" s="9">
        <f t="shared" si="16"/>
        <v>0.66891891891891886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1.1785714285714284</v>
      </c>
      <c r="E170" s="9">
        <f t="shared" si="16"/>
        <v>0.66891891891891886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1.1785714285714284</v>
      </c>
      <c r="E171" s="9">
        <f t="shared" si="16"/>
        <v>0.66891891891891886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1.1785714285714284</v>
      </c>
      <c r="E172" s="9">
        <f t="shared" si="16"/>
        <v>0.66891891891891886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</f>
        <v>1.1785714285714284</v>
      </c>
      <c r="E173" s="9">
        <f t="shared" si="16"/>
        <v>0.66891891891891886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1.1785714285714284</v>
      </c>
      <c r="E174" s="9">
        <f t="shared" si="16"/>
        <v>0.66891891891891886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D174-(JDB_Aurelie!C52+JDB_Aurelie!C53)</f>
        <v>0.97023809523809512</v>
      </c>
      <c r="E175" s="9">
        <f t="shared" si="16"/>
        <v>0.55067567567567566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>D175</f>
        <v>0.97023809523809512</v>
      </c>
      <c r="E176" s="9">
        <f t="shared" si="16"/>
        <v>0.55067567567567566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0.97023809523809512</v>
      </c>
      <c r="E177" s="9">
        <f>D177/$C$151</f>
        <v>0.55067567567567566</v>
      </c>
      <c r="G177" t="s">
        <v>221</v>
      </c>
      <c r="H177" s="99">
        <f>SUM(JDB_Aurelie!C48:C54)</f>
        <v>0.72916666666666663</v>
      </c>
      <c r="I177" t="s">
        <v>222</v>
      </c>
      <c r="J177" s="99">
        <f>F1/7*A187</f>
        <v>1.7619047619047619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 t="shared" si="19"/>
        <v>0.97023809523809512</v>
      </c>
      <c r="E178" s="9">
        <f t="shared" ref="E178:E186" si="20">D178/$C$151</f>
        <v>0.55067567567567566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0.97023809523809512</v>
      </c>
      <c r="E179" s="9">
        <f t="shared" si="20"/>
        <v>0.55067567567567566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0.97023809523809512</v>
      </c>
      <c r="E180" s="9">
        <f t="shared" si="20"/>
        <v>0.55067567567567566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0.97023809523809512</v>
      </c>
      <c r="E181" s="9">
        <f t="shared" si="20"/>
        <v>0.55067567567567566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0.97023809523809512</v>
      </c>
      <c r="E182" s="9">
        <f t="shared" si="20"/>
        <v>0.55067567567567566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0.97023809523809512</v>
      </c>
      <c r="E183" s="9">
        <f t="shared" si="20"/>
        <v>0.55067567567567566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0.97023809523809512</v>
      </c>
      <c r="E184" s="9">
        <f>D184/$C$151</f>
        <v>0.55067567567567566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D184-(JDB_Aurelie!C54)</f>
        <v>0.94940476190476175</v>
      </c>
      <c r="E185" s="9">
        <f t="shared" si="20"/>
        <v>0.53885135135135132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0.94940476190476175</v>
      </c>
      <c r="E186" s="9">
        <f t="shared" si="20"/>
        <v>0.53885135135135132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0.94940476190476175</v>
      </c>
      <c r="E187" s="9">
        <f>D187/$C$151</f>
        <v>0.53885135135135132</v>
      </c>
    </row>
    <row r="191" spans="1:10" ht="26" x14ac:dyDescent="0.2">
      <c r="B191" s="116" t="s">
        <v>253</v>
      </c>
      <c r="C191" s="117"/>
      <c r="D191" s="117"/>
      <c r="E191" s="117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 t="shared" ref="D194:D219" si="24">D193</f>
        <v>1.2916666666666665</v>
      </c>
      <c r="E194" s="9">
        <f t="shared" si="21"/>
        <v>0.96874999999999989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 t="shared" si="24"/>
        <v>1.2916666666666665</v>
      </c>
      <c r="E195" s="9">
        <f t="shared" si="21"/>
        <v>0.96874999999999989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si="24"/>
        <v>1.2916666666666665</v>
      </c>
      <c r="E196" s="9">
        <f t="shared" si="21"/>
        <v>0.96874999999999989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>D196-(JDB_Aurelie!C55)</f>
        <v>1.2708333333333333</v>
      </c>
      <c r="E197" s="9">
        <f t="shared" si="21"/>
        <v>0.953125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 t="shared" si="24"/>
        <v>1.2708333333333333</v>
      </c>
      <c r="E198" s="9">
        <f t="shared" si="21"/>
        <v>0.953125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1.2708333333333333</v>
      </c>
      <c r="E199" s="9">
        <f t="shared" si="21"/>
        <v>0.953125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1.2708333333333333</v>
      </c>
      <c r="E200" s="9">
        <f t="shared" si="21"/>
        <v>0.953125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 t="shared" si="24"/>
        <v>1.2708333333333333</v>
      </c>
      <c r="E201" s="9">
        <f t="shared" si="21"/>
        <v>0.953125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 t="shared" si="24"/>
        <v>1.2708333333333333</v>
      </c>
      <c r="E202" s="9">
        <f t="shared" si="21"/>
        <v>0.953125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1.2708333333333333</v>
      </c>
      <c r="E203" s="9">
        <f t="shared" si="21"/>
        <v>0.953125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1.2708333333333333</v>
      </c>
      <c r="E204" s="9">
        <f t="shared" si="21"/>
        <v>0.953125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 t="shared" si="24"/>
        <v>1.2708333333333333</v>
      </c>
      <c r="E205" s="9">
        <f t="shared" si="21"/>
        <v>0.953125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1.2708333333333333</v>
      </c>
      <c r="E206" s="9">
        <f t="shared" si="21"/>
        <v>0.953125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 t="shared" si="24"/>
        <v>1.2708333333333333</v>
      </c>
      <c r="E207" s="9">
        <f t="shared" si="21"/>
        <v>0.953125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 t="shared" si="24"/>
        <v>1.2708333333333333</v>
      </c>
      <c r="E208" s="9">
        <f t="shared" si="21"/>
        <v>0.953125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1.2708333333333333</v>
      </c>
      <c r="E209" s="9">
        <f t="shared" si="21"/>
        <v>0.953125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 t="shared" si="24"/>
        <v>1.2708333333333333</v>
      </c>
      <c r="E210" s="9">
        <f t="shared" si="21"/>
        <v>0.953125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1.2708333333333333</v>
      </c>
      <c r="E211" s="9">
        <f t="shared" si="21"/>
        <v>0.953125</v>
      </c>
    </row>
    <row r="212" spans="1:5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 t="shared" si="24"/>
        <v>1.2708333333333333</v>
      </c>
      <c r="E212" s="9">
        <f t="shared" si="21"/>
        <v>0.953125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1.2708333333333333</v>
      </c>
      <c r="E213" s="9">
        <f t="shared" si="21"/>
        <v>0.953125</v>
      </c>
    </row>
    <row r="214" spans="1:5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 t="shared" si="24"/>
        <v>1.2708333333333333</v>
      </c>
      <c r="E214" s="9">
        <f t="shared" si="21"/>
        <v>0.953125</v>
      </c>
    </row>
    <row r="215" spans="1:5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1.2708333333333333</v>
      </c>
      <c r="E215" s="9">
        <f t="shared" si="21"/>
        <v>0.953125</v>
      </c>
    </row>
    <row r="216" spans="1:5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 t="shared" si="24"/>
        <v>1.2708333333333333</v>
      </c>
      <c r="E216" s="9">
        <f t="shared" si="21"/>
        <v>0.953125</v>
      </c>
    </row>
    <row r="217" spans="1:5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1.2708333333333333</v>
      </c>
      <c r="E217" s="9">
        <f t="shared" si="21"/>
        <v>0.953125</v>
      </c>
    </row>
    <row r="218" spans="1:5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 t="shared" si="24"/>
        <v>1.2708333333333333</v>
      </c>
      <c r="E218" s="9">
        <f t="shared" si="21"/>
        <v>0.953125</v>
      </c>
    </row>
    <row r="219" spans="1:5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 t="shared" si="24"/>
        <v>1.2708333333333333</v>
      </c>
      <c r="E219" s="9">
        <f t="shared" si="21"/>
        <v>0.953125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24" priority="8" timePeriod="today">
      <formula>FLOOR(B1,1)=TODAY()</formula>
    </cfRule>
  </conditionalFormatting>
  <conditionalFormatting sqref="B150:E187">
    <cfRule type="timePeriod" dxfId="23" priority="7" timePeriod="today">
      <formula>FLOOR(B150,1)=TODAY()</formula>
    </cfRule>
  </conditionalFormatting>
  <conditionalFormatting sqref="B25:E25">
    <cfRule type="timePeriod" dxfId="22" priority="6" timePeriod="today">
      <formula>FLOOR(B25,1)=TODAY()</formula>
    </cfRule>
  </conditionalFormatting>
  <conditionalFormatting sqref="B22:E24">
    <cfRule type="timePeriod" dxfId="21" priority="5" timePeriod="today">
      <formula>FLOOR(B22,1)=TODAY()</formula>
    </cfRule>
  </conditionalFormatting>
  <conditionalFormatting sqref="B54:E57">
    <cfRule type="timePeriod" dxfId="20" priority="4" timePeriod="today">
      <formula>FLOOR(B54,1)=TODAY()</formula>
    </cfRule>
  </conditionalFormatting>
  <conditionalFormatting sqref="B107:E107">
    <cfRule type="timePeriod" dxfId="19" priority="3" timePeriod="today">
      <formula>FLOOR(B107,1)=TODAY()</formula>
    </cfRule>
  </conditionalFormatting>
  <conditionalFormatting sqref="B191:E219">
    <cfRule type="timePeriod" dxfId="2" priority="1" timePeriod="today">
      <formula>FLOOR(B191,1)=TODAY()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J219"/>
  <sheetViews>
    <sheetView showGridLines="0" zoomScale="125" zoomScaleNormal="70" workbookViewId="0">
      <pane ySplit="1" topLeftCell="A191" activePane="bottomLeft" state="frozen"/>
      <selection pane="bottomLeft" activeCell="F216" sqref="F21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9"/>
    <col min="9" max="9" width="2" bestFit="1" customWidth="1"/>
    <col min="10" max="10" width="8.5" style="99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00"/>
      <c r="J1" s="100"/>
    </row>
    <row r="2" spans="1:10" s="1" customFormat="1" ht="26" x14ac:dyDescent="0.2">
      <c r="B2" s="116" t="s">
        <v>8</v>
      </c>
      <c r="C2" s="117"/>
      <c r="D2" s="117"/>
      <c r="E2" s="117"/>
      <c r="F2" s="2"/>
      <c r="H2" s="100"/>
      <c r="J2" s="100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20" si="1">D5/$C$3</f>
        <v>0.94243421052631571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0.55753968253968245</v>
      </c>
      <c r="E13" s="6">
        <f t="shared" si="1"/>
        <v>0.61622807017543857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10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  <c r="G21" t="s">
        <v>221</v>
      </c>
      <c r="H21" s="99">
        <f>SUM(JDB_Coralie!C3:C18)</f>
        <v>0.3958333333333332</v>
      </c>
      <c r="I21" t="s">
        <v>222</v>
      </c>
      <c r="J21" s="99">
        <f>F1/7*A21</f>
        <v>0.90476190476190466</v>
      </c>
    </row>
    <row r="25" spans="1:10" ht="26" x14ac:dyDescent="0.2">
      <c r="A25" s="1"/>
      <c r="B25" s="116" t="s">
        <v>3</v>
      </c>
      <c r="C25" s="117"/>
      <c r="D25" s="117"/>
      <c r="E25" s="11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1.2083333333333333</v>
      </c>
      <c r="E29" s="6">
        <f t="shared" si="4"/>
        <v>0.90625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  <c r="G53" t="s">
        <v>221</v>
      </c>
      <c r="H53" s="99">
        <f>SUM(JDB_Coralie!C19:C43)</f>
        <v>0.65277777777777779</v>
      </c>
      <c r="I53" t="s">
        <v>222</v>
      </c>
      <c r="J53" s="99">
        <f>F1/7*A53</f>
        <v>1.3333333333333333</v>
      </c>
    </row>
    <row r="57" spans="1:10" ht="26" x14ac:dyDescent="0.2">
      <c r="B57" s="116" t="s">
        <v>4</v>
      </c>
      <c r="C57" s="117"/>
      <c r="D57" s="117"/>
      <c r="E57" s="11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0.93402777777777779</v>
      </c>
      <c r="E61" s="9">
        <f t="shared" si="6"/>
        <v>0.93402777777777779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  <c r="G78" t="s">
        <v>221</v>
      </c>
      <c r="H78" s="99">
        <f>SUM(JDB_Coralie!C44:C53)</f>
        <v>0.35069444444444436</v>
      </c>
      <c r="I78" t="s">
        <v>222</v>
      </c>
      <c r="J78" s="99">
        <f>F1/7*A78</f>
        <v>1</v>
      </c>
    </row>
    <row r="82" spans="1:5" ht="26" x14ac:dyDescent="0.2">
      <c r="B82" s="116" t="s">
        <v>5</v>
      </c>
      <c r="C82" s="117"/>
      <c r="D82" s="117"/>
      <c r="E82" s="11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  <c r="G103" t="s">
        <v>221</v>
      </c>
      <c r="H103" s="99">
        <f>SUM(JDB_Coralie!C54:C61)</f>
        <v>0.55555555555555547</v>
      </c>
      <c r="I103" t="s">
        <v>222</v>
      </c>
      <c r="J103" s="99">
        <f>F1/7*A103</f>
        <v>1</v>
      </c>
    </row>
    <row r="107" spans="1:10" ht="26" x14ac:dyDescent="0.2">
      <c r="B107" s="116" t="s">
        <v>6</v>
      </c>
      <c r="C107" s="117"/>
      <c r="D107" s="117"/>
      <c r="E107" s="11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1.8328373015873014</v>
      </c>
      <c r="E111" s="9">
        <f t="shared" si="13"/>
        <v>0.9869123931623931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  <c r="G146" t="s">
        <v>221</v>
      </c>
      <c r="H146" s="99">
        <f>SUM(JDB_Coralie!C62:C68)</f>
        <v>0.21180555555555555</v>
      </c>
      <c r="I146" s="101" t="s">
        <v>222</v>
      </c>
      <c r="J146" s="102">
        <f>F1/7*A146</f>
        <v>1.857142857142857</v>
      </c>
    </row>
    <row r="150" spans="1:10" ht="26" x14ac:dyDescent="0.2">
      <c r="B150" s="116" t="s">
        <v>9</v>
      </c>
      <c r="C150" s="117"/>
      <c r="D150" s="117"/>
      <c r="E150" s="11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C151-(JDB_Coralie!C69+JDB_Coralie!C70+JDB_Coralie!C71)</f>
        <v>1.623015873015873</v>
      </c>
      <c r="E151" s="9">
        <f>D151/$C$151</f>
        <v>0.9211711711711712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1.623015873015873</v>
      </c>
      <c r="E152" s="9">
        <f t="shared" ref="E152:E176" si="16">D152/$C$151</f>
        <v>0.9211711711711712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1.623015873015873</v>
      </c>
      <c r="E153" s="9">
        <f t="shared" si="16"/>
        <v>0.9211711711711712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>D153-(JDB_Coralie!C72)</f>
        <v>1.560515873015873</v>
      </c>
      <c r="E154" s="9">
        <f t="shared" si="16"/>
        <v>0.88569819819819817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1.560515873015873</v>
      </c>
      <c r="E155" s="9">
        <f t="shared" si="16"/>
        <v>0.88569819819819817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1.560515873015873</v>
      </c>
      <c r="E156" s="9">
        <f t="shared" si="16"/>
        <v>0.88569819819819817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1.560515873015873</v>
      </c>
      <c r="E157" s="9">
        <f t="shared" si="16"/>
        <v>0.88569819819819817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1.560515873015873</v>
      </c>
      <c r="E158" s="9">
        <f t="shared" si="16"/>
        <v>0.88569819819819817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1.560515873015873</v>
      </c>
      <c r="E159" s="9">
        <f t="shared" si="16"/>
        <v>0.88569819819819817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1.560515873015873</v>
      </c>
      <c r="E160" s="9">
        <f t="shared" si="16"/>
        <v>0.88569819819819817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1.560515873015873</v>
      </c>
      <c r="E161" s="9">
        <f t="shared" si="16"/>
        <v>0.88569819819819817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1.560515873015873</v>
      </c>
      <c r="E162" s="9">
        <f t="shared" si="16"/>
        <v>0.88569819819819817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1.560515873015873</v>
      </c>
      <c r="E163" s="9">
        <f t="shared" si="16"/>
        <v>0.88569819819819817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>D163-(JDB_Coralie!C73+JDB_Coralie!C74+JDB_Coralie!C75)</f>
        <v>1.4841269841269842</v>
      </c>
      <c r="E164" s="9">
        <f t="shared" si="16"/>
        <v>0.8423423423423424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1.4841269841269842</v>
      </c>
      <c r="E165" s="9">
        <f>D165/$C$151</f>
        <v>0.8423423423423424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1.4007936507936509</v>
      </c>
      <c r="E166" s="9">
        <f t="shared" si="16"/>
        <v>0.79504504504504514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1.4007936507936509</v>
      </c>
      <c r="E167" s="9">
        <f t="shared" si="16"/>
        <v>0.79504504504504514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1.4007936507936509</v>
      </c>
      <c r="E168" s="9">
        <f t="shared" si="16"/>
        <v>0.79504504504504514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1.4007936507936509</v>
      </c>
      <c r="E169" s="9">
        <f t="shared" si="16"/>
        <v>0.79504504504504514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1.4007936507936509</v>
      </c>
      <c r="E170" s="9">
        <f t="shared" si="16"/>
        <v>0.79504504504504514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 t="shared" si="19"/>
        <v>1.4007936507936509</v>
      </c>
      <c r="E171" s="9">
        <f t="shared" si="16"/>
        <v>0.79504504504504514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1.4007936507936509</v>
      </c>
      <c r="E172" s="9">
        <f t="shared" si="16"/>
        <v>0.79504504504504514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 t="shared" si="19"/>
        <v>1.4007936507936509</v>
      </c>
      <c r="E173" s="9">
        <f t="shared" si="16"/>
        <v>0.79504504504504514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1.4007936507936509</v>
      </c>
      <c r="E174" s="9">
        <f t="shared" si="16"/>
        <v>0.79504504504504514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>D174-(JDB_Coralie!C76+JDB_Coralie!C77)</f>
        <v>1.2862103174603177</v>
      </c>
      <c r="E175" s="9">
        <f t="shared" si="16"/>
        <v>0.73001126126126137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1.2862103174603177</v>
      </c>
      <c r="E176" s="9">
        <f t="shared" si="16"/>
        <v>0.73001126126126137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>D176-(JDB_Coralie!C78+JDB_Coralie!C79+JDB_Coralie!C80)</f>
        <v>1.1994047619047621</v>
      </c>
      <c r="E177" s="9">
        <f>D177/$C$151</f>
        <v>0.68074324324324331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D177-(JDB_Coralie!C81+JDB_Coralie!C82+JDB_Coralie!C83)</f>
        <v>1.1021825396825398</v>
      </c>
      <c r="E178" s="9">
        <f t="shared" ref="E178:E187" si="20">D178/$C$151</f>
        <v>0.62556306306306309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1.1021825396825398</v>
      </c>
      <c r="E179" s="9">
        <f t="shared" si="20"/>
        <v>0.62556306306306309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1.1021825396825398</v>
      </c>
      <c r="E180" s="9">
        <f t="shared" si="20"/>
        <v>0.62556306306306309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1.1021825396825398</v>
      </c>
      <c r="E181" s="9">
        <f t="shared" si="20"/>
        <v>0.62556306306306309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1.1021825396825398</v>
      </c>
      <c r="E182" s="9">
        <f t="shared" si="20"/>
        <v>0.62556306306306309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 t="shared" si="19"/>
        <v>1.1021825396825398</v>
      </c>
      <c r="E183" s="9">
        <f t="shared" si="20"/>
        <v>0.62556306306306309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>D183-(JDB_Coralie!C84+JDB_Coralie!C85+JDB_Coralie!C86+JDB_Coralie!C87)</f>
        <v>0.89384920634920639</v>
      </c>
      <c r="E184" s="9">
        <f t="shared" si="20"/>
        <v>0.50731981981981988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>D184-(JDB_Coralie!C88+JDB_Coralie!C89+JDB_Coralie!C90+JDB_Coralie!C91)</f>
        <v>0.73412698412698418</v>
      </c>
      <c r="E185" s="9">
        <f t="shared" si="20"/>
        <v>0.41666666666666669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0.73412698412698418</v>
      </c>
      <c r="E186" s="9">
        <f t="shared" si="20"/>
        <v>0.41666666666666669</v>
      </c>
    </row>
    <row r="187" spans="1:10" x14ac:dyDescent="0.2">
      <c r="A187">
        <v>37</v>
      </c>
      <c r="B187" s="4">
        <f t="shared" si="17"/>
        <v>44623</v>
      </c>
      <c r="C187" s="5">
        <f t="shared" si="18"/>
        <v>4.7619047619046229E-2</v>
      </c>
      <c r="D187" s="5">
        <f t="shared" si="19"/>
        <v>0.73412698412698418</v>
      </c>
      <c r="E187" s="9">
        <f t="shared" si="20"/>
        <v>0.41666666666666669</v>
      </c>
      <c r="G187" t="s">
        <v>221</v>
      </c>
      <c r="H187" s="99">
        <f>SUM(JDB_Coralie!C69:C91)</f>
        <v>0.94444444444444442</v>
      </c>
      <c r="I187" t="s">
        <v>222</v>
      </c>
      <c r="J187" s="99">
        <f>F1/7*A187</f>
        <v>1.7619047619047619</v>
      </c>
    </row>
    <row r="191" spans="1:10" ht="26" x14ac:dyDescent="0.2">
      <c r="B191" s="116" t="s">
        <v>253</v>
      </c>
      <c r="C191" s="117"/>
      <c r="D191" s="117"/>
      <c r="E191" s="117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</f>
        <v>1.2916666666666665</v>
      </c>
      <c r="E194" s="9">
        <f t="shared" si="21"/>
        <v>0.96874999999999989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D194-(JDB_Coralie!C92)</f>
        <v>1.2881944444444442</v>
      </c>
      <c r="E195" s="9">
        <f t="shared" si="21"/>
        <v>0.96614583333333315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7" si="24">D195</f>
        <v>1.2881944444444442</v>
      </c>
      <c r="E196" s="9">
        <f t="shared" si="21"/>
        <v>0.96614583333333315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 t="shared" si="24"/>
        <v>1.2881944444444442</v>
      </c>
      <c r="E197" s="9">
        <f t="shared" si="21"/>
        <v>0.96614583333333315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 t="shared" si="24"/>
        <v>1.2881944444444442</v>
      </c>
      <c r="E198" s="9">
        <f t="shared" si="21"/>
        <v>0.96614583333333315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1.2881944444444442</v>
      </c>
      <c r="E199" s="9">
        <f t="shared" si="21"/>
        <v>0.96614583333333315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1.2881944444444442</v>
      </c>
      <c r="E200" s="9">
        <f t="shared" si="21"/>
        <v>0.96614583333333315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 t="shared" si="24"/>
        <v>1.2881944444444442</v>
      </c>
      <c r="E201" s="9">
        <f t="shared" si="21"/>
        <v>0.96614583333333315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 t="shared" si="24"/>
        <v>1.2881944444444442</v>
      </c>
      <c r="E202" s="9">
        <f t="shared" si="21"/>
        <v>0.96614583333333315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1.2881944444444442</v>
      </c>
      <c r="E203" s="9">
        <f t="shared" si="21"/>
        <v>0.96614583333333315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1.2881944444444442</v>
      </c>
      <c r="E204" s="9">
        <f t="shared" si="21"/>
        <v>0.96614583333333315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>D204-(JDB_Coralie!C113+JDB_Coralie!C114+JDB_Coralie!C115)</f>
        <v>1.2881944444444442</v>
      </c>
      <c r="E205" s="9">
        <f t="shared" si="21"/>
        <v>0.96614583333333315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1.2881944444444442</v>
      </c>
      <c r="E206" s="9">
        <f t="shared" si="21"/>
        <v>0.96614583333333315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D206-(JDB_Commun!C67*4+JDB_Aurelie!C91)</f>
        <v>1.2881944444444442</v>
      </c>
      <c r="E207" s="9">
        <f t="shared" si="21"/>
        <v>0.96614583333333315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>D207-(JDB_Aurelie!C92)</f>
        <v>1.2881944444444442</v>
      </c>
      <c r="E208" s="9">
        <f t="shared" si="21"/>
        <v>0.96614583333333315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1.2881944444444442</v>
      </c>
      <c r="E209" s="9">
        <f t="shared" si="21"/>
        <v>0.96614583333333315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 t="shared" si="24"/>
        <v>1.2881944444444442</v>
      </c>
      <c r="E210" s="9">
        <f t="shared" si="21"/>
        <v>0.96614583333333315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1.2881944444444442</v>
      </c>
      <c r="E211" s="9">
        <f t="shared" si="21"/>
        <v>0.96614583333333315</v>
      </c>
    </row>
    <row r="212" spans="1:5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>D211-(JDB_Constantin!C70)</f>
        <v>1.2881944444444442</v>
      </c>
      <c r="E212" s="9">
        <f t="shared" si="21"/>
        <v>0.96614583333333315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1.2881944444444442</v>
      </c>
      <c r="E213" s="9">
        <f t="shared" si="21"/>
        <v>0.96614583333333315</v>
      </c>
    </row>
    <row r="214" spans="1:5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>D213-(JDB_Constantin!C71)</f>
        <v>1.2881944444444442</v>
      </c>
      <c r="E214" s="9">
        <f t="shared" si="21"/>
        <v>0.96614583333333315</v>
      </c>
    </row>
    <row r="215" spans="1:5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1.2881944444444442</v>
      </c>
      <c r="E215" s="9">
        <f t="shared" si="21"/>
        <v>0.96614583333333315</v>
      </c>
    </row>
    <row r="216" spans="1:5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>D215-(JDB_Aurelie!C93+JDB_Coralie!C116+JDB_Coralie!C117+JDB_Aurelie!C94)</f>
        <v>1.2881944444444442</v>
      </c>
      <c r="E216" s="9">
        <f t="shared" si="21"/>
        <v>0.96614583333333315</v>
      </c>
    </row>
    <row r="217" spans="1:5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1.2881944444444442</v>
      </c>
      <c r="E217" s="9">
        <f t="shared" si="21"/>
        <v>0.96614583333333315</v>
      </c>
    </row>
    <row r="218" spans="1:5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>D217-(JDB_Coralie!C118+JDB_Coralie!C119+JDB_Coralie!C120)</f>
        <v>1.2881944444444442</v>
      </c>
      <c r="E218" s="9">
        <f t="shared" si="21"/>
        <v>0.96614583333333315</v>
      </c>
    </row>
    <row r="219" spans="1:5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>D218-(JDB_Coralie!C121+JDB_Coralie!C122+JDB_Coralie!C123+JDB_Angela!C100+JDB_Angela!C101+JDB_Angela!C102+JDB_Constantin!C72)</f>
        <v>1.2881944444444442</v>
      </c>
      <c r="E219" s="9">
        <f t="shared" si="21"/>
        <v>0.96614583333333315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7" priority="8" timePeriod="today">
      <formula>FLOOR(B1,1)=TODAY()</formula>
    </cfRule>
  </conditionalFormatting>
  <conditionalFormatting sqref="B150:E187">
    <cfRule type="timePeriod" dxfId="16" priority="7" timePeriod="today">
      <formula>FLOOR(B150,1)=TODAY()</formula>
    </cfRule>
  </conditionalFormatting>
  <conditionalFormatting sqref="B25:E25">
    <cfRule type="timePeriod" dxfId="15" priority="6" timePeriod="today">
      <formula>FLOOR(B25,1)=TODAY()</formula>
    </cfRule>
  </conditionalFormatting>
  <conditionalFormatting sqref="B22:E24">
    <cfRule type="timePeriod" dxfId="14" priority="5" timePeriod="today">
      <formula>FLOOR(B22,1)=TODAY()</formula>
    </cfRule>
  </conditionalFormatting>
  <conditionalFormatting sqref="B54:E57">
    <cfRule type="timePeriod" dxfId="13" priority="4" timePeriod="today">
      <formula>FLOOR(B54,1)=TODAY()</formula>
    </cfRule>
  </conditionalFormatting>
  <conditionalFormatting sqref="B107:E107">
    <cfRule type="timePeriod" dxfId="12" priority="3" timePeriod="today">
      <formula>FLOOR(B107,1)=TODAY()</formula>
    </cfRule>
  </conditionalFormatting>
  <conditionalFormatting sqref="B191:E219">
    <cfRule type="timePeriod" dxfId="1" priority="1" timePeriod="today">
      <formula>FLOOR(B191,1)=TODAY()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J219"/>
  <sheetViews>
    <sheetView showGridLines="0" zoomScale="125" zoomScaleNormal="70" workbookViewId="0">
      <pane ySplit="1" topLeftCell="A191" activePane="bottomLeft" state="frozen"/>
      <selection pane="bottomLeft" activeCell="F216" sqref="F216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  <col min="7" max="7" width="16.33203125" bestFit="1" customWidth="1"/>
    <col min="8" max="8" width="10.83203125" style="99"/>
    <col min="9" max="9" width="2" bestFit="1" customWidth="1"/>
    <col min="10" max="10" width="8.5" style="99" bestFit="1" customWidth="1"/>
  </cols>
  <sheetData>
    <row r="1" spans="1:10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  <c r="H1" s="100"/>
      <c r="J1" s="100"/>
    </row>
    <row r="2" spans="1:10" s="1" customFormat="1" ht="26" x14ac:dyDescent="0.2">
      <c r="B2" s="116" t="s">
        <v>8</v>
      </c>
      <c r="C2" s="117"/>
      <c r="D2" s="117"/>
      <c r="E2" s="117"/>
      <c r="F2" s="2"/>
      <c r="H2" s="100"/>
      <c r="J2" s="100"/>
    </row>
    <row r="3" spans="1:10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10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10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20" si="1">D5/$C$3</f>
        <v>0.95010964912280704</v>
      </c>
    </row>
    <row r="6" spans="1:10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10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10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10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10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10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10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10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0" si="2">D12</f>
        <v>0.73323412698412693</v>
      </c>
      <c r="E13" s="6">
        <f t="shared" si="1"/>
        <v>0.81041666666666667</v>
      </c>
    </row>
    <row r="14" spans="1:10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10" x14ac:dyDescent="0.2">
      <c r="A15">
        <v>13</v>
      </c>
      <c r="B15" s="4">
        <v>44471</v>
      </c>
      <c r="C15" s="5">
        <f>C14-(($F$1/7))</f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10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10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10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10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10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10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  <c r="G21" t="s">
        <v>221</v>
      </c>
      <c r="H21" s="99">
        <f>SUM(JDB_Constantin!C3:C7)</f>
        <v>0.13680555555555554</v>
      </c>
      <c r="I21" t="s">
        <v>222</v>
      </c>
      <c r="J21" s="99">
        <f>F1/7*A21</f>
        <v>0.90476190476190466</v>
      </c>
    </row>
    <row r="25" spans="1:10" ht="26" x14ac:dyDescent="0.2">
      <c r="A25" s="1"/>
      <c r="B25" s="116" t="s">
        <v>3</v>
      </c>
      <c r="C25" s="117"/>
      <c r="D25" s="117"/>
      <c r="E25" s="117"/>
    </row>
    <row r="26" spans="1:10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10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10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10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1" si="5">D28</f>
        <v>1.1875</v>
      </c>
      <c r="E29" s="6">
        <f t="shared" si="4"/>
        <v>0.890625</v>
      </c>
    </row>
    <row r="30" spans="1:10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10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10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10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10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10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10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10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  <c r="G53" t="s">
        <v>221</v>
      </c>
      <c r="H53" s="99">
        <f>SUM(JDB_Constantin!C8:C14)</f>
        <v>0.2326388888888889</v>
      </c>
      <c r="I53" t="s">
        <v>222</v>
      </c>
      <c r="J53" s="99">
        <f>F1/7*A53</f>
        <v>1.3333333333333333</v>
      </c>
    </row>
    <row r="57" spans="1:10" ht="26" x14ac:dyDescent="0.2">
      <c r="B57" s="116" t="s">
        <v>4</v>
      </c>
      <c r="C57" s="117"/>
      <c r="D57" s="117"/>
      <c r="E57" s="117"/>
    </row>
    <row r="58" spans="1:10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10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10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10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68" si="8">D60</f>
        <v>0.91666666666666663</v>
      </c>
      <c r="E61" s="9">
        <f t="shared" si="6"/>
        <v>0.91666666666666663</v>
      </c>
    </row>
    <row r="62" spans="1:10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10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10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10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10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10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10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10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10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10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10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10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10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10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10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10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10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  <c r="G78" t="s">
        <v>221</v>
      </c>
      <c r="H78" s="99">
        <f>SUM(JDB_Constantin!C15:C23)</f>
        <v>0.46875</v>
      </c>
      <c r="I78" t="s">
        <v>222</v>
      </c>
      <c r="J78" s="99">
        <f>F1/7*A78</f>
        <v>1</v>
      </c>
    </row>
    <row r="82" spans="1:5" ht="26" x14ac:dyDescent="0.2">
      <c r="B82" s="116" t="s">
        <v>5</v>
      </c>
      <c r="C82" s="117"/>
      <c r="D82" s="117"/>
      <c r="E82" s="117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98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10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10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10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10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10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10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10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  <c r="G103" t="s">
        <v>221</v>
      </c>
      <c r="H103" s="99">
        <f>SUM(JDB_Constantin!C24:C26)</f>
        <v>0.17708333333333334</v>
      </c>
      <c r="I103" t="s">
        <v>222</v>
      </c>
      <c r="J103" s="99">
        <f>F1/7*A103</f>
        <v>1</v>
      </c>
    </row>
    <row r="107" spans="1:10" ht="26" x14ac:dyDescent="0.2">
      <c r="B107" s="116" t="s">
        <v>6</v>
      </c>
      <c r="C107" s="117"/>
      <c r="D107" s="117"/>
      <c r="E107" s="117"/>
    </row>
    <row r="108" spans="1:10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10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10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10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4" si="15">D110</f>
        <v>1.857142857142857</v>
      </c>
      <c r="E111" s="9">
        <f t="shared" si="13"/>
        <v>1</v>
      </c>
    </row>
    <row r="112" spans="1:10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10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10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  <c r="G146" t="s">
        <v>221</v>
      </c>
      <c r="H146" s="99">
        <f>SUM(JDB_Constantin!C27:C28)</f>
        <v>0.29166666666666663</v>
      </c>
      <c r="I146" s="101" t="s">
        <v>222</v>
      </c>
      <c r="J146" s="102">
        <f>F1/7*A146</f>
        <v>1.857142857142857</v>
      </c>
    </row>
    <row r="150" spans="1:10" ht="26" x14ac:dyDescent="0.2">
      <c r="B150" s="116" t="s">
        <v>9</v>
      </c>
      <c r="C150" s="117"/>
      <c r="D150" s="117"/>
      <c r="E150" s="117"/>
    </row>
    <row r="151" spans="1:10" x14ac:dyDescent="0.2">
      <c r="A151">
        <v>1</v>
      </c>
      <c r="B151" s="4">
        <f>B146+1</f>
        <v>44587</v>
      </c>
      <c r="C151" s="5">
        <f>($F$1/7)*A187</f>
        <v>1.7619047619047619</v>
      </c>
      <c r="D151" s="5">
        <f>C151</f>
        <v>1.7619047619047619</v>
      </c>
      <c r="E151" s="9">
        <f>D151/$C$151</f>
        <v>1</v>
      </c>
    </row>
    <row r="152" spans="1:10" x14ac:dyDescent="0.2">
      <c r="A152">
        <v>2</v>
      </c>
      <c r="B152" s="4">
        <f>B151+1</f>
        <v>44588</v>
      </c>
      <c r="C152" s="5">
        <f>C151-(($F$1/7))</f>
        <v>1.7142857142857142</v>
      </c>
      <c r="D152" s="5">
        <f>D151</f>
        <v>1.7619047619047619</v>
      </c>
      <c r="E152" s="9">
        <f t="shared" ref="E152:E176" si="16">D152/$C$151</f>
        <v>1</v>
      </c>
    </row>
    <row r="153" spans="1:10" x14ac:dyDescent="0.2">
      <c r="A153">
        <v>3</v>
      </c>
      <c r="B153" s="4">
        <f t="shared" ref="B153:B187" si="17">B152+1</f>
        <v>44589</v>
      </c>
      <c r="C153" s="5">
        <f t="shared" ref="C153:C187" si="18">C152-(($F$1/7))</f>
        <v>1.6666666666666665</v>
      </c>
      <c r="D153" s="5">
        <f t="shared" ref="D153:D187" si="19">D152</f>
        <v>1.7619047619047619</v>
      </c>
      <c r="E153" s="9">
        <f t="shared" si="16"/>
        <v>1</v>
      </c>
    </row>
    <row r="154" spans="1:10" x14ac:dyDescent="0.2">
      <c r="A154">
        <v>4</v>
      </c>
      <c r="B154" s="4">
        <f t="shared" si="17"/>
        <v>44590</v>
      </c>
      <c r="C154" s="5">
        <f t="shared" si="18"/>
        <v>1.6190476190476188</v>
      </c>
      <c r="D154" s="5">
        <f t="shared" si="19"/>
        <v>1.7619047619047619</v>
      </c>
      <c r="E154" s="9">
        <f t="shared" si="16"/>
        <v>1</v>
      </c>
    </row>
    <row r="155" spans="1:10" x14ac:dyDescent="0.2">
      <c r="A155">
        <v>5</v>
      </c>
      <c r="B155" s="4">
        <f t="shared" si="17"/>
        <v>44591</v>
      </c>
      <c r="C155" s="5">
        <f t="shared" si="18"/>
        <v>1.5714285714285712</v>
      </c>
      <c r="D155" s="5">
        <f t="shared" si="19"/>
        <v>1.7619047619047619</v>
      </c>
      <c r="E155" s="9">
        <f t="shared" si="16"/>
        <v>1</v>
      </c>
    </row>
    <row r="156" spans="1:10" x14ac:dyDescent="0.2">
      <c r="A156">
        <v>6</v>
      </c>
      <c r="B156" s="4">
        <f t="shared" si="17"/>
        <v>44592</v>
      </c>
      <c r="C156" s="5">
        <f t="shared" si="18"/>
        <v>1.5238095238095235</v>
      </c>
      <c r="D156" s="5">
        <f t="shared" si="19"/>
        <v>1.7619047619047619</v>
      </c>
      <c r="E156" s="9">
        <f t="shared" si="16"/>
        <v>1</v>
      </c>
    </row>
    <row r="157" spans="1:10" x14ac:dyDescent="0.2">
      <c r="A157">
        <v>7</v>
      </c>
      <c r="B157" s="4">
        <f t="shared" si="17"/>
        <v>44593</v>
      </c>
      <c r="C157" s="5">
        <f t="shared" si="18"/>
        <v>1.4761904761904758</v>
      </c>
      <c r="D157" s="5">
        <f t="shared" si="19"/>
        <v>1.7619047619047619</v>
      </c>
      <c r="E157" s="9">
        <f t="shared" si="16"/>
        <v>1</v>
      </c>
    </row>
    <row r="158" spans="1:10" x14ac:dyDescent="0.2">
      <c r="A158">
        <v>8</v>
      </c>
      <c r="B158" s="4">
        <f t="shared" si="17"/>
        <v>44594</v>
      </c>
      <c r="C158" s="5">
        <f t="shared" si="18"/>
        <v>1.4285714285714282</v>
      </c>
      <c r="D158" s="5">
        <f t="shared" si="19"/>
        <v>1.7619047619047619</v>
      </c>
      <c r="E158" s="9">
        <f t="shared" si="16"/>
        <v>1</v>
      </c>
    </row>
    <row r="159" spans="1:10" x14ac:dyDescent="0.2">
      <c r="A159">
        <v>9</v>
      </c>
      <c r="B159" s="4">
        <f t="shared" si="17"/>
        <v>44595</v>
      </c>
      <c r="C159" s="5">
        <f t="shared" si="18"/>
        <v>1.3809523809523805</v>
      </c>
      <c r="D159" s="5">
        <f t="shared" si="19"/>
        <v>1.7619047619047619</v>
      </c>
      <c r="E159" s="9">
        <f t="shared" si="16"/>
        <v>1</v>
      </c>
    </row>
    <row r="160" spans="1:10" x14ac:dyDescent="0.2">
      <c r="A160">
        <v>10</v>
      </c>
      <c r="B160" s="4">
        <f t="shared" si="17"/>
        <v>44596</v>
      </c>
      <c r="C160" s="5">
        <f t="shared" si="18"/>
        <v>1.3333333333333328</v>
      </c>
      <c r="D160" s="5">
        <f t="shared" si="19"/>
        <v>1.7619047619047619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1.2857142857142851</v>
      </c>
      <c r="D161" s="5">
        <f t="shared" si="19"/>
        <v>1.7619047619047619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1.2380952380952375</v>
      </c>
      <c r="D162" s="5">
        <f t="shared" si="19"/>
        <v>1.7619047619047619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1.1904761904761898</v>
      </c>
      <c r="D163" s="5">
        <f t="shared" si="19"/>
        <v>1.7619047619047619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1.1428571428571421</v>
      </c>
      <c r="D164" s="5">
        <f t="shared" si="19"/>
        <v>1.7619047619047619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1.0952380952380945</v>
      </c>
      <c r="D165" s="5">
        <f t="shared" si="19"/>
        <v>1.7619047619047619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1.0476190476190468</v>
      </c>
      <c r="D166" s="5">
        <f>D165-(JDB_Commun!C26)</f>
        <v>1.6785714285714286</v>
      </c>
      <c r="E166" s="9">
        <f t="shared" si="16"/>
        <v>0.95270270270270274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0.99999999999999911</v>
      </c>
      <c r="D167" s="5">
        <f t="shared" si="19"/>
        <v>1.6785714285714286</v>
      </c>
      <c r="E167" s="9">
        <f t="shared" si="16"/>
        <v>0.95270270270270274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0.95238095238095144</v>
      </c>
      <c r="D168" s="5">
        <f t="shared" si="19"/>
        <v>1.6785714285714286</v>
      </c>
      <c r="E168" s="9">
        <f t="shared" si="16"/>
        <v>0.95270270270270274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0.90476190476190377</v>
      </c>
      <c r="D169" s="5">
        <f t="shared" si="19"/>
        <v>1.6785714285714286</v>
      </c>
      <c r="E169" s="9">
        <f t="shared" si="16"/>
        <v>0.95270270270270274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0.8571428571428561</v>
      </c>
      <c r="D170" s="5">
        <f t="shared" si="19"/>
        <v>1.6785714285714286</v>
      </c>
      <c r="E170" s="9">
        <f t="shared" si="16"/>
        <v>0.95270270270270274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0.80952380952380842</v>
      </c>
      <c r="D171" s="5">
        <f>D170-(JDB_Constantin!C29)</f>
        <v>1.2619047619047619</v>
      </c>
      <c r="E171" s="9">
        <f t="shared" si="16"/>
        <v>0.71621621621621623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0.76190476190476075</v>
      </c>
      <c r="D172" s="5">
        <f t="shared" si="19"/>
        <v>1.2619047619047619</v>
      </c>
      <c r="E172" s="9">
        <f t="shared" si="16"/>
        <v>0.71621621621621623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0.71428571428571308</v>
      </c>
      <c r="D173" s="5">
        <f>D172-(JDB_Constantin!C30)</f>
        <v>1.1994047619047619</v>
      </c>
      <c r="E173" s="9">
        <f t="shared" si="16"/>
        <v>0.6807432432432432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0.66666666666666541</v>
      </c>
      <c r="D174" s="5">
        <f t="shared" si="19"/>
        <v>1.1994047619047619</v>
      </c>
      <c r="E174" s="9">
        <f t="shared" si="16"/>
        <v>0.6807432432432432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0.61904761904761774</v>
      </c>
      <c r="D175" s="5">
        <f t="shared" si="19"/>
        <v>1.1994047619047619</v>
      </c>
      <c r="E175" s="9">
        <f t="shared" si="16"/>
        <v>0.6807432432432432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0.57142857142857006</v>
      </c>
      <c r="D176" s="5">
        <f t="shared" si="19"/>
        <v>1.1994047619047619</v>
      </c>
      <c r="E176" s="9">
        <f t="shared" si="16"/>
        <v>0.6807432432432432</v>
      </c>
    </row>
    <row r="177" spans="1:10" x14ac:dyDescent="0.2">
      <c r="A177">
        <v>27</v>
      </c>
      <c r="B177" s="4">
        <f t="shared" si="17"/>
        <v>44613</v>
      </c>
      <c r="C177" s="5">
        <f t="shared" si="18"/>
        <v>0.52380952380952239</v>
      </c>
      <c r="D177" s="5">
        <f t="shared" si="19"/>
        <v>1.1994047619047619</v>
      </c>
      <c r="E177" s="9">
        <f>D177/$C$151</f>
        <v>0.6807432432432432</v>
      </c>
    </row>
    <row r="178" spans="1:10" x14ac:dyDescent="0.2">
      <c r="A178">
        <v>28</v>
      </c>
      <c r="B178" s="4">
        <f t="shared" si="17"/>
        <v>44614</v>
      </c>
      <c r="C178" s="5">
        <f t="shared" si="18"/>
        <v>0.47619047619047478</v>
      </c>
      <c r="D178" s="5">
        <f>D177-(JDB_Constantin!C31)</f>
        <v>1.0744047619047619</v>
      </c>
      <c r="E178" s="9">
        <f t="shared" ref="E178:E187" si="20">D178/$C$151</f>
        <v>0.60979729729729726</v>
      </c>
    </row>
    <row r="179" spans="1:10" x14ac:dyDescent="0.2">
      <c r="A179">
        <v>29</v>
      </c>
      <c r="B179" s="4">
        <f t="shared" si="17"/>
        <v>44615</v>
      </c>
      <c r="C179" s="5">
        <f t="shared" si="18"/>
        <v>0.42857142857142716</v>
      </c>
      <c r="D179" s="5">
        <f t="shared" si="19"/>
        <v>1.0744047619047619</v>
      </c>
      <c r="E179" s="9">
        <f t="shared" si="20"/>
        <v>0.60979729729729726</v>
      </c>
    </row>
    <row r="180" spans="1:10" x14ac:dyDescent="0.2">
      <c r="A180">
        <v>30</v>
      </c>
      <c r="B180" s="4">
        <f t="shared" si="17"/>
        <v>44616</v>
      </c>
      <c r="C180" s="5">
        <f t="shared" si="18"/>
        <v>0.38095238095237954</v>
      </c>
      <c r="D180" s="5">
        <f t="shared" si="19"/>
        <v>1.0744047619047619</v>
      </c>
      <c r="E180" s="9">
        <f t="shared" si="20"/>
        <v>0.60979729729729726</v>
      </c>
    </row>
    <row r="181" spans="1:10" x14ac:dyDescent="0.2">
      <c r="A181">
        <v>31</v>
      </c>
      <c r="B181" s="4">
        <f t="shared" si="17"/>
        <v>44617</v>
      </c>
      <c r="C181" s="5">
        <f t="shared" si="18"/>
        <v>0.33333333333333193</v>
      </c>
      <c r="D181" s="5">
        <f t="shared" si="19"/>
        <v>1.0744047619047619</v>
      </c>
      <c r="E181" s="9">
        <f t="shared" si="20"/>
        <v>0.60979729729729726</v>
      </c>
    </row>
    <row r="182" spans="1:10" x14ac:dyDescent="0.2">
      <c r="A182">
        <v>32</v>
      </c>
      <c r="B182" s="4">
        <f t="shared" si="17"/>
        <v>44618</v>
      </c>
      <c r="C182" s="5">
        <f t="shared" si="18"/>
        <v>0.28571428571428431</v>
      </c>
      <c r="D182" s="5">
        <f t="shared" si="19"/>
        <v>1.0744047619047619</v>
      </c>
      <c r="E182" s="9">
        <f t="shared" si="20"/>
        <v>0.60979729729729726</v>
      </c>
    </row>
    <row r="183" spans="1:10" x14ac:dyDescent="0.2">
      <c r="A183">
        <v>33</v>
      </c>
      <c r="B183" s="4">
        <f t="shared" si="17"/>
        <v>44619</v>
      </c>
      <c r="C183" s="5">
        <f t="shared" si="18"/>
        <v>0.23809523809523669</v>
      </c>
      <c r="D183" s="5">
        <f>D182-(JDB_Constantin!C32)</f>
        <v>0.92857142857142849</v>
      </c>
      <c r="E183" s="9">
        <f t="shared" si="20"/>
        <v>0.52702702702702697</v>
      </c>
    </row>
    <row r="184" spans="1:10" x14ac:dyDescent="0.2">
      <c r="A184">
        <v>34</v>
      </c>
      <c r="B184" s="4">
        <f t="shared" si="17"/>
        <v>44620</v>
      </c>
      <c r="C184" s="5">
        <f t="shared" si="18"/>
        <v>0.19047619047618908</v>
      </c>
      <c r="D184" s="5">
        <f t="shared" si="19"/>
        <v>0.92857142857142849</v>
      </c>
      <c r="E184" s="9">
        <f t="shared" si="20"/>
        <v>0.52702702702702697</v>
      </c>
    </row>
    <row r="185" spans="1:10" x14ac:dyDescent="0.2">
      <c r="A185">
        <v>35</v>
      </c>
      <c r="B185" s="4">
        <f t="shared" si="17"/>
        <v>44621</v>
      </c>
      <c r="C185" s="5">
        <f t="shared" si="18"/>
        <v>0.14285714285714146</v>
      </c>
      <c r="D185" s="5">
        <f t="shared" si="19"/>
        <v>0.92857142857142849</v>
      </c>
      <c r="E185" s="9">
        <f t="shared" si="20"/>
        <v>0.52702702702702697</v>
      </c>
    </row>
    <row r="186" spans="1:10" x14ac:dyDescent="0.2">
      <c r="A186">
        <v>36</v>
      </c>
      <c r="B186" s="4">
        <f t="shared" si="17"/>
        <v>44622</v>
      </c>
      <c r="C186" s="5">
        <f t="shared" si="18"/>
        <v>9.5238095238093845E-2</v>
      </c>
      <c r="D186" s="5">
        <f t="shared" si="19"/>
        <v>0.92857142857142849</v>
      </c>
      <c r="E186" s="9">
        <f t="shared" si="20"/>
        <v>0.52702702702702697</v>
      </c>
    </row>
    <row r="187" spans="1:10" x14ac:dyDescent="0.2">
      <c r="A187">
        <v>37</v>
      </c>
      <c r="B187" s="107">
        <f t="shared" si="17"/>
        <v>44623</v>
      </c>
      <c r="C187" s="108">
        <f t="shared" si="18"/>
        <v>4.7619047619046229E-2</v>
      </c>
      <c r="D187" s="108">
        <f t="shared" si="19"/>
        <v>0.92857142857142849</v>
      </c>
      <c r="E187" s="109">
        <f t="shared" si="20"/>
        <v>0.52702702702702697</v>
      </c>
      <c r="G187" t="s">
        <v>221</v>
      </c>
      <c r="H187" s="99">
        <f>SUM(JDB_Constantin!C29:C32)</f>
        <v>0.75000000000000011</v>
      </c>
      <c r="I187" t="s">
        <v>222</v>
      </c>
      <c r="J187" s="99">
        <f>F1/7*A187</f>
        <v>1.7619047619047619</v>
      </c>
    </row>
    <row r="188" spans="1:10" x14ac:dyDescent="0.2">
      <c r="B188" s="113"/>
      <c r="C188" s="114"/>
      <c r="D188" s="114"/>
      <c r="E188" s="115"/>
    </row>
    <row r="189" spans="1:10" x14ac:dyDescent="0.2">
      <c r="B189" s="110"/>
      <c r="C189" s="111"/>
      <c r="D189" s="111"/>
      <c r="E189" s="112"/>
    </row>
    <row r="190" spans="1:10" x14ac:dyDescent="0.2">
      <c r="B190" s="110"/>
      <c r="C190" s="111"/>
      <c r="D190" s="111"/>
      <c r="E190" s="112"/>
    </row>
    <row r="191" spans="1:10" ht="26" x14ac:dyDescent="0.2">
      <c r="B191" s="116" t="s">
        <v>253</v>
      </c>
      <c r="C191" s="117"/>
      <c r="D191" s="117"/>
      <c r="E191" s="117"/>
    </row>
    <row r="192" spans="1:10" x14ac:dyDescent="0.2">
      <c r="A192">
        <v>1</v>
      </c>
      <c r="B192" s="4">
        <f>B187+1</f>
        <v>44624</v>
      </c>
      <c r="C192" s="5">
        <f>($F$1/7)*A219</f>
        <v>1.3333333333333333</v>
      </c>
      <c r="D192" s="5">
        <f>C192-(JDB_Commun!C27)</f>
        <v>1.2916666666666665</v>
      </c>
      <c r="E192" s="9">
        <f>D192/$C$192</f>
        <v>0.96874999999999989</v>
      </c>
    </row>
    <row r="193" spans="1:5" x14ac:dyDescent="0.2">
      <c r="A193">
        <v>2</v>
      </c>
      <c r="B193" s="4">
        <f>B192+1</f>
        <v>44625</v>
      </c>
      <c r="C193" s="5">
        <f>C192-(($F$1/7))</f>
        <v>1.2857142857142856</v>
      </c>
      <c r="D193" s="5">
        <f>D192</f>
        <v>1.2916666666666665</v>
      </c>
      <c r="E193" s="9">
        <f t="shared" ref="E193:E219" si="21">D193/$C$192</f>
        <v>0.96874999999999989</v>
      </c>
    </row>
    <row r="194" spans="1:5" x14ac:dyDescent="0.2">
      <c r="A194">
        <v>3</v>
      </c>
      <c r="B194" s="4">
        <f t="shared" ref="B194:B219" si="22">B193+1</f>
        <v>44626</v>
      </c>
      <c r="C194" s="5">
        <f t="shared" ref="C194:C219" si="23">C193-(($F$1/7))</f>
        <v>1.2380952380952379</v>
      </c>
      <c r="D194" s="5">
        <f>D193-(JDB_Constantin!C33)</f>
        <v>1.2083333333333333</v>
      </c>
      <c r="E194" s="9">
        <f t="shared" si="21"/>
        <v>0.90625</v>
      </c>
    </row>
    <row r="195" spans="1:5" x14ac:dyDescent="0.2">
      <c r="A195">
        <v>4</v>
      </c>
      <c r="B195" s="4">
        <f t="shared" si="22"/>
        <v>44627</v>
      </c>
      <c r="C195" s="5">
        <f t="shared" si="23"/>
        <v>1.1904761904761902</v>
      </c>
      <c r="D195" s="5">
        <f>D194</f>
        <v>1.2083333333333333</v>
      </c>
      <c r="E195" s="9">
        <f t="shared" si="21"/>
        <v>0.90625</v>
      </c>
    </row>
    <row r="196" spans="1:5" x14ac:dyDescent="0.2">
      <c r="A196">
        <v>5</v>
      </c>
      <c r="B196" s="4">
        <f t="shared" si="22"/>
        <v>44628</v>
      </c>
      <c r="C196" s="5">
        <f t="shared" si="23"/>
        <v>1.1428571428571426</v>
      </c>
      <c r="D196" s="5">
        <f t="shared" ref="D196:D217" si="24">D195</f>
        <v>1.2083333333333333</v>
      </c>
      <c r="E196" s="9">
        <f t="shared" si="21"/>
        <v>0.90625</v>
      </c>
    </row>
    <row r="197" spans="1:5" x14ac:dyDescent="0.2">
      <c r="A197">
        <v>6</v>
      </c>
      <c r="B197" s="4">
        <f t="shared" si="22"/>
        <v>44629</v>
      </c>
      <c r="C197" s="5">
        <f t="shared" si="23"/>
        <v>1.0952380952380949</v>
      </c>
      <c r="D197" s="5">
        <f t="shared" si="24"/>
        <v>1.2083333333333333</v>
      </c>
      <c r="E197" s="9">
        <f t="shared" si="21"/>
        <v>0.90625</v>
      </c>
    </row>
    <row r="198" spans="1:5" x14ac:dyDescent="0.2">
      <c r="A198">
        <v>7</v>
      </c>
      <c r="B198" s="4">
        <f t="shared" si="22"/>
        <v>44630</v>
      </c>
      <c r="C198" s="5">
        <f t="shared" si="23"/>
        <v>1.0476190476190472</v>
      </c>
      <c r="D198" s="5">
        <f t="shared" si="24"/>
        <v>1.2083333333333333</v>
      </c>
      <c r="E198" s="9">
        <f t="shared" si="21"/>
        <v>0.90625</v>
      </c>
    </row>
    <row r="199" spans="1:5" x14ac:dyDescent="0.2">
      <c r="A199">
        <v>8</v>
      </c>
      <c r="B199" s="4">
        <f t="shared" si="22"/>
        <v>44631</v>
      </c>
      <c r="C199" s="5">
        <f t="shared" si="23"/>
        <v>0.99999999999999956</v>
      </c>
      <c r="D199" s="5">
        <f t="shared" si="24"/>
        <v>1.2083333333333333</v>
      </c>
      <c r="E199" s="9">
        <f t="shared" si="21"/>
        <v>0.90625</v>
      </c>
    </row>
    <row r="200" spans="1:5" x14ac:dyDescent="0.2">
      <c r="A200">
        <v>9</v>
      </c>
      <c r="B200" s="4">
        <f t="shared" si="22"/>
        <v>44632</v>
      </c>
      <c r="C200" s="5">
        <f t="shared" si="23"/>
        <v>0.95238095238095188</v>
      </c>
      <c r="D200" s="5">
        <f t="shared" si="24"/>
        <v>1.2083333333333333</v>
      </c>
      <c r="E200" s="9">
        <f t="shared" si="21"/>
        <v>0.90625</v>
      </c>
    </row>
    <row r="201" spans="1:5" x14ac:dyDescent="0.2">
      <c r="A201">
        <v>10</v>
      </c>
      <c r="B201" s="4">
        <f t="shared" si="22"/>
        <v>44633</v>
      </c>
      <c r="C201" s="5">
        <f t="shared" si="23"/>
        <v>0.90476190476190421</v>
      </c>
      <c r="D201" s="5">
        <f t="shared" si="24"/>
        <v>1.2083333333333333</v>
      </c>
      <c r="E201" s="9">
        <f t="shared" si="21"/>
        <v>0.90625</v>
      </c>
    </row>
    <row r="202" spans="1:5" x14ac:dyDescent="0.2">
      <c r="A202">
        <v>11</v>
      </c>
      <c r="B202" s="4">
        <f t="shared" si="22"/>
        <v>44634</v>
      </c>
      <c r="C202" s="5">
        <f t="shared" si="23"/>
        <v>0.85714285714285654</v>
      </c>
      <c r="D202" s="5">
        <f t="shared" si="24"/>
        <v>1.2083333333333333</v>
      </c>
      <c r="E202" s="9">
        <f t="shared" si="21"/>
        <v>0.90625</v>
      </c>
    </row>
    <row r="203" spans="1:5" x14ac:dyDescent="0.2">
      <c r="A203">
        <v>12</v>
      </c>
      <c r="B203" s="4">
        <f t="shared" si="22"/>
        <v>44635</v>
      </c>
      <c r="C203" s="5">
        <f t="shared" si="23"/>
        <v>0.80952380952380887</v>
      </c>
      <c r="D203" s="5">
        <f t="shared" si="24"/>
        <v>1.2083333333333333</v>
      </c>
      <c r="E203" s="9">
        <f t="shared" si="21"/>
        <v>0.90625</v>
      </c>
    </row>
    <row r="204" spans="1:5" x14ac:dyDescent="0.2">
      <c r="A204">
        <v>13</v>
      </c>
      <c r="B204" s="4">
        <f t="shared" si="22"/>
        <v>44636</v>
      </c>
      <c r="C204" s="5">
        <f t="shared" si="23"/>
        <v>0.7619047619047612</v>
      </c>
      <c r="D204" s="5">
        <f t="shared" si="24"/>
        <v>1.2083333333333333</v>
      </c>
      <c r="E204" s="9">
        <f t="shared" si="21"/>
        <v>0.90625</v>
      </c>
    </row>
    <row r="205" spans="1:5" x14ac:dyDescent="0.2">
      <c r="A205">
        <v>14</v>
      </c>
      <c r="B205" s="4">
        <f t="shared" si="22"/>
        <v>44637</v>
      </c>
      <c r="C205" s="5">
        <f t="shared" si="23"/>
        <v>0.71428571428571352</v>
      </c>
      <c r="D205" s="5">
        <f>D204-(JDB_Coralie!C113+JDB_Coralie!C114+JDB_Coralie!C115)</f>
        <v>1.2083333333333333</v>
      </c>
      <c r="E205" s="9">
        <f t="shared" si="21"/>
        <v>0.90625</v>
      </c>
    </row>
    <row r="206" spans="1:5" x14ac:dyDescent="0.2">
      <c r="A206">
        <v>15</v>
      </c>
      <c r="B206" s="4">
        <f t="shared" si="22"/>
        <v>44638</v>
      </c>
      <c r="C206" s="5">
        <f t="shared" si="23"/>
        <v>0.66666666666666585</v>
      </c>
      <c r="D206" s="5">
        <f t="shared" si="24"/>
        <v>1.2083333333333333</v>
      </c>
      <c r="E206" s="9">
        <f t="shared" si="21"/>
        <v>0.90625</v>
      </c>
    </row>
    <row r="207" spans="1:5" x14ac:dyDescent="0.2">
      <c r="A207">
        <v>16</v>
      </c>
      <c r="B207" s="4">
        <f t="shared" si="22"/>
        <v>44639</v>
      </c>
      <c r="C207" s="5">
        <f t="shared" si="23"/>
        <v>0.61904761904761818</v>
      </c>
      <c r="D207" s="5">
        <f>D206-(JDB_Commun!C67*4+JDB_Aurelie!C91)</f>
        <v>1.2083333333333333</v>
      </c>
      <c r="E207" s="9">
        <f t="shared" si="21"/>
        <v>0.90625</v>
      </c>
    </row>
    <row r="208" spans="1:5" x14ac:dyDescent="0.2">
      <c r="A208">
        <v>17</v>
      </c>
      <c r="B208" s="4">
        <f t="shared" si="22"/>
        <v>44640</v>
      </c>
      <c r="C208" s="5">
        <f t="shared" si="23"/>
        <v>0.57142857142857051</v>
      </c>
      <c r="D208" s="5">
        <f>D207-(JDB_Aurelie!C92)</f>
        <v>1.2083333333333333</v>
      </c>
      <c r="E208" s="9">
        <f t="shared" si="21"/>
        <v>0.90625</v>
      </c>
    </row>
    <row r="209" spans="1:5" x14ac:dyDescent="0.2">
      <c r="A209">
        <v>18</v>
      </c>
      <c r="B209" s="4">
        <f t="shared" si="22"/>
        <v>44641</v>
      </c>
      <c r="C209" s="5">
        <f t="shared" si="23"/>
        <v>0.52380952380952284</v>
      </c>
      <c r="D209" s="5">
        <f t="shared" si="24"/>
        <v>1.2083333333333333</v>
      </c>
      <c r="E209" s="9">
        <f t="shared" si="21"/>
        <v>0.90625</v>
      </c>
    </row>
    <row r="210" spans="1:5" x14ac:dyDescent="0.2">
      <c r="A210">
        <v>19</v>
      </c>
      <c r="B210" s="4">
        <f t="shared" si="22"/>
        <v>44642</v>
      </c>
      <c r="C210" s="5">
        <f t="shared" si="23"/>
        <v>0.47619047619047522</v>
      </c>
      <c r="D210" s="5">
        <f t="shared" si="24"/>
        <v>1.2083333333333333</v>
      </c>
      <c r="E210" s="9">
        <f t="shared" si="21"/>
        <v>0.90625</v>
      </c>
    </row>
    <row r="211" spans="1:5" x14ac:dyDescent="0.2">
      <c r="A211">
        <v>20</v>
      </c>
      <c r="B211" s="4">
        <f t="shared" si="22"/>
        <v>44643</v>
      </c>
      <c r="C211" s="5">
        <f t="shared" si="23"/>
        <v>0.4285714285714276</v>
      </c>
      <c r="D211" s="5">
        <f t="shared" si="24"/>
        <v>1.2083333333333333</v>
      </c>
      <c r="E211" s="9">
        <f t="shared" si="21"/>
        <v>0.90625</v>
      </c>
    </row>
    <row r="212" spans="1:5" x14ac:dyDescent="0.2">
      <c r="A212">
        <v>21</v>
      </c>
      <c r="B212" s="10">
        <f t="shared" si="22"/>
        <v>44644</v>
      </c>
      <c r="C212" s="5">
        <f t="shared" si="23"/>
        <v>0.38095238095237999</v>
      </c>
      <c r="D212" s="5">
        <f>D211-(JDB_Constantin!C70)</f>
        <v>1.2083333333333333</v>
      </c>
      <c r="E212" s="9">
        <f t="shared" si="21"/>
        <v>0.90625</v>
      </c>
    </row>
    <row r="213" spans="1:5" x14ac:dyDescent="0.2">
      <c r="A213">
        <v>22</v>
      </c>
      <c r="B213" s="4">
        <f t="shared" si="22"/>
        <v>44645</v>
      </c>
      <c r="C213" s="5">
        <f t="shared" si="23"/>
        <v>0.33333333333333237</v>
      </c>
      <c r="D213" s="5">
        <f t="shared" si="24"/>
        <v>1.2083333333333333</v>
      </c>
      <c r="E213" s="9">
        <f t="shared" si="21"/>
        <v>0.90625</v>
      </c>
    </row>
    <row r="214" spans="1:5" x14ac:dyDescent="0.2">
      <c r="A214">
        <v>23</v>
      </c>
      <c r="B214" s="4">
        <f t="shared" si="22"/>
        <v>44646</v>
      </c>
      <c r="C214" s="5">
        <f t="shared" si="23"/>
        <v>0.28571428571428475</v>
      </c>
      <c r="D214" s="5">
        <f>D213-(JDB_Constantin!C71)</f>
        <v>1.2083333333333333</v>
      </c>
      <c r="E214" s="9">
        <f t="shared" si="21"/>
        <v>0.90625</v>
      </c>
    </row>
    <row r="215" spans="1:5" x14ac:dyDescent="0.2">
      <c r="A215">
        <v>24</v>
      </c>
      <c r="B215" s="4">
        <f t="shared" si="22"/>
        <v>44647</v>
      </c>
      <c r="C215" s="5">
        <f t="shared" si="23"/>
        <v>0.23809523809523714</v>
      </c>
      <c r="D215" s="5">
        <f t="shared" si="24"/>
        <v>1.2083333333333333</v>
      </c>
      <c r="E215" s="9">
        <f t="shared" si="21"/>
        <v>0.90625</v>
      </c>
    </row>
    <row r="216" spans="1:5" x14ac:dyDescent="0.2">
      <c r="A216">
        <v>25</v>
      </c>
      <c r="B216" s="4">
        <f t="shared" si="22"/>
        <v>44648</v>
      </c>
      <c r="C216" s="5">
        <f t="shared" si="23"/>
        <v>0.19047619047618952</v>
      </c>
      <c r="D216" s="5">
        <f>D215-(JDB_Aurelie!C93+JDB_Coralie!C116+JDB_Coralie!C117+JDB_Aurelie!C94)</f>
        <v>1.2083333333333333</v>
      </c>
      <c r="E216" s="9">
        <f t="shared" si="21"/>
        <v>0.90625</v>
      </c>
    </row>
    <row r="217" spans="1:5" x14ac:dyDescent="0.2">
      <c r="A217">
        <v>26</v>
      </c>
      <c r="B217" s="4">
        <f t="shared" si="22"/>
        <v>44649</v>
      </c>
      <c r="C217" s="5">
        <f t="shared" si="23"/>
        <v>0.14285714285714191</v>
      </c>
      <c r="D217" s="5">
        <f t="shared" si="24"/>
        <v>1.2083333333333333</v>
      </c>
      <c r="E217" s="9">
        <f t="shared" si="21"/>
        <v>0.90625</v>
      </c>
    </row>
    <row r="218" spans="1:5" x14ac:dyDescent="0.2">
      <c r="A218">
        <v>27</v>
      </c>
      <c r="B218" s="4">
        <f t="shared" si="22"/>
        <v>44650</v>
      </c>
      <c r="C218" s="5">
        <f t="shared" si="23"/>
        <v>9.5238095238094289E-2</v>
      </c>
      <c r="D218" s="5">
        <f>D217-(JDB_Coralie!C118+JDB_Coralie!C119+JDB_Coralie!C120)</f>
        <v>1.2083333333333333</v>
      </c>
      <c r="E218" s="9">
        <f t="shared" si="21"/>
        <v>0.90625</v>
      </c>
    </row>
    <row r="219" spans="1:5" x14ac:dyDescent="0.2">
      <c r="A219">
        <v>28</v>
      </c>
      <c r="B219" s="4">
        <f t="shared" si="22"/>
        <v>44651</v>
      </c>
      <c r="C219" s="5">
        <f t="shared" si="23"/>
        <v>4.7619047619046673E-2</v>
      </c>
      <c r="D219" s="5">
        <f>D218-(JDB_Coralie!C121+JDB_Coralie!C122+JDB_Coralie!C123+JDB_Angela!C100+JDB_Angela!C101+JDB_Angela!C102+JDB_Constantin!C72)</f>
        <v>1.2083333333333333</v>
      </c>
      <c r="E219" s="9">
        <f t="shared" si="21"/>
        <v>0.90625</v>
      </c>
    </row>
  </sheetData>
  <mergeCells count="7">
    <mergeCell ref="B191:E191"/>
    <mergeCell ref="B150:E150"/>
    <mergeCell ref="B2:E2"/>
    <mergeCell ref="B25:E25"/>
    <mergeCell ref="B57:E57"/>
    <mergeCell ref="B82:E82"/>
    <mergeCell ref="B107:E107"/>
  </mergeCells>
  <conditionalFormatting sqref="F123 B1:E21 B26:E53 B58:E103 B108:E146">
    <cfRule type="timePeriod" dxfId="10" priority="8" timePeriod="today">
      <formula>FLOOR(B1,1)=TODAY()</formula>
    </cfRule>
  </conditionalFormatting>
  <conditionalFormatting sqref="B150:E190">
    <cfRule type="timePeriod" dxfId="9" priority="7" timePeriod="today">
      <formula>FLOOR(B150,1)=TODAY()</formula>
    </cfRule>
  </conditionalFormatting>
  <conditionalFormatting sqref="B25:E25">
    <cfRule type="timePeriod" dxfId="8" priority="6" timePeriod="today">
      <formula>FLOOR(B25,1)=TODAY()</formula>
    </cfRule>
  </conditionalFormatting>
  <conditionalFormatting sqref="B22:E24">
    <cfRule type="timePeriod" dxfId="7" priority="5" timePeriod="today">
      <formula>FLOOR(B22,1)=TODAY()</formula>
    </cfRule>
  </conditionalFormatting>
  <conditionalFormatting sqref="B54:E57">
    <cfRule type="timePeriod" dxfId="6" priority="4" timePeriod="today">
      <formula>FLOOR(B54,1)=TODAY()</formula>
    </cfRule>
  </conditionalFormatting>
  <conditionalFormatting sqref="B107:E107">
    <cfRule type="timePeriod" dxfId="5" priority="3" timePeriod="today">
      <formula>FLOOR(B107,1)=TODAY()</formula>
    </cfRule>
  </conditionalFormatting>
  <conditionalFormatting sqref="B191:E219">
    <cfRule type="timePeriod" dxfId="0" priority="1" timePeriod="today">
      <formula>FLOOR(B191,1)=TODAY()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CBB83-2845-B440-90C8-4B8FE388F75D}">
  <dimension ref="B4:O138"/>
  <sheetViews>
    <sheetView showGridLines="0" zoomScale="125" zoomScaleNormal="70" workbookViewId="0">
      <pane ySplit="1" topLeftCell="A133" activePane="bottomLeft" state="frozen"/>
      <selection pane="bottomLeft" activeCell="O81" sqref="O81"/>
    </sheetView>
  </sheetViews>
  <sheetFormatPr baseColWidth="10" defaultRowHeight="16" x14ac:dyDescent="0.2"/>
  <cols>
    <col min="2" max="2" width="10.83203125" style="99"/>
    <col min="4" max="4" width="10.83203125" style="99"/>
    <col min="13" max="13" width="18.5" customWidth="1"/>
    <col min="14" max="14" width="10.83203125" style="99"/>
    <col min="15" max="15" width="17.83203125" style="99" bestFit="1" customWidth="1"/>
  </cols>
  <sheetData>
    <row r="4" spans="13:15" x14ac:dyDescent="0.2">
      <c r="M4" s="103" t="s">
        <v>227</v>
      </c>
      <c r="N4" s="99">
        <f>Angela!J21</f>
        <v>0.90476190476190466</v>
      </c>
      <c r="O4" s="99" t="s">
        <v>230</v>
      </c>
    </row>
    <row r="6" spans="13:15" x14ac:dyDescent="0.2">
      <c r="M6" t="s">
        <v>223</v>
      </c>
      <c r="N6" s="99">
        <f>Angela!H21</f>
        <v>0.18402777777777776</v>
      </c>
    </row>
    <row r="7" spans="13:15" x14ac:dyDescent="0.2">
      <c r="M7" t="s">
        <v>224</v>
      </c>
      <c r="N7" s="99">
        <f>Aurelie!H21</f>
        <v>0.2048611111111111</v>
      </c>
    </row>
    <row r="8" spans="13:15" x14ac:dyDescent="0.2">
      <c r="M8" t="s">
        <v>225</v>
      </c>
      <c r="N8" s="99">
        <f>Coralie!$H$21</f>
        <v>0.3958333333333332</v>
      </c>
    </row>
    <row r="9" spans="13:15" x14ac:dyDescent="0.2">
      <c r="M9" t="s">
        <v>226</v>
      </c>
      <c r="N9" s="106">
        <f>Constantin!$H$21</f>
        <v>0.13680555555555554</v>
      </c>
    </row>
    <row r="10" spans="13:15" x14ac:dyDescent="0.2">
      <c r="M10" t="s">
        <v>231</v>
      </c>
      <c r="N10" s="104">
        <f>SUM(JDB_Commun!C3:C9)</f>
        <v>0.21875</v>
      </c>
    </row>
    <row r="11" spans="13:15" x14ac:dyDescent="0.2">
      <c r="N11" s="99">
        <f>SUM(N6:N9)+N10*4</f>
        <v>1.7965277777777775</v>
      </c>
      <c r="O11" s="99" t="s">
        <v>228</v>
      </c>
    </row>
    <row r="12" spans="13:15" ht="6" customHeight="1" x14ac:dyDescent="0.2"/>
    <row r="13" spans="13:15" x14ac:dyDescent="0.2">
      <c r="N13" s="99">
        <f>N4*4</f>
        <v>3.6190476190476186</v>
      </c>
      <c r="O13" s="99" t="s">
        <v>229</v>
      </c>
    </row>
    <row r="28" spans="13:15" x14ac:dyDescent="0.2">
      <c r="M28" s="103" t="s">
        <v>227</v>
      </c>
      <c r="N28" s="99">
        <f>Angela!J53</f>
        <v>1.3333333333333333</v>
      </c>
      <c r="O28" s="99" t="s">
        <v>230</v>
      </c>
    </row>
    <row r="30" spans="13:15" x14ac:dyDescent="0.2">
      <c r="M30" t="s">
        <v>223</v>
      </c>
      <c r="N30" s="99">
        <f>Angela!H53</f>
        <v>0.68055555555555547</v>
      </c>
    </row>
    <row r="31" spans="13:15" x14ac:dyDescent="0.2">
      <c r="M31" t="s">
        <v>224</v>
      </c>
      <c r="N31" s="99">
        <f>Aurelie!H53</f>
        <v>0.30902777777777779</v>
      </c>
    </row>
    <row r="32" spans="13:15" x14ac:dyDescent="0.2">
      <c r="M32" t="s">
        <v>225</v>
      </c>
      <c r="N32" s="99">
        <f>Coralie!$H$53</f>
        <v>0.65277777777777779</v>
      </c>
    </row>
    <row r="33" spans="13:15" x14ac:dyDescent="0.2">
      <c r="M33" t="s">
        <v>226</v>
      </c>
      <c r="N33" s="106">
        <f>Constantin!$H$53</f>
        <v>0.2326388888888889</v>
      </c>
    </row>
    <row r="34" spans="13:15" x14ac:dyDescent="0.2">
      <c r="M34" t="s">
        <v>231</v>
      </c>
      <c r="N34" s="104">
        <f>SUM(JDB_Commun!C10:C15)</f>
        <v>0.31249999999999994</v>
      </c>
    </row>
    <row r="35" spans="13:15" x14ac:dyDescent="0.2">
      <c r="N35" s="99">
        <f>SUM(N30:N33)+N34*4</f>
        <v>3.125</v>
      </c>
      <c r="O35" s="99" t="s">
        <v>228</v>
      </c>
    </row>
    <row r="37" spans="13:15" x14ac:dyDescent="0.2">
      <c r="N37" s="99">
        <f>N28*4</f>
        <v>5.333333333333333</v>
      </c>
      <c r="O37" s="99" t="s">
        <v>229</v>
      </c>
    </row>
    <row r="53" spans="13:15" x14ac:dyDescent="0.2">
      <c r="M53" s="103" t="s">
        <v>227</v>
      </c>
      <c r="N53" s="99">
        <f>Angela!J78</f>
        <v>1</v>
      </c>
      <c r="O53" s="99" t="s">
        <v>230</v>
      </c>
    </row>
    <row r="55" spans="13:15" x14ac:dyDescent="0.2">
      <c r="M55" t="s">
        <v>223</v>
      </c>
      <c r="N55" s="99">
        <f>Angela!H78</f>
        <v>0.49652777777777779</v>
      </c>
    </row>
    <row r="56" spans="13:15" x14ac:dyDescent="0.2">
      <c r="M56" t="s">
        <v>224</v>
      </c>
      <c r="N56" s="99">
        <f>Aurelie!H78</f>
        <v>0.39236111111111105</v>
      </c>
    </row>
    <row r="57" spans="13:15" x14ac:dyDescent="0.2">
      <c r="M57" t="s">
        <v>225</v>
      </c>
      <c r="N57" s="99">
        <f>Coralie!$H$78</f>
        <v>0.35069444444444436</v>
      </c>
    </row>
    <row r="58" spans="13:15" x14ac:dyDescent="0.2">
      <c r="M58" t="s">
        <v>226</v>
      </c>
      <c r="N58" s="106">
        <f>Constantin!$H$78</f>
        <v>0.46875</v>
      </c>
    </row>
    <row r="59" spans="13:15" x14ac:dyDescent="0.2">
      <c r="M59" t="s">
        <v>231</v>
      </c>
      <c r="N59" s="104">
        <f>SUM(JDB_Commun!C16:C20)</f>
        <v>0.21874999999999997</v>
      </c>
    </row>
    <row r="60" spans="13:15" x14ac:dyDescent="0.2">
      <c r="N60" s="99">
        <f>SUM(N55:N58)+N59*4</f>
        <v>2.583333333333333</v>
      </c>
      <c r="O60" s="99" t="s">
        <v>228</v>
      </c>
    </row>
    <row r="62" spans="13:15" x14ac:dyDescent="0.2">
      <c r="N62" s="99">
        <f>N53*4</f>
        <v>4</v>
      </c>
      <c r="O62" s="99" t="s">
        <v>229</v>
      </c>
    </row>
    <row r="77" spans="13:15" x14ac:dyDescent="0.2">
      <c r="M77" s="103" t="s">
        <v>227</v>
      </c>
      <c r="N77" s="99">
        <f>Angela!J103</f>
        <v>1</v>
      </c>
      <c r="O77" s="99" t="s">
        <v>230</v>
      </c>
    </row>
    <row r="79" spans="13:15" x14ac:dyDescent="0.2">
      <c r="M79" t="s">
        <v>223</v>
      </c>
      <c r="N79" s="99">
        <f>Angela!H103</f>
        <v>0.35416666666666657</v>
      </c>
    </row>
    <row r="80" spans="13:15" x14ac:dyDescent="0.2">
      <c r="M80" t="s">
        <v>224</v>
      </c>
      <c r="N80" s="99">
        <f>Aurelie!H103</f>
        <v>0.37152777777777773</v>
      </c>
    </row>
    <row r="81" spans="13:15" x14ac:dyDescent="0.2">
      <c r="M81" t="s">
        <v>225</v>
      </c>
      <c r="N81" s="99">
        <f>Coralie!H103</f>
        <v>0.55555555555555547</v>
      </c>
    </row>
    <row r="82" spans="13:15" x14ac:dyDescent="0.2">
      <c r="M82" t="s">
        <v>226</v>
      </c>
      <c r="N82" s="106">
        <f>Constantin!H103</f>
        <v>0.17708333333333334</v>
      </c>
    </row>
    <row r="83" spans="13:15" x14ac:dyDescent="0.2">
      <c r="M83" t="s">
        <v>231</v>
      </c>
      <c r="N83" s="104">
        <f>SUM(JDB_Commun!C21:C22)</f>
        <v>0.125</v>
      </c>
    </row>
    <row r="84" spans="13:15" x14ac:dyDescent="0.2">
      <c r="N84" s="99">
        <f>SUM(N79:N82)+N83*4</f>
        <v>1.958333333333333</v>
      </c>
      <c r="O84" s="99" t="s">
        <v>228</v>
      </c>
    </row>
    <row r="86" spans="13:15" x14ac:dyDescent="0.2">
      <c r="N86" s="99">
        <f>N77*4</f>
        <v>4</v>
      </c>
      <c r="O86" s="99" t="s">
        <v>229</v>
      </c>
    </row>
    <row r="103" spans="13:15" x14ac:dyDescent="0.2">
      <c r="M103" s="103" t="s">
        <v>227</v>
      </c>
      <c r="N103" s="99">
        <f>Angela!J146</f>
        <v>1.857142857142857</v>
      </c>
      <c r="O103" s="99" t="s">
        <v>230</v>
      </c>
    </row>
    <row r="105" spans="13:15" x14ac:dyDescent="0.2">
      <c r="M105" t="s">
        <v>223</v>
      </c>
      <c r="N105" s="99">
        <f>Angela!H146</f>
        <v>4.8611111111111105E-2</v>
      </c>
    </row>
    <row r="106" spans="13:15" x14ac:dyDescent="0.2">
      <c r="M106" t="s">
        <v>224</v>
      </c>
      <c r="N106" s="99">
        <f>Aurelie!H146</f>
        <v>0.25347222222222221</v>
      </c>
    </row>
    <row r="107" spans="13:15" x14ac:dyDescent="0.2">
      <c r="M107" t="s">
        <v>225</v>
      </c>
      <c r="N107" s="99">
        <f>Coralie!H146</f>
        <v>0.21180555555555555</v>
      </c>
    </row>
    <row r="108" spans="13:15" x14ac:dyDescent="0.2">
      <c r="M108" t="s">
        <v>226</v>
      </c>
      <c r="N108" s="106">
        <f>Constantin!H146</f>
        <v>0.29166666666666663</v>
      </c>
    </row>
    <row r="109" spans="13:15" x14ac:dyDescent="0.2">
      <c r="M109" t="s">
        <v>231</v>
      </c>
      <c r="N109" s="104">
        <f>SUM(JDB_Commun!C23:C25)</f>
        <v>0.125</v>
      </c>
    </row>
    <row r="110" spans="13:15" x14ac:dyDescent="0.2">
      <c r="N110" s="99">
        <f>SUM(N105:N108)+N109*4</f>
        <v>1.3055555555555554</v>
      </c>
      <c r="O110" s="99" t="s">
        <v>228</v>
      </c>
    </row>
    <row r="112" spans="13:15" x14ac:dyDescent="0.2">
      <c r="N112" s="99">
        <f>N103*4</f>
        <v>7.4285714285714279</v>
      </c>
      <c r="O112" s="99" t="s">
        <v>229</v>
      </c>
    </row>
    <row r="129" spans="13:15" x14ac:dyDescent="0.2">
      <c r="M129" s="103" t="s">
        <v>227</v>
      </c>
      <c r="N129" s="99">
        <f>Angela!J187</f>
        <v>1.7619047619047619</v>
      </c>
      <c r="O129" s="99" t="s">
        <v>230</v>
      </c>
    </row>
    <row r="131" spans="13:15" x14ac:dyDescent="0.2">
      <c r="M131" t="s">
        <v>223</v>
      </c>
      <c r="N131" s="99">
        <f>Angela!H187</f>
        <v>0.52083333333333326</v>
      </c>
    </row>
    <row r="132" spans="13:15" x14ac:dyDescent="0.2">
      <c r="M132" t="s">
        <v>224</v>
      </c>
      <c r="N132" s="99">
        <f>Aurelie!H177</f>
        <v>0.72916666666666663</v>
      </c>
    </row>
    <row r="133" spans="13:15" x14ac:dyDescent="0.2">
      <c r="M133" t="s">
        <v>225</v>
      </c>
      <c r="N133" s="99">
        <f>Coralie!H187</f>
        <v>0.94444444444444442</v>
      </c>
    </row>
    <row r="134" spans="13:15" x14ac:dyDescent="0.2">
      <c r="M134" t="s">
        <v>226</v>
      </c>
      <c r="N134" s="106">
        <f>Constantin!H187</f>
        <v>0.75000000000000011</v>
      </c>
    </row>
    <row r="135" spans="13:15" x14ac:dyDescent="0.2">
      <c r="M135" t="s">
        <v>231</v>
      </c>
      <c r="N135" s="104">
        <f>SUM(JDB_Commun!C26)</f>
        <v>8.3333333333333329E-2</v>
      </c>
    </row>
    <row r="136" spans="13:15" x14ac:dyDescent="0.2">
      <c r="N136" s="99">
        <f>SUM(N131:N134)+N135*4</f>
        <v>3.2777777777777781</v>
      </c>
      <c r="O136" s="99" t="s">
        <v>228</v>
      </c>
    </row>
    <row r="138" spans="13:15" x14ac:dyDescent="0.2">
      <c r="N138" s="99">
        <f>N129*4</f>
        <v>7.0476190476190474</v>
      </c>
      <c r="O138" s="99" t="s">
        <v>229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Y1008"/>
  <sheetViews>
    <sheetView showGridLines="0" topLeftCell="A10" zoomScaleNormal="100" workbookViewId="0">
      <selection activeCell="D28" sqref="D28"/>
    </sheetView>
  </sheetViews>
  <sheetFormatPr baseColWidth="10" defaultColWidth="12.5" defaultRowHeight="15" customHeight="1" x14ac:dyDescent="0.2"/>
  <cols>
    <col min="1" max="1" width="2.5" style="14" customWidth="1"/>
    <col min="2" max="2" width="21.83203125" style="14" bestFit="1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18" t="s">
        <v>10</v>
      </c>
      <c r="C1" s="119"/>
      <c r="D1" s="11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19">
        <v>44384</v>
      </c>
      <c r="C3" s="20">
        <v>6.25E-2</v>
      </c>
      <c r="D3" s="21" t="s">
        <v>14</v>
      </c>
    </row>
    <row r="4" spans="1:25" ht="30.75" customHeight="1" x14ac:dyDescent="0.2">
      <c r="B4" s="22">
        <v>44459</v>
      </c>
      <c r="C4" s="23">
        <v>2.0833333333333332E-2</v>
      </c>
      <c r="D4" s="24" t="s">
        <v>15</v>
      </c>
    </row>
    <row r="5" spans="1:25" ht="30.75" customHeight="1" x14ac:dyDescent="0.2">
      <c r="B5" s="22">
        <v>44459</v>
      </c>
      <c r="C5" s="23">
        <v>2.0833333333333332E-2</v>
      </c>
      <c r="D5" s="24" t="s">
        <v>16</v>
      </c>
    </row>
    <row r="6" spans="1:25" ht="30.75" customHeight="1" x14ac:dyDescent="0.2">
      <c r="B6" s="22">
        <v>44468</v>
      </c>
      <c r="C6" s="25">
        <v>4.1666666666666664E-2</v>
      </c>
      <c r="D6" s="26" t="s">
        <v>17</v>
      </c>
    </row>
    <row r="7" spans="1:25" ht="30.75" customHeight="1" x14ac:dyDescent="0.2">
      <c r="B7" s="22">
        <v>44470</v>
      </c>
      <c r="C7" s="27">
        <v>1.7361111111111112E-2</v>
      </c>
      <c r="D7" s="21" t="s">
        <v>18</v>
      </c>
    </row>
    <row r="8" spans="1:25" ht="30.75" customHeight="1" x14ac:dyDescent="0.2">
      <c r="B8" s="22">
        <v>44470</v>
      </c>
      <c r="C8" s="27">
        <v>2.7777777777777776E-2</v>
      </c>
      <c r="D8" s="21" t="s">
        <v>19</v>
      </c>
    </row>
    <row r="9" spans="1:25" ht="30.75" customHeight="1" thickBot="1" x14ac:dyDescent="0.25">
      <c r="B9" s="28">
        <v>44477</v>
      </c>
      <c r="C9" s="29">
        <v>2.7777777777777776E-2</v>
      </c>
      <c r="D9" s="30" t="s">
        <v>20</v>
      </c>
    </row>
    <row r="10" spans="1:25" ht="30.75" customHeight="1" thickTop="1" x14ac:dyDescent="0.2">
      <c r="B10" s="22">
        <v>44480</v>
      </c>
      <c r="C10" s="31">
        <v>8.3333333333333329E-2</v>
      </c>
      <c r="D10" s="32" t="s">
        <v>21</v>
      </c>
    </row>
    <row r="11" spans="1:25" ht="30.75" customHeight="1" x14ac:dyDescent="0.2">
      <c r="B11" s="22">
        <v>44483</v>
      </c>
      <c r="C11" s="20">
        <v>4.1666666666666664E-2</v>
      </c>
      <c r="D11" s="21" t="s">
        <v>22</v>
      </c>
    </row>
    <row r="12" spans="1:25" ht="30.75" customHeight="1" x14ac:dyDescent="0.2">
      <c r="B12" s="22">
        <v>44487</v>
      </c>
      <c r="C12" s="20">
        <v>4.1666666666666664E-2</v>
      </c>
      <c r="D12" s="21" t="s">
        <v>23</v>
      </c>
    </row>
    <row r="13" spans="1:25" ht="30.75" customHeight="1" x14ac:dyDescent="0.2">
      <c r="B13" s="22">
        <v>44488</v>
      </c>
      <c r="C13" s="20">
        <v>4.1666666666666664E-2</v>
      </c>
      <c r="D13" s="21" t="s">
        <v>24</v>
      </c>
    </row>
    <row r="14" spans="1:25" ht="30.75" customHeight="1" x14ac:dyDescent="0.2">
      <c r="B14" s="22">
        <v>44505</v>
      </c>
      <c r="C14" s="31">
        <v>8.3333333333333329E-2</v>
      </c>
      <c r="D14" s="32" t="s">
        <v>25</v>
      </c>
    </row>
    <row r="15" spans="1:25" ht="30.75" customHeight="1" thickBot="1" x14ac:dyDescent="0.25">
      <c r="B15" s="28">
        <v>44505</v>
      </c>
      <c r="C15" s="29">
        <v>2.0833333333333332E-2</v>
      </c>
      <c r="D15" s="30" t="s">
        <v>26</v>
      </c>
    </row>
    <row r="16" spans="1:25" ht="30.75" customHeight="1" thickTop="1" x14ac:dyDescent="0.2">
      <c r="B16" s="22">
        <v>44508</v>
      </c>
      <c r="C16" s="33">
        <v>4.1666666666666664E-2</v>
      </c>
      <c r="D16" s="24" t="s">
        <v>27</v>
      </c>
    </row>
    <row r="17" spans="2:4" ht="30.75" customHeight="1" x14ac:dyDescent="0.2">
      <c r="B17" s="34">
        <v>44522</v>
      </c>
      <c r="C17" s="33">
        <v>8.3333333333333329E-2</v>
      </c>
      <c r="D17" s="35" t="s">
        <v>28</v>
      </c>
    </row>
    <row r="18" spans="2:4" ht="30.75" customHeight="1" x14ac:dyDescent="0.2">
      <c r="B18" s="34">
        <v>44526</v>
      </c>
      <c r="C18" s="33">
        <v>4.1666666666666664E-2</v>
      </c>
      <c r="D18" s="35" t="s">
        <v>23</v>
      </c>
    </row>
    <row r="19" spans="2:4" ht="30.75" customHeight="1" x14ac:dyDescent="0.2">
      <c r="B19" s="34">
        <v>44526</v>
      </c>
      <c r="C19" s="33">
        <v>4.1666666666666664E-2</v>
      </c>
      <c r="D19" s="35" t="s">
        <v>29</v>
      </c>
    </row>
    <row r="20" spans="2:4" ht="30.75" customHeight="1" thickBot="1" x14ac:dyDescent="0.25">
      <c r="B20" s="36">
        <v>44526</v>
      </c>
      <c r="C20" s="37">
        <v>1.0416666666666666E-2</v>
      </c>
      <c r="D20" s="38" t="s">
        <v>30</v>
      </c>
    </row>
    <row r="21" spans="2:4" ht="30.75" customHeight="1" thickTop="1" x14ac:dyDescent="0.2">
      <c r="B21" s="34">
        <v>44536</v>
      </c>
      <c r="C21" s="33">
        <v>8.3333333333333329E-2</v>
      </c>
      <c r="D21" s="39" t="s">
        <v>23</v>
      </c>
    </row>
    <row r="22" spans="2:4" ht="30.75" customHeight="1" thickBot="1" x14ac:dyDescent="0.25">
      <c r="B22" s="36">
        <v>44547</v>
      </c>
      <c r="C22" s="37">
        <v>4.1666666666666664E-2</v>
      </c>
      <c r="D22" s="38" t="s">
        <v>31</v>
      </c>
    </row>
    <row r="23" spans="2:4" ht="30.75" customHeight="1" thickTop="1" x14ac:dyDescent="0.2">
      <c r="B23" s="34">
        <v>44585</v>
      </c>
      <c r="C23" s="33">
        <v>4.1666666666666664E-2</v>
      </c>
      <c r="D23" s="35" t="s">
        <v>23</v>
      </c>
    </row>
    <row r="24" spans="2:4" ht="30.75" customHeight="1" x14ac:dyDescent="0.2">
      <c r="B24" s="34">
        <v>44586</v>
      </c>
      <c r="C24" s="123">
        <v>3.125E-2</v>
      </c>
      <c r="D24" s="64" t="s">
        <v>32</v>
      </c>
    </row>
    <row r="25" spans="2:4" ht="30.75" customHeight="1" x14ac:dyDescent="0.2">
      <c r="B25" s="34">
        <v>44586</v>
      </c>
      <c r="C25" s="33">
        <v>5.2083333333333336E-2</v>
      </c>
      <c r="D25" s="35" t="s">
        <v>23</v>
      </c>
    </row>
    <row r="26" spans="2:4" ht="30.75" customHeight="1" thickBot="1" x14ac:dyDescent="0.25">
      <c r="B26" s="36">
        <v>44602</v>
      </c>
      <c r="C26" s="37">
        <v>8.3333333333333329E-2</v>
      </c>
      <c r="D26" s="38" t="s">
        <v>23</v>
      </c>
    </row>
    <row r="27" spans="2:4" ht="30.75" customHeight="1" thickTop="1" x14ac:dyDescent="0.2">
      <c r="B27" s="34">
        <v>44624</v>
      </c>
      <c r="C27" s="33">
        <v>4.1666666666666664E-2</v>
      </c>
      <c r="D27" s="35" t="s">
        <v>254</v>
      </c>
    </row>
    <row r="28" spans="2:4" ht="30.75" customHeight="1" x14ac:dyDescent="0.2">
      <c r="B28" s="120"/>
      <c r="C28" s="121"/>
      <c r="D28" s="122"/>
    </row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Y1046"/>
  <sheetViews>
    <sheetView showGridLines="0" topLeftCell="A49" workbookViewId="0">
      <selection activeCell="C61" sqref="C61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5" width="7.5" style="14" customWidth="1"/>
    <col min="26" max="16384" width="12.5" style="14"/>
  </cols>
  <sheetData>
    <row r="1" spans="1:25" ht="64.5" customHeight="1" x14ac:dyDescent="0.2">
      <c r="A1" s="13"/>
      <c r="B1" s="118" t="s">
        <v>33</v>
      </c>
      <c r="C1" s="119"/>
      <c r="D1" s="11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9.5" customHeight="1" x14ac:dyDescent="0.2">
      <c r="B2" s="15" t="s">
        <v>11</v>
      </c>
      <c r="C2" s="16" t="s">
        <v>12</v>
      </c>
      <c r="D2" s="15" t="s">
        <v>13</v>
      </c>
    </row>
    <row r="3" spans="1:25" ht="30.75" customHeight="1" x14ac:dyDescent="0.2">
      <c r="B3" s="40">
        <v>44459</v>
      </c>
      <c r="C3" s="41">
        <v>6.9444444444444441E-3</v>
      </c>
      <c r="D3" s="42" t="s">
        <v>34</v>
      </c>
    </row>
    <row r="4" spans="1:25" ht="30.75" customHeight="1" x14ac:dyDescent="0.2">
      <c r="B4" s="40">
        <v>44462</v>
      </c>
      <c r="C4" s="41">
        <v>5.2083333333333336E-2</v>
      </c>
      <c r="D4" s="42" t="s">
        <v>35</v>
      </c>
    </row>
    <row r="5" spans="1:25" ht="30.75" customHeight="1" x14ac:dyDescent="0.2">
      <c r="B5" s="40">
        <v>44463</v>
      </c>
      <c r="C5" s="41">
        <v>2.7777777777777776E-2</v>
      </c>
      <c r="D5" s="42" t="s">
        <v>36</v>
      </c>
    </row>
    <row r="6" spans="1:25" ht="30.75" customHeight="1" x14ac:dyDescent="0.2">
      <c r="B6" s="40">
        <v>44464</v>
      </c>
      <c r="C6" s="41">
        <v>6.9444444444444441E-3</v>
      </c>
      <c r="D6" s="42" t="s">
        <v>37</v>
      </c>
    </row>
    <row r="7" spans="1:25" ht="30.75" customHeight="1" x14ac:dyDescent="0.2">
      <c r="B7" s="40">
        <v>44466</v>
      </c>
      <c r="C7" s="41">
        <v>4.1666666666666664E-2</v>
      </c>
      <c r="D7" s="42" t="s">
        <v>38</v>
      </c>
    </row>
    <row r="8" spans="1:25" ht="30.75" customHeight="1" x14ac:dyDescent="0.2">
      <c r="B8" s="40">
        <v>44467</v>
      </c>
      <c r="C8" s="41">
        <v>4.1666666666666664E-2</v>
      </c>
      <c r="D8" s="42" t="s">
        <v>39</v>
      </c>
    </row>
    <row r="9" spans="1:25" ht="30.75" customHeight="1" thickBot="1" x14ac:dyDescent="0.25">
      <c r="B9" s="43">
        <v>44468</v>
      </c>
      <c r="C9" s="44">
        <v>6.9444444444444441E-3</v>
      </c>
      <c r="D9" s="45" t="s">
        <v>40</v>
      </c>
    </row>
    <row r="10" spans="1:25" ht="30.75" customHeight="1" thickTop="1" x14ac:dyDescent="0.2">
      <c r="B10" s="40">
        <v>44479</v>
      </c>
      <c r="C10" s="46">
        <v>2.0833333333333332E-2</v>
      </c>
      <c r="D10" s="47" t="s">
        <v>41</v>
      </c>
    </row>
    <row r="11" spans="1:25" ht="30.75" customHeight="1" x14ac:dyDescent="0.2">
      <c r="B11" s="40">
        <v>44480</v>
      </c>
      <c r="C11" s="41">
        <v>3.125E-2</v>
      </c>
      <c r="D11" s="42" t="s">
        <v>42</v>
      </c>
    </row>
    <row r="12" spans="1:25" ht="30.75" customHeight="1" x14ac:dyDescent="0.2">
      <c r="B12" s="40">
        <v>44480</v>
      </c>
      <c r="C12" s="41">
        <v>2.0833333333333332E-2</v>
      </c>
      <c r="D12" s="42" t="s">
        <v>43</v>
      </c>
    </row>
    <row r="13" spans="1:25" ht="30.75" customHeight="1" x14ac:dyDescent="0.2">
      <c r="B13" s="40">
        <v>44482</v>
      </c>
      <c r="C13" s="41">
        <v>2.0833333333333332E-2</v>
      </c>
      <c r="D13" s="42" t="s">
        <v>44</v>
      </c>
    </row>
    <row r="14" spans="1:25" ht="30.75" customHeight="1" x14ac:dyDescent="0.2">
      <c r="B14" s="40">
        <v>44482</v>
      </c>
      <c r="C14" s="41">
        <v>2.0833333333333332E-2</v>
      </c>
      <c r="D14" s="42" t="s">
        <v>45</v>
      </c>
    </row>
    <row r="15" spans="1:25" ht="30.75" customHeight="1" x14ac:dyDescent="0.2">
      <c r="B15" s="40">
        <v>44482</v>
      </c>
      <c r="C15" s="41">
        <v>2.0833333333333332E-2</v>
      </c>
      <c r="D15" s="42" t="s">
        <v>46</v>
      </c>
    </row>
    <row r="16" spans="1:25" ht="30.75" customHeight="1" x14ac:dyDescent="0.2">
      <c r="B16" s="40">
        <v>44484</v>
      </c>
      <c r="C16" s="41">
        <v>0.125</v>
      </c>
      <c r="D16" s="42" t="s">
        <v>47</v>
      </c>
    </row>
    <row r="17" spans="2:4" ht="30.75" customHeight="1" x14ac:dyDescent="0.2">
      <c r="B17" s="40">
        <v>44484</v>
      </c>
      <c r="C17" s="41">
        <v>6.9444444444444441E-3</v>
      </c>
      <c r="D17" s="42" t="s">
        <v>40</v>
      </c>
    </row>
    <row r="18" spans="2:4" ht="30.75" customHeight="1" x14ac:dyDescent="0.2">
      <c r="B18" s="40">
        <v>44485</v>
      </c>
      <c r="C18" s="41">
        <v>0.10416666666666667</v>
      </c>
      <c r="D18" s="42" t="s">
        <v>47</v>
      </c>
    </row>
    <row r="19" spans="2:4" ht="30.75" customHeight="1" x14ac:dyDescent="0.2">
      <c r="B19" s="40">
        <v>44487</v>
      </c>
      <c r="C19" s="41">
        <v>1.3888888888888888E-2</v>
      </c>
      <c r="D19" s="42" t="s">
        <v>48</v>
      </c>
    </row>
    <row r="20" spans="2:4" ht="30.75" customHeight="1" x14ac:dyDescent="0.2">
      <c r="B20" s="40">
        <v>44491</v>
      </c>
      <c r="C20" s="46">
        <v>2.0833333333333332E-2</v>
      </c>
      <c r="D20" s="47" t="s">
        <v>49</v>
      </c>
    </row>
    <row r="21" spans="2:4" ht="30.75" customHeight="1" x14ac:dyDescent="0.2">
      <c r="B21" s="40">
        <v>44493</v>
      </c>
      <c r="C21" s="41">
        <v>1.3888888888888888E-2</v>
      </c>
      <c r="D21" s="42" t="s">
        <v>50</v>
      </c>
    </row>
    <row r="22" spans="2:4" ht="30.75" customHeight="1" x14ac:dyDescent="0.2">
      <c r="B22" s="40">
        <v>44494</v>
      </c>
      <c r="C22" s="41">
        <v>3.125E-2</v>
      </c>
      <c r="D22" s="42" t="s">
        <v>51</v>
      </c>
    </row>
    <row r="23" spans="2:4" ht="30.75" customHeight="1" x14ac:dyDescent="0.2">
      <c r="B23" s="40">
        <v>44494</v>
      </c>
      <c r="C23" s="41">
        <v>1.0416666666666666E-2</v>
      </c>
      <c r="D23" s="42" t="s">
        <v>52</v>
      </c>
    </row>
    <row r="24" spans="2:4" ht="30.75" customHeight="1" x14ac:dyDescent="0.2">
      <c r="B24" s="40">
        <v>44497</v>
      </c>
      <c r="C24" s="41">
        <v>2.0833333333333332E-2</v>
      </c>
      <c r="D24" s="42" t="s">
        <v>53</v>
      </c>
    </row>
    <row r="25" spans="2:4" ht="30.75" customHeight="1" x14ac:dyDescent="0.2">
      <c r="B25" s="40">
        <v>44497</v>
      </c>
      <c r="C25" s="41">
        <v>4.1666666666666664E-2</v>
      </c>
      <c r="D25" s="42" t="s">
        <v>54</v>
      </c>
    </row>
    <row r="26" spans="2:4" ht="30.75" customHeight="1" x14ac:dyDescent="0.2">
      <c r="B26" s="40">
        <v>44497</v>
      </c>
      <c r="C26" s="41">
        <v>1.0416666666666666E-2</v>
      </c>
      <c r="D26" s="42" t="s">
        <v>55</v>
      </c>
    </row>
    <row r="27" spans="2:4" ht="30.75" customHeight="1" x14ac:dyDescent="0.2">
      <c r="B27" s="40">
        <v>44501</v>
      </c>
      <c r="C27" s="41">
        <v>8.3333333333333329E-2</v>
      </c>
      <c r="D27" s="42" t="s">
        <v>56</v>
      </c>
    </row>
    <row r="28" spans="2:4" ht="30.75" customHeight="1" x14ac:dyDescent="0.2">
      <c r="B28" s="40">
        <v>44504</v>
      </c>
      <c r="C28" s="41">
        <v>5.2083333333333336E-2</v>
      </c>
      <c r="D28" s="42" t="s">
        <v>57</v>
      </c>
    </row>
    <row r="29" spans="2:4" ht="30.75" customHeight="1" thickBot="1" x14ac:dyDescent="0.25">
      <c r="B29" s="43">
        <v>44505</v>
      </c>
      <c r="C29" s="44">
        <v>1.0416666666666666E-2</v>
      </c>
      <c r="D29" s="48" t="s">
        <v>58</v>
      </c>
    </row>
    <row r="30" spans="2:4" ht="30.75" customHeight="1" thickTop="1" x14ac:dyDescent="0.2">
      <c r="B30" s="40">
        <v>44506</v>
      </c>
      <c r="C30" s="46">
        <v>2.0833333333333332E-2</v>
      </c>
      <c r="D30" s="47" t="s">
        <v>59</v>
      </c>
    </row>
    <row r="31" spans="2:4" ht="30.75" customHeight="1" x14ac:dyDescent="0.2">
      <c r="B31" s="40">
        <v>44515</v>
      </c>
      <c r="C31" s="41">
        <v>4.1666666666666664E-2</v>
      </c>
      <c r="D31" s="42" t="s">
        <v>60</v>
      </c>
    </row>
    <row r="32" spans="2:4" ht="30.75" customHeight="1" x14ac:dyDescent="0.2">
      <c r="B32" s="40">
        <v>44517</v>
      </c>
      <c r="C32" s="41">
        <v>0.1875</v>
      </c>
      <c r="D32" s="42" t="s">
        <v>61</v>
      </c>
    </row>
    <row r="33" spans="2:4" ht="30.75" customHeight="1" x14ac:dyDescent="0.2">
      <c r="B33" s="40">
        <v>44518</v>
      </c>
      <c r="C33" s="41">
        <v>4.1666666666666664E-2</v>
      </c>
      <c r="D33" s="42" t="s">
        <v>62</v>
      </c>
    </row>
    <row r="34" spans="2:4" ht="30.75" customHeight="1" x14ac:dyDescent="0.2">
      <c r="B34" s="40">
        <v>44519</v>
      </c>
      <c r="C34" s="41">
        <v>1.0416666666666666E-2</v>
      </c>
      <c r="D34" s="42" t="s">
        <v>63</v>
      </c>
    </row>
    <row r="35" spans="2:4" ht="32.25" customHeight="1" x14ac:dyDescent="0.2">
      <c r="B35" s="40">
        <v>44519</v>
      </c>
      <c r="C35" s="41">
        <v>8.3333333333333329E-2</v>
      </c>
      <c r="D35" s="42" t="s">
        <v>64</v>
      </c>
    </row>
    <row r="36" spans="2:4" ht="30.75" customHeight="1" x14ac:dyDescent="0.2">
      <c r="B36" s="49">
        <v>44521</v>
      </c>
      <c r="C36" s="41">
        <v>6.9444444444444441E-3</v>
      </c>
      <c r="D36" s="50" t="s">
        <v>40</v>
      </c>
    </row>
    <row r="37" spans="2:4" ht="30.75" customHeight="1" x14ac:dyDescent="0.2">
      <c r="B37" s="49">
        <v>44524</v>
      </c>
      <c r="C37" s="41">
        <v>2.0833333333333332E-2</v>
      </c>
      <c r="D37" s="50" t="s">
        <v>65</v>
      </c>
    </row>
    <row r="38" spans="2:4" ht="30.75" customHeight="1" x14ac:dyDescent="0.2">
      <c r="B38" s="49">
        <v>44525</v>
      </c>
      <c r="C38" s="41">
        <v>4.1666666666666664E-2</v>
      </c>
      <c r="D38" s="50" t="s">
        <v>66</v>
      </c>
    </row>
    <row r="39" spans="2:4" ht="30.75" customHeight="1" thickBot="1" x14ac:dyDescent="0.25">
      <c r="B39" s="51">
        <v>44525</v>
      </c>
      <c r="C39" s="44">
        <v>4.1666666666666664E-2</v>
      </c>
      <c r="D39" s="52" t="s">
        <v>67</v>
      </c>
    </row>
    <row r="40" spans="2:4" ht="30.75" customHeight="1" thickTop="1" x14ac:dyDescent="0.2">
      <c r="B40" s="49">
        <v>44528</v>
      </c>
      <c r="C40" s="41">
        <v>2.0833333333333332E-2</v>
      </c>
      <c r="D40" s="50" t="s">
        <v>68</v>
      </c>
    </row>
    <row r="41" spans="2:4" ht="30.75" customHeight="1" x14ac:dyDescent="0.2">
      <c r="B41" s="49">
        <v>44543</v>
      </c>
      <c r="C41" s="41">
        <v>8.3333333333333329E-2</v>
      </c>
      <c r="D41" s="50" t="s">
        <v>69</v>
      </c>
    </row>
    <row r="42" spans="2:4" ht="30.75" customHeight="1" x14ac:dyDescent="0.2">
      <c r="B42" s="49">
        <v>44543</v>
      </c>
      <c r="C42" s="41">
        <v>6.9444444444444441E-3</v>
      </c>
      <c r="D42" s="50" t="s">
        <v>70</v>
      </c>
    </row>
    <row r="43" spans="2:4" ht="30.75" customHeight="1" x14ac:dyDescent="0.2">
      <c r="B43" s="49">
        <v>44543</v>
      </c>
      <c r="C43" s="41">
        <v>8.3333333333333329E-2</v>
      </c>
      <c r="D43" s="50" t="s">
        <v>71</v>
      </c>
    </row>
    <row r="44" spans="2:4" ht="30.75" customHeight="1" x14ac:dyDescent="0.2">
      <c r="B44" s="49">
        <v>44544</v>
      </c>
      <c r="C44" s="41">
        <v>6.25E-2</v>
      </c>
      <c r="D44" s="50" t="s">
        <v>72</v>
      </c>
    </row>
    <row r="45" spans="2:4" ht="30.75" customHeight="1" x14ac:dyDescent="0.2">
      <c r="B45" s="49">
        <v>44545</v>
      </c>
      <c r="C45" s="41">
        <v>2.0833333333333332E-2</v>
      </c>
      <c r="D45" s="50" t="s">
        <v>73</v>
      </c>
    </row>
    <row r="46" spans="2:4" ht="30.75" customHeight="1" x14ac:dyDescent="0.2">
      <c r="B46" s="49">
        <v>44545</v>
      </c>
      <c r="C46" s="41">
        <v>1.0416666666666666E-2</v>
      </c>
      <c r="D46" s="50" t="s">
        <v>74</v>
      </c>
    </row>
    <row r="47" spans="2:4" ht="30.75" customHeight="1" x14ac:dyDescent="0.2">
      <c r="B47" s="49">
        <v>44545</v>
      </c>
      <c r="C47" s="41">
        <v>2.0833333333333332E-2</v>
      </c>
      <c r="D47" s="50" t="s">
        <v>75</v>
      </c>
    </row>
    <row r="48" spans="2:4" ht="30.75" customHeight="1" x14ac:dyDescent="0.2">
      <c r="B48" s="49">
        <v>44546</v>
      </c>
      <c r="C48" s="41">
        <v>2.0833333333333332E-2</v>
      </c>
      <c r="D48" s="50" t="s">
        <v>76</v>
      </c>
    </row>
    <row r="49" spans="2:4" ht="30.75" customHeight="1" x14ac:dyDescent="0.2">
      <c r="B49" s="49">
        <v>44546</v>
      </c>
      <c r="C49" s="41">
        <v>3.472222222222222E-3</v>
      </c>
      <c r="D49" s="50" t="s">
        <v>77</v>
      </c>
    </row>
    <row r="50" spans="2:4" ht="30.75" customHeight="1" thickBot="1" x14ac:dyDescent="0.25">
      <c r="B50" s="51">
        <v>44547</v>
      </c>
      <c r="C50" s="44">
        <v>2.0833333333333332E-2</v>
      </c>
      <c r="D50" s="52" t="s">
        <v>78</v>
      </c>
    </row>
    <row r="51" spans="2:4" ht="30.75" customHeight="1" thickTop="1" x14ac:dyDescent="0.2">
      <c r="B51" s="49">
        <v>44548</v>
      </c>
      <c r="C51" s="46">
        <v>6.9444444444444441E-3</v>
      </c>
      <c r="D51" s="53" t="s">
        <v>68</v>
      </c>
    </row>
    <row r="52" spans="2:4" ht="30.75" customHeight="1" x14ac:dyDescent="0.2">
      <c r="B52" s="49">
        <v>44585</v>
      </c>
      <c r="C52" s="41">
        <v>1.0416666666666666E-2</v>
      </c>
      <c r="D52" s="50" t="s">
        <v>79</v>
      </c>
    </row>
    <row r="53" spans="2:4" ht="30.75" customHeight="1" x14ac:dyDescent="0.2">
      <c r="B53" s="49">
        <v>44585</v>
      </c>
      <c r="C53" s="41">
        <v>1.0416666666666666E-2</v>
      </c>
      <c r="D53" s="50" t="s">
        <v>80</v>
      </c>
    </row>
    <row r="54" spans="2:4" ht="30.75" customHeight="1" thickBot="1" x14ac:dyDescent="0.25">
      <c r="B54" s="51">
        <v>44586</v>
      </c>
      <c r="C54" s="44">
        <v>2.0833333333333332E-2</v>
      </c>
      <c r="D54" s="52" t="s">
        <v>81</v>
      </c>
    </row>
    <row r="55" spans="2:4" ht="30.75" customHeight="1" thickTop="1" x14ac:dyDescent="0.2">
      <c r="B55" s="49">
        <v>44587</v>
      </c>
      <c r="C55" s="41">
        <v>8.3333333333333329E-2</v>
      </c>
      <c r="D55" s="50" t="s">
        <v>82</v>
      </c>
    </row>
    <row r="56" spans="2:4" ht="30.75" customHeight="1" x14ac:dyDescent="0.2">
      <c r="B56" s="49">
        <v>44587</v>
      </c>
      <c r="C56" s="41">
        <v>5.2083333333333336E-2</v>
      </c>
      <c r="D56" s="50" t="s">
        <v>83</v>
      </c>
    </row>
    <row r="57" spans="2:4" ht="30.75" customHeight="1" x14ac:dyDescent="0.2">
      <c r="B57" s="49">
        <v>44587</v>
      </c>
      <c r="C57" s="41">
        <v>1.0416666666666666E-2</v>
      </c>
      <c r="D57" s="50" t="s">
        <v>210</v>
      </c>
    </row>
    <row r="58" spans="2:4" ht="30.75" customHeight="1" x14ac:dyDescent="0.2">
      <c r="B58" s="49">
        <v>44590</v>
      </c>
      <c r="C58" s="41">
        <v>6.25E-2</v>
      </c>
      <c r="D58" s="50" t="s">
        <v>211</v>
      </c>
    </row>
    <row r="59" spans="2:4" ht="30.75" customHeight="1" x14ac:dyDescent="0.2">
      <c r="B59" s="49">
        <v>44614</v>
      </c>
      <c r="C59" s="41">
        <v>0.10416666666666667</v>
      </c>
      <c r="D59" s="50" t="s">
        <v>161</v>
      </c>
    </row>
    <row r="60" spans="2:4" ht="30.75" customHeight="1" x14ac:dyDescent="0.2">
      <c r="B60" s="49">
        <v>44614</v>
      </c>
      <c r="C60" s="41">
        <v>2.0833333333333332E-2</v>
      </c>
      <c r="D60" s="50" t="s">
        <v>239</v>
      </c>
    </row>
    <row r="61" spans="2:4" ht="30.75" customHeight="1" x14ac:dyDescent="0.2">
      <c r="B61" s="49">
        <v>44614</v>
      </c>
      <c r="C61" s="41">
        <v>2.0833333333333332E-2</v>
      </c>
      <c r="D61" s="50" t="s">
        <v>240</v>
      </c>
    </row>
    <row r="62" spans="2:4" ht="30.75" customHeight="1" x14ac:dyDescent="0.2">
      <c r="B62" s="49">
        <v>44615</v>
      </c>
      <c r="C62" s="41">
        <v>6.25E-2</v>
      </c>
      <c r="D62" s="50" t="s">
        <v>241</v>
      </c>
    </row>
    <row r="63" spans="2:4" ht="30.75" customHeight="1" x14ac:dyDescent="0.2">
      <c r="B63" s="49">
        <v>44621</v>
      </c>
      <c r="C63" s="41">
        <v>8.3333333333333329E-2</v>
      </c>
      <c r="D63" s="50" t="s">
        <v>247</v>
      </c>
    </row>
    <row r="64" spans="2:4" ht="30.75" customHeight="1" thickBot="1" x14ac:dyDescent="0.25">
      <c r="B64" s="51">
        <v>44621</v>
      </c>
      <c r="C64" s="44">
        <v>2.0833333333333332E-2</v>
      </c>
      <c r="D64" s="52" t="s">
        <v>248</v>
      </c>
    </row>
    <row r="65" spans="2:4" ht="30.75" customHeight="1" thickTop="1" x14ac:dyDescent="0.2">
      <c r="B65" s="49">
        <v>44625</v>
      </c>
      <c r="C65" s="46">
        <v>4.1666666666666664E-2</v>
      </c>
      <c r="D65" s="53" t="s">
        <v>255</v>
      </c>
    </row>
    <row r="66" spans="2:4" ht="30.75" customHeight="1" x14ac:dyDescent="0.2">
      <c r="B66" s="49">
        <v>44629</v>
      </c>
      <c r="C66" s="41">
        <v>1.0416666666666666E-2</v>
      </c>
      <c r="D66" s="50" t="s">
        <v>256</v>
      </c>
    </row>
    <row r="67" spans="2:4" ht="30.75" customHeight="1" x14ac:dyDescent="0.2"/>
    <row r="68" spans="2:4" ht="30.75" customHeight="1" x14ac:dyDescent="0.2"/>
    <row r="69" spans="2:4" ht="30.75" customHeight="1" x14ac:dyDescent="0.2"/>
    <row r="70" spans="2:4" ht="30.75" customHeight="1" x14ac:dyDescent="0.2"/>
    <row r="71" spans="2:4" ht="30.75" customHeight="1" x14ac:dyDescent="0.2"/>
    <row r="72" spans="2:4" ht="30.75" customHeight="1" x14ac:dyDescent="0.2"/>
    <row r="73" spans="2:4" ht="30.75" customHeight="1" x14ac:dyDescent="0.2"/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opLeftCell="A37" workbookViewId="0">
      <selection activeCell="D56" sqref="D56"/>
    </sheetView>
  </sheetViews>
  <sheetFormatPr baseColWidth="10" defaultColWidth="12.5" defaultRowHeight="15" customHeight="1" x14ac:dyDescent="0.2"/>
  <cols>
    <col min="1" max="1" width="2.5" style="14" customWidth="1"/>
    <col min="2" max="2" width="25" style="14" customWidth="1"/>
    <col min="3" max="3" width="12.83203125" style="17" customWidth="1"/>
    <col min="4" max="4" width="91.5" style="14" customWidth="1"/>
    <col min="5" max="26" width="7.5" style="14" customWidth="1"/>
    <col min="27" max="16384" width="12.5" style="14"/>
  </cols>
  <sheetData>
    <row r="1" spans="1:26" ht="64.5" customHeight="1" x14ac:dyDescent="0.2">
      <c r="A1" s="13"/>
      <c r="B1" s="118" t="s">
        <v>84</v>
      </c>
      <c r="C1" s="119"/>
      <c r="D1" s="11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9.5" customHeight="1" x14ac:dyDescent="0.2">
      <c r="B2" s="15" t="s">
        <v>11</v>
      </c>
      <c r="C2" s="16" t="s">
        <v>12</v>
      </c>
      <c r="D2" s="15" t="s">
        <v>13</v>
      </c>
    </row>
    <row r="3" spans="1:26" ht="32.25" customHeight="1" x14ac:dyDescent="0.2">
      <c r="B3" s="54">
        <v>44460</v>
      </c>
      <c r="C3" s="55">
        <v>6.9444444444444441E-3</v>
      </c>
      <c r="D3" s="21" t="s">
        <v>85</v>
      </c>
    </row>
    <row r="4" spans="1:26" ht="32.25" customHeight="1" x14ac:dyDescent="0.2">
      <c r="B4" s="54">
        <v>44461</v>
      </c>
      <c r="C4" s="55">
        <v>6.9444444444444441E-3</v>
      </c>
      <c r="D4" s="21" t="s">
        <v>86</v>
      </c>
    </row>
    <row r="5" spans="1:26" ht="32.25" customHeight="1" x14ac:dyDescent="0.2">
      <c r="B5" s="54">
        <v>44463</v>
      </c>
      <c r="C5" s="55">
        <v>1.3888888888888888E-2</v>
      </c>
      <c r="D5" s="21" t="s">
        <v>87</v>
      </c>
    </row>
    <row r="6" spans="1:26" ht="32.25" customHeight="1" x14ac:dyDescent="0.2">
      <c r="B6" s="54">
        <v>44465</v>
      </c>
      <c r="C6" s="55">
        <v>4.1666666666666664E-2</v>
      </c>
      <c r="D6" s="21" t="s">
        <v>88</v>
      </c>
    </row>
    <row r="7" spans="1:26" ht="32.25" customHeight="1" x14ac:dyDescent="0.2">
      <c r="B7" s="54">
        <v>44468</v>
      </c>
      <c r="C7" s="55">
        <v>8.3333333333333329E-2</v>
      </c>
      <c r="D7" s="21" t="s">
        <v>89</v>
      </c>
    </row>
    <row r="8" spans="1:26" ht="32.25" customHeight="1" x14ac:dyDescent="0.2">
      <c r="B8" s="54">
        <v>44472</v>
      </c>
      <c r="C8" s="55">
        <v>1.0416666666666666E-2</v>
      </c>
      <c r="D8" s="21" t="s">
        <v>90</v>
      </c>
    </row>
    <row r="9" spans="1:26" ht="32.25" customHeight="1" x14ac:dyDescent="0.2">
      <c r="B9" s="54">
        <v>44472</v>
      </c>
      <c r="C9" s="55">
        <v>2.0833333333333332E-2</v>
      </c>
      <c r="D9" s="21" t="s">
        <v>91</v>
      </c>
    </row>
    <row r="10" spans="1:26" ht="32.25" customHeight="1" x14ac:dyDescent="0.2">
      <c r="B10" s="54">
        <v>44472</v>
      </c>
      <c r="C10" s="55">
        <v>1.0416666666666666E-2</v>
      </c>
      <c r="D10" s="21" t="s">
        <v>92</v>
      </c>
    </row>
    <row r="11" spans="1:26" ht="32.25" customHeight="1" thickBot="1" x14ac:dyDescent="0.25">
      <c r="B11" s="56">
        <v>44477</v>
      </c>
      <c r="C11" s="57">
        <v>1.0416666666666666E-2</v>
      </c>
      <c r="D11" s="30" t="s">
        <v>93</v>
      </c>
    </row>
    <row r="12" spans="1:26" ht="32.25" customHeight="1" thickTop="1" x14ac:dyDescent="0.2">
      <c r="B12" s="54">
        <v>44479</v>
      </c>
      <c r="C12" s="58">
        <v>0.125</v>
      </c>
      <c r="D12" s="32" t="s">
        <v>94</v>
      </c>
    </row>
    <row r="13" spans="1:26" ht="32.25" customHeight="1" x14ac:dyDescent="0.2">
      <c r="B13" s="54">
        <v>44479</v>
      </c>
      <c r="C13" s="55">
        <v>6.9444444444444441E-3</v>
      </c>
      <c r="D13" s="21" t="s">
        <v>95</v>
      </c>
    </row>
    <row r="14" spans="1:26" ht="32.25" customHeight="1" x14ac:dyDescent="0.2">
      <c r="B14" s="54">
        <v>44479</v>
      </c>
      <c r="C14" s="55">
        <v>1.0416666666666666E-2</v>
      </c>
      <c r="D14" s="21" t="s">
        <v>96</v>
      </c>
    </row>
    <row r="15" spans="1:26" ht="32.25" customHeight="1" x14ac:dyDescent="0.2">
      <c r="B15" s="54">
        <v>44483</v>
      </c>
      <c r="C15" s="55">
        <v>5.2083333333333336E-2</v>
      </c>
      <c r="D15" s="21" t="s">
        <v>97</v>
      </c>
    </row>
    <row r="16" spans="1:26" ht="32.25" customHeight="1" x14ac:dyDescent="0.2">
      <c r="B16" s="54">
        <v>44497</v>
      </c>
      <c r="C16" s="58">
        <v>2.0833333333333332E-2</v>
      </c>
      <c r="D16" s="32" t="s">
        <v>98</v>
      </c>
    </row>
    <row r="17" spans="2:4" ht="32.25" customHeight="1" x14ac:dyDescent="0.2">
      <c r="B17" s="54">
        <v>44504</v>
      </c>
      <c r="C17" s="55">
        <v>1.0416666666666666E-2</v>
      </c>
      <c r="D17" s="21" t="s">
        <v>98</v>
      </c>
    </row>
    <row r="18" spans="2:4" ht="32.25" customHeight="1" x14ac:dyDescent="0.2">
      <c r="B18" s="54">
        <v>44505</v>
      </c>
      <c r="C18" s="55">
        <v>4.1666666666666664E-2</v>
      </c>
      <c r="D18" s="21" t="s">
        <v>99</v>
      </c>
    </row>
    <row r="19" spans="2:4" ht="32.25" customHeight="1" thickBot="1" x14ac:dyDescent="0.25">
      <c r="B19" s="56">
        <v>44505</v>
      </c>
      <c r="C19" s="57">
        <v>4.1666666666666664E-2</v>
      </c>
      <c r="D19" s="30" t="s">
        <v>100</v>
      </c>
    </row>
    <row r="20" spans="2:4" ht="32.25" customHeight="1" thickTop="1" x14ac:dyDescent="0.2">
      <c r="B20" s="54">
        <v>44515</v>
      </c>
      <c r="C20" s="58">
        <v>1.0416666666666666E-2</v>
      </c>
      <c r="D20" s="32" t="s">
        <v>101</v>
      </c>
    </row>
    <row r="21" spans="2:4" ht="32.25" customHeight="1" x14ac:dyDescent="0.2">
      <c r="B21" s="54">
        <v>44518</v>
      </c>
      <c r="C21" s="55">
        <v>5.2083333333333336E-2</v>
      </c>
      <c r="D21" s="21" t="s">
        <v>102</v>
      </c>
    </row>
    <row r="22" spans="2:4" ht="32.25" customHeight="1" x14ac:dyDescent="0.2">
      <c r="B22" s="54">
        <v>44519</v>
      </c>
      <c r="C22" s="55">
        <v>8.3333333333333329E-2</v>
      </c>
      <c r="D22" s="21" t="s">
        <v>103</v>
      </c>
    </row>
    <row r="23" spans="2:4" ht="32.25" customHeight="1" x14ac:dyDescent="0.2">
      <c r="B23" s="54">
        <v>44519</v>
      </c>
      <c r="C23" s="55">
        <v>6.9444444444444441E-3</v>
      </c>
      <c r="D23" s="21" t="s">
        <v>98</v>
      </c>
    </row>
    <row r="24" spans="2:4" ht="32.25" customHeight="1" x14ac:dyDescent="0.2">
      <c r="B24" s="54">
        <v>44519</v>
      </c>
      <c r="C24" s="55">
        <v>8.3333333333333329E-2</v>
      </c>
      <c r="D24" s="21" t="s">
        <v>104</v>
      </c>
    </row>
    <row r="25" spans="2:4" ht="32.25" customHeight="1" x14ac:dyDescent="0.2">
      <c r="B25" s="59">
        <v>44524</v>
      </c>
      <c r="C25" s="55">
        <v>2.0833333333333332E-2</v>
      </c>
      <c r="D25" s="60" t="s">
        <v>105</v>
      </c>
    </row>
    <row r="26" spans="2:4" ht="32.25" customHeight="1" x14ac:dyDescent="0.2">
      <c r="B26" s="59">
        <v>44524</v>
      </c>
      <c r="C26" s="55">
        <v>3.125E-2</v>
      </c>
      <c r="D26" s="60" t="s">
        <v>106</v>
      </c>
    </row>
    <row r="27" spans="2:4" ht="30.75" customHeight="1" x14ac:dyDescent="0.2">
      <c r="B27" s="59">
        <v>44525</v>
      </c>
      <c r="C27" s="55">
        <v>8.3333333333333329E-2</v>
      </c>
      <c r="D27" s="60" t="s">
        <v>107</v>
      </c>
    </row>
    <row r="28" spans="2:4" ht="30.75" customHeight="1" thickBot="1" x14ac:dyDescent="0.25">
      <c r="B28" s="61">
        <v>44525</v>
      </c>
      <c r="C28" s="57">
        <v>2.0833333333333332E-2</v>
      </c>
      <c r="D28" s="62" t="s">
        <v>108</v>
      </c>
    </row>
    <row r="29" spans="2:4" ht="30.75" customHeight="1" thickTop="1" x14ac:dyDescent="0.2">
      <c r="B29" s="59">
        <v>44532</v>
      </c>
      <c r="C29" s="55">
        <v>3.125E-2</v>
      </c>
      <c r="D29" s="60" t="s">
        <v>109</v>
      </c>
    </row>
    <row r="30" spans="2:4" ht="30.75" customHeight="1" x14ac:dyDescent="0.2">
      <c r="B30" s="59">
        <v>44533</v>
      </c>
      <c r="C30" s="55">
        <v>3.472222222222222E-3</v>
      </c>
      <c r="D30" s="60" t="s">
        <v>110</v>
      </c>
    </row>
    <row r="31" spans="2:4" ht="30.75" customHeight="1" x14ac:dyDescent="0.2">
      <c r="B31" s="59">
        <v>44533</v>
      </c>
      <c r="C31" s="55">
        <v>1.3888888888888888E-2</v>
      </c>
      <c r="D31" s="60" t="s">
        <v>101</v>
      </c>
    </row>
    <row r="32" spans="2:4" ht="30.75" customHeight="1" x14ac:dyDescent="0.2">
      <c r="B32" s="59">
        <v>44533</v>
      </c>
      <c r="C32" s="55">
        <v>6.25E-2</v>
      </c>
      <c r="D32" s="60" t="s">
        <v>111</v>
      </c>
    </row>
    <row r="33" spans="2:4" ht="30.75" customHeight="1" x14ac:dyDescent="0.2">
      <c r="B33" s="59">
        <v>44533</v>
      </c>
      <c r="C33" s="55">
        <v>3.125E-2</v>
      </c>
      <c r="D33" s="60" t="s">
        <v>112</v>
      </c>
    </row>
    <row r="34" spans="2:4" ht="30.75" customHeight="1" x14ac:dyDescent="0.2">
      <c r="B34" s="59">
        <v>44536</v>
      </c>
      <c r="C34" s="55">
        <v>1.0416666666666666E-2</v>
      </c>
      <c r="D34" s="60" t="s">
        <v>113</v>
      </c>
    </row>
    <row r="35" spans="2:4" ht="30.75" customHeight="1" x14ac:dyDescent="0.2">
      <c r="B35" s="59">
        <v>44543</v>
      </c>
      <c r="C35" s="55">
        <v>8.3333333333333329E-2</v>
      </c>
      <c r="D35" s="60" t="s">
        <v>114</v>
      </c>
    </row>
    <row r="36" spans="2:4" ht="30.75" customHeight="1" x14ac:dyDescent="0.2">
      <c r="B36" s="59">
        <v>44543</v>
      </c>
      <c r="C36" s="55">
        <v>1.0416666666666666E-2</v>
      </c>
      <c r="D36" s="60" t="s">
        <v>101</v>
      </c>
    </row>
    <row r="37" spans="2:4" ht="30.75" customHeight="1" x14ac:dyDescent="0.2">
      <c r="B37" s="59">
        <v>44546</v>
      </c>
      <c r="C37" s="55">
        <v>8.3333333333333329E-2</v>
      </c>
      <c r="D37" s="63" t="s">
        <v>115</v>
      </c>
    </row>
    <row r="38" spans="2:4" ht="30.75" customHeight="1" x14ac:dyDescent="0.2">
      <c r="B38" s="59">
        <v>44546</v>
      </c>
      <c r="C38" s="55">
        <v>3.472222222222222E-3</v>
      </c>
      <c r="D38" s="60" t="s">
        <v>116</v>
      </c>
    </row>
    <row r="39" spans="2:4" ht="30.75" customHeight="1" x14ac:dyDescent="0.2">
      <c r="B39" s="59">
        <v>44546</v>
      </c>
      <c r="C39" s="55">
        <v>6.9444444444444441E-3</v>
      </c>
      <c r="D39" s="60" t="s">
        <v>117</v>
      </c>
    </row>
    <row r="40" spans="2:4" ht="30.75" customHeight="1" thickBot="1" x14ac:dyDescent="0.25">
      <c r="B40" s="61">
        <v>44546</v>
      </c>
      <c r="C40" s="57">
        <v>3.125E-2</v>
      </c>
      <c r="D40" s="62" t="s">
        <v>111</v>
      </c>
    </row>
    <row r="41" spans="2:4" ht="30.75" customHeight="1" thickTop="1" x14ac:dyDescent="0.2">
      <c r="B41" s="59">
        <v>44574</v>
      </c>
      <c r="C41" s="58">
        <v>2.0833333333333332E-2</v>
      </c>
      <c r="D41" s="64" t="s">
        <v>118</v>
      </c>
    </row>
    <row r="42" spans="2:4" ht="30.75" customHeight="1" x14ac:dyDescent="0.2">
      <c r="B42" s="59">
        <v>44574</v>
      </c>
      <c r="C42" s="55">
        <v>1.0416666666666666E-2</v>
      </c>
      <c r="D42" s="63" t="s">
        <v>101</v>
      </c>
    </row>
    <row r="43" spans="2:4" ht="30.75" customHeight="1" x14ac:dyDescent="0.2">
      <c r="B43" s="59">
        <v>44577</v>
      </c>
      <c r="C43" s="55">
        <v>0.10416666666666667</v>
      </c>
      <c r="D43" s="63" t="s">
        <v>119</v>
      </c>
    </row>
    <row r="44" spans="2:4" ht="30.75" customHeight="1" x14ac:dyDescent="0.2">
      <c r="B44" s="59">
        <v>44578</v>
      </c>
      <c r="C44" s="55">
        <v>4.1666666666666664E-2</v>
      </c>
      <c r="D44" s="63" t="s">
        <v>120</v>
      </c>
    </row>
    <row r="45" spans="2:4" ht="30.75" customHeight="1" x14ac:dyDescent="0.2">
      <c r="B45" s="59">
        <v>44585</v>
      </c>
      <c r="C45" s="55">
        <v>1.3888888888888888E-2</v>
      </c>
      <c r="D45" s="63" t="s">
        <v>117</v>
      </c>
    </row>
    <row r="46" spans="2:4" ht="30.75" customHeight="1" x14ac:dyDescent="0.2">
      <c r="B46" s="59">
        <v>44585</v>
      </c>
      <c r="C46" s="55">
        <v>4.1666666666666664E-2</v>
      </c>
      <c r="D46" s="63" t="s">
        <v>111</v>
      </c>
    </row>
    <row r="47" spans="2:4" ht="30.75" customHeight="1" thickBot="1" x14ac:dyDescent="0.25">
      <c r="B47" s="61">
        <v>44586</v>
      </c>
      <c r="C47" s="57">
        <v>2.0833333333333332E-2</v>
      </c>
      <c r="D47" s="62" t="s">
        <v>121</v>
      </c>
    </row>
    <row r="48" spans="2:4" ht="30.75" customHeight="1" thickTop="1" x14ac:dyDescent="0.2">
      <c r="B48" s="59">
        <v>44587</v>
      </c>
      <c r="C48" s="58">
        <v>4.1666666666666664E-2</v>
      </c>
      <c r="D48" s="64" t="s">
        <v>122</v>
      </c>
    </row>
    <row r="49" spans="2:4" ht="30.75" customHeight="1" x14ac:dyDescent="0.2">
      <c r="B49" s="59">
        <v>44587</v>
      </c>
      <c r="C49" s="55">
        <v>0.125</v>
      </c>
      <c r="D49" s="63" t="s">
        <v>111</v>
      </c>
    </row>
    <row r="50" spans="2:4" ht="30.75" customHeight="1" x14ac:dyDescent="0.2">
      <c r="B50" s="54">
        <v>44602</v>
      </c>
      <c r="C50" s="94">
        <v>0.16666666666666666</v>
      </c>
      <c r="D50" s="85" t="s">
        <v>216</v>
      </c>
    </row>
    <row r="51" spans="2:4" ht="30.75" customHeight="1" x14ac:dyDescent="0.2">
      <c r="B51" s="54">
        <v>44603</v>
      </c>
      <c r="C51" s="94">
        <v>0.16666666666666666</v>
      </c>
      <c r="D51" s="85" t="s">
        <v>217</v>
      </c>
    </row>
    <row r="52" spans="2:4" ht="30.75" customHeight="1" x14ac:dyDescent="0.2">
      <c r="B52" s="54">
        <v>44611</v>
      </c>
      <c r="C52" s="94">
        <v>0.16666666666666666</v>
      </c>
      <c r="D52" s="85" t="s">
        <v>218</v>
      </c>
    </row>
    <row r="53" spans="2:4" ht="30.75" customHeight="1" x14ac:dyDescent="0.2">
      <c r="B53" s="95">
        <v>44611</v>
      </c>
      <c r="C53" s="96">
        <v>4.1666666666666664E-2</v>
      </c>
      <c r="D53" s="105" t="s">
        <v>111</v>
      </c>
    </row>
    <row r="54" spans="2:4" ht="30.75" customHeight="1" thickBot="1" x14ac:dyDescent="0.25">
      <c r="B54" s="56">
        <v>44621</v>
      </c>
      <c r="C54" s="57">
        <v>2.0833333333333332E-2</v>
      </c>
      <c r="D54" s="30" t="s">
        <v>249</v>
      </c>
    </row>
    <row r="55" spans="2:4" ht="30.75" customHeight="1" thickTop="1" x14ac:dyDescent="0.2">
      <c r="B55" s="95">
        <v>44629</v>
      </c>
      <c r="C55" s="124">
        <v>2.0833333333333332E-2</v>
      </c>
      <c r="D55" s="130" t="s">
        <v>111</v>
      </c>
    </row>
    <row r="56" spans="2:4" ht="30.75" customHeight="1" x14ac:dyDescent="0.2">
      <c r="B56" s="95"/>
      <c r="C56" s="97"/>
      <c r="D56" s="98"/>
    </row>
    <row r="57" spans="2:4" ht="30.75" customHeight="1" x14ac:dyDescent="0.2"/>
    <row r="58" spans="2:4" ht="30.75" customHeight="1" x14ac:dyDescent="0.2"/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Commun</vt:lpstr>
      <vt:lpstr>Angela</vt:lpstr>
      <vt:lpstr>Aurelie</vt:lpstr>
      <vt:lpstr>Coralie</vt:lpstr>
      <vt:lpstr>Constantin</vt:lpstr>
      <vt:lpstr>Comparaison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2022-03-09T11:06:43Z</dcterms:modified>
</cp:coreProperties>
</file>