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7529A501-28EC-174C-B88C-D121D48345D5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1" i="20" l="1"/>
  <c r="H291" i="18"/>
  <c r="D279" i="20"/>
  <c r="D278" i="20"/>
  <c r="D278" i="19"/>
  <c r="D279" i="18"/>
  <c r="D278" i="18"/>
  <c r="D278" i="17"/>
  <c r="D279" i="5"/>
  <c r="D278" i="5"/>
  <c r="H291" i="19"/>
  <c r="D277" i="19"/>
  <c r="H266" i="19"/>
  <c r="D277" i="20"/>
  <c r="H266" i="18"/>
  <c r="D277" i="18"/>
  <c r="H291" i="17"/>
  <c r="H266" i="17"/>
  <c r="D277" i="17"/>
  <c r="D277" i="5"/>
  <c r="D272" i="19"/>
  <c r="D252" i="18"/>
  <c r="D253" i="18" s="1"/>
  <c r="D271" i="17"/>
  <c r="D272" i="17" s="1"/>
  <c r="D261" i="17"/>
  <c r="D252" i="5"/>
  <c r="D253" i="5" s="1"/>
  <c r="D271" i="5"/>
  <c r="D272" i="5" s="1"/>
  <c r="H239" i="19"/>
  <c r="N187" i="21"/>
  <c r="C235" i="5"/>
  <c r="N233" i="21" l="1"/>
  <c r="N239" i="21"/>
  <c r="N238" i="21"/>
  <c r="N237" i="21"/>
  <c r="N236" i="21"/>
  <c r="N235" i="21"/>
  <c r="N242" i="21"/>
  <c r="E272" i="20"/>
  <c r="E273" i="20"/>
  <c r="E274" i="20"/>
  <c r="E275" i="20"/>
  <c r="E276" i="20"/>
  <c r="E277" i="20"/>
  <c r="E278" i="20"/>
  <c r="E286" i="20"/>
  <c r="E271" i="20"/>
  <c r="D273" i="20"/>
  <c r="D274" i="20" s="1"/>
  <c r="D275" i="20" s="1"/>
  <c r="D276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E291" i="20" s="1"/>
  <c r="C271" i="20"/>
  <c r="D271" i="20" s="1"/>
  <c r="J291" i="20"/>
  <c r="J291" i="19"/>
  <c r="E272" i="19"/>
  <c r="E271" i="19"/>
  <c r="D273" i="19"/>
  <c r="C271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J291" i="18"/>
  <c r="E272" i="18"/>
  <c r="E273" i="18"/>
  <c r="E274" i="18"/>
  <c r="E275" i="18"/>
  <c r="E276" i="18"/>
  <c r="E277" i="18"/>
  <c r="E271" i="18"/>
  <c r="D273" i="18"/>
  <c r="D274" i="18" s="1"/>
  <c r="D275" i="18" s="1"/>
  <c r="D276" i="18" s="1"/>
  <c r="D280" i="18" s="1"/>
  <c r="D281" i="18" s="1"/>
  <c r="D282" i="18" s="1"/>
  <c r="D283" i="18" s="1"/>
  <c r="D284" i="18" s="1"/>
  <c r="D285" i="18" s="1"/>
  <c r="D286" i="18" s="1"/>
  <c r="D287" i="18" s="1"/>
  <c r="D288" i="18" s="1"/>
  <c r="D289" i="18" s="1"/>
  <c r="D290" i="18" s="1"/>
  <c r="D291" i="18" s="1"/>
  <c r="E291" i="18" s="1"/>
  <c r="C271" i="18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J291" i="17"/>
  <c r="E271" i="17"/>
  <c r="C271" i="17"/>
  <c r="C272" i="17" s="1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71" i="5"/>
  <c r="E272" i="5"/>
  <c r="E271" i="5"/>
  <c r="E288" i="20" l="1"/>
  <c r="E280" i="20"/>
  <c r="E287" i="20"/>
  <c r="E279" i="20"/>
  <c r="E285" i="20"/>
  <c r="E290" i="20"/>
  <c r="E282" i="20"/>
  <c r="E284" i="20"/>
  <c r="E283" i="20"/>
  <c r="E289" i="20"/>
  <c r="E281" i="20"/>
  <c r="E278" i="18"/>
  <c r="N240" i="21"/>
  <c r="E273" i="19"/>
  <c r="D274" i="19"/>
  <c r="E279" i="18"/>
  <c r="E287" i="18"/>
  <c r="E283" i="18"/>
  <c r="E285" i="18"/>
  <c r="E289" i="18"/>
  <c r="E286" i="18"/>
  <c r="E284" i="18"/>
  <c r="E290" i="18"/>
  <c r="E282" i="18"/>
  <c r="E281" i="18"/>
  <c r="E288" i="18"/>
  <c r="E280" i="18"/>
  <c r="D273" i="5"/>
  <c r="D274" i="5" s="1"/>
  <c r="C272" i="20"/>
  <c r="C273" i="20" s="1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D272" i="20"/>
  <c r="D271" i="19"/>
  <c r="D271" i="18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E274" i="19" l="1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J239" i="20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76" i="19" l="1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E276" i="19" l="1"/>
  <c r="E273" i="17"/>
  <c r="D276" i="5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E277" i="19" l="1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79" i="19" l="1"/>
  <c r="E278" i="19"/>
  <c r="D276" i="17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D280" i="19" l="1"/>
  <c r="E279" i="19"/>
  <c r="E276" i="17"/>
  <c r="E278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D281" i="19" l="1"/>
  <c r="E280" i="19"/>
  <c r="E277" i="17"/>
  <c r="D280" i="5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82" i="19" l="1"/>
  <c r="E281" i="19"/>
  <c r="D279" i="17"/>
  <c r="E278" i="17"/>
  <c r="D281" i="5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D283" i="19" l="1"/>
  <c r="E282" i="19"/>
  <c r="D280" i="17"/>
  <c r="E279" i="17"/>
  <c r="E281" i="5"/>
  <c r="D282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D284" i="19" l="1"/>
  <c r="E283" i="19"/>
  <c r="D281" i="17"/>
  <c r="E280" i="17"/>
  <c r="E282" i="5"/>
  <c r="D283" i="5"/>
  <c r="D254" i="17"/>
  <c r="D255" i="5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D285" i="19" l="1"/>
  <c r="E284" i="19"/>
  <c r="D282" i="17"/>
  <c r="E281" i="17"/>
  <c r="E283" i="5"/>
  <c r="D284" i="5"/>
  <c r="D255" i="17"/>
  <c r="E254" i="17"/>
  <c r="D256" i="5"/>
  <c r="D257" i="5" s="1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6" i="19" l="1"/>
  <c r="E285" i="19"/>
  <c r="D283" i="17"/>
  <c r="E282" i="17"/>
  <c r="E284" i="5"/>
  <c r="D285" i="5"/>
  <c r="D256" i="17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7" i="19" l="1"/>
  <c r="E286" i="19"/>
  <c r="D284" i="17"/>
  <c r="E283" i="17"/>
  <c r="E285" i="5"/>
  <c r="D286" i="5"/>
  <c r="D257" i="17"/>
  <c r="E256" i="17"/>
  <c r="D258" i="5"/>
  <c r="E257" i="5"/>
  <c r="D257" i="20"/>
  <c r="E256" i="20"/>
  <c r="E256" i="19"/>
  <c r="E256" i="18"/>
  <c r="E228" i="20"/>
  <c r="E229" i="19"/>
  <c r="D230" i="19"/>
  <c r="E228" i="18"/>
  <c r="E229" i="17"/>
  <c r="D230" i="17"/>
  <c r="D231" i="5"/>
  <c r="E230" i="5"/>
  <c r="D288" i="19" l="1"/>
  <c r="E287" i="19"/>
  <c r="D285" i="17"/>
  <c r="E284" i="17"/>
  <c r="E286" i="5"/>
  <c r="D287" i="5"/>
  <c r="D258" i="17"/>
  <c r="E257" i="17"/>
  <c r="D259" i="5"/>
  <c r="D260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9" i="19" l="1"/>
  <c r="E288" i="19"/>
  <c r="D286" i="17"/>
  <c r="E285" i="17"/>
  <c r="D288" i="5"/>
  <c r="E287" i="5"/>
  <c r="D259" i="17"/>
  <c r="E258" i="17"/>
  <c r="D261" i="5"/>
  <c r="D262" i="5" s="1"/>
  <c r="D263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D290" i="19" l="1"/>
  <c r="E289" i="19"/>
  <c r="D287" i="17"/>
  <c r="E286" i="17"/>
  <c r="D289" i="5"/>
  <c r="E288" i="5"/>
  <c r="D260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D291" i="19" l="1"/>
  <c r="E291" i="19" s="1"/>
  <c r="E290" i="19"/>
  <c r="D288" i="17"/>
  <c r="E287" i="17"/>
  <c r="D290" i="5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D289" i="17" l="1"/>
  <c r="E288" i="17"/>
  <c r="E290" i="5"/>
  <c r="D291" i="5"/>
  <c r="E291" i="5" s="1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D290" i="17" l="1"/>
  <c r="E289" i="17"/>
  <c r="D263" i="17"/>
  <c r="E262" i="17"/>
  <c r="D264" i="5"/>
  <c r="D265" i="5" s="1"/>
  <c r="D266" i="5" s="1"/>
  <c r="E263" i="5"/>
  <c r="E262" i="20"/>
  <c r="D263" i="20"/>
  <c r="E262" i="19"/>
  <c r="D263" i="19"/>
  <c r="E262" i="18"/>
  <c r="E235" i="19"/>
  <c r="D236" i="19"/>
  <c r="E235" i="17"/>
  <c r="D236" i="17"/>
  <c r="E236" i="5"/>
  <c r="D237" i="5"/>
  <c r="E234" i="20"/>
  <c r="E234" i="18"/>
  <c r="D291" i="17" l="1"/>
  <c r="E291" i="17" s="1"/>
  <c r="E290" i="17"/>
  <c r="D264" i="17"/>
  <c r="E263" i="17"/>
  <c r="E264" i="5"/>
  <c r="E263" i="20"/>
  <c r="D264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65" i="17" l="1"/>
  <c r="E264" i="17"/>
  <c r="E266" i="5"/>
  <c r="E265" i="5"/>
  <c r="D265" i="20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D266" i="17" l="1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E238" i="20" l="1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N6" i="21" s="1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D58" i="19" l="1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D59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84" i="19" l="1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88" i="18" l="1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<sst xmlns="http://schemas.openxmlformats.org/spreadsheetml/2006/main" count="650" uniqueCount="359">
  <si>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</si>
  <si>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</si>
  <si>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</si>
  <si>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</si>
  <si>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</si>
  <si>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</si>
  <si>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</si>
  <si>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</si>
  <si>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</si>
  <si>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</si>
  <si>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</si>
  <si>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</si>
  <si>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</si>
  <si>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</si>
  <si>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</si>
  <si>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</si>
  <si>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</si>
  <si>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</si>
  <si>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</si>
  <si>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</si>
  <si>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</si>
  <si>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</si>
  <si>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</si>
  <si>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</si>
  <si>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</si>
  <si>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</si>
  <si>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</si>
  <si>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</si>
  <si>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</si>
  <si>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</si>
  <si>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</si>
  <si>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</si>
  <si>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</si>
  <si>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</si>
  <si>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</si>
  <si>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</si>
  <si>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</si>
  <si>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</si>
  <si>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</si>
  <si>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</si>
  <si>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</si>
  <si>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</si>
  <si>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</si>
  <si>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</si>
  <si>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</si>
  <si>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</si>
  <si>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</si>
  <si>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</si>
  <si>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</si>
  <si>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</si>
  <si>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</si>
  <si>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</si>
  <si>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</si>
  <si>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</si>
  <si>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</si>
  <si>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</si>
  <si>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</si>
  <si>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</si>
  <si>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</si>
  <si>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</si>
  <si>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</si>
  <si>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</si>
  <si>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</si>
  <si>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</si>
  <si>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</si>
  <si>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</si>
  <si>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</si>
  <si>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</si>
  <si>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</si>
  <si>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</si>
  <si>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</si>
  <si>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</si>
  <si>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</si>
  <si>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</si>
  <si>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</si>
  <si>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</si>
  <si>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</si>
  <si>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</si>
  <si>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</si>
  <si>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</si>
  <si>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</si>
  <si>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</si>
  <si>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</si>
  <si>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</si>
  <si>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</si>
  <si>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</si>
  <si>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</si>
  <si>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</si>
  <si>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</si>
  <si>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</si>
  <si>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</si>
  <si>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</si>
  <si>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</si>
  <si>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</si>
  <si>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</si>
  <si>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</si>
  <si>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</si>
  <si>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</si>
  <si>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</si>
  <si>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</si>
  <si>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</si>
  <si>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</si>
  <si>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</si>
  <si>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</si>
  <si>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</si>
  <si>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</si>
  <si>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</si>
  <si>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</si>
  <si>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</si>
  <si>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</si>
  <si>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</si>
  <si>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</si>
  <si>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</si>
  <si>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</si>
  <si>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</si>
  <si>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</si>
  <si>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</si>
  <si>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</si>
  <si>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</si>
  <si>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</si>
  <si>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</si>
  <si>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</si>
  <si>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</si>
  <si>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</si>
  <si>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</si>
  <si>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</si>
  <si>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</si>
  <si>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</si>
  <si>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</si>
  <si>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</si>
  <si>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</si>
  <si>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</si>
  <si>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</si>
  <si>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</si>
  <si>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</si>
  <si>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</si>
  <si>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</si>
  <si>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</si>
  <si>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</si>
  <si>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</si>
  <si>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</si>
  <si>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</si>
  <si>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</si>
  <si>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</si>
  <si>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</si>
  <si>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</si>
  <si>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</si>
  <si>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</si>
  <si>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</si>
  <si>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</si>
  <si>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</si>
  <si>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</si>
  <si>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</si>
  <si>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</si>
  <si>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</si>
  <si>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</si>
  <si>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</si>
  <si>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</si>
  <si>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</si>
  <si>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</si>
  <si>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</si>
  <si>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</si>
  <si>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</si>
  <si>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</si>
  <si>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</si>
  <si>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</si>
  <si>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</si>
  <si>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</si>
  <si>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</si>
  <si>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</si>
  <si>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</si>
  <si>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</si>
  <si>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</si>
  <si>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</si>
  <si>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</si>
  <si>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</si>
  <si>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</si>
  <si>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</si>
  <si>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</si>
  <si>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</si>
  <si>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</si>
  <si>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</si>
  <si>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</si>
  <si>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</si>
  <si>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</si>
  <si>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</si>
  <si>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</si>
  <si>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</si>
  <si>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</si>
  <si>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</si>
  <si>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</si>
  <si>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</si>
  <si>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</si>
  <si>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</si>
  <si>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</si>
  <si>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</si>
  <si>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</si>
  <si>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</si>
  <si>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</si>
  <si>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</si>
  <si>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</si>
  <si>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</si>
  <si>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</si>
  <si>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</si>
  <si>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</si>
  <si>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</si>
  <si>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</si>
  <si>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</si>
  <si>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</si>
  <si>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</si>
  <si>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</si>
  <si>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</si>
  <si>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</si>
  <si>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</si>
  <si>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</si>
  <si>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</si>
  <si>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</si>
  <si>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</si>
  <si>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</si>
  <si>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</si>
  <si>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</si>
  <si>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</si>
  <si>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</si>
  <si>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</si>
  <si>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</si>
  <si>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</si>
  <si>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</si>
  <si>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</si>
  <si>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</si>
  <si>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</si>
  <si>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</si>
  <si>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</si>
  <si>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</si>
  <si>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</si>
  <si>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</si>
  <si>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</si>
  <si>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</si>
  <si>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</si>
  <si>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</si>
  <si>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</si>
  <si>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</si>
  <si>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</si>
  <si>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</si>
  <si>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</si>
  <si>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</si>
  <si>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</si>
  <si>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</si>
  <si>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</si>
  <si>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</si>
  <si>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</si>
  <si>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</si>
  <si>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</si>
  <si>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</si>
  <si>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</si>
  <si>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</si>
  <si>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</si>
  <si>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</si>
  <si>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</si>
  <si>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</si>
  <si>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</si>
  <si>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</si>
  <si>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</si>
  <si>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</si>
  <si>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</si>
  <si>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</si>
  <si>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</si>
  <si>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</si>
  <si>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</si>
  <si>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</si>
  <si>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</si>
  <si>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</si>
  <si>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</si>
  <si>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</si>
  <si>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</si>
  <si>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</si>
  <si>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</si>
  <si>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</si>
  <si>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</si>
  <si>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</si>
  <si>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</si>
  <si>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</si>
  <si>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</si>
  <si>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</si>
  <si>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</si>
  <si>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</si>
  <si>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</si>
  <si>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</si>
  <si>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</si>
  <si>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</si>
  <si>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</si>
  <si>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</si>
  <si>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</si>
  <si>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</si>
  <si>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</si>
  <si>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</si>
  <si>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</si>
  <si>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</si>
  <si>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</si>
  <si>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</si>
  <si>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</si>
  <si>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</si>
  <si>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</si>
  <si>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</si>
  <si>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</si>
  <si>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</si>
  <si>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</si>
  <si>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</si>
  <si>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</si>
  <si>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</si>
  <si>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</si>
  <si>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</si>
  <si>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</si>
  <si>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</si>
  <si>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</si>
  <si>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</si>
  <si>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</si>
  <si>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</si>
  <si>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</si>
  <si>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</si>
  <si>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</si>
  <si>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</si>
  <si>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</si>
  <si>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</si>
  <si>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</si>
  <si>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</si>
  <si>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</si>
  <si>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</si>
  <si>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</si>
  <si>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</si>
  <si>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</si>
  <si>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</si>
  <si>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</si>
  <si>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</si>
  <si>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</si>
  <si>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</si>
  <si>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</si>
  <si>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</si>
  <si>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</si>
  <si>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</si>
  <si>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</si>
  <si>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</si>
  <si>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</si>
  <si>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</si>
  <si>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</si>
  <si>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</si>
  <si>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</si>
  <si>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</si>
  <si>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</si>
  <si>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</si>
  <si>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</si>
  <si>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</si>
  <si>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</si>
  <si>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</si>
  <si>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</si>
  <si>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</si>
  <si>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</si>
  <si>
    <t>Réunion A5</t>
  </si>
  <si>
    <t>Ecriture PV A5</t>
  </si>
  <si>
    <t>Chat WavCom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</si>
</sst>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43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8" xfId="0" applyNumberFormat="1" applyFont="1" applyFill="1" applyBorder="1" applyAlignment="1">
      <alignment horizontal="left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7" fontId="13" fillId="3" borderId="20" xfId="0" applyNumberFormat="1" applyFont="1" applyFill="1" applyBorder="1" applyAlignment="1">
      <alignment horizontal="left" vertical="center" wrapText="1"/>
    </xf>
    <xf numFmtId="166" fontId="15" fillId="0" borderId="1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168" fontId="0" fillId="0" borderId="0" xfId="0" applyNumberFormat="1" applyFill="1"/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25" fillId="2" borderId="4" xfId="0" applyNumberFormat="1" applyFont="1" applyFill="1" applyBorder="1" applyAlignment="1">
      <alignment horizontal="left" vertical="center" wrapText="1"/>
    </xf>
    <xf numFmtId="166" fontId="26" fillId="0" borderId="4" xfId="0" applyNumberFormat="1" applyFont="1" applyBorder="1" applyAlignment="1">
      <alignment horizontal="center" vertical="center" wrapText="1"/>
    </xf>
    <xf numFmtId="0" fontId="27" fillId="0" borderId="4" xfId="0" applyFont="1" applyBorder="1" applyAlignment="1">
      <alignment horizontal="left" vertical="center" wrapText="1"/>
    </xf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167" fontId="10" fillId="6" borderId="7" xfId="2" applyNumberFormat="1" applyFont="1" applyFill="1" applyBorder="1" applyAlignment="1">
      <alignment horizontal="left" vertical="center" wrapText="1"/>
    </xf>
    <xf numFmtId="166" fontId="18" fillId="0" borderId="1" xfId="2" applyNumberFormat="1" applyFont="1" applyBorder="1" applyAlignment="1">
      <alignment horizontal="center" vertical="center" wrapText="1"/>
    </xf>
    <xf numFmtId="166" fontId="18" fillId="0" borderId="12" xfId="2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Commun!$C$271:$C$291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Commun!$D$271:$D$291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3.8784722222222223</c:v>
                </c:pt>
                <c:pt idx="2">
                  <c:v>3.8784722222222223</c:v>
                </c:pt>
                <c:pt idx="3">
                  <c:v>3.7986111111111112</c:v>
                </c:pt>
                <c:pt idx="4">
                  <c:v>3.7986111111111112</c:v>
                </c:pt>
                <c:pt idx="5">
                  <c:v>3.7986111111111112</c:v>
                </c:pt>
                <c:pt idx="6">
                  <c:v>2.5173611111111112</c:v>
                </c:pt>
                <c:pt idx="7">
                  <c:v>1.9131944444444444</c:v>
                </c:pt>
                <c:pt idx="8">
                  <c:v>1.3298611111111112</c:v>
                </c:pt>
                <c:pt idx="9">
                  <c:v>1.3298611111111112</c:v>
                </c:pt>
                <c:pt idx="10">
                  <c:v>1.3298611111111112</c:v>
                </c:pt>
                <c:pt idx="11">
                  <c:v>1.3298611111111112</c:v>
                </c:pt>
                <c:pt idx="12">
                  <c:v>1.3298611111111112</c:v>
                </c:pt>
                <c:pt idx="13">
                  <c:v>1.3298611111111112</c:v>
                </c:pt>
                <c:pt idx="14">
                  <c:v>1.3298611111111112</c:v>
                </c:pt>
                <c:pt idx="15">
                  <c:v>1.3298611111111112</c:v>
                </c:pt>
                <c:pt idx="16">
                  <c:v>1.3298611111111112</c:v>
                </c:pt>
                <c:pt idx="17">
                  <c:v>1.3298611111111112</c:v>
                </c:pt>
                <c:pt idx="18">
                  <c:v>1.3298611111111112</c:v>
                </c:pt>
                <c:pt idx="19">
                  <c:v>1.3298611111111112</c:v>
                </c:pt>
                <c:pt idx="20">
                  <c:v>1.3298611111111112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0.37847222222222232</c:v>
                </c:pt>
                <c:pt idx="7">
                  <c:v>0.30555555555555564</c:v>
                </c:pt>
                <c:pt idx="8">
                  <c:v>0.30555555555555564</c:v>
                </c:pt>
                <c:pt idx="9">
                  <c:v>0.30555555555555564</c:v>
                </c:pt>
                <c:pt idx="10">
                  <c:v>0.30555555555555564</c:v>
                </c:pt>
                <c:pt idx="11">
                  <c:v>0.30555555555555564</c:v>
                </c:pt>
                <c:pt idx="12">
                  <c:v>0.30555555555555564</c:v>
                </c:pt>
                <c:pt idx="13">
                  <c:v>0.30555555555555564</c:v>
                </c:pt>
                <c:pt idx="14">
                  <c:v>0.30555555555555564</c:v>
                </c:pt>
                <c:pt idx="15">
                  <c:v>0.30555555555555564</c:v>
                </c:pt>
                <c:pt idx="16">
                  <c:v>0.30555555555555564</c:v>
                </c:pt>
                <c:pt idx="17">
                  <c:v>0.30555555555555564</c:v>
                </c:pt>
                <c:pt idx="18">
                  <c:v>0.30555555555555564</c:v>
                </c:pt>
                <c:pt idx="19">
                  <c:v>0.30555555555555564</c:v>
                </c:pt>
                <c:pt idx="20">
                  <c:v>0.30555555555555564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0.89583333333333337</c:v>
                </c:pt>
                <c:pt idx="7">
                  <c:v>0.82291666666666674</c:v>
                </c:pt>
                <c:pt idx="8">
                  <c:v>0.69791666666666674</c:v>
                </c:pt>
                <c:pt idx="9">
                  <c:v>0.69791666666666674</c:v>
                </c:pt>
                <c:pt idx="10">
                  <c:v>0.69791666666666674</c:v>
                </c:pt>
                <c:pt idx="11">
                  <c:v>0.69791666666666674</c:v>
                </c:pt>
                <c:pt idx="12">
                  <c:v>0.69791666666666674</c:v>
                </c:pt>
                <c:pt idx="13">
                  <c:v>0.69791666666666674</c:v>
                </c:pt>
                <c:pt idx="14">
                  <c:v>0.69791666666666674</c:v>
                </c:pt>
                <c:pt idx="15">
                  <c:v>0.69791666666666674</c:v>
                </c:pt>
                <c:pt idx="16">
                  <c:v>0.69791666666666674</c:v>
                </c:pt>
                <c:pt idx="17">
                  <c:v>0.69791666666666674</c:v>
                </c:pt>
                <c:pt idx="18">
                  <c:v>0.69791666666666674</c:v>
                </c:pt>
                <c:pt idx="19">
                  <c:v>0.69791666666666674</c:v>
                </c:pt>
                <c:pt idx="20">
                  <c:v>0.69791666666666674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0.65972222222222221</c:v>
                </c:pt>
                <c:pt idx="7">
                  <c:v>0.44097222222222221</c:v>
                </c:pt>
                <c:pt idx="8">
                  <c:v>0.44097222222222221</c:v>
                </c:pt>
                <c:pt idx="9">
                  <c:v>0.44097222222222221</c:v>
                </c:pt>
                <c:pt idx="10">
                  <c:v>0.44097222222222221</c:v>
                </c:pt>
                <c:pt idx="11">
                  <c:v>0.44097222222222221</c:v>
                </c:pt>
                <c:pt idx="12">
                  <c:v>0.44097222222222221</c:v>
                </c:pt>
                <c:pt idx="13">
                  <c:v>0.44097222222222221</c:v>
                </c:pt>
                <c:pt idx="14">
                  <c:v>0.44097222222222221</c:v>
                </c:pt>
                <c:pt idx="15">
                  <c:v>0.44097222222222221</c:v>
                </c:pt>
                <c:pt idx="16">
                  <c:v>0.44097222222222221</c:v>
                </c:pt>
                <c:pt idx="17">
                  <c:v>0.44097222222222221</c:v>
                </c:pt>
                <c:pt idx="18">
                  <c:v>0.44097222222222221</c:v>
                </c:pt>
                <c:pt idx="19">
                  <c:v>0.44097222222222221</c:v>
                </c:pt>
                <c:pt idx="20">
                  <c:v>0.44097222222222221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0.34375000000000006</c:v>
                </c:pt>
                <c:pt idx="8">
                  <c:v>-0.11458333333333326</c:v>
                </c:pt>
                <c:pt idx="9">
                  <c:v>-0.11458333333333326</c:v>
                </c:pt>
                <c:pt idx="10">
                  <c:v>-0.11458333333333326</c:v>
                </c:pt>
                <c:pt idx="11">
                  <c:v>-0.11458333333333326</c:v>
                </c:pt>
                <c:pt idx="12">
                  <c:v>-0.11458333333333326</c:v>
                </c:pt>
                <c:pt idx="13">
                  <c:v>-0.11458333333333326</c:v>
                </c:pt>
                <c:pt idx="14">
                  <c:v>-0.11458333333333326</c:v>
                </c:pt>
                <c:pt idx="15">
                  <c:v>-0.11458333333333326</c:v>
                </c:pt>
                <c:pt idx="16">
                  <c:v>-0.11458333333333326</c:v>
                </c:pt>
                <c:pt idx="17">
                  <c:v>-0.11458333333333326</c:v>
                </c:pt>
                <c:pt idx="18">
                  <c:v>-0.11458333333333326</c:v>
                </c:pt>
                <c:pt idx="19">
                  <c:v>-0.11458333333333326</c:v>
                </c:pt>
                <c:pt idx="20">
                  <c:v>-0.11458333333333326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0.37847222222222232</c:v>
                </c:pt>
                <c:pt idx="7">
                  <c:v>0.30555555555555564</c:v>
                </c:pt>
                <c:pt idx="8">
                  <c:v>0.30555555555555564</c:v>
                </c:pt>
                <c:pt idx="9">
                  <c:v>0.30555555555555564</c:v>
                </c:pt>
                <c:pt idx="10">
                  <c:v>0.30555555555555564</c:v>
                </c:pt>
                <c:pt idx="11">
                  <c:v>0.30555555555555564</c:v>
                </c:pt>
                <c:pt idx="12">
                  <c:v>0.30555555555555564</c:v>
                </c:pt>
                <c:pt idx="13">
                  <c:v>0.30555555555555564</c:v>
                </c:pt>
                <c:pt idx="14">
                  <c:v>0.30555555555555564</c:v>
                </c:pt>
                <c:pt idx="15">
                  <c:v>0.30555555555555564</c:v>
                </c:pt>
                <c:pt idx="16">
                  <c:v>0.30555555555555564</c:v>
                </c:pt>
                <c:pt idx="17">
                  <c:v>0.30555555555555564</c:v>
                </c:pt>
                <c:pt idx="18">
                  <c:v>0.30555555555555564</c:v>
                </c:pt>
                <c:pt idx="19">
                  <c:v>0.30555555555555564</c:v>
                </c:pt>
                <c:pt idx="20">
                  <c:v>0.30555555555555564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0.89583333333333337</c:v>
                </c:pt>
                <c:pt idx="7">
                  <c:v>0.82291666666666674</c:v>
                </c:pt>
                <c:pt idx="8">
                  <c:v>0.69791666666666674</c:v>
                </c:pt>
                <c:pt idx="9">
                  <c:v>0.69791666666666674</c:v>
                </c:pt>
                <c:pt idx="10">
                  <c:v>0.69791666666666674</c:v>
                </c:pt>
                <c:pt idx="11">
                  <c:v>0.69791666666666674</c:v>
                </c:pt>
                <c:pt idx="12">
                  <c:v>0.69791666666666674</c:v>
                </c:pt>
                <c:pt idx="13">
                  <c:v>0.69791666666666674</c:v>
                </c:pt>
                <c:pt idx="14">
                  <c:v>0.69791666666666674</c:v>
                </c:pt>
                <c:pt idx="15">
                  <c:v>0.69791666666666674</c:v>
                </c:pt>
                <c:pt idx="16">
                  <c:v>0.69791666666666674</c:v>
                </c:pt>
                <c:pt idx="17">
                  <c:v>0.69791666666666674</c:v>
                </c:pt>
                <c:pt idx="18">
                  <c:v>0.69791666666666674</c:v>
                </c:pt>
                <c:pt idx="19">
                  <c:v>0.69791666666666674</c:v>
                </c:pt>
                <c:pt idx="20">
                  <c:v>0.69791666666666674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0.65972222222222221</c:v>
                </c:pt>
                <c:pt idx="7">
                  <c:v>0.44097222222222221</c:v>
                </c:pt>
                <c:pt idx="8">
                  <c:v>0.44097222222222221</c:v>
                </c:pt>
                <c:pt idx="9">
                  <c:v>0.44097222222222221</c:v>
                </c:pt>
                <c:pt idx="10">
                  <c:v>0.44097222222222221</c:v>
                </c:pt>
                <c:pt idx="11">
                  <c:v>0.44097222222222221</c:v>
                </c:pt>
                <c:pt idx="12">
                  <c:v>0.44097222222222221</c:v>
                </c:pt>
                <c:pt idx="13">
                  <c:v>0.44097222222222221</c:v>
                </c:pt>
                <c:pt idx="14">
                  <c:v>0.44097222222222221</c:v>
                </c:pt>
                <c:pt idx="15">
                  <c:v>0.44097222222222221</c:v>
                </c:pt>
                <c:pt idx="16">
                  <c:v>0.44097222222222221</c:v>
                </c:pt>
                <c:pt idx="17">
                  <c:v>0.44097222222222221</c:v>
                </c:pt>
                <c:pt idx="18">
                  <c:v>0.44097222222222221</c:v>
                </c:pt>
                <c:pt idx="19">
                  <c:v>0.44097222222222221</c:v>
                </c:pt>
                <c:pt idx="20">
                  <c:v>0.44097222222222221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0.34375000000000006</c:v>
                </c:pt>
                <c:pt idx="8">
                  <c:v>-0.11458333333333326</c:v>
                </c:pt>
                <c:pt idx="9">
                  <c:v>-0.11458333333333326</c:v>
                </c:pt>
                <c:pt idx="10">
                  <c:v>-0.11458333333333326</c:v>
                </c:pt>
                <c:pt idx="11">
                  <c:v>-0.11458333333333326</c:v>
                </c:pt>
                <c:pt idx="12">
                  <c:v>-0.11458333333333326</c:v>
                </c:pt>
                <c:pt idx="13">
                  <c:v>-0.11458333333333326</c:v>
                </c:pt>
                <c:pt idx="14">
                  <c:v>-0.11458333333333326</c:v>
                </c:pt>
                <c:pt idx="15">
                  <c:v>-0.11458333333333326</c:v>
                </c:pt>
                <c:pt idx="16">
                  <c:v>-0.11458333333333326</c:v>
                </c:pt>
                <c:pt idx="17">
                  <c:v>-0.11458333333333326</c:v>
                </c:pt>
                <c:pt idx="18">
                  <c:v>-0.11458333333333326</c:v>
                </c:pt>
                <c:pt idx="19">
                  <c:v>-0.11458333333333326</c:v>
                </c:pt>
                <c:pt idx="20">
                  <c:v>-0.11458333333333326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4.2247023809523805</c:v>
                </c:pt>
                <c:pt idx="10">
                  <c:v>4.2247023809523805</c:v>
                </c:pt>
                <c:pt idx="11">
                  <c:v>4.2247023809523805</c:v>
                </c:pt>
                <c:pt idx="12">
                  <c:v>4.2247023809523805</c:v>
                </c:pt>
                <c:pt idx="13">
                  <c:v>4.1101190476190474</c:v>
                </c:pt>
                <c:pt idx="14">
                  <c:v>4.1101190476190474</c:v>
                </c:pt>
                <c:pt idx="15">
                  <c:v>4.1101190476190474</c:v>
                </c:pt>
                <c:pt idx="16">
                  <c:v>4.0684523809523805</c:v>
                </c:pt>
                <c:pt idx="17">
                  <c:v>4.0684523809523805</c:v>
                </c:pt>
                <c:pt idx="18">
                  <c:v>4.0267857142857135</c:v>
                </c:pt>
                <c:pt idx="19">
                  <c:v>3.9017857142857135</c:v>
                </c:pt>
                <c:pt idx="20">
                  <c:v>3.9017857142857135</c:v>
                </c:pt>
                <c:pt idx="21">
                  <c:v>3.8392857142857135</c:v>
                </c:pt>
                <c:pt idx="22">
                  <c:v>3.7767857142857135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0" totalsRowShown="0" totalsRowBorderDxfId="21">
  <autoFilter ref="B2:D30" xr:uid="{00000000-0009-0000-0100-000001000000}"/>
  <tableColumns count="3">
    <tableColumn id="1" xr3:uid="{CD3EE646-83A2-4C43-BE17-1D13A1789997}" name="DATE" dataDxfId="20" totalsRowDxfId="19"/>
    <tableColumn id="2" xr3:uid="{35B558AF-A00C-8A47-8F22-48D29FAC35F3}" name="DURÉE" dataDxfId="18" totalsRowDxfId="17"/>
    <tableColumn id="3" xr3:uid="{4C1F4176-4430-7541-BDFD-529187E4605B}" name="ÉVÉNEMENT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04">
  <autoFilter ref="B2:D104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101">
  <autoFilter ref="B2:D101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38" totalsRowShown="0">
  <autoFilter ref="B2:D138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73">
  <autoFilter ref="B2:D73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1"/>
  <sheetViews>
    <sheetView showGridLines="0" zoomScaleNormal="100" workbookViewId="0">
      <pane ySplit="1" topLeftCell="A253" activePane="bottomLeft" state="frozen"/>
      <selection pane="bottomLeft" activeCell="F285" sqref="F285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9" t="s">
        <v>8</v>
      </c>
      <c r="C2" s="130"/>
      <c r="D2" s="130"/>
      <c r="E2" s="130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9" t="s">
        <v>3</v>
      </c>
      <c r="C25" s="130"/>
      <c r="D25" s="130"/>
      <c r="E25" s="130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9" t="s">
        <v>4</v>
      </c>
      <c r="C57" s="130"/>
      <c r="D57" s="130"/>
      <c r="E57" s="130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9" t="s">
        <v>5</v>
      </c>
      <c r="C82" s="130"/>
      <c r="D82" s="130"/>
      <c r="E82" s="130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9" t="s">
        <v>6</v>
      </c>
      <c r="C107" s="130"/>
      <c r="D107" s="130"/>
      <c r="E107" s="130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9" t="s">
        <v>9</v>
      </c>
      <c r="C150" s="130"/>
      <c r="D150" s="130"/>
      <c r="E150" s="130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29" t="s">
        <v>253</v>
      </c>
      <c r="C191" s="130"/>
      <c r="D191" s="130"/>
      <c r="E191" s="130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29" t="s">
        <v>307</v>
      </c>
      <c r="C217" s="130"/>
      <c r="D217" s="130"/>
      <c r="E217" s="130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" x14ac:dyDescent="0.2">
      <c r="B243" s="129" t="s">
        <v>327</v>
      </c>
      <c r="C243" s="130"/>
      <c r="D243" s="130"/>
      <c r="E243" s="130"/>
    </row>
    <row r="244" spans="1:5" x14ac:dyDescent="0.2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 x14ac:dyDescent="0.2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 x14ac:dyDescent="0.2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64" si="33">D245</f>
        <v>4.3809523809523805</v>
      </c>
      <c r="E246" s="9">
        <f t="shared" si="30"/>
        <v>1</v>
      </c>
    </row>
    <row r="247" spans="1:5" x14ac:dyDescent="0.2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 x14ac:dyDescent="0.2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 x14ac:dyDescent="0.2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 x14ac:dyDescent="0.2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 x14ac:dyDescent="0.2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 x14ac:dyDescent="0.2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 x14ac:dyDescent="0.2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4.2247023809523805</v>
      </c>
      <c r="E253" s="9">
        <f t="shared" si="30"/>
        <v>0.96433423913043481</v>
      </c>
    </row>
    <row r="254" spans="1:5" x14ac:dyDescent="0.2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4.2247023809523805</v>
      </c>
      <c r="E254" s="9">
        <f t="shared" si="30"/>
        <v>0.96433423913043481</v>
      </c>
    </row>
    <row r="255" spans="1:5" x14ac:dyDescent="0.2">
      <c r="A255">
        <v>12</v>
      </c>
      <c r="B255" s="4">
        <f t="shared" si="31"/>
        <v>44679</v>
      </c>
      <c r="C255" s="5">
        <f t="shared" si="32"/>
        <v>2.2857142857142829</v>
      </c>
      <c r="D255" s="5">
        <f t="shared" si="33"/>
        <v>4.2247023809523805</v>
      </c>
      <c r="E255" s="9">
        <f t="shared" si="30"/>
        <v>0.96433423913043481</v>
      </c>
    </row>
    <row r="256" spans="1:5" x14ac:dyDescent="0.2">
      <c r="A256">
        <v>13</v>
      </c>
      <c r="B256" s="4">
        <f t="shared" si="31"/>
        <v>44680</v>
      </c>
      <c r="C256" s="5">
        <f t="shared" si="32"/>
        <v>2.0952380952380922</v>
      </c>
      <c r="D256" s="5">
        <f t="shared" si="33"/>
        <v>4.2247023809523805</v>
      </c>
      <c r="E256" s="9">
        <f t="shared" si="30"/>
        <v>0.96433423913043481</v>
      </c>
    </row>
    <row r="257" spans="1:5" x14ac:dyDescent="0.2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D256-(JDB_Aurelie!C71+JDB_Aurelie!C72)</f>
        <v>4.1101190476190474</v>
      </c>
      <c r="E257" s="9">
        <f t="shared" si="30"/>
        <v>0.93817934782608703</v>
      </c>
    </row>
    <row r="258" spans="1:5" x14ac:dyDescent="0.2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4.1101190476190474</v>
      </c>
      <c r="E258" s="9">
        <f t="shared" si="30"/>
        <v>0.93817934782608703</v>
      </c>
    </row>
    <row r="259" spans="1:5" x14ac:dyDescent="0.2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4.1101190476190474</v>
      </c>
      <c r="E259" s="9">
        <f t="shared" si="30"/>
        <v>0.93817934782608703</v>
      </c>
    </row>
    <row r="260" spans="1:5" x14ac:dyDescent="0.2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D259-(JDB_Aurelie!C73)</f>
        <v>4.0684523809523805</v>
      </c>
      <c r="E260" s="9">
        <f t="shared" si="30"/>
        <v>0.92866847826086951</v>
      </c>
    </row>
    <row r="261" spans="1:5" x14ac:dyDescent="0.2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</f>
        <v>4.0684523809523805</v>
      </c>
      <c r="E261" s="9">
        <f t="shared" si="30"/>
        <v>0.92866847826086951</v>
      </c>
    </row>
    <row r="262" spans="1:5" x14ac:dyDescent="0.2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D261-(JDB_Angela!C94)</f>
        <v>4.0267857142857135</v>
      </c>
      <c r="E262" s="9">
        <f t="shared" si="30"/>
        <v>0.91915760869565211</v>
      </c>
    </row>
    <row r="263" spans="1:5" x14ac:dyDescent="0.2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3.9017857142857135</v>
      </c>
      <c r="E263" s="9">
        <f t="shared" si="30"/>
        <v>0.89062499999999989</v>
      </c>
    </row>
    <row r="264" spans="1:5" x14ac:dyDescent="0.2">
      <c r="A264">
        <v>21</v>
      </c>
      <c r="B264" s="4">
        <f t="shared" si="31"/>
        <v>44688</v>
      </c>
      <c r="C264" s="5">
        <f t="shared" si="32"/>
        <v>0.57142857142856851</v>
      </c>
      <c r="D264" s="5">
        <f t="shared" si="33"/>
        <v>3.9017857142857135</v>
      </c>
      <c r="E264" s="9">
        <f t="shared" si="30"/>
        <v>0.89062499999999989</v>
      </c>
    </row>
    <row r="265" spans="1:5" x14ac:dyDescent="0.2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D264-(JDB_Aurelie!C75)</f>
        <v>3.8392857142857135</v>
      </c>
      <c r="E265" s="9">
        <f t="shared" si="30"/>
        <v>0.87635869565217384</v>
      </c>
    </row>
    <row r="266" spans="1:5" x14ac:dyDescent="0.2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3.7767857142857135</v>
      </c>
      <c r="E266" s="9">
        <f t="shared" si="30"/>
        <v>0.86209239130434778</v>
      </c>
    </row>
    <row r="270" spans="1:5" ht="26" x14ac:dyDescent="0.2">
      <c r="B270" s="129" t="s">
        <v>328</v>
      </c>
      <c r="C270" s="130"/>
      <c r="D270" s="130"/>
      <c r="E270" s="130"/>
    </row>
    <row r="271" spans="1:5" x14ac:dyDescent="0.2">
      <c r="A271">
        <v>1</v>
      </c>
      <c r="B271" s="4">
        <f>B266+1</f>
        <v>44691</v>
      </c>
      <c r="C271" s="5">
        <f>($F$1*4/7)*A291</f>
        <v>4</v>
      </c>
      <c r="D271" s="5">
        <f>C271-(JDB_Angela!C95)</f>
        <v>3.9583333333333335</v>
      </c>
      <c r="E271" s="9">
        <f>D271/$C$271</f>
        <v>0.98958333333333337</v>
      </c>
    </row>
    <row r="272" spans="1:5" x14ac:dyDescent="0.2">
      <c r="A272">
        <v>2</v>
      </c>
      <c r="B272" s="4">
        <f>B271+1</f>
        <v>44692</v>
      </c>
      <c r="C272" s="5">
        <f>C271-(($F$1/7)*4)</f>
        <v>3.8095238095238093</v>
      </c>
      <c r="D272" s="5">
        <f>D271-(JDB_Angela!C96+JDB_Coralie!C127+JDB_Coralie!C128)</f>
        <v>3.8784722222222223</v>
      </c>
      <c r="E272" s="9">
        <f t="shared" ref="E272:E291" si="34">D272/$C$271</f>
        <v>0.96961805555555558</v>
      </c>
    </row>
    <row r="273" spans="1:5" x14ac:dyDescent="0.2">
      <c r="A273">
        <v>3</v>
      </c>
      <c r="B273" s="4">
        <f t="shared" ref="B273:B291" si="35">B272+1</f>
        <v>44693</v>
      </c>
      <c r="C273" s="5">
        <f t="shared" ref="C273:C291" si="36">C272-(($F$1/7)*4)</f>
        <v>3.6190476190476186</v>
      </c>
      <c r="D273" s="5">
        <f t="shared" ref="D273:D291" si="37">D272</f>
        <v>3.8784722222222223</v>
      </c>
      <c r="E273" s="9">
        <f t="shared" si="34"/>
        <v>0.96961805555555558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3.4285714285714279</v>
      </c>
      <c r="D274" s="5">
        <f>D273-(JDB_Angela!C97+JDB_Angela!C98+JDB_Coralie!C129)</f>
        <v>3.7986111111111112</v>
      </c>
      <c r="E274" s="9">
        <f t="shared" si="34"/>
        <v>0.94965277777777779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3.2380952380952372</v>
      </c>
      <c r="D275" s="5">
        <f t="shared" si="37"/>
        <v>3.7986111111111112</v>
      </c>
      <c r="E275" s="9">
        <f t="shared" si="34"/>
        <v>0.94965277777777779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3.0476190476190466</v>
      </c>
      <c r="D276" s="5">
        <f t="shared" si="37"/>
        <v>3.7986111111111112</v>
      </c>
      <c r="E276" s="9">
        <f t="shared" si="34"/>
        <v>0.94965277777777779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2.8571428571428559</v>
      </c>
      <c r="D277" s="5">
        <f>D276-(JDB_Angela!C99+JDB_Angela!C100+JDB_Angela!C101+JDB_Angela!C102+JDB_Angela!C103+JDB_Angela!C104+JDB_Aurelie!C78+JDB_Aurelie!C79+JDB_Coralie!C130+JDB_Coralie!C131+JDB_Coralie!C132+JDB_Coralie!C133+JDB_Coralie!C134+JDB_Coralie!C135+JDB_Coralie!C136+JDB_Constantin!C42+JDB_Constantin!C43+JDB_Constantin!C44+JDB_Constantin!C45)</f>
        <v>2.5173611111111112</v>
      </c>
      <c r="E277" s="9">
        <f t="shared" si="34"/>
        <v>0.62934027777777779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2.6666666666666652</v>
      </c>
      <c r="D278" s="5">
        <f>D277-(JDB_Coralie!C137+JDB_Coralie!C138+JDB_Constantin!C46+JDB_Commun!C30*4)</f>
        <v>1.9131944444444444</v>
      </c>
      <c r="E278" s="9">
        <f t="shared" si="34"/>
        <v>0.4782986111111111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2.4761904761904745</v>
      </c>
      <c r="D279" s="5">
        <f>D278-(JDB_Aurelie!C80+JDB_Constantin!C47)</f>
        <v>1.3298611111111112</v>
      </c>
      <c r="E279" s="9">
        <f t="shared" si="34"/>
        <v>0.33246527777777779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2.2857142857142838</v>
      </c>
      <c r="D280" s="5">
        <f t="shared" si="37"/>
        <v>1.3298611111111112</v>
      </c>
      <c r="E280" s="9">
        <f t="shared" si="34"/>
        <v>0.33246527777777779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2.0952380952380931</v>
      </c>
      <c r="D281" s="5">
        <f t="shared" si="37"/>
        <v>1.3298611111111112</v>
      </c>
      <c r="E281" s="9">
        <f t="shared" si="34"/>
        <v>0.33246527777777779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1.9047619047619027</v>
      </c>
      <c r="D282" s="5">
        <f t="shared" si="37"/>
        <v>1.3298611111111112</v>
      </c>
      <c r="E282" s="9">
        <f t="shared" si="34"/>
        <v>0.33246527777777779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1.7142857142857122</v>
      </c>
      <c r="D283" s="5">
        <f t="shared" si="37"/>
        <v>1.3298611111111112</v>
      </c>
      <c r="E283" s="9">
        <f t="shared" si="34"/>
        <v>0.33246527777777779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1.5238095238095217</v>
      </c>
      <c r="D284" s="5">
        <f t="shared" si="37"/>
        <v>1.3298611111111112</v>
      </c>
      <c r="E284" s="9">
        <f t="shared" si="34"/>
        <v>0.33246527777777779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1.3333333333333313</v>
      </c>
      <c r="D285" s="5">
        <f t="shared" si="37"/>
        <v>1.3298611111111112</v>
      </c>
      <c r="E285" s="9">
        <f t="shared" si="34"/>
        <v>0.33246527777777779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1.1428571428571408</v>
      </c>
      <c r="D286" s="5">
        <f t="shared" si="37"/>
        <v>1.3298611111111112</v>
      </c>
      <c r="E286" s="9">
        <f t="shared" si="34"/>
        <v>0.33246527777777779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0.95238095238095033</v>
      </c>
      <c r="D287" s="5">
        <f t="shared" si="37"/>
        <v>1.3298611111111112</v>
      </c>
      <c r="E287" s="9">
        <f t="shared" si="34"/>
        <v>0.33246527777777779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0.76190476190475986</v>
      </c>
      <c r="D288" s="5">
        <f t="shared" si="37"/>
        <v>1.3298611111111112</v>
      </c>
      <c r="E288" s="9">
        <f t="shared" si="34"/>
        <v>0.33246527777777779</v>
      </c>
    </row>
    <row r="289" spans="1:5" x14ac:dyDescent="0.2">
      <c r="A289">
        <v>19</v>
      </c>
      <c r="B289" s="4">
        <f t="shared" si="35"/>
        <v>44709</v>
      </c>
      <c r="C289" s="5">
        <f t="shared" si="36"/>
        <v>0.5714285714285694</v>
      </c>
      <c r="D289" s="5">
        <f t="shared" si="37"/>
        <v>1.3298611111111112</v>
      </c>
      <c r="E289" s="9">
        <f t="shared" si="34"/>
        <v>0.33246527777777779</v>
      </c>
    </row>
    <row r="290" spans="1:5" x14ac:dyDescent="0.2">
      <c r="A290">
        <v>20</v>
      </c>
      <c r="B290" s="4">
        <f t="shared" si="35"/>
        <v>44710</v>
      </c>
      <c r="C290" s="5">
        <f t="shared" si="36"/>
        <v>0.38095238095237893</v>
      </c>
      <c r="D290" s="5">
        <f t="shared" si="37"/>
        <v>1.3298611111111112</v>
      </c>
      <c r="E290" s="9">
        <f t="shared" si="34"/>
        <v>0.33246527777777779</v>
      </c>
    </row>
    <row r="291" spans="1:5" x14ac:dyDescent="0.2">
      <c r="A291">
        <v>21</v>
      </c>
      <c r="B291" s="4">
        <f t="shared" si="35"/>
        <v>44711</v>
      </c>
      <c r="C291" s="5">
        <f t="shared" si="36"/>
        <v>0.19047619047618847</v>
      </c>
      <c r="D291" s="5">
        <f t="shared" si="37"/>
        <v>1.3298611111111112</v>
      </c>
      <c r="E291" s="9">
        <f t="shared" si="34"/>
        <v>0.33246527777777779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75" priority="12" timePeriod="today">
      <formula>FLOOR(B1,1)=TODAY()</formula>
    </cfRule>
  </conditionalFormatting>
  <conditionalFormatting sqref="B150:E187">
    <cfRule type="timePeriod" dxfId="74" priority="10" timePeriod="today">
      <formula>FLOOR(B150,1)=TODAY()</formula>
    </cfRule>
  </conditionalFormatting>
  <conditionalFormatting sqref="B25:E25">
    <cfRule type="timePeriod" dxfId="73" priority="9" timePeriod="today">
      <formula>FLOOR(B25,1)=TODAY()</formula>
    </cfRule>
  </conditionalFormatting>
  <conditionalFormatting sqref="B22:E24">
    <cfRule type="timePeriod" dxfId="72" priority="8" timePeriod="today">
      <formula>FLOOR(B22,1)=TODAY()</formula>
    </cfRule>
  </conditionalFormatting>
  <conditionalFormatting sqref="B54:E57">
    <cfRule type="timePeriod" dxfId="71" priority="7" timePeriod="today">
      <formula>FLOOR(B54,1)=TODAY()</formula>
    </cfRule>
  </conditionalFormatting>
  <conditionalFormatting sqref="B107:E107">
    <cfRule type="timePeriod" dxfId="70" priority="6" timePeriod="today">
      <formula>FLOOR(B107,1)=TODAY()</formula>
    </cfRule>
  </conditionalFormatting>
  <conditionalFormatting sqref="B191:E213">
    <cfRule type="timePeriod" dxfId="69" priority="5" timePeriod="today">
      <formula>FLOOR(B191,1)=TODAY()</formula>
    </cfRule>
  </conditionalFormatting>
  <conditionalFormatting sqref="B217:E239">
    <cfRule type="timePeriod" dxfId="68" priority="4" timePeriod="today">
      <formula>FLOOR(B217,1)=TODAY()</formula>
    </cfRule>
  </conditionalFormatting>
  <conditionalFormatting sqref="B243:E266">
    <cfRule type="timePeriod" dxfId="67" priority="2" timePeriod="today">
      <formula>FLOOR(B243,1)=TODAY()</formula>
    </cfRule>
  </conditionalFormatting>
  <conditionalFormatting sqref="B270:E291">
    <cfRule type="timePeriod" dxfId="66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22" zoomScale="113" zoomScaleNormal="115" workbookViewId="0">
      <selection activeCell="G136" sqref="G136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1" t="s">
        <v>123</v>
      </c>
      <c r="C1" s="132"/>
      <c r="D1" s="13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5">
        <v>44627</v>
      </c>
      <c r="C92" s="116">
        <v>3.472222222222222E-3</v>
      </c>
      <c r="D92" s="117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77">
        <v>44650</v>
      </c>
      <c r="C113" s="66">
        <v>3.472222222222222E-3</v>
      </c>
      <c r="D113" s="63" t="s">
        <v>323</v>
      </c>
    </row>
    <row r="114" spans="2:4" ht="30.75" customHeight="1" x14ac:dyDescent="0.2">
      <c r="B114" s="77">
        <v>44655</v>
      </c>
      <c r="C114" s="66">
        <v>0.16666666666666666</v>
      </c>
      <c r="D114" s="63" t="s">
        <v>304</v>
      </c>
    </row>
    <row r="115" spans="2:4" ht="30.75" customHeight="1" x14ac:dyDescent="0.2">
      <c r="B115" s="77">
        <v>44656</v>
      </c>
      <c r="C115" s="66">
        <v>6.9444444444444441E-3</v>
      </c>
      <c r="D115" s="63" t="s">
        <v>305</v>
      </c>
    </row>
    <row r="116" spans="2:4" ht="30.75" customHeight="1" x14ac:dyDescent="0.2">
      <c r="B116" s="77">
        <v>44656</v>
      </c>
      <c r="C116" s="66">
        <v>6.25E-2</v>
      </c>
      <c r="D116" s="63" t="s">
        <v>306</v>
      </c>
    </row>
    <row r="117" spans="2:4" ht="30.75" customHeight="1" x14ac:dyDescent="0.2">
      <c r="B117" s="77">
        <v>44657</v>
      </c>
      <c r="C117" s="66">
        <v>3.472222222222222E-3</v>
      </c>
      <c r="D117" s="63" t="s">
        <v>318</v>
      </c>
    </row>
    <row r="118" spans="2:4" ht="30.75" customHeight="1" x14ac:dyDescent="0.2">
      <c r="B118" s="77">
        <v>44662</v>
      </c>
      <c r="C118" s="66">
        <v>2.0833333333333332E-2</v>
      </c>
      <c r="D118" s="63" t="s">
        <v>319</v>
      </c>
    </row>
    <row r="119" spans="2:4" ht="30.75" customHeight="1" x14ac:dyDescent="0.2">
      <c r="B119" s="77">
        <v>44662</v>
      </c>
      <c r="C119" s="66">
        <v>2.0833333333333332E-2</v>
      </c>
      <c r="D119" s="63" t="s">
        <v>320</v>
      </c>
    </row>
    <row r="120" spans="2:4" ht="30.75" customHeight="1" x14ac:dyDescent="0.2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 x14ac:dyDescent="0.25">
      <c r="B121" s="78">
        <v>44663</v>
      </c>
      <c r="C121" s="74">
        <v>0.16666666666666666</v>
      </c>
      <c r="D121" s="62" t="s">
        <v>325</v>
      </c>
    </row>
    <row r="122" spans="2:4" ht="30.75" customHeight="1" thickTop="1" x14ac:dyDescent="0.2">
      <c r="B122" s="77">
        <v>44677</v>
      </c>
      <c r="C122" s="66">
        <v>1.0416666666666666E-2</v>
      </c>
      <c r="D122" s="63" t="s">
        <v>326</v>
      </c>
    </row>
    <row r="123" spans="2:4" ht="30.75" customHeight="1" x14ac:dyDescent="0.2">
      <c r="B123" s="77">
        <v>44677</v>
      </c>
      <c r="C123" s="66">
        <v>3.472222222222222E-3</v>
      </c>
      <c r="D123" s="63" t="s">
        <v>163</v>
      </c>
    </row>
    <row r="124" spans="2:4" ht="30.75" customHeight="1" x14ac:dyDescent="0.2">
      <c r="B124" s="77">
        <v>44681</v>
      </c>
      <c r="C124" s="66">
        <v>0.125</v>
      </c>
      <c r="D124" s="63" t="s">
        <v>344</v>
      </c>
    </row>
    <row r="125" spans="2:4" ht="30.75" customHeight="1" x14ac:dyDescent="0.2">
      <c r="B125" s="77">
        <v>44684</v>
      </c>
      <c r="C125" s="66">
        <v>0.17708333333333334</v>
      </c>
      <c r="D125" s="63" t="s">
        <v>344</v>
      </c>
    </row>
    <row r="126" spans="2:4" ht="30" customHeight="1" thickBot="1" x14ac:dyDescent="0.25">
      <c r="B126" s="78">
        <v>44685</v>
      </c>
      <c r="C126" s="74">
        <v>0.20833333333333334</v>
      </c>
      <c r="D126" s="62" t="s">
        <v>344</v>
      </c>
    </row>
    <row r="127" spans="2:4" ht="30.75" customHeight="1" thickTop="1" x14ac:dyDescent="0.2">
      <c r="B127" s="77">
        <v>44692</v>
      </c>
      <c r="C127" s="66">
        <v>3.472222222222222E-3</v>
      </c>
      <c r="D127" s="64" t="s">
        <v>341</v>
      </c>
    </row>
    <row r="128" spans="2:4" ht="30.75" customHeight="1" x14ac:dyDescent="0.2">
      <c r="B128" s="77">
        <v>44692</v>
      </c>
      <c r="C128" s="66">
        <v>1.3888888888888888E-2</v>
      </c>
      <c r="D128" s="63" t="s">
        <v>135</v>
      </c>
    </row>
    <row r="129" spans="2:4" ht="30.75" customHeight="1" x14ac:dyDescent="0.2">
      <c r="B129" s="77">
        <v>44694</v>
      </c>
      <c r="C129" s="66">
        <v>6.9444444444444441E-3</v>
      </c>
      <c r="D129" s="63" t="s">
        <v>320</v>
      </c>
    </row>
    <row r="130" spans="2:4" ht="30.75" customHeight="1" x14ac:dyDescent="0.2">
      <c r="B130" s="77">
        <v>44697</v>
      </c>
      <c r="C130" s="66">
        <v>6.25E-2</v>
      </c>
      <c r="D130" s="63" t="s">
        <v>342</v>
      </c>
    </row>
    <row r="131" spans="2:4" ht="30.75" customHeight="1" x14ac:dyDescent="0.2">
      <c r="B131" s="77">
        <v>44697</v>
      </c>
      <c r="C131" s="66">
        <v>6.9444444444444441E-3</v>
      </c>
      <c r="D131" s="63" t="s">
        <v>345</v>
      </c>
    </row>
    <row r="132" spans="2:4" ht="30.75" customHeight="1" x14ac:dyDescent="0.2">
      <c r="B132" s="77">
        <v>44697</v>
      </c>
      <c r="C132" s="66">
        <v>4.1666666666666664E-2</v>
      </c>
      <c r="D132" s="63" t="s">
        <v>346</v>
      </c>
    </row>
    <row r="133" spans="2:4" ht="30.75" customHeight="1" x14ac:dyDescent="0.2">
      <c r="B133" s="77">
        <v>44697</v>
      </c>
      <c r="C133" s="66">
        <v>6.9444444444444441E-3</v>
      </c>
      <c r="D133" s="63" t="s">
        <v>135</v>
      </c>
    </row>
    <row r="134" spans="2:4" ht="30.75" customHeight="1" x14ac:dyDescent="0.2">
      <c r="B134" s="77">
        <v>44697</v>
      </c>
      <c r="C134" s="66">
        <v>2.0833333333333332E-2</v>
      </c>
      <c r="D134" s="63" t="s">
        <v>238</v>
      </c>
    </row>
    <row r="135" spans="2:4" ht="30.75" customHeight="1" x14ac:dyDescent="0.2">
      <c r="B135" s="77">
        <v>44697</v>
      </c>
      <c r="C135" s="66">
        <v>2.7777777777777776E-2</v>
      </c>
      <c r="D135" s="63" t="s">
        <v>347</v>
      </c>
    </row>
    <row r="136" spans="2:4" ht="30.75" customHeight="1" x14ac:dyDescent="0.2">
      <c r="B136" s="77">
        <v>44697</v>
      </c>
      <c r="C136" s="66">
        <v>0.14930555555555555</v>
      </c>
      <c r="D136" s="63" t="s">
        <v>348</v>
      </c>
    </row>
    <row r="137" spans="2:4" ht="30.75" customHeight="1" x14ac:dyDescent="0.2">
      <c r="B137" s="77">
        <v>44698</v>
      </c>
      <c r="C137" s="66">
        <v>4.1666666666666664E-2</v>
      </c>
      <c r="D137" s="63" t="s">
        <v>349</v>
      </c>
    </row>
    <row r="138" spans="2:4" ht="30.75" customHeight="1" x14ac:dyDescent="0.2">
      <c r="B138" s="77">
        <v>44698</v>
      </c>
      <c r="C138" s="66">
        <v>0.10416666666666667</v>
      </c>
      <c r="D138" s="63" t="s">
        <v>350</v>
      </c>
    </row>
    <row r="139" spans="2:4" ht="30.75" customHeight="1" x14ac:dyDescent="0.2"/>
    <row r="140" spans="2:4" ht="30.75" customHeight="1" x14ac:dyDescent="0.2"/>
    <row r="141" spans="2:4" ht="30.75" customHeight="1" x14ac:dyDescent="0.2"/>
    <row r="142" spans="2:4" ht="30.75" customHeight="1" x14ac:dyDescent="0.2"/>
    <row r="143" spans="2:4" ht="30.75" customHeight="1" x14ac:dyDescent="0.2"/>
    <row r="144" spans="2: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36" zoomScaleNormal="100" workbookViewId="0">
      <selection activeCell="B47" sqref="B47:D4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1" t="s">
        <v>184</v>
      </c>
      <c r="C1" s="132"/>
      <c r="D1" s="13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thickBot="1" x14ac:dyDescent="0.25">
      <c r="B36" s="87">
        <v>44643</v>
      </c>
      <c r="C36" s="82">
        <v>8.3333333333333329E-2</v>
      </c>
      <c r="D36" s="30" t="s">
        <v>291</v>
      </c>
    </row>
    <row r="37" spans="2:4" ht="30.75" customHeight="1" thickTop="1" x14ac:dyDescent="0.2">
      <c r="B37" s="86">
        <v>44653</v>
      </c>
      <c r="C37" s="84">
        <v>8.3333333333333329E-2</v>
      </c>
      <c r="D37" s="85" t="s">
        <v>308</v>
      </c>
    </row>
    <row r="38" spans="2:4" ht="30.75" customHeight="1" x14ac:dyDescent="0.2">
      <c r="B38" s="86">
        <v>44653</v>
      </c>
      <c r="C38" s="84">
        <v>0.125</v>
      </c>
      <c r="D38" s="85" t="s">
        <v>309</v>
      </c>
    </row>
    <row r="39" spans="2:4" ht="30.75" customHeight="1" x14ac:dyDescent="0.2">
      <c r="B39" s="86">
        <v>44653</v>
      </c>
      <c r="C39" s="84">
        <v>0.125</v>
      </c>
      <c r="D39" s="85" t="s">
        <v>310</v>
      </c>
    </row>
    <row r="40" spans="2:4" ht="30.75" customHeight="1" x14ac:dyDescent="0.2">
      <c r="B40" s="86">
        <v>44654</v>
      </c>
      <c r="C40" s="84">
        <v>7.2916666666666671E-2</v>
      </c>
      <c r="D40" s="85" t="s">
        <v>311</v>
      </c>
    </row>
    <row r="41" spans="2:4" ht="30.75" customHeight="1" thickBot="1" x14ac:dyDescent="0.25">
      <c r="B41" s="87">
        <v>44655</v>
      </c>
      <c r="C41" s="82">
        <v>4.1666666666666664E-2</v>
      </c>
      <c r="D41" s="30" t="s">
        <v>312</v>
      </c>
    </row>
    <row r="42" spans="2:4" ht="30.75" customHeight="1" thickTop="1" x14ac:dyDescent="0.2">
      <c r="B42" s="86">
        <v>44697</v>
      </c>
      <c r="C42" s="84">
        <v>4.1666666666666664E-2</v>
      </c>
      <c r="D42" s="85" t="s">
        <v>351</v>
      </c>
    </row>
    <row r="43" spans="2:4" ht="30.75" customHeight="1" x14ac:dyDescent="0.2">
      <c r="B43" s="86">
        <v>44697</v>
      </c>
      <c r="C43" s="84">
        <v>0.125</v>
      </c>
      <c r="D43" s="85" t="s">
        <v>352</v>
      </c>
    </row>
    <row r="44" spans="2:4" ht="30.75" customHeight="1" x14ac:dyDescent="0.2">
      <c r="B44" s="86">
        <v>44697</v>
      </c>
      <c r="C44" s="84">
        <v>0.16666666666666666</v>
      </c>
      <c r="D44" s="85" t="s">
        <v>353</v>
      </c>
    </row>
    <row r="45" spans="2:4" ht="30.75" customHeight="1" x14ac:dyDescent="0.2">
      <c r="B45" s="86">
        <v>44697</v>
      </c>
      <c r="C45" s="84">
        <v>8.3333333333333329E-2</v>
      </c>
      <c r="D45" s="85" t="s">
        <v>354</v>
      </c>
    </row>
    <row r="46" spans="2:4" ht="30.75" customHeight="1" x14ac:dyDescent="0.2">
      <c r="B46" s="86">
        <v>44698</v>
      </c>
      <c r="C46" s="84">
        <v>0.16666666666666666</v>
      </c>
      <c r="D46" s="85" t="s">
        <v>355</v>
      </c>
    </row>
    <row r="47" spans="2:4" ht="30.75" customHeight="1" x14ac:dyDescent="0.2">
      <c r="B47" s="86">
        <v>44699</v>
      </c>
      <c r="C47" s="84">
        <v>0.45833333333333331</v>
      </c>
      <c r="D47" s="85" t="s">
        <v>358</v>
      </c>
    </row>
    <row r="48" spans="2:4" ht="30.75" customHeight="1" x14ac:dyDescent="0.2">
      <c r="B48" s="140"/>
      <c r="C48" s="141"/>
      <c r="D48" s="103"/>
    </row>
    <row r="49" spans="2:4" ht="30.75" customHeight="1" x14ac:dyDescent="0.2">
      <c r="B49" s="140"/>
      <c r="C49" s="141"/>
      <c r="D49" s="103"/>
    </row>
    <row r="50" spans="2:4" ht="30.75" customHeight="1" x14ac:dyDescent="0.2">
      <c r="B50" s="140"/>
      <c r="C50" s="141"/>
      <c r="D50" s="103"/>
    </row>
    <row r="51" spans="2:4" ht="30.75" customHeight="1" x14ac:dyDescent="0.2">
      <c r="B51" s="140"/>
      <c r="C51" s="141"/>
      <c r="D51" s="103"/>
    </row>
    <row r="52" spans="2:4" ht="30.75" customHeight="1" x14ac:dyDescent="0.2">
      <c r="B52" s="140"/>
      <c r="C52" s="141"/>
      <c r="D52" s="103"/>
    </row>
    <row r="53" spans="2:4" ht="30.75" customHeight="1" x14ac:dyDescent="0.2">
      <c r="B53" s="140"/>
      <c r="C53" s="141"/>
      <c r="D53" s="103"/>
    </row>
    <row r="54" spans="2:4" ht="30.75" customHeight="1" x14ac:dyDescent="0.2">
      <c r="B54" s="140"/>
      <c r="C54" s="141"/>
      <c r="D54" s="103"/>
    </row>
    <row r="55" spans="2:4" ht="30.75" customHeight="1" x14ac:dyDescent="0.2">
      <c r="B55" s="140"/>
      <c r="C55" s="141"/>
      <c r="D55" s="103"/>
    </row>
    <row r="56" spans="2:4" ht="30.75" customHeight="1" x14ac:dyDescent="0.2">
      <c r="B56" s="140"/>
      <c r="C56" s="141"/>
      <c r="D56" s="103"/>
    </row>
    <row r="57" spans="2:4" ht="30.75" customHeight="1" x14ac:dyDescent="0.2">
      <c r="B57" s="140"/>
      <c r="C57" s="141"/>
      <c r="D57" s="103"/>
    </row>
    <row r="58" spans="2:4" ht="30.75" customHeight="1" x14ac:dyDescent="0.2">
      <c r="B58" s="140"/>
      <c r="C58" s="141"/>
      <c r="D58" s="103"/>
    </row>
    <row r="59" spans="2:4" ht="30.75" customHeight="1" x14ac:dyDescent="0.2">
      <c r="B59" s="140"/>
      <c r="C59" s="141"/>
      <c r="D59" s="103"/>
    </row>
    <row r="60" spans="2:4" ht="30.75" customHeight="1" x14ac:dyDescent="0.2">
      <c r="B60" s="140"/>
      <c r="C60" s="141"/>
      <c r="D60" s="103"/>
    </row>
    <row r="61" spans="2:4" ht="30.75" customHeight="1" x14ac:dyDescent="0.2">
      <c r="B61" s="140"/>
      <c r="C61" s="141"/>
      <c r="D61" s="103"/>
    </row>
    <row r="62" spans="2:4" ht="30.75" customHeight="1" x14ac:dyDescent="0.2">
      <c r="B62" s="140"/>
      <c r="C62" s="141"/>
      <c r="D62" s="103"/>
    </row>
    <row r="63" spans="2:4" ht="30.75" customHeight="1" x14ac:dyDescent="0.2">
      <c r="B63" s="140"/>
      <c r="C63" s="141"/>
      <c r="D63" s="103"/>
    </row>
    <row r="64" spans="2:4" ht="30.75" customHeight="1" x14ac:dyDescent="0.2">
      <c r="B64" s="140"/>
      <c r="C64" s="141"/>
      <c r="D64" s="103"/>
    </row>
    <row r="65" spans="2:4" ht="30.75" customHeight="1" x14ac:dyDescent="0.2">
      <c r="B65" s="140"/>
      <c r="C65" s="141"/>
      <c r="D65" s="103"/>
    </row>
    <row r="66" spans="2:4" ht="30.75" customHeight="1" x14ac:dyDescent="0.2">
      <c r="B66" s="140"/>
      <c r="C66" s="141"/>
      <c r="D66" s="103"/>
    </row>
    <row r="67" spans="2:4" ht="30.75" customHeight="1" x14ac:dyDescent="0.2">
      <c r="B67" s="140"/>
      <c r="C67" s="141"/>
      <c r="D67" s="103"/>
    </row>
    <row r="68" spans="2:4" ht="30.75" customHeight="1" x14ac:dyDescent="0.2">
      <c r="B68" s="140"/>
      <c r="C68" s="141"/>
      <c r="D68" s="103"/>
    </row>
    <row r="69" spans="2:4" ht="30.75" customHeight="1" x14ac:dyDescent="0.2">
      <c r="B69" s="140"/>
      <c r="C69" s="141"/>
      <c r="D69" s="103"/>
    </row>
    <row r="70" spans="2:4" ht="30.75" customHeight="1" x14ac:dyDescent="0.2">
      <c r="B70" s="140"/>
      <c r="C70" s="141"/>
      <c r="D70" s="103"/>
    </row>
    <row r="71" spans="2:4" ht="30.75" customHeight="1" x14ac:dyDescent="0.2">
      <c r="B71" s="140"/>
      <c r="C71" s="141"/>
      <c r="D71" s="103"/>
    </row>
    <row r="72" spans="2:4" ht="30.75" customHeight="1" x14ac:dyDescent="0.2">
      <c r="B72" s="140"/>
      <c r="C72" s="141"/>
      <c r="D72" s="103"/>
    </row>
    <row r="73" spans="2:4" ht="30.75" customHeight="1" x14ac:dyDescent="0.2">
      <c r="B73" s="140"/>
      <c r="C73" s="142"/>
      <c r="D73" s="139"/>
    </row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91"/>
  <sheetViews>
    <sheetView showGridLines="0" zoomScale="110" zoomScaleNormal="70" workbookViewId="0">
      <pane ySplit="1" topLeftCell="A261" activePane="bottomLeft" state="frozen"/>
      <selection pane="bottomLeft" activeCell="D277" sqref="D27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9" t="s">
        <v>8</v>
      </c>
      <c r="C2" s="130"/>
      <c r="D2" s="130"/>
      <c r="E2" s="130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9" t="s">
        <v>3</v>
      </c>
      <c r="C25" s="130"/>
      <c r="D25" s="130"/>
      <c r="E25" s="13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29" t="s">
        <v>4</v>
      </c>
      <c r="C57" s="130"/>
      <c r="D57" s="130"/>
      <c r="E57" s="13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29" t="s">
        <v>5</v>
      </c>
      <c r="C82" s="130"/>
      <c r="D82" s="130"/>
      <c r="E82" s="13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29" t="s">
        <v>6</v>
      </c>
      <c r="C107" s="130"/>
      <c r="D107" s="130"/>
      <c r="E107" s="13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29" t="s">
        <v>9</v>
      </c>
      <c r="C150" s="130"/>
      <c r="D150" s="130"/>
      <c r="E150" s="130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9" t="s">
        <v>253</v>
      </c>
      <c r="C191" s="130"/>
      <c r="D191" s="130"/>
      <c r="E191" s="130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7">
        <f>SUM(JDB_Angela!C65:C79)</f>
        <v>0.4861111111111111</v>
      </c>
      <c r="I213" t="s">
        <v>222</v>
      </c>
      <c r="J213" s="97">
        <f>$F$1/7*A213</f>
        <v>1.0476190476190474</v>
      </c>
    </row>
    <row r="217" spans="1:10" ht="26" x14ac:dyDescent="0.2">
      <c r="B217" s="129" t="s">
        <v>307</v>
      </c>
      <c r="C217" s="130"/>
      <c r="D217" s="130"/>
      <c r="E217" s="130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7">
        <f>SUM(JDB_Angela!C80:C92)</f>
        <v>0.62152777777777768</v>
      </c>
      <c r="I239" t="s">
        <v>222</v>
      </c>
      <c r="J239" s="97">
        <f>$F$1/7*A239</f>
        <v>1.0476190476190474</v>
      </c>
    </row>
    <row r="243" spans="1:10" ht="26" x14ac:dyDescent="0.2">
      <c r="B243" s="129" t="s">
        <v>327</v>
      </c>
      <c r="C243" s="130"/>
      <c r="D243" s="130"/>
      <c r="E243" s="130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1.0882936507936507</v>
      </c>
      <c r="E253" s="9">
        <f t="shared" si="31"/>
        <v>0.9936594202898551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1.0882936507936507</v>
      </c>
      <c r="E254" s="9">
        <f t="shared" si="31"/>
        <v>0.9936594202898551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1.0882936507936507</v>
      </c>
      <c r="E255" s="9">
        <f t="shared" si="31"/>
        <v>0.9936594202898551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1.0882936507936507</v>
      </c>
      <c r="E256" s="9">
        <f t="shared" si="31"/>
        <v>0.9936594202898551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1.0882936507936507</v>
      </c>
      <c r="E257" s="9">
        <f t="shared" si="31"/>
        <v>0.9936594202898551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1.0882936507936507</v>
      </c>
      <c r="E258" s="9">
        <f t="shared" si="31"/>
        <v>0.9936594202898551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1.0882936507936507</v>
      </c>
      <c r="E259" s="9">
        <f t="shared" si="31"/>
        <v>0.9936594202898551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1.0882936507936507</v>
      </c>
      <c r="E260" s="9">
        <f t="shared" si="31"/>
        <v>0.9936594202898551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D260-(JDB_Angela!C94)</f>
        <v>1.046626984126984</v>
      </c>
      <c r="E261" s="9">
        <f t="shared" si="31"/>
        <v>0.95561594202898548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1.046626984126984</v>
      </c>
      <c r="E262" s="9">
        <f t="shared" si="31"/>
        <v>0.95561594202898548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1.046626984126984</v>
      </c>
      <c r="E263" s="9">
        <f t="shared" si="31"/>
        <v>0.95561594202898548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1.046626984126984</v>
      </c>
      <c r="E264" s="9">
        <f t="shared" si="31"/>
        <v>0.95561594202898548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1.046626984126984</v>
      </c>
      <c r="E265" s="9">
        <f t="shared" si="31"/>
        <v>0.95561594202898548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1.046626984126984</v>
      </c>
      <c r="E266" s="9">
        <f t="shared" si="31"/>
        <v>0.95561594202898548</v>
      </c>
      <c r="G266" t="s">
        <v>221</v>
      </c>
      <c r="H266" s="128">
        <f>SUM(JDB_Angela!C93:C94)</f>
        <v>4.8611111111111105E-2</v>
      </c>
      <c r="I266" t="s">
        <v>222</v>
      </c>
      <c r="J266" s="97">
        <f>$F$1/7*A266</f>
        <v>1.0952380952380951</v>
      </c>
    </row>
    <row r="270" spans="1:10" ht="26" x14ac:dyDescent="0.2">
      <c r="B270" s="129" t="s">
        <v>328</v>
      </c>
      <c r="C270" s="130"/>
      <c r="D270" s="130"/>
      <c r="E270" s="130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C271-(JDB_Angela!C95)</f>
        <v>0.95833333333333337</v>
      </c>
      <c r="E271" s="9">
        <f>D271/$C$271</f>
        <v>0.95833333333333337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D271-(JDB_Angela!C96)</f>
        <v>0.89583333333333337</v>
      </c>
      <c r="E272" s="9">
        <f t="shared" ref="E272:E291" si="35">D272/$C$271</f>
        <v>0.89583333333333337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0.89583333333333337</v>
      </c>
      <c r="E273" s="9">
        <f t="shared" si="35"/>
        <v>0.89583333333333337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D273-(JDB_Angela!C97+JDB_Angela!C98)</f>
        <v>0.82291666666666674</v>
      </c>
      <c r="E274" s="9">
        <f t="shared" si="35"/>
        <v>0.82291666666666674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0.82291666666666674</v>
      </c>
      <c r="E275" s="9">
        <f t="shared" si="35"/>
        <v>0.82291666666666674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0.82291666666666674</v>
      </c>
      <c r="E276" s="9">
        <f t="shared" si="35"/>
        <v>0.82291666666666674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D276-(JDB_Angela!C99+JDB_Angela!C100+JDB_Angela!C101+JDB_Angela!C102+JDB_Angela!C103+JDB_Angela!C104)</f>
        <v>0.37847222222222232</v>
      </c>
      <c r="E277" s="9">
        <f t="shared" si="35"/>
        <v>0.37847222222222232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D277-(JDB_Commun!C30)</f>
        <v>0.30555555555555564</v>
      </c>
      <c r="E278" s="9">
        <f t="shared" si="35"/>
        <v>0.30555555555555564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0.30555555555555564</v>
      </c>
      <c r="E279" s="9">
        <f t="shared" si="35"/>
        <v>0.30555555555555564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0.30555555555555564</v>
      </c>
      <c r="E280" s="9">
        <f t="shared" si="35"/>
        <v>0.30555555555555564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0.30555555555555564</v>
      </c>
      <c r="E281" s="9">
        <f t="shared" si="35"/>
        <v>0.30555555555555564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0.30555555555555564</v>
      </c>
      <c r="E282" s="9">
        <f t="shared" si="35"/>
        <v>0.30555555555555564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0.30555555555555564</v>
      </c>
      <c r="E283" s="9">
        <f t="shared" si="35"/>
        <v>0.30555555555555564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0.30555555555555564</v>
      </c>
      <c r="E284" s="9">
        <f t="shared" si="35"/>
        <v>0.30555555555555564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0.30555555555555564</v>
      </c>
      <c r="E285" s="9">
        <f t="shared" si="35"/>
        <v>0.30555555555555564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0.30555555555555564</v>
      </c>
      <c r="E286" s="9">
        <f t="shared" si="35"/>
        <v>0.30555555555555564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0.30555555555555564</v>
      </c>
      <c r="E287" s="9">
        <f t="shared" si="35"/>
        <v>0.30555555555555564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0.30555555555555564</v>
      </c>
      <c r="E288" s="9">
        <f t="shared" si="35"/>
        <v>0.30555555555555564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0.30555555555555564</v>
      </c>
      <c r="E289" s="9">
        <f t="shared" si="35"/>
        <v>0.30555555555555564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0.30555555555555564</v>
      </c>
      <c r="E290" s="9">
        <f t="shared" si="35"/>
        <v>0.30555555555555564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0.30555555555555564</v>
      </c>
      <c r="E291" s="9">
        <f t="shared" si="35"/>
        <v>0.30555555555555564</v>
      </c>
      <c r="G291" t="s">
        <v>221</v>
      </c>
      <c r="H291" s="128">
        <f>SUM(JDB_Angela!C95:C104)</f>
        <v>0.62152777777777779</v>
      </c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65" priority="12" timePeriod="today">
      <formula>FLOOR(B1,1)=TODAY()</formula>
    </cfRule>
  </conditionalFormatting>
  <conditionalFormatting sqref="B150:E190">
    <cfRule type="timePeriod" dxfId="64" priority="11" timePeriod="today">
      <formula>FLOOR(B150,1)=TODAY()</formula>
    </cfRule>
  </conditionalFormatting>
  <conditionalFormatting sqref="B25:E25">
    <cfRule type="timePeriod" dxfId="63" priority="10" timePeriod="today">
      <formula>FLOOR(B25,1)=TODAY()</formula>
    </cfRule>
  </conditionalFormatting>
  <conditionalFormatting sqref="B22:E24">
    <cfRule type="timePeriod" dxfId="62" priority="9" timePeriod="today">
      <formula>FLOOR(B22,1)=TODAY()</formula>
    </cfRule>
  </conditionalFormatting>
  <conditionalFormatting sqref="B54:E57">
    <cfRule type="timePeriod" dxfId="61" priority="8" timePeriod="today">
      <formula>FLOOR(B54,1)=TODAY()</formula>
    </cfRule>
  </conditionalFormatting>
  <conditionalFormatting sqref="B107:E107">
    <cfRule type="timePeriod" dxfId="60" priority="7" timePeriod="today">
      <formula>FLOOR(B107,1)=TODAY()</formula>
    </cfRule>
  </conditionalFormatting>
  <conditionalFormatting sqref="B191:E191">
    <cfRule type="timePeriod" dxfId="59" priority="5" timePeriod="today">
      <formula>FLOOR(B191,1)=TODAY()</formula>
    </cfRule>
  </conditionalFormatting>
  <conditionalFormatting sqref="B192:E213">
    <cfRule type="timePeriod" dxfId="58" priority="4" timePeriod="today">
      <formula>FLOOR(B192,1)=TODAY()</formula>
    </cfRule>
  </conditionalFormatting>
  <conditionalFormatting sqref="B217:E239">
    <cfRule type="timePeriod" dxfId="57" priority="3" timePeriod="today">
      <formula>FLOOR(B217,1)=TODAY()</formula>
    </cfRule>
  </conditionalFormatting>
  <conditionalFormatting sqref="B243:E266">
    <cfRule type="timePeriod" dxfId="56" priority="2" timePeriod="today">
      <formula>FLOOR(B243,1)=TODAY()</formula>
    </cfRule>
  </conditionalFormatting>
  <conditionalFormatting sqref="B270:E291">
    <cfRule type="timePeriod" dxfId="55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91"/>
  <sheetViews>
    <sheetView showGridLines="0" zoomScaleNormal="85" workbookViewId="0">
      <pane ySplit="1" topLeftCell="A263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9" t="s">
        <v>8</v>
      </c>
      <c r="C2" s="130"/>
      <c r="D2" s="130"/>
      <c r="E2" s="130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9" t="s">
        <v>3</v>
      </c>
      <c r="C25" s="130"/>
      <c r="D25" s="130"/>
      <c r="E25" s="13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29" t="s">
        <v>4</v>
      </c>
      <c r="C57" s="130"/>
      <c r="D57" s="130"/>
      <c r="E57" s="13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29" t="s">
        <v>5</v>
      </c>
      <c r="C82" s="130"/>
      <c r="D82" s="130"/>
      <c r="E82" s="13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29" t="s">
        <v>6</v>
      </c>
      <c r="C107" s="130"/>
      <c r="D107" s="130"/>
      <c r="E107" s="13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29" t="s">
        <v>9</v>
      </c>
      <c r="C150" s="130"/>
      <c r="D150" s="130"/>
      <c r="E150" s="130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29" t="s">
        <v>253</v>
      </c>
      <c r="C191" s="130"/>
      <c r="D191" s="130"/>
      <c r="E191" s="130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7">
        <f>SUM(JDB_Aurelie!C55:C60)</f>
        <v>0.34375</v>
      </c>
      <c r="I213" t="s">
        <v>222</v>
      </c>
      <c r="J213" s="97">
        <f>$F$1/7*A213</f>
        <v>1.0476190476190474</v>
      </c>
    </row>
    <row r="217" spans="1:10" ht="26" x14ac:dyDescent="0.2">
      <c r="B217" s="129" t="s">
        <v>307</v>
      </c>
      <c r="C217" s="130"/>
      <c r="D217" s="130"/>
      <c r="E217" s="130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7">
        <f>SUM(JDB_Aurelie!C61:C68)</f>
        <v>0.64583333333333337</v>
      </c>
      <c r="I239" t="s">
        <v>222</v>
      </c>
      <c r="J239" s="97">
        <f>$F$1/7*A239</f>
        <v>1.0476190476190474</v>
      </c>
    </row>
    <row r="243" spans="1:10" ht="26" x14ac:dyDescent="0.2">
      <c r="B243" s="129" t="s">
        <v>327</v>
      </c>
      <c r="C243" s="130"/>
      <c r="D243" s="130"/>
      <c r="E243" s="130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28">
        <f>SUM(JDB_Aurelie!C69:C77)</f>
        <v>0.54166666666666663</v>
      </c>
      <c r="I266" t="s">
        <v>222</v>
      </c>
      <c r="J266" s="97">
        <f>$F$1/7*A266</f>
        <v>1.0952380952380951</v>
      </c>
    </row>
    <row r="270" spans="1:10" ht="26" x14ac:dyDescent="0.2">
      <c r="B270" s="129" t="s">
        <v>328</v>
      </c>
      <c r="C270" s="130"/>
      <c r="D270" s="130"/>
      <c r="E270" s="130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D276-(JDB_Aurelie!C78+JDB_Aurelie!C79)</f>
        <v>0.89583333333333337</v>
      </c>
      <c r="E277" s="9">
        <f t="shared" si="35"/>
        <v>0.89583333333333337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D277-(JDB_Commun!C30)</f>
        <v>0.82291666666666674</v>
      </c>
      <c r="E278" s="9">
        <f t="shared" si="35"/>
        <v>0.82291666666666674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>D278-(JDB_Aurelie!C80)</f>
        <v>0.69791666666666674</v>
      </c>
      <c r="E279" s="9">
        <f t="shared" si="35"/>
        <v>0.69791666666666674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0.69791666666666674</v>
      </c>
      <c r="E280" s="9">
        <f t="shared" si="35"/>
        <v>0.69791666666666674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0.69791666666666674</v>
      </c>
      <c r="E281" s="9">
        <f t="shared" si="35"/>
        <v>0.69791666666666674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0.69791666666666674</v>
      </c>
      <c r="E282" s="9">
        <f t="shared" si="35"/>
        <v>0.69791666666666674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0.69791666666666674</v>
      </c>
      <c r="E283" s="9">
        <f t="shared" si="35"/>
        <v>0.69791666666666674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0.69791666666666674</v>
      </c>
      <c r="E284" s="9">
        <f t="shared" si="35"/>
        <v>0.69791666666666674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0.69791666666666674</v>
      </c>
      <c r="E285" s="9">
        <f t="shared" si="35"/>
        <v>0.69791666666666674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0.69791666666666674</v>
      </c>
      <c r="E286" s="9">
        <f t="shared" si="35"/>
        <v>0.69791666666666674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0.69791666666666674</v>
      </c>
      <c r="E287" s="9">
        <f t="shared" si="35"/>
        <v>0.69791666666666674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0.69791666666666674</v>
      </c>
      <c r="E288" s="9">
        <f t="shared" si="35"/>
        <v>0.69791666666666674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0.69791666666666674</v>
      </c>
      <c r="E289" s="9">
        <f t="shared" si="35"/>
        <v>0.69791666666666674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0.69791666666666674</v>
      </c>
      <c r="E290" s="9">
        <f t="shared" si="35"/>
        <v>0.69791666666666674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0.69791666666666674</v>
      </c>
      <c r="E291" s="9">
        <f t="shared" si="35"/>
        <v>0.69791666666666674</v>
      </c>
      <c r="G291" t="s">
        <v>221</v>
      </c>
      <c r="H291" s="128">
        <f>SUM(JDB_Aurelie!C78:C80)</f>
        <v>0.22916666666666666</v>
      </c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54" priority="12" timePeriod="today">
      <formula>FLOOR(B1,1)=TODAY()</formula>
    </cfRule>
  </conditionalFormatting>
  <conditionalFormatting sqref="B150:E187">
    <cfRule type="timePeriod" dxfId="53" priority="11" timePeriod="today">
      <formula>FLOOR(B150,1)=TODAY()</formula>
    </cfRule>
  </conditionalFormatting>
  <conditionalFormatting sqref="B25:E25">
    <cfRule type="timePeriod" dxfId="52" priority="10" timePeriod="today">
      <formula>FLOOR(B25,1)=TODAY()</formula>
    </cfRule>
  </conditionalFormatting>
  <conditionalFormatting sqref="B22:E24">
    <cfRule type="timePeriod" dxfId="51" priority="9" timePeriod="today">
      <formula>FLOOR(B22,1)=TODAY()</formula>
    </cfRule>
  </conditionalFormatting>
  <conditionalFormatting sqref="B54:E57">
    <cfRule type="timePeriod" dxfId="50" priority="8" timePeriod="today">
      <formula>FLOOR(B54,1)=TODAY()</formula>
    </cfRule>
  </conditionalFormatting>
  <conditionalFormatting sqref="B107:E107">
    <cfRule type="timePeriod" dxfId="49" priority="7" timePeriod="today">
      <formula>FLOOR(B107,1)=TODAY()</formula>
    </cfRule>
  </conditionalFormatting>
  <conditionalFormatting sqref="B191:E191">
    <cfRule type="timePeriod" dxfId="48" priority="5" timePeriod="today">
      <formula>FLOOR(B191,1)=TODAY()</formula>
    </cfRule>
  </conditionalFormatting>
  <conditionalFormatting sqref="B192:E213">
    <cfRule type="timePeriod" dxfId="47" priority="4" timePeriod="today">
      <formula>FLOOR(B192,1)=TODAY()</formula>
    </cfRule>
  </conditionalFormatting>
  <conditionalFormatting sqref="B217:E239">
    <cfRule type="timePeriod" dxfId="46" priority="3" timePeriod="today">
      <formula>FLOOR(B217,1)=TODAY()</formula>
    </cfRule>
  </conditionalFormatting>
  <conditionalFormatting sqref="B243:E266">
    <cfRule type="timePeriod" dxfId="45" priority="2" timePeriod="today">
      <formula>FLOOR(B243,1)=TODAY()</formula>
    </cfRule>
  </conditionalFormatting>
  <conditionalFormatting sqref="B270:E291">
    <cfRule type="timePeriod" dxfId="4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91"/>
  <sheetViews>
    <sheetView showGridLines="0" zoomScale="106" zoomScaleNormal="70" workbookViewId="0">
      <pane ySplit="1" topLeftCell="A260" activePane="bottomLeft" state="frozen"/>
      <selection pane="bottomLeft" activeCell="D279" sqref="D279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9" t="s">
        <v>8</v>
      </c>
      <c r="C2" s="130"/>
      <c r="D2" s="130"/>
      <c r="E2" s="130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9" t="s">
        <v>3</v>
      </c>
      <c r="C25" s="130"/>
      <c r="D25" s="130"/>
      <c r="E25" s="13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29" t="s">
        <v>4</v>
      </c>
      <c r="C57" s="130"/>
      <c r="D57" s="130"/>
      <c r="E57" s="13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29" t="s">
        <v>5</v>
      </c>
      <c r="C82" s="130"/>
      <c r="D82" s="130"/>
      <c r="E82" s="13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29" t="s">
        <v>6</v>
      </c>
      <c r="C107" s="130"/>
      <c r="D107" s="130"/>
      <c r="E107" s="13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29" t="s">
        <v>9</v>
      </c>
      <c r="C150" s="130"/>
      <c r="D150" s="130"/>
      <c r="E150" s="130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29" t="s">
        <v>253</v>
      </c>
      <c r="C191" s="130"/>
      <c r="D191" s="130"/>
      <c r="E191" s="130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7">
        <f>SUM(JDB_Coralie!C92:C109)</f>
        <v>0.38541666666666669</v>
      </c>
      <c r="I213" t="s">
        <v>222</v>
      </c>
      <c r="J213" s="97">
        <f>$F$1/7*A213</f>
        <v>1.0476190476190474</v>
      </c>
    </row>
    <row r="217" spans="1:10" ht="26" x14ac:dyDescent="0.2">
      <c r="B217" s="129" t="s">
        <v>307</v>
      </c>
      <c r="C217" s="130"/>
      <c r="D217" s="130"/>
      <c r="E217" s="130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7">
        <f>SUM(JDB_Coralie!C110:C121)</f>
        <v>1.2118055555555556</v>
      </c>
      <c r="I239" t="s">
        <v>222</v>
      </c>
      <c r="J239" s="97">
        <f>$F$1/7*A239</f>
        <v>1.0476190476190474</v>
      </c>
    </row>
    <row r="243" spans="1:10" ht="26" x14ac:dyDescent="0.2">
      <c r="B243" s="129" t="s">
        <v>327</v>
      </c>
      <c r="C243" s="130"/>
      <c r="D243" s="130"/>
      <c r="E243" s="130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28">
        <f>SUM(JDB_Coralie!C122:C126)</f>
        <v>0.52430555555555558</v>
      </c>
      <c r="I266" t="s">
        <v>222</v>
      </c>
      <c r="J266" s="97">
        <f>$F$1/7*A266</f>
        <v>1.0952380952380951</v>
      </c>
    </row>
    <row r="270" spans="1:10" ht="26" x14ac:dyDescent="0.2">
      <c r="B270" s="129" t="s">
        <v>328</v>
      </c>
      <c r="C270" s="130"/>
      <c r="D270" s="130"/>
      <c r="E270" s="130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D271-(JDB_Coralie!C127+JDB_Coralie!C128)</f>
        <v>0.98263888888888884</v>
      </c>
      <c r="E272" s="9">
        <f t="shared" ref="E272:E291" si="35">D272/$C$271</f>
        <v>0.98263888888888884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0.98263888888888884</v>
      </c>
      <c r="E273" s="9">
        <f t="shared" si="35"/>
        <v>0.98263888888888884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D273-(JDB_Coralie!C129)</f>
        <v>0.97569444444444442</v>
      </c>
      <c r="E274" s="9">
        <f t="shared" si="35"/>
        <v>0.97569444444444442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0.97569444444444442</v>
      </c>
      <c r="E275" s="9">
        <f t="shared" si="35"/>
        <v>0.97569444444444442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0.97569444444444442</v>
      </c>
      <c r="E276" s="9">
        <f t="shared" si="35"/>
        <v>0.97569444444444442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D276-(JDB_Coralie!C130+JDB_Coralie!C131+JDB_Coralie!C132+JDB_Coralie!C133+JDB_Coralie!C134+JDB_Coralie!C135+JDB_Coralie!C136)</f>
        <v>0.65972222222222221</v>
      </c>
      <c r="E277" s="9">
        <f t="shared" si="35"/>
        <v>0.65972222222222221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D277-(JDB_Coralie!C137+JDB_Coralie!C138+JDB_Commun!C30)</f>
        <v>0.44097222222222221</v>
      </c>
      <c r="E278" s="9">
        <f t="shared" si="35"/>
        <v>0.44097222222222221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0.44097222222222221</v>
      </c>
      <c r="E279" s="9">
        <f t="shared" si="35"/>
        <v>0.44097222222222221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0.44097222222222221</v>
      </c>
      <c r="E280" s="9">
        <f t="shared" si="35"/>
        <v>0.44097222222222221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0.44097222222222221</v>
      </c>
      <c r="E281" s="9">
        <f t="shared" si="35"/>
        <v>0.44097222222222221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0.44097222222222221</v>
      </c>
      <c r="E282" s="9">
        <f t="shared" si="35"/>
        <v>0.44097222222222221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0.44097222222222221</v>
      </c>
      <c r="E283" s="9">
        <f t="shared" si="35"/>
        <v>0.44097222222222221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0.44097222222222221</v>
      </c>
      <c r="E284" s="9">
        <f t="shared" si="35"/>
        <v>0.44097222222222221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0.44097222222222221</v>
      </c>
      <c r="E285" s="9">
        <f t="shared" si="35"/>
        <v>0.44097222222222221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0.44097222222222221</v>
      </c>
      <c r="E286" s="9">
        <f t="shared" si="35"/>
        <v>0.44097222222222221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0.44097222222222221</v>
      </c>
      <c r="E287" s="9">
        <f t="shared" si="35"/>
        <v>0.44097222222222221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0.44097222222222221</v>
      </c>
      <c r="E288" s="9">
        <f t="shared" si="35"/>
        <v>0.44097222222222221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0.44097222222222221</v>
      </c>
      <c r="E289" s="9">
        <f t="shared" si="35"/>
        <v>0.44097222222222221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0.44097222222222221</v>
      </c>
      <c r="E290" s="9">
        <f t="shared" si="35"/>
        <v>0.44097222222222221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0.44097222222222221</v>
      </c>
      <c r="E291" s="9">
        <f t="shared" si="35"/>
        <v>0.44097222222222221</v>
      </c>
      <c r="G291" t="s">
        <v>221</v>
      </c>
      <c r="H291" s="128">
        <f>SUM(JDB_Coralie!C127:C138)</f>
        <v>0.48611111111111116</v>
      </c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3" priority="12" timePeriod="today">
      <formula>FLOOR(B1,1)=TODAY()</formula>
    </cfRule>
  </conditionalFormatting>
  <conditionalFormatting sqref="B150:E187">
    <cfRule type="timePeriod" dxfId="42" priority="11" timePeriod="today">
      <formula>FLOOR(B150,1)=TODAY()</formula>
    </cfRule>
  </conditionalFormatting>
  <conditionalFormatting sqref="B25:E25">
    <cfRule type="timePeriod" dxfId="41" priority="10" timePeriod="today">
      <formula>FLOOR(B25,1)=TODAY()</formula>
    </cfRule>
  </conditionalFormatting>
  <conditionalFormatting sqref="B22:E24">
    <cfRule type="timePeriod" dxfId="40" priority="9" timePeriod="today">
      <formula>FLOOR(B22,1)=TODAY()</formula>
    </cfRule>
  </conditionalFormatting>
  <conditionalFormatting sqref="B54:E57">
    <cfRule type="timePeriod" dxfId="39" priority="8" timePeriod="today">
      <formula>FLOOR(B54,1)=TODAY()</formula>
    </cfRule>
  </conditionalFormatting>
  <conditionalFormatting sqref="B107:E107">
    <cfRule type="timePeriod" dxfId="38" priority="7" timePeriod="today">
      <formula>FLOOR(B107,1)=TODAY()</formula>
    </cfRule>
  </conditionalFormatting>
  <conditionalFormatting sqref="B191:E191">
    <cfRule type="timePeriod" dxfId="37" priority="5" timePeriod="today">
      <formula>FLOOR(B191,1)=TODAY()</formula>
    </cfRule>
  </conditionalFormatting>
  <conditionalFormatting sqref="B192:E213">
    <cfRule type="timePeriod" dxfId="36" priority="4" timePeriod="today">
      <formula>FLOOR(B192,1)=TODAY()</formula>
    </cfRule>
  </conditionalFormatting>
  <conditionalFormatting sqref="B217:E239">
    <cfRule type="timePeriod" dxfId="35" priority="3" timePeriod="today">
      <formula>FLOOR(B217,1)=TODAY()</formula>
    </cfRule>
  </conditionalFormatting>
  <conditionalFormatting sqref="B243:E266">
    <cfRule type="timePeriod" dxfId="34" priority="2" timePeriod="today">
      <formula>FLOOR(B243,1)=TODAY()</formula>
    </cfRule>
  </conditionalFormatting>
  <conditionalFormatting sqref="B270:E291">
    <cfRule type="timePeriod" dxfId="3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91"/>
  <sheetViews>
    <sheetView showGridLines="0" zoomScale="110" zoomScaleNormal="70" workbookViewId="0">
      <pane ySplit="1" topLeftCell="A266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9" t="s">
        <v>8</v>
      </c>
      <c r="C2" s="130"/>
      <c r="D2" s="130"/>
      <c r="E2" s="130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9" t="s">
        <v>3</v>
      </c>
      <c r="C25" s="130"/>
      <c r="D25" s="130"/>
      <c r="E25" s="13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29" t="s">
        <v>4</v>
      </c>
      <c r="C57" s="130"/>
      <c r="D57" s="130"/>
      <c r="E57" s="13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29" t="s">
        <v>5</v>
      </c>
      <c r="C82" s="130"/>
      <c r="D82" s="130"/>
      <c r="E82" s="13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29" t="s">
        <v>6</v>
      </c>
      <c r="C107" s="130"/>
      <c r="D107" s="130"/>
      <c r="E107" s="13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29" t="s">
        <v>9</v>
      </c>
      <c r="C150" s="130"/>
      <c r="D150" s="130"/>
      <c r="E150" s="130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9" t="s">
        <v>253</v>
      </c>
      <c r="C191" s="130"/>
      <c r="D191" s="130"/>
      <c r="E191" s="130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7">
        <f>SUM(JDB_Constantin!C33:C36)</f>
        <v>0.35416666666666663</v>
      </c>
      <c r="I213" t="s">
        <v>222</v>
      </c>
      <c r="J213" s="97">
        <f>$F$1/7*A213</f>
        <v>1.0476190476190474</v>
      </c>
    </row>
    <row r="217" spans="1:10" ht="26" x14ac:dyDescent="0.2">
      <c r="B217" s="129" t="s">
        <v>307</v>
      </c>
      <c r="C217" s="130"/>
      <c r="D217" s="130"/>
      <c r="E217" s="130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7">
        <f>SUM(JDB_Constantin!C37:C41)</f>
        <v>0.44791666666666669</v>
      </c>
      <c r="I239" t="s">
        <v>222</v>
      </c>
      <c r="J239" s="97">
        <f>$F$1/7*A239</f>
        <v>1.0476190476190474</v>
      </c>
    </row>
    <row r="243" spans="1:10" ht="26" x14ac:dyDescent="0.2">
      <c r="B243" s="129" t="s">
        <v>327</v>
      </c>
      <c r="C243" s="130"/>
      <c r="D243" s="130"/>
      <c r="E243" s="130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1.0952380952380951</v>
      </c>
      <c r="E257" s="9">
        <f t="shared" si="31"/>
        <v>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1.0952380952380951</v>
      </c>
      <c r="E258" s="9">
        <f t="shared" si="31"/>
        <v>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1.0952380952380951</v>
      </c>
      <c r="E259" s="9">
        <f t="shared" si="31"/>
        <v>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1.0952380952380951</v>
      </c>
      <c r="E260" s="9">
        <f t="shared" si="31"/>
        <v>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1.0952380952380951</v>
      </c>
      <c r="E261" s="9">
        <f t="shared" si="31"/>
        <v>1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1.0952380952380951</v>
      </c>
      <c r="E262" s="9">
        <f t="shared" si="31"/>
        <v>1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1.0952380952380951</v>
      </c>
      <c r="E263" s="9">
        <f t="shared" si="31"/>
        <v>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1.0952380952380951</v>
      </c>
      <c r="E264" s="9">
        <f t="shared" si="31"/>
        <v>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1.0952380952380951</v>
      </c>
      <c r="E265" s="9">
        <f t="shared" si="31"/>
        <v>1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1.0952380952380951</v>
      </c>
      <c r="E266" s="9">
        <f t="shared" si="31"/>
        <v>1</v>
      </c>
      <c r="G266" t="s">
        <v>221</v>
      </c>
      <c r="H266" s="128"/>
      <c r="I266" t="s">
        <v>222</v>
      </c>
      <c r="J266" s="97">
        <f>$F$1/7*A266</f>
        <v>1.0952380952380951</v>
      </c>
    </row>
    <row r="270" spans="1:10" ht="26" x14ac:dyDescent="0.2">
      <c r="B270" s="129" t="s">
        <v>328</v>
      </c>
      <c r="C270" s="130"/>
      <c r="D270" s="130"/>
      <c r="E270" s="13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</row>
    <row r="273" spans="1:5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</row>
    <row r="274" spans="1:5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</row>
    <row r="275" spans="1:5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</row>
    <row r="276" spans="1:5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</row>
    <row r="277" spans="1:5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D276-(JDB_Constantin!C42+JDB_Constantin!C43+JDB_Constantin!C44+JDB_Constantin!C45)</f>
        <v>0.58333333333333337</v>
      </c>
      <c r="E277" s="9">
        <f t="shared" si="35"/>
        <v>0.58333333333333337</v>
      </c>
    </row>
    <row r="278" spans="1:5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D277-(JDB_Constantin!C46+JDB_Commun!C30)</f>
        <v>0.34375000000000006</v>
      </c>
      <c r="E278" s="9">
        <f t="shared" si="35"/>
        <v>0.34375000000000006</v>
      </c>
    </row>
    <row r="279" spans="1:5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>D278-(JDB_Constantin!C47)</f>
        <v>-0.11458333333333326</v>
      </c>
      <c r="E279" s="9">
        <f t="shared" si="35"/>
        <v>-0.11458333333333326</v>
      </c>
    </row>
    <row r="280" spans="1:5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-0.11458333333333326</v>
      </c>
      <c r="E280" s="9">
        <f t="shared" si="35"/>
        <v>-0.11458333333333326</v>
      </c>
    </row>
    <row r="281" spans="1:5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-0.11458333333333326</v>
      </c>
      <c r="E281" s="9">
        <f t="shared" si="35"/>
        <v>-0.11458333333333326</v>
      </c>
    </row>
    <row r="282" spans="1:5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-0.11458333333333326</v>
      </c>
      <c r="E282" s="9">
        <f t="shared" si="35"/>
        <v>-0.11458333333333326</v>
      </c>
    </row>
    <row r="283" spans="1:5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-0.11458333333333326</v>
      </c>
      <c r="E283" s="9">
        <f t="shared" si="35"/>
        <v>-0.11458333333333326</v>
      </c>
    </row>
    <row r="284" spans="1:5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-0.11458333333333326</v>
      </c>
      <c r="E284" s="9">
        <f t="shared" si="35"/>
        <v>-0.11458333333333326</v>
      </c>
    </row>
    <row r="285" spans="1:5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-0.11458333333333326</v>
      </c>
      <c r="E285" s="9">
        <f t="shared" si="35"/>
        <v>-0.11458333333333326</v>
      </c>
    </row>
    <row r="286" spans="1:5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-0.11458333333333326</v>
      </c>
      <c r="E286" s="9">
        <f t="shared" si="35"/>
        <v>-0.11458333333333326</v>
      </c>
    </row>
    <row r="287" spans="1:5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-0.11458333333333326</v>
      </c>
      <c r="E287" s="9">
        <f t="shared" si="35"/>
        <v>-0.11458333333333326</v>
      </c>
    </row>
    <row r="288" spans="1:5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-0.11458333333333326</v>
      </c>
      <c r="E288" s="9">
        <f t="shared" si="35"/>
        <v>-0.11458333333333326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-0.11458333333333326</v>
      </c>
      <c r="E289" s="9">
        <f t="shared" si="35"/>
        <v>-0.11458333333333326</v>
      </c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-0.11458333333333326</v>
      </c>
      <c r="E290" s="9">
        <f t="shared" si="35"/>
        <v>-0.11458333333333326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-0.11458333333333326</v>
      </c>
      <c r="E291" s="9">
        <f t="shared" si="35"/>
        <v>-0.11458333333333326</v>
      </c>
      <c r="G291" t="s">
        <v>221</v>
      </c>
      <c r="H291" s="128">
        <f>SUM(JDB_Constantin!C42:C47)</f>
        <v>1.0416666666666665</v>
      </c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2" priority="12" timePeriod="today">
      <formula>FLOOR(B1,1)=TODAY()</formula>
    </cfRule>
  </conditionalFormatting>
  <conditionalFormatting sqref="B150:E190">
    <cfRule type="timePeriod" dxfId="31" priority="11" timePeriod="today">
      <formula>FLOOR(B150,1)=TODAY()</formula>
    </cfRule>
  </conditionalFormatting>
  <conditionalFormatting sqref="B25:E25">
    <cfRule type="timePeriod" dxfId="30" priority="10" timePeriod="today">
      <formula>FLOOR(B25,1)=TODAY()</formula>
    </cfRule>
  </conditionalFormatting>
  <conditionalFormatting sqref="B22:E24">
    <cfRule type="timePeriod" dxfId="29" priority="9" timePeriod="today">
      <formula>FLOOR(B22,1)=TODAY()</formula>
    </cfRule>
  </conditionalFormatting>
  <conditionalFormatting sqref="B54:E57">
    <cfRule type="timePeriod" dxfId="28" priority="8" timePeriod="today">
      <formula>FLOOR(B54,1)=TODAY()</formula>
    </cfRule>
  </conditionalFormatting>
  <conditionalFormatting sqref="B107:E107">
    <cfRule type="timePeriod" dxfId="27" priority="7" timePeriod="today">
      <formula>FLOOR(B107,1)=TODAY()</formula>
    </cfRule>
  </conditionalFormatting>
  <conditionalFormatting sqref="B191:E191">
    <cfRule type="timePeriod" dxfId="26" priority="5" timePeriod="today">
      <formula>FLOOR(B191,1)=TODAY()</formula>
    </cfRule>
  </conditionalFormatting>
  <conditionalFormatting sqref="B192:E213">
    <cfRule type="timePeriod" dxfId="25" priority="4" timePeriod="today">
      <formula>FLOOR(B192,1)=TODAY()</formula>
    </cfRule>
  </conditionalFormatting>
  <conditionalFormatting sqref="B217:E239">
    <cfRule type="timePeriod" dxfId="24" priority="3" timePeriod="today">
      <formula>FLOOR(B217,1)=TODAY()</formula>
    </cfRule>
  </conditionalFormatting>
  <conditionalFormatting sqref="B243:E266">
    <cfRule type="timePeriod" dxfId="23" priority="2" timePeriod="today">
      <formula>FLOOR(B243,1)=TODAY()</formula>
    </cfRule>
  </conditionalFormatting>
  <conditionalFormatting sqref="B270:E291">
    <cfRule type="timePeriod" dxfId="2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tabSelected="1" zoomScaleNormal="70" workbookViewId="0">
      <pane ySplit="1" topLeftCell="A226" activePane="bottomLeft" state="frozen"/>
      <selection pane="bottomLeft" activeCell="M253" sqref="M253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Angela!J213</f>
        <v>1.0476190476190474</v>
      </c>
      <c r="O154" s="97" t="s">
        <v>230</v>
      </c>
    </row>
    <row r="156" spans="13:15" x14ac:dyDescent="0.2">
      <c r="M156" t="s">
        <v>223</v>
      </c>
      <c r="N156" s="97">
        <f>Angela!H213</f>
        <v>0.4861111111111111</v>
      </c>
    </row>
    <row r="157" spans="13:15" x14ac:dyDescent="0.2">
      <c r="M157" t="s">
        <v>224</v>
      </c>
      <c r="N157" s="97">
        <f>Aurelie!$H$213</f>
        <v>0.34375</v>
      </c>
    </row>
    <row r="158" spans="13:15" x14ac:dyDescent="0.2">
      <c r="M158" t="s">
        <v>225</v>
      </c>
      <c r="N158" s="97">
        <f>Coralie!H213</f>
        <v>0.38541666666666669</v>
      </c>
    </row>
    <row r="159" spans="13:15" x14ac:dyDescent="0.2">
      <c r="M159" t="s">
        <v>226</v>
      </c>
      <c r="N159" s="104">
        <f>Constantin!H213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1.7361111111111114</v>
      </c>
      <c r="O161" s="97" t="s">
        <v>228</v>
      </c>
    </row>
    <row r="163" spans="14:15" x14ac:dyDescent="0.2">
      <c r="N163" s="97">
        <f>N154*4</f>
        <v>4.1904761904761898</v>
      </c>
      <c r="O163" s="97" t="s">
        <v>229</v>
      </c>
    </row>
    <row r="181" spans="13:15" x14ac:dyDescent="0.2">
      <c r="M181" s="101" t="s">
        <v>227</v>
      </c>
      <c r="N181" s="97">
        <f>Angela!J239</f>
        <v>1.0476190476190474</v>
      </c>
      <c r="O181" s="97" t="s">
        <v>230</v>
      </c>
    </row>
    <row r="183" spans="13:15" x14ac:dyDescent="0.2">
      <c r="M183" t="s">
        <v>223</v>
      </c>
      <c r="N183" s="97">
        <f>Angela!H239</f>
        <v>0.62152777777777768</v>
      </c>
    </row>
    <row r="184" spans="13:15" x14ac:dyDescent="0.2">
      <c r="M184" t="s">
        <v>224</v>
      </c>
      <c r="N184" s="97">
        <f>Aurelie!$H$239</f>
        <v>0.64583333333333337</v>
      </c>
    </row>
    <row r="185" spans="13:15" x14ac:dyDescent="0.2">
      <c r="M185" t="s">
        <v>225</v>
      </c>
      <c r="N185" s="97">
        <f>Coralie!H239</f>
        <v>1.2118055555555556</v>
      </c>
    </row>
    <row r="186" spans="13:15" x14ac:dyDescent="0.2">
      <c r="M186" t="s">
        <v>226</v>
      </c>
      <c r="N186" s="104">
        <f>Constantin!H239</f>
        <v>0.44791666666666669</v>
      </c>
    </row>
    <row r="187" spans="13:15" x14ac:dyDescent="0.2">
      <c r="M187" t="s">
        <v>231</v>
      </c>
      <c r="N187" s="102">
        <f>SUM(JDB_Commun!C28,JDB_Commun!C29)</f>
        <v>0.16666666666666666</v>
      </c>
    </row>
    <row r="188" spans="13:15" x14ac:dyDescent="0.2">
      <c r="N188" s="97">
        <f>SUM(N183:N186)+N187*4</f>
        <v>3.59375</v>
      </c>
      <c r="O188" s="97" t="s">
        <v>228</v>
      </c>
    </row>
    <row r="190" spans="13:15" x14ac:dyDescent="0.2">
      <c r="N190" s="97">
        <f>N181*4</f>
        <v>4.1904761904761898</v>
      </c>
      <c r="O190" s="97" t="s">
        <v>229</v>
      </c>
    </row>
    <row r="208" spans="13:15" x14ac:dyDescent="0.2">
      <c r="M208" s="101" t="s">
        <v>227</v>
      </c>
      <c r="N208" s="97">
        <f>Angela!J266</f>
        <v>1.0952380952380951</v>
      </c>
      <c r="O208" s="97" t="s">
        <v>230</v>
      </c>
    </row>
    <row r="210" spans="13:15" x14ac:dyDescent="0.2">
      <c r="M210" t="s">
        <v>223</v>
      </c>
      <c r="N210" s="97">
        <f>Angela!H266</f>
        <v>4.8611111111111105E-2</v>
      </c>
    </row>
    <row r="211" spans="13:15" x14ac:dyDescent="0.2">
      <c r="M211" t="s">
        <v>224</v>
      </c>
      <c r="N211" s="97">
        <f>Aurelie!H266</f>
        <v>0.54166666666666663</v>
      </c>
    </row>
    <row r="212" spans="13:15" x14ac:dyDescent="0.2">
      <c r="M212" t="s">
        <v>225</v>
      </c>
      <c r="N212" s="97">
        <f>Coralie!H266</f>
        <v>0.52430555555555558</v>
      </c>
    </row>
    <row r="213" spans="13:15" x14ac:dyDescent="0.2">
      <c r="M213" t="s">
        <v>226</v>
      </c>
      <c r="N213" s="104">
        <f>Constantin!H266</f>
        <v>0</v>
      </c>
    </row>
    <row r="214" spans="13:15" x14ac:dyDescent="0.2">
      <c r="M214" t="s">
        <v>231</v>
      </c>
      <c r="N214" s="102">
        <f>SUM(JDB_Commun!C55)</f>
        <v>0</v>
      </c>
    </row>
    <row r="215" spans="13:15" x14ac:dyDescent="0.2">
      <c r="N215" s="97">
        <f>SUM(N210:N213)+N214*4</f>
        <v>1.1145833333333333</v>
      </c>
      <c r="O215" s="97" t="s">
        <v>228</v>
      </c>
    </row>
    <row r="217" spans="13:15" x14ac:dyDescent="0.2">
      <c r="N217" s="97">
        <f>N208*4</f>
        <v>4.3809523809523805</v>
      </c>
      <c r="O217" s="97" t="s">
        <v>229</v>
      </c>
    </row>
    <row r="233" spans="13:15" x14ac:dyDescent="0.2">
      <c r="M233" s="101" t="s">
        <v>227</v>
      </c>
      <c r="N233" s="97">
        <f>Angela!J291</f>
        <v>1</v>
      </c>
      <c r="O233" s="97" t="s">
        <v>230</v>
      </c>
    </row>
    <row r="235" spans="13:15" x14ac:dyDescent="0.2">
      <c r="M235" t="s">
        <v>223</v>
      </c>
      <c r="N235" s="97">
        <f>Angela!H291</f>
        <v>0.62152777777777779</v>
      </c>
    </row>
    <row r="236" spans="13:15" x14ac:dyDescent="0.2">
      <c r="M236" t="s">
        <v>224</v>
      </c>
      <c r="N236" s="97">
        <f>Aurelie!H291</f>
        <v>0.22916666666666666</v>
      </c>
    </row>
    <row r="237" spans="13:15" x14ac:dyDescent="0.2">
      <c r="M237" t="s">
        <v>225</v>
      </c>
      <c r="N237" s="97">
        <f>Coralie!H291</f>
        <v>0.48611111111111116</v>
      </c>
    </row>
    <row r="238" spans="13:15" x14ac:dyDescent="0.2">
      <c r="M238" t="s">
        <v>226</v>
      </c>
      <c r="N238" s="104">
        <f>Constantin!H291</f>
        <v>1.0416666666666665</v>
      </c>
    </row>
    <row r="239" spans="13:15" x14ac:dyDescent="0.2">
      <c r="M239" t="s">
        <v>231</v>
      </c>
      <c r="N239" s="102">
        <f>SUM(JDB_Commun!C80)</f>
        <v>0</v>
      </c>
    </row>
    <row r="240" spans="13:15" x14ac:dyDescent="0.2">
      <c r="N240" s="97">
        <f>SUM(N235:N238)+N239*4</f>
        <v>2.3784722222222223</v>
      </c>
      <c r="O240" s="97" t="s">
        <v>228</v>
      </c>
    </row>
    <row r="242" spans="14:15" x14ac:dyDescent="0.2">
      <c r="N242" s="97">
        <f>N233*4</f>
        <v>4</v>
      </c>
      <c r="O242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2" zoomScaleNormal="100" workbookViewId="0">
      <selection activeCell="B30" sqref="B30:D30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1" t="s">
        <v>10</v>
      </c>
      <c r="C1" s="132"/>
      <c r="D1" s="13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33">
        <v>3.125E-2</v>
      </c>
      <c r="D24" s="35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19">
        <v>44624</v>
      </c>
      <c r="C27" s="120">
        <v>4.1666666666666664E-2</v>
      </c>
      <c r="D27" s="121" t="s">
        <v>254</v>
      </c>
    </row>
    <row r="28" spans="2:4" ht="30.75" customHeight="1" thickTop="1" x14ac:dyDescent="0.2">
      <c r="B28" s="34">
        <v>44651</v>
      </c>
      <c r="C28" s="33">
        <v>0.125</v>
      </c>
      <c r="D28" s="35" t="s">
        <v>23</v>
      </c>
    </row>
    <row r="29" spans="2:4" ht="30.75" customHeight="1" thickBot="1" x14ac:dyDescent="0.25">
      <c r="B29" s="122">
        <v>44663</v>
      </c>
      <c r="C29" s="123">
        <v>4.1666666666666664E-2</v>
      </c>
      <c r="D29" s="124" t="s">
        <v>329</v>
      </c>
    </row>
    <row r="30" spans="2:4" ht="30.75" customHeight="1" thickTop="1" x14ac:dyDescent="0.2">
      <c r="B30" s="133">
        <v>44698</v>
      </c>
      <c r="C30" s="134">
        <v>7.2916666666666671E-2</v>
      </c>
      <c r="D30" s="135" t="s">
        <v>356</v>
      </c>
    </row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86" workbookViewId="0">
      <selection activeCell="D105" sqref="D105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1" t="s">
        <v>33</v>
      </c>
      <c r="C1" s="132"/>
      <c r="D1" s="13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>
      <c r="B88" s="49">
        <v>44661</v>
      </c>
      <c r="C88" s="41">
        <v>4.1666666666666664E-2</v>
      </c>
      <c r="D88" s="50" t="s">
        <v>313</v>
      </c>
    </row>
    <row r="89" spans="2:4" ht="30.75" customHeight="1" x14ac:dyDescent="0.2">
      <c r="B89" s="49">
        <v>44661</v>
      </c>
      <c r="C89" s="41">
        <v>5.2083333333333336E-2</v>
      </c>
      <c r="D89" s="50" t="s">
        <v>314</v>
      </c>
    </row>
    <row r="90" spans="2:4" ht="30.75" customHeight="1" x14ac:dyDescent="0.2">
      <c r="B90" s="49">
        <v>44661</v>
      </c>
      <c r="C90" s="41">
        <v>6.25E-2</v>
      </c>
      <c r="D90" s="50" t="s">
        <v>315</v>
      </c>
    </row>
    <row r="91" spans="2:4" ht="30.75" customHeight="1" x14ac:dyDescent="0.2">
      <c r="B91" s="49">
        <v>44662</v>
      </c>
      <c r="C91" s="41">
        <v>4.1666666666666664E-2</v>
      </c>
      <c r="D91" s="50" t="s">
        <v>316</v>
      </c>
    </row>
    <row r="92" spans="2:4" ht="30.75" customHeight="1" thickBot="1" x14ac:dyDescent="0.25">
      <c r="B92" s="51">
        <v>44662</v>
      </c>
      <c r="C92" s="44">
        <v>5.2083333333333336E-2</v>
      </c>
      <c r="D92" s="52" t="s">
        <v>317</v>
      </c>
    </row>
    <row r="93" spans="2:4" ht="30.75" customHeight="1" thickTop="1" x14ac:dyDescent="0.2">
      <c r="B93" s="125">
        <v>44677</v>
      </c>
      <c r="C93" s="126">
        <v>6.9444444444444441E-3</v>
      </c>
      <c r="D93" s="127" t="s">
        <v>59</v>
      </c>
    </row>
    <row r="94" spans="2:4" ht="30.75" customHeight="1" thickBot="1" x14ac:dyDescent="0.25">
      <c r="B94" s="51">
        <v>44685</v>
      </c>
      <c r="C94" s="44">
        <v>4.1666666666666664E-2</v>
      </c>
      <c r="D94" s="52" t="s">
        <v>330</v>
      </c>
    </row>
    <row r="95" spans="2:4" ht="30.75" customHeight="1" thickTop="1" x14ac:dyDescent="0.2">
      <c r="B95" s="49">
        <v>44691</v>
      </c>
      <c r="C95" s="41">
        <v>4.1666666666666664E-2</v>
      </c>
      <c r="D95" s="50" t="s">
        <v>331</v>
      </c>
    </row>
    <row r="96" spans="2:4" ht="30.75" customHeight="1" x14ac:dyDescent="0.2">
      <c r="B96" s="49">
        <v>44692</v>
      </c>
      <c r="C96" s="41">
        <v>6.25E-2</v>
      </c>
      <c r="D96" s="50" t="s">
        <v>332</v>
      </c>
    </row>
    <row r="97" spans="2:4" ht="30.75" customHeight="1" x14ac:dyDescent="0.2">
      <c r="B97" s="49">
        <v>44694</v>
      </c>
      <c r="C97" s="41">
        <v>6.25E-2</v>
      </c>
      <c r="D97" s="50" t="s">
        <v>333</v>
      </c>
    </row>
    <row r="98" spans="2:4" ht="30.75" customHeight="1" x14ac:dyDescent="0.2">
      <c r="B98" s="49">
        <v>44694</v>
      </c>
      <c r="C98" s="41">
        <v>1.0416666666666666E-2</v>
      </c>
      <c r="D98" s="50" t="s">
        <v>135</v>
      </c>
    </row>
    <row r="99" spans="2:4" ht="30.75" customHeight="1" x14ac:dyDescent="0.2">
      <c r="B99" s="49">
        <v>44697</v>
      </c>
      <c r="C99" s="41">
        <v>0.16666666666666666</v>
      </c>
      <c r="D99" s="50" t="s">
        <v>334</v>
      </c>
    </row>
    <row r="100" spans="2:4" ht="30.75" customHeight="1" x14ac:dyDescent="0.2">
      <c r="B100" s="49">
        <v>44697</v>
      </c>
      <c r="C100" s="41">
        <v>4.1666666666666664E-2</v>
      </c>
      <c r="D100" s="50" t="s">
        <v>335</v>
      </c>
    </row>
    <row r="101" spans="2:4" ht="30.75" customHeight="1" x14ac:dyDescent="0.2">
      <c r="B101" s="49">
        <v>44697</v>
      </c>
      <c r="C101" s="41">
        <v>4.1666666666666664E-2</v>
      </c>
      <c r="D101" s="50" t="s">
        <v>336</v>
      </c>
    </row>
    <row r="102" spans="2:4" ht="30.75" customHeight="1" x14ac:dyDescent="0.2">
      <c r="B102" s="49">
        <v>44697</v>
      </c>
      <c r="C102" s="41">
        <v>6.9444444444444441E-3</v>
      </c>
      <c r="D102" s="50" t="s">
        <v>337</v>
      </c>
    </row>
    <row r="103" spans="2:4" ht="30.75" customHeight="1" x14ac:dyDescent="0.2">
      <c r="B103" s="49">
        <v>44697</v>
      </c>
      <c r="C103" s="41">
        <v>2.0833333333333332E-2</v>
      </c>
      <c r="D103" s="50" t="s">
        <v>338</v>
      </c>
    </row>
    <row r="104" spans="2:4" ht="30.75" customHeight="1" x14ac:dyDescent="0.2">
      <c r="B104" s="49">
        <v>44697</v>
      </c>
      <c r="C104" s="41">
        <v>0.16666666666666666</v>
      </c>
      <c r="D104" s="50" t="s">
        <v>343</v>
      </c>
    </row>
    <row r="105" spans="2:4" ht="30.75" customHeight="1" x14ac:dyDescent="0.2"/>
    <row r="106" spans="2:4" ht="30.75" customHeight="1" x14ac:dyDescent="0.2"/>
    <row r="107" spans="2:4" ht="30.75" customHeight="1" x14ac:dyDescent="0.2"/>
    <row r="108" spans="2:4" ht="30.75" customHeight="1" x14ac:dyDescent="0.2"/>
    <row r="109" spans="2:4" ht="30.75" customHeight="1" x14ac:dyDescent="0.2"/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opLeftCell="A69" workbookViewId="0">
      <selection activeCell="B80" sqref="B80:D80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1" t="s">
        <v>84</v>
      </c>
      <c r="C1" s="132"/>
      <c r="D1" s="13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4">
        <v>2.0833333333333332E-2</v>
      </c>
      <c r="D55" s="118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thickBot="1" x14ac:dyDescent="0.25">
      <c r="B68" s="61">
        <v>44657</v>
      </c>
      <c r="C68" s="57">
        <v>4.1666666666666664E-2</v>
      </c>
      <c r="D68" s="62" t="s">
        <v>111</v>
      </c>
    </row>
    <row r="69" spans="2:4" ht="30.75" customHeight="1" thickTop="1" x14ac:dyDescent="0.2">
      <c r="B69" s="59">
        <v>44676</v>
      </c>
      <c r="C69" s="55">
        <v>4.1666666666666664E-2</v>
      </c>
      <c r="D69" s="63" t="s">
        <v>339</v>
      </c>
    </row>
    <row r="70" spans="2:4" ht="30.75" customHeight="1" x14ac:dyDescent="0.2">
      <c r="B70" s="59">
        <v>44677</v>
      </c>
      <c r="C70" s="55">
        <v>9.375E-2</v>
      </c>
      <c r="D70" s="63" t="s">
        <v>340</v>
      </c>
    </row>
    <row r="71" spans="2:4" ht="30.75" customHeight="1" x14ac:dyDescent="0.2">
      <c r="B71" s="59">
        <v>44681</v>
      </c>
      <c r="C71" s="55">
        <v>8.3333333333333329E-2</v>
      </c>
      <c r="D71" s="63" t="s">
        <v>272</v>
      </c>
    </row>
    <row r="72" spans="2:4" ht="30.75" customHeight="1" x14ac:dyDescent="0.2">
      <c r="B72" s="59">
        <v>44681</v>
      </c>
      <c r="C72" s="55">
        <v>3.125E-2</v>
      </c>
      <c r="D72" s="63" t="s">
        <v>111</v>
      </c>
    </row>
    <row r="73" spans="2:4" ht="30.75" customHeight="1" x14ac:dyDescent="0.2">
      <c r="B73" s="59">
        <v>44684</v>
      </c>
      <c r="C73" s="55">
        <v>4.1666666666666664E-2</v>
      </c>
      <c r="D73" s="63" t="s">
        <v>272</v>
      </c>
    </row>
    <row r="74" spans="2:4" ht="30.75" customHeight="1" x14ac:dyDescent="0.2">
      <c r="B74" s="59">
        <v>44687</v>
      </c>
      <c r="C74" s="55">
        <v>0.125</v>
      </c>
      <c r="D74" s="63" t="s">
        <v>272</v>
      </c>
    </row>
    <row r="75" spans="2:4" ht="30.75" customHeight="1" x14ac:dyDescent="0.2">
      <c r="B75" s="59">
        <v>44689</v>
      </c>
      <c r="C75" s="55">
        <v>6.25E-2</v>
      </c>
      <c r="D75" s="63" t="s">
        <v>272</v>
      </c>
    </row>
    <row r="76" spans="2:4" ht="30.75" customHeight="1" x14ac:dyDescent="0.2">
      <c r="B76" s="59">
        <v>44690</v>
      </c>
      <c r="C76" s="55">
        <v>2.0833333333333332E-2</v>
      </c>
      <c r="D76" s="63" t="s">
        <v>111</v>
      </c>
    </row>
    <row r="77" spans="2:4" ht="30.75" customHeight="1" thickBot="1" x14ac:dyDescent="0.25">
      <c r="B77" s="61">
        <v>44690</v>
      </c>
      <c r="C77" s="57">
        <v>4.1666666666666664E-2</v>
      </c>
      <c r="D77" s="62" t="s">
        <v>324</v>
      </c>
    </row>
    <row r="78" spans="2:4" ht="30.75" customHeight="1" thickTop="1" x14ac:dyDescent="0.2">
      <c r="B78" s="59">
        <v>44697</v>
      </c>
      <c r="C78" s="58">
        <v>2.0833333333333332E-2</v>
      </c>
      <c r="D78" s="64" t="s">
        <v>111</v>
      </c>
    </row>
    <row r="79" spans="2:4" ht="30.75" customHeight="1" x14ac:dyDescent="0.2">
      <c r="B79" s="59">
        <v>44697</v>
      </c>
      <c r="C79" s="55">
        <v>8.3333333333333329E-2</v>
      </c>
      <c r="D79" s="63" t="s">
        <v>272</v>
      </c>
    </row>
    <row r="80" spans="2:4" ht="30.75" customHeight="1" x14ac:dyDescent="0.2">
      <c r="B80" s="59">
        <v>44699</v>
      </c>
      <c r="C80" s="55">
        <v>0.125</v>
      </c>
      <c r="D80" s="63" t="s">
        <v>357</v>
      </c>
    </row>
    <row r="81" spans="2:4" ht="30.75" customHeight="1" x14ac:dyDescent="0.2">
      <c r="B81" s="136"/>
      <c r="C81" s="137"/>
      <c r="D81" s="103"/>
    </row>
    <row r="82" spans="2:4" ht="30.75" customHeight="1" x14ac:dyDescent="0.2">
      <c r="B82" s="136"/>
      <c r="C82" s="137"/>
      <c r="D82" s="103"/>
    </row>
    <row r="83" spans="2:4" ht="30.75" customHeight="1" x14ac:dyDescent="0.2">
      <c r="B83" s="136"/>
      <c r="C83" s="137"/>
      <c r="D83" s="103"/>
    </row>
    <row r="84" spans="2:4" ht="30.75" customHeight="1" x14ac:dyDescent="0.2">
      <c r="B84" s="136"/>
      <c r="C84" s="137"/>
      <c r="D84" s="103"/>
    </row>
    <row r="85" spans="2:4" ht="30.75" customHeight="1" x14ac:dyDescent="0.2">
      <c r="B85" s="136"/>
      <c r="C85" s="137"/>
      <c r="D85" s="103"/>
    </row>
    <row r="86" spans="2:4" ht="30.75" customHeight="1" x14ac:dyDescent="0.2">
      <c r="B86" s="136"/>
      <c r="C86" s="137"/>
      <c r="D86" s="103"/>
    </row>
    <row r="87" spans="2:4" ht="30.75" customHeight="1" x14ac:dyDescent="0.2">
      <c r="B87" s="136"/>
      <c r="C87" s="137"/>
      <c r="D87" s="103"/>
    </row>
    <row r="88" spans="2:4" ht="30.75" customHeight="1" x14ac:dyDescent="0.2">
      <c r="B88" s="136"/>
      <c r="C88" s="137"/>
      <c r="D88" s="103"/>
    </row>
    <row r="89" spans="2:4" ht="30.75" customHeight="1" x14ac:dyDescent="0.2">
      <c r="B89" s="136"/>
      <c r="C89" s="137"/>
      <c r="D89" s="103"/>
    </row>
    <row r="90" spans="2:4" ht="30.75" customHeight="1" x14ac:dyDescent="0.2">
      <c r="B90" s="136"/>
      <c r="C90" s="137"/>
      <c r="D90" s="103"/>
    </row>
    <row r="91" spans="2:4" ht="30.75" customHeight="1" x14ac:dyDescent="0.2">
      <c r="B91" s="136"/>
      <c r="C91" s="137"/>
      <c r="D91" s="103"/>
    </row>
    <row r="92" spans="2:4" ht="30.75" customHeight="1" x14ac:dyDescent="0.2">
      <c r="B92" s="136"/>
      <c r="C92" s="137"/>
      <c r="D92" s="103"/>
    </row>
    <row r="93" spans="2:4" ht="30.75" customHeight="1" x14ac:dyDescent="0.2">
      <c r="B93" s="136"/>
      <c r="C93" s="137"/>
      <c r="D93" s="103"/>
    </row>
    <row r="94" spans="2:4" ht="30.75" customHeight="1" x14ac:dyDescent="0.2">
      <c r="B94" s="136"/>
      <c r="C94" s="137"/>
      <c r="D94" s="103"/>
    </row>
    <row r="95" spans="2:4" ht="30.75" customHeight="1" x14ac:dyDescent="0.2">
      <c r="B95" s="136"/>
      <c r="C95" s="137"/>
      <c r="D95" s="103"/>
    </row>
    <row r="96" spans="2:4" ht="30.75" customHeight="1" x14ac:dyDescent="0.2">
      <c r="B96" s="136"/>
      <c r="C96" s="137"/>
      <c r="D96" s="103"/>
    </row>
    <row r="97" spans="2:4" ht="30.75" customHeight="1" x14ac:dyDescent="0.2">
      <c r="B97" s="136"/>
      <c r="C97" s="137"/>
      <c r="D97" s="103"/>
    </row>
    <row r="98" spans="2:4" ht="30.75" customHeight="1" x14ac:dyDescent="0.2">
      <c r="B98" s="136"/>
      <c r="C98" s="137"/>
      <c r="D98" s="103"/>
    </row>
    <row r="99" spans="2:4" ht="30.75" customHeight="1" x14ac:dyDescent="0.2">
      <c r="B99" s="136"/>
      <c r="C99" s="137"/>
      <c r="D99" s="103"/>
    </row>
    <row r="100" spans="2:4" ht="30.75" customHeight="1" x14ac:dyDescent="0.2">
      <c r="B100" s="136"/>
      <c r="C100" s="137"/>
      <c r="D100" s="103"/>
    </row>
    <row r="101" spans="2:4" ht="30.75" customHeight="1" x14ac:dyDescent="0.2">
      <c r="B101" s="136"/>
      <c r="C101" s="138"/>
      <c r="D101" s="139"/>
    </row>
    <row r="102" spans="2:4" ht="30.75" customHeight="1" x14ac:dyDescent="0.2"/>
    <row r="103" spans="2:4" ht="30.75" customHeight="1" x14ac:dyDescent="0.2"/>
    <row r="104" spans="2:4" ht="30.75" customHeight="1" x14ac:dyDescent="0.2"/>
    <row r="105" spans="2:4" ht="30.75" customHeight="1" x14ac:dyDescent="0.2"/>
    <row r="106" spans="2:4" ht="30.75" customHeight="1" x14ac:dyDescent="0.2"/>
    <row r="107" spans="2:4" ht="30.75" customHeight="1" x14ac:dyDescent="0.2"/>
    <row r="108" spans="2:4" ht="30.75" customHeight="1" x14ac:dyDescent="0.2"/>
    <row r="109" spans="2:4" ht="30.75" customHeight="1" x14ac:dyDescent="0.2"/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2022-05-18T23:18:43Z</dcterms:modified>
</cp:coreProperties>
</file>