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filterPrivacy="1" codeName="ThisWorkbook"/>
  <xr:revisionPtr revIDLastSave="0" documentId="13_ncr:1_{C5E46E22-5368-4C4B-9C0A-6955BCD241A5}" xr6:coauthVersionLast="47" xr6:coauthVersionMax="47" xr10:uidLastSave="{00000000-0000-0000-0000-000000000000}"/>
  <bookViews>
    <workbookView xWindow="-120" yWindow="-120" windowWidth="29040" windowHeight="15720" xr2:uid="{00000000-000D-0000-FFFF-FFFF00000000}"/>
  </bookViews>
  <sheets>
    <sheet name="PlanningProjet" sheetId="12" r:id="rId1"/>
  </sheets>
  <definedNames>
    <definedName name="avancement_tâche" localSheetId="0">PlanningProjet!$D1</definedName>
    <definedName name="ce_jour" localSheetId="0">TODAY()</definedName>
    <definedName name="Début_Projet" localSheetId="0">PlanningProjet!$E$4</definedName>
    <definedName name="Début_Projet">#REF!</definedName>
    <definedName name="début_tâche" localSheetId="0">PlanningProjet!$E1</definedName>
    <definedName name="fin_tâche" localSheetId="0">PlanningProjet!$F1</definedName>
    <definedName name="_xlnm.Print_Titles" localSheetId="0">PlanningProjet!$5:$7</definedName>
    <definedName name="Semaine_Affichage" localSheetId="0">PlanningProjet!$E$5</definedName>
    <definedName name="Semaine_Affichag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86" i="12" l="1"/>
  <c r="H29" i="12"/>
  <c r="H100" i="12"/>
  <c r="H88" i="12"/>
  <c r="H85" i="12"/>
  <c r="H77" i="12"/>
  <c r="H76" i="12"/>
  <c r="H73" i="12"/>
  <c r="H66" i="12"/>
  <c r="H64" i="12"/>
  <c r="H60" i="12"/>
  <c r="H59" i="12"/>
  <c r="H58" i="12"/>
  <c r="H49" i="12"/>
  <c r="H43" i="12"/>
  <c r="H37" i="12"/>
  <c r="H18" i="12"/>
  <c r="E10" i="12"/>
  <c r="F10" i="12" s="1"/>
  <c r="E14" i="12" s="1"/>
  <c r="F9" i="12"/>
  <c r="H9" i="12" s="1"/>
  <c r="H8" i="12"/>
  <c r="I6" i="12"/>
  <c r="I5" i="12" s="1"/>
  <c r="I7" i="12" l="1"/>
  <c r="J6" i="12"/>
  <c r="J7" i="12" s="1"/>
  <c r="E11" i="12"/>
  <c r="E12" i="12"/>
  <c r="K6" i="12" l="1"/>
  <c r="K7" i="12" s="1"/>
  <c r="F12" i="12"/>
  <c r="F11" i="12"/>
  <c r="H11" i="12" s="1"/>
  <c r="H10" i="12"/>
  <c r="F14" i="12" l="1"/>
  <c r="E15" i="12" s="1"/>
  <c r="L6" i="12"/>
  <c r="M6" i="12" s="1"/>
  <c r="H12" i="12"/>
  <c r="H14" i="12" l="1"/>
  <c r="L7" i="12"/>
  <c r="E23" i="12"/>
  <c r="F15" i="12"/>
  <c r="E16" i="12" s="1"/>
  <c r="M7" i="12"/>
  <c r="N6" i="12"/>
  <c r="N7" i="12" l="1"/>
  <c r="O6" i="12"/>
  <c r="F16" i="12"/>
  <c r="H16" i="12" s="1"/>
  <c r="E17" i="12"/>
  <c r="F17" i="12" s="1"/>
  <c r="E20" i="12" s="1"/>
  <c r="F20" i="12" s="1"/>
  <c r="H15" i="12"/>
  <c r="F23" i="12"/>
  <c r="E24" i="12" s="1"/>
  <c r="E22" i="12" l="1"/>
  <c r="E21" i="12"/>
  <c r="E19" i="12"/>
  <c r="F19" i="12" s="1"/>
  <c r="H23" i="12"/>
  <c r="E27" i="12"/>
  <c r="F27" i="12" s="1"/>
  <c r="E28" i="12" s="1"/>
  <c r="E36" i="12" s="1"/>
  <c r="F24" i="12"/>
  <c r="H24" i="12" s="1"/>
  <c r="E26" i="12"/>
  <c r="F26" i="12" s="1"/>
  <c r="E25" i="12"/>
  <c r="O7" i="12"/>
  <c r="P6" i="12"/>
  <c r="E42" i="12" l="1"/>
  <c r="F36" i="12"/>
  <c r="E38" i="12" s="1"/>
  <c r="F28" i="12"/>
  <c r="E30" i="12" s="1"/>
  <c r="F30" i="12" s="1"/>
  <c r="H30" i="12" s="1"/>
  <c r="H17" i="12"/>
  <c r="F25" i="12"/>
  <c r="H25" i="12" s="1"/>
  <c r="H26" i="12"/>
  <c r="P7" i="12"/>
  <c r="P5" i="12"/>
  <c r="Q6" i="12"/>
  <c r="H27" i="12"/>
  <c r="E31" i="12" l="1"/>
  <c r="F31" i="12" s="1"/>
  <c r="E32" i="12" s="1"/>
  <c r="H36" i="12"/>
  <c r="Q7" i="12"/>
  <c r="R6" i="12"/>
  <c r="F21" i="12"/>
  <c r="H21" i="12" s="1"/>
  <c r="F22" i="12"/>
  <c r="H22" i="12" s="1"/>
  <c r="F39" i="12"/>
  <c r="F40" i="12" s="1"/>
  <c r="F41" i="12" s="1"/>
  <c r="E48" i="12"/>
  <c r="E44" i="12"/>
  <c r="F42" i="12"/>
  <c r="H42" i="12" s="1"/>
  <c r="H19" i="12"/>
  <c r="F38" i="12"/>
  <c r="H38" i="12" s="1"/>
  <c r="E39" i="12"/>
  <c r="F44" i="12" l="1"/>
  <c r="S6" i="12"/>
  <c r="R7" i="12"/>
  <c r="F32" i="12"/>
  <c r="H32" i="12" s="1"/>
  <c r="F47" i="12"/>
  <c r="F48" i="12"/>
  <c r="F46" i="12"/>
  <c r="E40" i="12"/>
  <c r="H39" i="12"/>
  <c r="H31" i="12"/>
  <c r="E50" i="12" l="1"/>
  <c r="F50" i="12" s="1"/>
  <c r="E51" i="12" s="1"/>
  <c r="E57" i="12"/>
  <c r="F57" i="12" s="1"/>
  <c r="H48" i="12"/>
  <c r="T6" i="12"/>
  <c r="S7" i="12"/>
  <c r="E45" i="12"/>
  <c r="E47" i="12"/>
  <c r="H47" i="12" s="1"/>
  <c r="E41" i="12"/>
  <c r="H40" i="12"/>
  <c r="E33" i="12"/>
  <c r="E35" i="12"/>
  <c r="F35" i="12" s="1"/>
  <c r="E34" i="12"/>
  <c r="H44" i="12"/>
  <c r="H57" i="12" l="1"/>
  <c r="F51" i="12"/>
  <c r="E55" i="12" s="1"/>
  <c r="F55" i="12" s="1"/>
  <c r="F33" i="12"/>
  <c r="H33" i="12" s="1"/>
  <c r="H50" i="12"/>
  <c r="F34" i="12"/>
  <c r="H34" i="12" s="1"/>
  <c r="U6" i="12"/>
  <c r="T7" i="12"/>
  <c r="F45" i="12"/>
  <c r="E46" i="12" s="1"/>
  <c r="H46" i="12" s="1"/>
  <c r="H51" i="12" l="1"/>
  <c r="E52" i="12"/>
  <c r="H45" i="12"/>
  <c r="H74" i="12"/>
  <c r="V6" i="12"/>
  <c r="U7" i="12"/>
  <c r="E53" i="12" l="1"/>
  <c r="E54" i="12" s="1"/>
  <c r="F52" i="12"/>
  <c r="F53" i="12" s="1"/>
  <c r="F54" i="12" s="1"/>
  <c r="E56" i="12" s="1"/>
  <c r="F56" i="12" s="1"/>
  <c r="W6" i="12"/>
  <c r="V7" i="12"/>
  <c r="F99" i="12" l="1"/>
  <c r="H99" i="12" s="1"/>
  <c r="X6" i="12"/>
  <c r="W7" i="12"/>
  <c r="W5" i="12"/>
  <c r="Y6" i="12" l="1"/>
  <c r="X7" i="12"/>
  <c r="Y7" i="12" l="1"/>
  <c r="Z6" i="12"/>
  <c r="Z7" i="12" l="1"/>
  <c r="AA6" i="12"/>
  <c r="AA7" i="12" l="1"/>
  <c r="AB6" i="12"/>
  <c r="AB7" i="12" l="1"/>
  <c r="AC6" i="12"/>
  <c r="AC7" i="12" l="1"/>
  <c r="AD6" i="12"/>
  <c r="AD7" i="12" l="1"/>
  <c r="AD5" i="12"/>
  <c r="AE6" i="12"/>
  <c r="AE7" i="12" l="1"/>
  <c r="AF6" i="12"/>
  <c r="AF7" i="12" l="1"/>
  <c r="AG6" i="12"/>
  <c r="AG7" i="12" l="1"/>
  <c r="AH6" i="12"/>
  <c r="AI6" i="12" l="1"/>
  <c r="AH7" i="12"/>
  <c r="AJ6" i="12" l="1"/>
  <c r="AI7" i="12"/>
  <c r="AK6" i="12" l="1"/>
  <c r="AJ7" i="12"/>
  <c r="AL6" i="12" l="1"/>
  <c r="AK5" i="12"/>
  <c r="AK7" i="12"/>
  <c r="AM6" i="12" l="1"/>
  <c r="AL7" i="12"/>
  <c r="AN6" i="12" l="1"/>
  <c r="AM7" i="12"/>
  <c r="AO6" i="12" l="1"/>
  <c r="AN7" i="12"/>
  <c r="AO7" i="12" l="1"/>
  <c r="AP6" i="12"/>
  <c r="AP7" i="12" l="1"/>
  <c r="AQ6" i="12"/>
  <c r="AR6" i="12" l="1"/>
  <c r="AQ7" i="12"/>
  <c r="AR5" i="12" l="1"/>
  <c r="AR7" i="12"/>
  <c r="AS6" i="12"/>
  <c r="AT6" i="12" l="1"/>
  <c r="AS7" i="12"/>
  <c r="AU6" i="12" l="1"/>
  <c r="AT7" i="12"/>
  <c r="AU7" i="12" l="1"/>
  <c r="AV6" i="12"/>
  <c r="AW6" i="12" l="1"/>
  <c r="AV7" i="12"/>
  <c r="AW7" i="12" l="1"/>
  <c r="AX6" i="12"/>
  <c r="AY6" i="12" l="1"/>
  <c r="AX7" i="12"/>
  <c r="AZ6" i="12" l="1"/>
  <c r="AY5" i="12"/>
  <c r="AY7" i="12"/>
  <c r="BA6" i="12" l="1"/>
  <c r="AZ7" i="12"/>
  <c r="BB6" i="12" l="1"/>
  <c r="BA7" i="12"/>
  <c r="BC6" i="12" l="1"/>
  <c r="BB7" i="12"/>
  <c r="BD6" i="12" l="1"/>
  <c r="BC7" i="12"/>
  <c r="BE6" i="12" l="1"/>
  <c r="BD7" i="12"/>
  <c r="BE7" i="12" l="1"/>
  <c r="BF6" i="12"/>
  <c r="BF5" i="12" l="1"/>
  <c r="BF7" i="12"/>
  <c r="BG6" i="12"/>
  <c r="BG7" i="12" l="1"/>
  <c r="BH6" i="12"/>
  <c r="BH7" i="12" l="1"/>
  <c r="BI6" i="12"/>
  <c r="BJ6" i="12" l="1"/>
  <c r="BI7" i="12"/>
  <c r="BJ7" i="12" l="1"/>
  <c r="BK6" i="12"/>
  <c r="BL6" i="12" l="1"/>
  <c r="BL7" i="12" s="1"/>
  <c r="BK7" i="12"/>
</calcChain>
</file>

<file path=xl/sharedStrings.xml><?xml version="1.0" encoding="utf-8"?>
<sst xmlns="http://schemas.openxmlformats.org/spreadsheetml/2006/main" count="200" uniqueCount="122">
  <si>
    <t>Créez un planning de projet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</si>
  <si>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du chef de projet dans la cellule B3. Entrez la date de début du projet dans la cellule E3. Début du projet : l’étiquette figure dans la cellule C3.</t>
  </si>
  <si>
    <t>La semaine d’affichage dans la cellule E4 représente la semaine de début à afficher dans le planning de projet dans la cellule I4. La date de début du projet est considérée comme étant la semaine 1. Pour modifier la semaine d’affichage, entrez simplement un nouveau numéro de semaine dans la cellule E4.
La date de début pour chaque semaine, à commencer par la semaine d’affichage dans la cellule E4, figure dans la cellule I4 et est calculée automatiquement. Cet affichage représente 8 semaines, de cellule I4 à la cellule BF4.
Vous ne devez pas modifier ces cellules.
Semaine d’affichage : l’étiquette figure dans la cellule C4.</t>
  </si>
  <si>
    <t>Les cellules I5 à BL5 contiennent le numéro de jour pour la semaine représentée dans le bloc de cellules au-dessus de chaque cellule de date, et leurs valeurs sont calculées automatiquement.
Vous ne devez pas modifier ces cellules.
La date du jour est entourée de rouge (hex #AD3815), depuis la date du jour dans la ligne 5 jusqu’à la colonne de date entière à la fin du planning de projet.</t>
  </si>
  <si>
    <t>Cette ligne contient des en-têtes pour le planning de projet figurant en dessous. 
Naviguez des cellules B6 à BL6 pour entendre l’énoncé du contenu. Première lettre de chaque jour de la semaine pour la date figurant au-dessus de cet en-tête. Commence dans la cellule I6, et s’étend jusqu’à la cellule BL6.
Le tracé de la chronologie du projet est généré automatiquement en fonction des dates de début et de fin entrées, à l’aide de formats conditionnels.
Ne modifiez pas le contenu des cellules des colonnes au-delà de la colonne I commençant à la cellule I7.</t>
  </si>
  <si>
    <t>La cellule B8 contient l’exemple de titre Phase 1. 
Entrez un nouveau titre dans la cellule B8.
Entrez un nom auquel attribuer la phase, s’il s’applique à votre projet, dans la cellule C8.
Entrez l’avancement pour la phase entière, si cela s’applique à votre projet, dans la cellule D8.
Entrez les dates de début et de fin de la phase entière, si cela s’applique à votre projet, dans les cellules E8 et F8. 
Le diagramme de Gantt remplit automatiquement les dates et ombres appropriées en fonction de l’avancement entré.
Pour supprimer la phase et travailler uniquement à partir de tâches, supprimez simplement cette ligne.</t>
  </si>
  <si>
    <t xml:space="preserve">La cellule B9 contient l’exemple de tâche « Tâche 1 ». 
Entrez un nouveau nom de tâche dans la cellule B9.
Entrez une personne à laquelle attribuer la tâche dans la cellule C9.
Entrez l’avancement de la tâche dans la cellule D9. Une barre de progression apparaît dans la cellule, qui est ombrée en fonction du nombre figurant dans la cellule. Par exemple, un avancement de 50 pour cent ombre la moitié de la cellule.
Entrez la date de début de la tâche dans la cellule E9.
Entrez la date de fin de tâche dans la cellule F9.
Une barre d’état ombrée pour les dates entrées apparaît dans les blocs de la cellule I9 à la cellule BL9. </t>
  </si>
  <si>
    <t>Les lignes 10 à 13 répètent le modèle de la ligne 9. 
Répétez les instructions de la cellule A9 pour toutes les lignes de tâche dans cette feuille de calcul. Remplacez les exemples de données.
Un exemple d’une autre phase commence à la cellule A14. 
Continuez d’entrer des tâches dans les cellules A10 à A13, ou accédez à la cellule A14 pour en savoir plus.</t>
  </si>
  <si>
    <t>Exemple de bloc de titre de phase</t>
  </si>
  <si>
    <t>Ceci est une ligne vide.</t>
  </si>
  <si>
    <t>TÂCHE</t>
  </si>
  <si>
    <t>Début du projet :</t>
  </si>
  <si>
    <t>Semaine d’affichage :</t>
  </si>
  <si>
    <t>ATTRIBUÉE
À</t>
  </si>
  <si>
    <t>AVANCEMENT</t>
  </si>
  <si>
    <t>DÉBUT</t>
  </si>
  <si>
    <t>FIN</t>
  </si>
  <si>
    <t>JOURS</t>
  </si>
  <si>
    <t>Projet "WavContact"</t>
  </si>
  <si>
    <t>Réunion avec le mandant</t>
  </si>
  <si>
    <t>Création du système d'organisation du projet</t>
  </si>
  <si>
    <t>PV réunion avec le mandant</t>
  </si>
  <si>
    <t>Modification du système d'organisation du projet</t>
  </si>
  <si>
    <t>PV réunion A0</t>
  </si>
  <si>
    <t>Réunion A1</t>
  </si>
  <si>
    <t>PV réunion A1</t>
  </si>
  <si>
    <t>AM, AS, CC, CH</t>
  </si>
  <si>
    <t>AS, CC</t>
  </si>
  <si>
    <t>AM, CC</t>
  </si>
  <si>
    <t>Angela MOURIN (AM), 
Aurélie SAUGE (AS), 
Coralie CHEVALLEY (CC), 
Constantin HERRMANN(CH)</t>
  </si>
  <si>
    <t>AS</t>
  </si>
  <si>
    <t>CH</t>
  </si>
  <si>
    <t>AS, CH</t>
  </si>
  <si>
    <t>Révision des points abordés en A1</t>
  </si>
  <si>
    <t>Réunion A2</t>
  </si>
  <si>
    <t>PV réunion A2</t>
  </si>
  <si>
    <t>Révision des points abordés en A2</t>
  </si>
  <si>
    <t>Réunion A3</t>
  </si>
  <si>
    <t>PV réunion A3</t>
  </si>
  <si>
    <t>Révision des points abordés en A3</t>
  </si>
  <si>
    <t>Réunion Point de contrôle (A3.1)</t>
  </si>
  <si>
    <t>PV réunion Point de contrôle (A3.1)</t>
  </si>
  <si>
    <t>Révision des points abordés en Point de contrôle (A3.1)</t>
  </si>
  <si>
    <t>Réunion Point de contrôle (A2.1)</t>
  </si>
  <si>
    <t>Réunion A4</t>
  </si>
  <si>
    <t>PV réunion A4</t>
  </si>
  <si>
    <t>Révision des points abordés en A4</t>
  </si>
  <si>
    <t>Révision des points abordés en A5</t>
  </si>
  <si>
    <t>PV réunion A5</t>
  </si>
  <si>
    <t>Réunion A5</t>
  </si>
  <si>
    <t>PV réunion A2.1</t>
  </si>
  <si>
    <t>Réunion Point de contrôle (A2.2)</t>
  </si>
  <si>
    <t>PV réunion Point de contrôle (A2.2)</t>
  </si>
  <si>
    <t>Révision des points abordés en Point de contrôle (A2.2)</t>
  </si>
  <si>
    <t>CC, AM</t>
  </si>
  <si>
    <t>CC, (CH), AM, (AS)</t>
  </si>
  <si>
    <t>CH, CC, AM</t>
  </si>
  <si>
    <t>Codage CRUD API</t>
  </si>
  <si>
    <t>Codage CRUD Visual</t>
  </si>
  <si>
    <t>Mise en place de l'API</t>
  </si>
  <si>
    <t>Sprint 0</t>
  </si>
  <si>
    <t>Sprint 1</t>
  </si>
  <si>
    <t>Réunion A0</t>
  </si>
  <si>
    <t>Sprint 2</t>
  </si>
  <si>
    <t>Sprint 3</t>
  </si>
  <si>
    <t>Sprint 6</t>
  </si>
  <si>
    <t>Sprint 7</t>
  </si>
  <si>
    <t>Sprint 8</t>
  </si>
  <si>
    <t>Sprint 9</t>
  </si>
  <si>
    <r>
      <t xml:space="preserve">Sprint 4 (avec </t>
    </r>
    <r>
      <rPr>
        <b/>
        <sz val="11"/>
        <color theme="0"/>
        <rFont val="Calibri"/>
        <family val="2"/>
      </rPr>
      <t>±</t>
    </r>
    <r>
      <rPr>
        <b/>
        <sz val="11.65"/>
        <color theme="0"/>
        <rFont val="Calibri"/>
        <family val="2"/>
      </rPr>
      <t xml:space="preserve"> </t>
    </r>
    <r>
      <rPr>
        <b/>
        <sz val="11"/>
        <color theme="0"/>
        <rFont val="Calibri"/>
        <family val="2"/>
        <scheme val="minor"/>
      </rPr>
      <t>2,5 semaines de vacances de Noël)</t>
    </r>
  </si>
  <si>
    <t>Sprint 5 (avec ± 2 semaines de vacances de février)</t>
  </si>
  <si>
    <t>CC</t>
  </si>
  <si>
    <t>AM</t>
  </si>
  <si>
    <t>Recherches utilisations API choisie</t>
  </si>
  <si>
    <t>AM, CH</t>
  </si>
  <si>
    <t>Commencement du code de WavMap</t>
  </si>
  <si>
    <t>Continuation code Visual Studio</t>
  </si>
  <si>
    <t>Modélisation BDD de WavCom</t>
  </si>
  <si>
    <t>Maquettes sur Visual Studio de WavCom</t>
  </si>
  <si>
    <t>Document étude des besoins du mandant</t>
  </si>
  <si>
    <t>Modélisation de l'application de WavCom</t>
  </si>
  <si>
    <t>Révision de l'étude d'opportunité et de la liste des risques</t>
  </si>
  <si>
    <t>Maquettes sur papier de WavCom</t>
  </si>
  <si>
    <t>Document Plan d'Assurance Qualité</t>
  </si>
  <si>
    <t>Révision des maquettes sur VisualStudio</t>
  </si>
  <si>
    <t>Recherche sécurité, loi, etc.</t>
  </si>
  <si>
    <t>Base de donnée de WavCom</t>
  </si>
  <si>
    <t>Document de vision</t>
  </si>
  <si>
    <t>Mise en place du login sur WavCom</t>
  </si>
  <si>
    <t>Base de donnée de gestion de matériel pour WavCom</t>
  </si>
  <si>
    <t>Recherche API pour la carte de WavMap</t>
  </si>
  <si>
    <t>Base de données WavMap</t>
  </si>
  <si>
    <t>Documentation manuel utilisateur</t>
  </si>
  <si>
    <t>Finalisation des maquettes sur VisualStudio pour WavCom</t>
  </si>
  <si>
    <t>Documentation des jeux de tests</t>
  </si>
  <si>
    <t>Document utilisation WavMap</t>
  </si>
  <si>
    <t>Améliorer performance API</t>
  </si>
  <si>
    <t>Lier la base de données à WavMap</t>
  </si>
  <si>
    <t>Connecter la base de données WavCom</t>
  </si>
  <si>
    <t>Vérifier toutes les fonctionnalités WavCom</t>
  </si>
  <si>
    <t>Création liste des risques</t>
  </si>
  <si>
    <t xml:space="preserve">Document étude d'opportunité </t>
  </si>
  <si>
    <t>Créer le back-end partie WavMap</t>
  </si>
  <si>
    <t>Créer le front-end partie WavMap</t>
  </si>
  <si>
    <t>Continuation code back-end pour WavMap</t>
  </si>
  <si>
    <t>Continuation code front-end pour WavMap</t>
  </si>
  <si>
    <t>Suite de la création des jeux de tests pour WavCom</t>
  </si>
  <si>
    <t>Jeux de tests unitaires et performance pour WavCom</t>
  </si>
  <si>
    <t>Finalisation de la création des jeux de tests pour WavMap</t>
  </si>
  <si>
    <t>Finalisation des documents jeux de test pour WavCom et WavMap</t>
  </si>
  <si>
    <t>Liaison calendrier disponibiltés Waview avec leur calendrier personnel (bonus)</t>
  </si>
  <si>
    <t>Peaufinage du projet et correction de bug</t>
  </si>
  <si>
    <t>Reddition du projet à 12h00</t>
  </si>
  <si>
    <t>Fonctionnalité réserver matériel tournage</t>
  </si>
  <si>
    <t>Fonctionnalité envoi de documents (Contrats, Devis, Factures) de Waview au Client</t>
  </si>
  <si>
    <t xml:space="preserve">Créer manuel installation WavMap </t>
  </si>
  <si>
    <t xml:space="preserve">Créer manuel installation WavCom </t>
  </si>
  <si>
    <t xml:space="preserve">Finalisation manuel utilisateur WavMap et WavCom </t>
  </si>
  <si>
    <t xml:space="preserve">Fonctionnalité WavCom calendrier </t>
  </si>
  <si>
    <t>Fonctionnalité WavCom chat</t>
  </si>
  <si>
    <t xml:space="preserve">Fonctionnalité WavCom gestion stock matériel </t>
  </si>
  <si>
    <t xml:space="preserve">Vérifier toutes les fonctionnalités WavMap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</si>
</sst>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m/yy;@"/>
    <numFmt numFmtId="169" formatCode="ddd\,\ dd/mm/yyyy"/>
    <numFmt numFmtId="170" formatCode="d"/>
    <numFmt numFmtId="171" formatCode="d\ mmm\ yyyy;@"/>
    <numFmt numFmtId="173" formatCode="dd\.mm\.yy;@"/>
  </numFmts>
  <fonts count="32"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0"/>
      <name val="Calibri"/>
      <family val="2"/>
    </font>
    <font>
      <b/>
      <sz val="11.65"/>
      <color theme="0"/>
      <name val="Calibri"/>
      <family val="2"/>
    </font>
    <font>
      <i/>
      <sz val="11"/>
      <color theme="0"/>
      <name val="Calibri"/>
      <family val="2"/>
      <scheme val="minor"/>
    </font>
    <font>
      <i/>
      <sz val="11"/>
      <color theme="1"/>
      <name val="Calibri"/>
      <family val="2"/>
      <scheme val="minor"/>
    </font>
    <font>
      <i/>
      <sz val="11"/>
      <name val="Calibri"/>
      <family val="2"/>
      <scheme val="minor"/>
    </font>
  </fonts>
  <fills count="39">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249977111117893"/>
        <bgColor indexed="64"/>
      </patternFill>
    </fill>
    <fill>
      <patternFill patternType="solid">
        <fgColor theme="7" tint="0.39997558519241921"/>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4" fillId="0" borderId="0"/>
    <xf numFmtId="167"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9" fontId="7" fillId="0" borderId="3">
      <alignment horizontal="center" vertical="center"/>
    </xf>
    <xf numFmtId="168"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15" fillId="0" borderId="0" applyNumberFormat="0" applyFill="0" applyBorder="0" applyAlignment="0" applyProtection="0"/>
    <xf numFmtId="166"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0" fontId="16" fillId="0" borderId="0" applyNumberFormat="0" applyFill="0" applyBorder="0" applyAlignment="0" applyProtection="0"/>
    <xf numFmtId="0" fontId="17" fillId="6" borderId="0" applyNumberFormat="0" applyBorder="0" applyAlignment="0" applyProtection="0"/>
    <xf numFmtId="0" fontId="18" fillId="7" borderId="0" applyNumberFormat="0" applyBorder="0" applyAlignment="0" applyProtection="0"/>
    <xf numFmtId="0" fontId="19" fillId="8" borderId="0" applyNumberFormat="0" applyBorder="0" applyAlignment="0" applyProtection="0"/>
    <xf numFmtId="0" fontId="20" fillId="9" borderId="11" applyNumberFormat="0" applyAlignment="0" applyProtection="0"/>
    <xf numFmtId="0" fontId="21" fillId="10" borderId="12" applyNumberFormat="0" applyAlignment="0" applyProtection="0"/>
    <xf numFmtId="0" fontId="22" fillId="10" borderId="11" applyNumberFormat="0" applyAlignment="0" applyProtection="0"/>
    <xf numFmtId="0" fontId="23" fillId="0" borderId="13" applyNumberFormat="0" applyFill="0" applyAlignment="0" applyProtection="0"/>
    <xf numFmtId="0" fontId="24" fillId="11" borderId="14" applyNumberFormat="0" applyAlignment="0" applyProtection="0"/>
    <xf numFmtId="0" fontId="25" fillId="0" borderId="0" applyNumberFormat="0" applyFill="0" applyBorder="0" applyAlignment="0" applyProtection="0"/>
    <xf numFmtId="0" fontId="7" fillId="12" borderId="15" applyNumberFormat="0" applyFont="0" applyAlignment="0" applyProtection="0"/>
    <xf numFmtId="0" fontId="26" fillId="0" borderId="0" applyNumberFormat="0" applyFill="0" applyBorder="0" applyAlignment="0" applyProtection="0"/>
    <xf numFmtId="0" fontId="5" fillId="0" borderId="16" applyNumberFormat="0" applyFill="0" applyAlignment="0" applyProtection="0"/>
    <xf numFmtId="0" fontId="14"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14"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14"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14"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14"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14"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xf numFmtId="0" fontId="7" fillId="36" borderId="0" applyNumberFormat="0" applyBorder="0" applyAlignment="0" applyProtection="0"/>
  </cellStyleXfs>
  <cellXfs count="58">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6" fillId="5" borderId="1" xfId="0" applyFont="1" applyFill="1" applyBorder="1" applyAlignment="1">
      <alignment horizontal="left" vertical="center" indent="1"/>
    </xf>
    <xf numFmtId="0" fontId="6" fillId="5" borderId="1" xfId="0" applyFont="1" applyFill="1" applyBorder="1" applyAlignment="1">
      <alignment horizontal="center" vertical="center" wrapText="1"/>
    </xf>
    <xf numFmtId="0" fontId="10" fillId="4" borderId="8" xfId="0" applyFont="1" applyFill="1" applyBorder="1" applyAlignment="1">
      <alignment horizontal="center" vertical="center" shrinkToFit="1"/>
    </xf>
    <xf numFmtId="0" fontId="12" fillId="0" borderId="0" xfId="0" applyFont="1"/>
    <xf numFmtId="0" fontId="13" fillId="0" borderId="0" xfId="1" applyFont="1" applyAlignment="1" applyProtection="1"/>
    <xf numFmtId="9" fontId="4" fillId="0" borderId="2" xfId="2" applyFont="1" applyBorder="1" applyAlignment="1">
      <alignment horizontal="center" vertical="center"/>
    </xf>
    <xf numFmtId="0" fontId="4" fillId="0" borderId="2" xfId="0" applyFont="1" applyBorder="1" applyAlignment="1">
      <alignment horizontal="center" vertical="center"/>
    </xf>
    <xf numFmtId="9" fontId="4" fillId="3"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14" fillId="0" borderId="0" xfId="3"/>
    <xf numFmtId="0" fontId="14" fillId="0" borderId="0" xfId="3" applyAlignment="1">
      <alignment wrapText="1"/>
    </xf>
    <xf numFmtId="0" fontId="14" fillId="0" borderId="0" xfId="0" applyFont="1" applyAlignment="1">
      <alignment horizontal="center"/>
    </xf>
    <xf numFmtId="0" fontId="11" fillId="0" borderId="0" xfId="5" applyAlignment="1">
      <alignment horizontal="left"/>
    </xf>
    <xf numFmtId="0" fontId="7" fillId="3" borderId="2" xfId="11" applyFill="1">
      <alignment horizontal="center" vertical="center"/>
    </xf>
    <xf numFmtId="0" fontId="7" fillId="0" borderId="2" xfId="11">
      <alignment horizontal="center" vertical="center"/>
    </xf>
    <xf numFmtId="0" fontId="7" fillId="3" borderId="2" xfId="12" applyFill="1">
      <alignment horizontal="left" vertical="center" indent="2"/>
    </xf>
    <xf numFmtId="0" fontId="7" fillId="0" borderId="2" xfId="12">
      <alignment horizontal="left" vertical="center" indent="2"/>
    </xf>
    <xf numFmtId="170" fontId="9" fillId="2" borderId="6" xfId="0" applyNumberFormat="1" applyFont="1" applyFill="1" applyBorder="1" applyAlignment="1">
      <alignment horizontal="center" vertical="center"/>
    </xf>
    <xf numFmtId="170" fontId="9" fillId="2" borderId="0" xfId="0" applyNumberFormat="1" applyFont="1" applyFill="1" applyAlignment="1">
      <alignment horizontal="center" vertical="center"/>
    </xf>
    <xf numFmtId="170" fontId="9" fillId="2" borderId="7" xfId="0" applyNumberFormat="1" applyFont="1" applyFill="1" applyBorder="1" applyAlignment="1">
      <alignment horizontal="center" vertical="center"/>
    </xf>
    <xf numFmtId="168" fontId="7" fillId="0" borderId="2" xfId="10">
      <alignment horizontal="center" vertical="center"/>
    </xf>
    <xf numFmtId="0" fontId="0" fillId="0" borderId="3" xfId="0" applyNumberFormat="1" applyBorder="1" applyAlignment="1">
      <alignment horizontal="center" vertical="center"/>
    </xf>
    <xf numFmtId="0" fontId="7" fillId="3" borderId="2" xfId="12" applyFill="1" applyAlignment="1">
      <alignment horizontal="left" vertical="center" wrapText="1" indent="2"/>
    </xf>
    <xf numFmtId="0" fontId="4" fillId="38" borderId="2" xfId="12" applyFont="1" applyFill="1">
      <alignment horizontal="left" vertical="center" indent="2"/>
    </xf>
    <xf numFmtId="0" fontId="4" fillId="38" borderId="2" xfId="11" applyFont="1" applyFill="1">
      <alignment horizontal="center" vertical="center"/>
    </xf>
    <xf numFmtId="9" fontId="4" fillId="38" borderId="2" xfId="2" applyFont="1" applyFill="1" applyBorder="1" applyAlignment="1">
      <alignment horizontal="center" vertical="center"/>
    </xf>
    <xf numFmtId="0" fontId="24" fillId="37" borderId="2" xfId="12" applyFont="1" applyFill="1">
      <alignment horizontal="left" vertical="center" indent="2"/>
    </xf>
    <xf numFmtId="0" fontId="24" fillId="37" borderId="2" xfId="11" applyFont="1" applyFill="1">
      <alignment horizontal="center" vertical="center"/>
    </xf>
    <xf numFmtId="9" fontId="24" fillId="37" borderId="2" xfId="2" applyFont="1" applyFill="1" applyBorder="1" applyAlignment="1">
      <alignment horizontal="center" vertical="center"/>
    </xf>
    <xf numFmtId="168" fontId="24" fillId="37" borderId="2" xfId="10" applyFont="1" applyFill="1">
      <alignment horizontal="center" vertical="center"/>
    </xf>
    <xf numFmtId="0" fontId="29" fillId="0" borderId="0" xfId="3" applyFont="1"/>
    <xf numFmtId="0" fontId="30" fillId="3" borderId="2" xfId="11" applyFont="1" applyFill="1">
      <alignment horizontal="center" vertical="center"/>
    </xf>
    <xf numFmtId="9" fontId="31" fillId="3" borderId="2" xfId="2" applyFont="1" applyFill="1" applyBorder="1" applyAlignment="1">
      <alignment horizontal="center" vertical="center"/>
    </xf>
    <xf numFmtId="0" fontId="31" fillId="0" borderId="2" xfId="0" applyFont="1" applyBorder="1" applyAlignment="1">
      <alignment horizontal="center" vertical="center"/>
    </xf>
    <xf numFmtId="0" fontId="30" fillId="0" borderId="9" xfId="0" applyFont="1" applyBorder="1" applyAlignment="1">
      <alignment vertical="center"/>
    </xf>
    <xf numFmtId="0" fontId="30" fillId="0" borderId="0" xfId="0" applyFont="1" applyAlignment="1">
      <alignment vertical="center"/>
    </xf>
    <xf numFmtId="0" fontId="0" fillId="0" borderId="10" xfId="0" applyBorder="1"/>
    <xf numFmtId="171" fontId="0" fillId="2" borderId="4" xfId="0" applyNumberFormat="1" applyFill="1" applyBorder="1" applyAlignment="1">
      <alignment horizontal="left" vertical="center" wrapText="1" indent="1"/>
    </xf>
    <xf numFmtId="171" fontId="0" fillId="2" borderId="1" xfId="0" applyNumberFormat="1" applyFill="1" applyBorder="1" applyAlignment="1">
      <alignment horizontal="left" vertical="center" wrapText="1" indent="1"/>
    </xf>
    <xf numFmtId="171" fontId="0" fillId="2" borderId="5" xfId="0" applyNumberFormat="1" applyFill="1" applyBorder="1" applyAlignment="1">
      <alignment horizontal="left" vertical="center" wrapText="1" indent="1"/>
    </xf>
    <xf numFmtId="0" fontId="8" fillId="0" borderId="0" xfId="7" applyAlignment="1">
      <alignment horizontal="left" wrapText="1"/>
    </xf>
    <xf numFmtId="0" fontId="7" fillId="0" borderId="0" xfId="8">
      <alignment horizontal="right" indent="1"/>
    </xf>
    <xf numFmtId="0" fontId="7" fillId="0" borderId="7" xfId="8" applyBorder="1">
      <alignment horizontal="right" indent="1"/>
    </xf>
    <xf numFmtId="169" fontId="7" fillId="0" borderId="3" xfId="9">
      <alignment horizontal="center" vertical="center"/>
    </xf>
    <xf numFmtId="0" fontId="7" fillId="3" borderId="2" xfId="12" applyFont="1" applyFill="1">
      <alignment horizontal="left" vertical="center" indent="2"/>
    </xf>
    <xf numFmtId="173" fontId="4" fillId="38" borderId="2" xfId="10" applyNumberFormat="1" applyFont="1" applyFill="1">
      <alignment horizontal="center" vertical="center"/>
    </xf>
    <xf numFmtId="173" fontId="7" fillId="3" borderId="2" xfId="10" applyNumberFormat="1" applyFill="1">
      <alignment horizontal="center" vertical="center"/>
    </xf>
    <xf numFmtId="173" fontId="24" fillId="37" borderId="2" xfId="10" applyNumberFormat="1" applyFont="1" applyFill="1">
      <alignment horizontal="center" vertical="center"/>
    </xf>
    <xf numFmtId="173" fontId="30" fillId="3" borderId="2" xfId="10" applyNumberFormat="1" applyFont="1" applyFill="1">
      <alignment horizontal="center" vertical="center"/>
    </xf>
  </cellXfs>
  <cellStyles count="54">
    <cellStyle name="20 % - Accent1" xfId="31" builtinId="30" customBuiltin="1"/>
    <cellStyle name="20 % - Accent2" xfId="35" builtinId="34" customBuiltin="1"/>
    <cellStyle name="20 % - Accent3" xfId="39" builtinId="38" customBuiltin="1"/>
    <cellStyle name="20 % - Accent4" xfId="43" builtinId="42" customBuiltin="1"/>
    <cellStyle name="20 % - Accent5" xfId="47" builtinId="46" customBuiltin="1"/>
    <cellStyle name="20 % - Accent6" xfId="51" builtinId="50" customBuiltin="1"/>
    <cellStyle name="40 % - Accent1" xfId="32" builtinId="31" customBuiltin="1"/>
    <cellStyle name="40 % - Accent2" xfId="36" builtinId="35" customBuiltin="1"/>
    <cellStyle name="40 % - Accent3" xfId="40" builtinId="39" customBuiltin="1"/>
    <cellStyle name="40 % - Accent4" xfId="44" builtinId="43" customBuiltin="1"/>
    <cellStyle name="40 % - Accent5" xfId="48" builtinId="47" customBuiltin="1"/>
    <cellStyle name="40 % - Accent6" xfId="52" builtinId="51" customBuiltin="1"/>
    <cellStyle name="60 % - Accent1" xfId="33" builtinId="32" customBuiltin="1"/>
    <cellStyle name="60 % - Accent2" xfId="37" builtinId="36" customBuiltin="1"/>
    <cellStyle name="60 % - Accent3" xfId="41" builtinId="40" customBuiltin="1"/>
    <cellStyle name="60 % - Accent4" xfId="45" builtinId="44" customBuiltin="1"/>
    <cellStyle name="60 % - Accent5" xfId="49" builtinId="48" customBuiltin="1"/>
    <cellStyle name="60 %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Avertissement" xfId="26" builtinId="11" customBuiltin="1"/>
    <cellStyle name="Calcul" xfId="23" builtinId="22" customBuiltin="1"/>
    <cellStyle name="Cellule liée" xfId="24" builtinId="24" customBuiltin="1"/>
    <cellStyle name="Date" xfId="10" xr:uid="{00000000-0005-0000-0000-00001B000000}"/>
    <cellStyle name="Début du projet" xfId="9" xr:uid="{00000000-0005-0000-0000-00001C000000}"/>
    <cellStyle name="Entrée" xfId="21" builtinId="20" customBuiltin="1"/>
    <cellStyle name="Insatisfaisant" xfId="19" builtinId="27" customBuiltin="1"/>
    <cellStyle name="Lien hypertexte" xfId="1" builtinId="8" customBuiltin="1"/>
    <cellStyle name="Lien hypertexte visité" xfId="13" builtinId="9" customBuiltin="1"/>
    <cellStyle name="Milliers" xfId="4" builtinId="3" customBuiltin="1"/>
    <cellStyle name="Milliers [0]" xfId="14" builtinId="6" customBuiltin="1"/>
    <cellStyle name="Monétaire" xfId="15" builtinId="4" customBuiltin="1"/>
    <cellStyle name="Monétaire [0]" xfId="16" builtinId="7" customBuiltin="1"/>
    <cellStyle name="Neutre" xfId="20" builtinId="28" customBuiltin="1"/>
    <cellStyle name="Nom" xfId="11" xr:uid="{00000000-0005-0000-0000-000026000000}"/>
    <cellStyle name="Normal" xfId="0" builtinId="0" customBuiltin="1"/>
    <cellStyle name="Note" xfId="27" builtinId="10" customBuiltin="1"/>
    <cellStyle name="Pourcentage" xfId="2" builtinId="5" customBuiltin="1"/>
    <cellStyle name="Satisfaisant" xfId="18" builtinId="26" customBuiltin="1"/>
    <cellStyle name="Sortie" xfId="22" builtinId="21" customBuiltin="1"/>
    <cellStyle name="Tâche" xfId="12" xr:uid="{00000000-0005-0000-0000-00002C000000}"/>
    <cellStyle name="Texte explicatif" xfId="28" builtinId="53" customBuiltin="1"/>
    <cellStyle name="Titre" xfId="5" builtinId="15" customBuiltin="1"/>
    <cellStyle name="Titre 1" xfId="6" builtinId="16" customBuiltin="1"/>
    <cellStyle name="Titre 2" xfId="7" builtinId="17" customBuiltin="1"/>
    <cellStyle name="Titre 3" xfId="8" builtinId="18" customBuiltin="1"/>
    <cellStyle name="Titre 4" xfId="17" builtinId="19" customBuiltin="1"/>
    <cellStyle name="Total" xfId="29" builtinId="25" customBuiltin="1"/>
    <cellStyle name="Vérification" xfId="25" builtinId="23" customBuiltin="1"/>
    <cellStyle name="zTexteMasqué" xfId="3" xr:uid="{00000000-0005-0000-0000-000035000000}"/>
  </cellStyles>
  <dxfs count="54">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eTâches" pivot="0" count="9" xr9:uid="{00000000-0011-0000-FFFF-FFFF00000000}">
      <tableStyleElement type="wholeTable" dxfId="53"/>
      <tableStyleElement type="headerRow" dxfId="52"/>
      <tableStyleElement type="totalRow" dxfId="51"/>
      <tableStyleElement type="firstColumn" dxfId="50"/>
      <tableStyleElement type="lastColumn" dxfId="49"/>
      <tableStyleElement type="firstRowStripe" dxfId="48"/>
      <tableStyleElement type="secondRowStripe" dxfId="47"/>
      <tableStyleElement type="firstColumnStripe" dxfId="46"/>
      <tableStyleElement type="secondColumnStripe" dxfId="4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9D670-D7E0-480F-8A5B-0F8285E0F598}">
  <sheetPr>
    <pageSetUpPr fitToPage="1"/>
  </sheetPr>
  <dimension ref="A1:BL103"/>
  <sheetViews>
    <sheetView showGridLines="0" tabSelected="1" showRuler="0" zoomScale="85" zoomScaleNormal="85" zoomScalePageLayoutView="70" workbookViewId="0">
      <pane ySplit="7" topLeftCell="A86" activePane="bottomLeft" state="frozen"/>
      <selection pane="bottomLeft" activeCell="F12" sqref="F12"/>
    </sheetView>
  </sheetViews>
  <sheetFormatPr baseColWidth="10" defaultColWidth="9.28515625" defaultRowHeight="30" customHeight="1" x14ac:dyDescent="0.25"/>
  <cols>
    <col min="1" max="1" width="2.42578125" style="18" customWidth="1"/>
    <col min="2" max="2" width="82" bestFit="1" customWidth="1"/>
    <col min="3" max="3" width="33.7109375" bestFit="1" customWidth="1"/>
    <col min="4" max="4" width="14.7109375" customWidth="1"/>
    <col min="5" max="5" width="11" style="5" customWidth="1"/>
    <col min="6" max="6" width="10.42578125" customWidth="1"/>
    <col min="7" max="7" width="2.42578125" customWidth="1"/>
    <col min="8" max="8" width="9.42578125" hidden="1" customWidth="1"/>
    <col min="9" max="64" width="2.42578125" customWidth="1"/>
  </cols>
  <sheetData>
    <row r="1" spans="1:64" ht="30" customHeight="1" x14ac:dyDescent="0.45">
      <c r="A1" s="19" t="s">
        <v>0</v>
      </c>
      <c r="B1" s="21" t="s">
        <v>18</v>
      </c>
      <c r="C1" s="1"/>
      <c r="D1" s="2"/>
      <c r="E1" s="4"/>
      <c r="F1" s="17"/>
      <c r="H1" s="2"/>
      <c r="I1" s="10"/>
    </row>
    <row r="2" spans="1:64" ht="30" customHeight="1" x14ac:dyDescent="0.4">
      <c r="A2" s="19"/>
      <c r="B2" s="49" t="s">
        <v>29</v>
      </c>
      <c r="C2" s="1"/>
      <c r="D2" s="2"/>
      <c r="E2" s="4"/>
      <c r="F2" s="17"/>
      <c r="H2" s="2"/>
      <c r="I2" s="10"/>
    </row>
    <row r="3" spans="1:64" ht="30" customHeight="1" x14ac:dyDescent="0.4">
      <c r="A3" s="19"/>
      <c r="B3" s="49"/>
      <c r="C3" s="1"/>
      <c r="D3" s="2"/>
      <c r="E3" s="4"/>
      <c r="F3" s="17"/>
      <c r="H3" s="2"/>
      <c r="I3" s="10"/>
    </row>
    <row r="4" spans="1:64" ht="14.65" customHeight="1" x14ac:dyDescent="0.25">
      <c r="A4" s="18" t="s">
        <v>1</v>
      </c>
      <c r="B4" s="49"/>
      <c r="C4" s="50" t="s">
        <v>11</v>
      </c>
      <c r="D4" s="51"/>
      <c r="E4" s="52">
        <v>44459</v>
      </c>
      <c r="F4" s="52"/>
    </row>
    <row r="5" spans="1:64" ht="30" customHeight="1" x14ac:dyDescent="0.25">
      <c r="A5" s="19" t="s">
        <v>2</v>
      </c>
      <c r="C5" s="50" t="s">
        <v>12</v>
      </c>
      <c r="D5" s="51"/>
      <c r="E5" s="30">
        <v>28</v>
      </c>
      <c r="I5" s="46">
        <f>I6</f>
        <v>44648</v>
      </c>
      <c r="J5" s="47"/>
      <c r="K5" s="47"/>
      <c r="L5" s="47"/>
      <c r="M5" s="47"/>
      <c r="N5" s="47"/>
      <c r="O5" s="48"/>
      <c r="P5" s="46">
        <f>P6</f>
        <v>44655</v>
      </c>
      <c r="Q5" s="47"/>
      <c r="R5" s="47"/>
      <c r="S5" s="47"/>
      <c r="T5" s="47"/>
      <c r="U5" s="47"/>
      <c r="V5" s="48"/>
      <c r="W5" s="46">
        <f>W6</f>
        <v>44662</v>
      </c>
      <c r="X5" s="47"/>
      <c r="Y5" s="47"/>
      <c r="Z5" s="47"/>
      <c r="AA5" s="47"/>
      <c r="AB5" s="47"/>
      <c r="AC5" s="48"/>
      <c r="AD5" s="46">
        <f>AD6</f>
        <v>44669</v>
      </c>
      <c r="AE5" s="47"/>
      <c r="AF5" s="47"/>
      <c r="AG5" s="47"/>
      <c r="AH5" s="47"/>
      <c r="AI5" s="47"/>
      <c r="AJ5" s="48"/>
      <c r="AK5" s="46">
        <f>AK6</f>
        <v>44676</v>
      </c>
      <c r="AL5" s="47"/>
      <c r="AM5" s="47"/>
      <c r="AN5" s="47"/>
      <c r="AO5" s="47"/>
      <c r="AP5" s="47"/>
      <c r="AQ5" s="48"/>
      <c r="AR5" s="46">
        <f>AR6</f>
        <v>44683</v>
      </c>
      <c r="AS5" s="47"/>
      <c r="AT5" s="47"/>
      <c r="AU5" s="47"/>
      <c r="AV5" s="47"/>
      <c r="AW5" s="47"/>
      <c r="AX5" s="48"/>
      <c r="AY5" s="46">
        <f>AY6</f>
        <v>44690</v>
      </c>
      <c r="AZ5" s="47"/>
      <c r="BA5" s="47"/>
      <c r="BB5" s="47"/>
      <c r="BC5" s="47"/>
      <c r="BD5" s="47"/>
      <c r="BE5" s="48"/>
      <c r="BF5" s="46">
        <f>BF6</f>
        <v>44697</v>
      </c>
      <c r="BG5" s="47"/>
      <c r="BH5" s="47"/>
      <c r="BI5" s="47"/>
      <c r="BJ5" s="47"/>
      <c r="BK5" s="47"/>
      <c r="BL5" s="48"/>
    </row>
    <row r="6" spans="1:64" ht="15" customHeight="1" x14ac:dyDescent="0.25">
      <c r="A6" s="19" t="s">
        <v>3</v>
      </c>
      <c r="B6" s="45"/>
      <c r="C6" s="45"/>
      <c r="D6" s="45"/>
      <c r="E6" s="45"/>
      <c r="F6" s="45"/>
      <c r="G6" s="45"/>
      <c r="I6" s="26">
        <f>Début_Projet-WEEKDAY(Début_Projet,1)+2+7*(Semaine_Affichage-1)</f>
        <v>44648</v>
      </c>
      <c r="J6" s="27">
        <f>I6+1</f>
        <v>44649</v>
      </c>
      <c r="K6" s="27">
        <f t="shared" ref="K6:AX6" si="0">J6+1</f>
        <v>44650</v>
      </c>
      <c r="L6" s="27">
        <f t="shared" si="0"/>
        <v>44651</v>
      </c>
      <c r="M6" s="27">
        <f t="shared" si="0"/>
        <v>44652</v>
      </c>
      <c r="N6" s="27">
        <f t="shared" si="0"/>
        <v>44653</v>
      </c>
      <c r="O6" s="28">
        <f t="shared" si="0"/>
        <v>44654</v>
      </c>
      <c r="P6" s="26">
        <f>O6+1</f>
        <v>44655</v>
      </c>
      <c r="Q6" s="27">
        <f>P6+1</f>
        <v>44656</v>
      </c>
      <c r="R6" s="27">
        <f t="shared" si="0"/>
        <v>44657</v>
      </c>
      <c r="S6" s="27">
        <f t="shared" si="0"/>
        <v>44658</v>
      </c>
      <c r="T6" s="27">
        <f t="shared" si="0"/>
        <v>44659</v>
      </c>
      <c r="U6" s="27">
        <f t="shared" si="0"/>
        <v>44660</v>
      </c>
      <c r="V6" s="28">
        <f t="shared" si="0"/>
        <v>44661</v>
      </c>
      <c r="W6" s="26">
        <f>V6+1</f>
        <v>44662</v>
      </c>
      <c r="X6" s="27">
        <f>W6+1</f>
        <v>44663</v>
      </c>
      <c r="Y6" s="27">
        <f t="shared" si="0"/>
        <v>44664</v>
      </c>
      <c r="Z6" s="27">
        <f t="shared" si="0"/>
        <v>44665</v>
      </c>
      <c r="AA6" s="27">
        <f t="shared" si="0"/>
        <v>44666</v>
      </c>
      <c r="AB6" s="27">
        <f t="shared" si="0"/>
        <v>44667</v>
      </c>
      <c r="AC6" s="28">
        <f t="shared" si="0"/>
        <v>44668</v>
      </c>
      <c r="AD6" s="26">
        <f>AC6+1</f>
        <v>44669</v>
      </c>
      <c r="AE6" s="27">
        <f>AD6+1</f>
        <v>44670</v>
      </c>
      <c r="AF6" s="27">
        <f t="shared" si="0"/>
        <v>44671</v>
      </c>
      <c r="AG6" s="27">
        <f t="shared" si="0"/>
        <v>44672</v>
      </c>
      <c r="AH6" s="27">
        <f t="shared" si="0"/>
        <v>44673</v>
      </c>
      <c r="AI6" s="27">
        <f t="shared" si="0"/>
        <v>44674</v>
      </c>
      <c r="AJ6" s="28">
        <f t="shared" si="0"/>
        <v>44675</v>
      </c>
      <c r="AK6" s="26">
        <f>AJ6+1</f>
        <v>44676</v>
      </c>
      <c r="AL6" s="27">
        <f>AK6+1</f>
        <v>44677</v>
      </c>
      <c r="AM6" s="27">
        <f t="shared" si="0"/>
        <v>44678</v>
      </c>
      <c r="AN6" s="27">
        <f t="shared" si="0"/>
        <v>44679</v>
      </c>
      <c r="AO6" s="27">
        <f t="shared" si="0"/>
        <v>44680</v>
      </c>
      <c r="AP6" s="27">
        <f t="shared" si="0"/>
        <v>44681</v>
      </c>
      <c r="AQ6" s="28">
        <f t="shared" si="0"/>
        <v>44682</v>
      </c>
      <c r="AR6" s="26">
        <f>AQ6+1</f>
        <v>44683</v>
      </c>
      <c r="AS6" s="27">
        <f>AR6+1</f>
        <v>44684</v>
      </c>
      <c r="AT6" s="27">
        <f t="shared" si="0"/>
        <v>44685</v>
      </c>
      <c r="AU6" s="27">
        <f t="shared" si="0"/>
        <v>44686</v>
      </c>
      <c r="AV6" s="27">
        <f t="shared" si="0"/>
        <v>44687</v>
      </c>
      <c r="AW6" s="27">
        <f t="shared" si="0"/>
        <v>44688</v>
      </c>
      <c r="AX6" s="28">
        <f t="shared" si="0"/>
        <v>44689</v>
      </c>
      <c r="AY6" s="26">
        <f>AX6+1</f>
        <v>44690</v>
      </c>
      <c r="AZ6" s="27">
        <f>AY6+1</f>
        <v>44691</v>
      </c>
      <c r="BA6" s="27">
        <f t="shared" ref="BA6:BE6" si="1">AZ6+1</f>
        <v>44692</v>
      </c>
      <c r="BB6" s="27">
        <f t="shared" si="1"/>
        <v>44693</v>
      </c>
      <c r="BC6" s="27">
        <f t="shared" si="1"/>
        <v>44694</v>
      </c>
      <c r="BD6" s="27">
        <f t="shared" si="1"/>
        <v>44695</v>
      </c>
      <c r="BE6" s="28">
        <f t="shared" si="1"/>
        <v>44696</v>
      </c>
      <c r="BF6" s="26">
        <f>BE6+1</f>
        <v>44697</v>
      </c>
      <c r="BG6" s="27">
        <f>BF6+1</f>
        <v>44698</v>
      </c>
      <c r="BH6" s="27">
        <f t="shared" ref="BH6:BL6" si="2">BG6+1</f>
        <v>44699</v>
      </c>
      <c r="BI6" s="27">
        <f t="shared" si="2"/>
        <v>44700</v>
      </c>
      <c r="BJ6" s="27">
        <f t="shared" si="2"/>
        <v>44701</v>
      </c>
      <c r="BK6" s="27">
        <f t="shared" si="2"/>
        <v>44702</v>
      </c>
      <c r="BL6" s="28">
        <f t="shared" si="2"/>
        <v>44703</v>
      </c>
    </row>
    <row r="7" spans="1:64" ht="30" customHeight="1" thickBot="1" x14ac:dyDescent="0.3">
      <c r="A7" s="19" t="s">
        <v>4</v>
      </c>
      <c r="B7" s="7" t="s">
        <v>10</v>
      </c>
      <c r="C7" s="8" t="s">
        <v>13</v>
      </c>
      <c r="D7" s="8" t="s">
        <v>14</v>
      </c>
      <c r="E7" s="8" t="s">
        <v>15</v>
      </c>
      <c r="F7" s="8" t="s">
        <v>16</v>
      </c>
      <c r="G7" s="8"/>
      <c r="H7" s="8" t="s">
        <v>17</v>
      </c>
      <c r="I7" s="9" t="str">
        <f t="shared" ref="I7:BL7" si="3">LEFT(TEXT(I6,"jjj"),1)</f>
        <v>l</v>
      </c>
      <c r="J7" s="9" t="str">
        <f t="shared" si="3"/>
        <v>m</v>
      </c>
      <c r="K7" s="9" t="str">
        <f t="shared" si="3"/>
        <v>m</v>
      </c>
      <c r="L7" s="9" t="str">
        <f t="shared" si="3"/>
        <v>j</v>
      </c>
      <c r="M7" s="9" t="str">
        <f t="shared" si="3"/>
        <v>v</v>
      </c>
      <c r="N7" s="9" t="str">
        <f t="shared" si="3"/>
        <v>s</v>
      </c>
      <c r="O7" s="9" t="str">
        <f t="shared" si="3"/>
        <v>d</v>
      </c>
      <c r="P7" s="9" t="str">
        <f t="shared" si="3"/>
        <v>l</v>
      </c>
      <c r="Q7" s="9" t="str">
        <f t="shared" si="3"/>
        <v>m</v>
      </c>
      <c r="R7" s="9" t="str">
        <f t="shared" si="3"/>
        <v>m</v>
      </c>
      <c r="S7" s="9" t="str">
        <f t="shared" si="3"/>
        <v>j</v>
      </c>
      <c r="T7" s="9" t="str">
        <f t="shared" si="3"/>
        <v>v</v>
      </c>
      <c r="U7" s="9" t="str">
        <f t="shared" si="3"/>
        <v>s</v>
      </c>
      <c r="V7" s="9" t="str">
        <f t="shared" si="3"/>
        <v>d</v>
      </c>
      <c r="W7" s="9" t="str">
        <f t="shared" si="3"/>
        <v>l</v>
      </c>
      <c r="X7" s="9" t="str">
        <f t="shared" si="3"/>
        <v>m</v>
      </c>
      <c r="Y7" s="9" t="str">
        <f t="shared" si="3"/>
        <v>m</v>
      </c>
      <c r="Z7" s="9" t="str">
        <f t="shared" si="3"/>
        <v>j</v>
      </c>
      <c r="AA7" s="9" t="str">
        <f t="shared" si="3"/>
        <v>v</v>
      </c>
      <c r="AB7" s="9" t="str">
        <f t="shared" si="3"/>
        <v>s</v>
      </c>
      <c r="AC7" s="9" t="str">
        <f t="shared" si="3"/>
        <v>d</v>
      </c>
      <c r="AD7" s="9" t="str">
        <f t="shared" si="3"/>
        <v>l</v>
      </c>
      <c r="AE7" s="9" t="str">
        <f t="shared" si="3"/>
        <v>m</v>
      </c>
      <c r="AF7" s="9" t="str">
        <f t="shared" si="3"/>
        <v>m</v>
      </c>
      <c r="AG7" s="9" t="str">
        <f t="shared" si="3"/>
        <v>j</v>
      </c>
      <c r="AH7" s="9" t="str">
        <f t="shared" si="3"/>
        <v>v</v>
      </c>
      <c r="AI7" s="9" t="str">
        <f t="shared" si="3"/>
        <v>s</v>
      </c>
      <c r="AJ7" s="9" t="str">
        <f t="shared" si="3"/>
        <v>d</v>
      </c>
      <c r="AK7" s="9" t="str">
        <f t="shared" si="3"/>
        <v>l</v>
      </c>
      <c r="AL7" s="9" t="str">
        <f t="shared" si="3"/>
        <v>m</v>
      </c>
      <c r="AM7" s="9" t="str">
        <f t="shared" si="3"/>
        <v>m</v>
      </c>
      <c r="AN7" s="9" t="str">
        <f t="shared" si="3"/>
        <v>j</v>
      </c>
      <c r="AO7" s="9" t="str">
        <f t="shared" si="3"/>
        <v>v</v>
      </c>
      <c r="AP7" s="9" t="str">
        <f t="shared" si="3"/>
        <v>s</v>
      </c>
      <c r="AQ7" s="9" t="str">
        <f t="shared" si="3"/>
        <v>d</v>
      </c>
      <c r="AR7" s="9" t="str">
        <f t="shared" si="3"/>
        <v>l</v>
      </c>
      <c r="AS7" s="9" t="str">
        <f t="shared" si="3"/>
        <v>m</v>
      </c>
      <c r="AT7" s="9" t="str">
        <f t="shared" si="3"/>
        <v>m</v>
      </c>
      <c r="AU7" s="9" t="str">
        <f t="shared" si="3"/>
        <v>j</v>
      </c>
      <c r="AV7" s="9" t="str">
        <f t="shared" si="3"/>
        <v>v</v>
      </c>
      <c r="AW7" s="9" t="str">
        <f t="shared" si="3"/>
        <v>s</v>
      </c>
      <c r="AX7" s="9" t="str">
        <f t="shared" si="3"/>
        <v>d</v>
      </c>
      <c r="AY7" s="9" t="str">
        <f t="shared" si="3"/>
        <v>l</v>
      </c>
      <c r="AZ7" s="9" t="str">
        <f t="shared" si="3"/>
        <v>m</v>
      </c>
      <c r="BA7" s="9" t="str">
        <f t="shared" si="3"/>
        <v>m</v>
      </c>
      <c r="BB7" s="9" t="str">
        <f t="shared" si="3"/>
        <v>j</v>
      </c>
      <c r="BC7" s="9" t="str">
        <f t="shared" si="3"/>
        <v>v</v>
      </c>
      <c r="BD7" s="9" t="str">
        <f t="shared" si="3"/>
        <v>s</v>
      </c>
      <c r="BE7" s="9" t="str">
        <f t="shared" si="3"/>
        <v>d</v>
      </c>
      <c r="BF7" s="9" t="str">
        <f t="shared" si="3"/>
        <v>l</v>
      </c>
      <c r="BG7" s="9" t="str">
        <f t="shared" si="3"/>
        <v>m</v>
      </c>
      <c r="BH7" s="9" t="str">
        <f t="shared" si="3"/>
        <v>m</v>
      </c>
      <c r="BI7" s="9" t="str">
        <f t="shared" si="3"/>
        <v>j</v>
      </c>
      <c r="BJ7" s="9" t="str">
        <f t="shared" si="3"/>
        <v>v</v>
      </c>
      <c r="BK7" s="9" t="str">
        <f t="shared" si="3"/>
        <v>s</v>
      </c>
      <c r="BL7" s="9" t="str">
        <f t="shared" si="3"/>
        <v>d</v>
      </c>
    </row>
    <row r="8" spans="1:64" s="3" customFormat="1" ht="30" customHeight="1" thickBot="1" x14ac:dyDescent="0.3">
      <c r="A8" s="19" t="s">
        <v>5</v>
      </c>
      <c r="B8" s="35" t="s">
        <v>60</v>
      </c>
      <c r="C8" s="36"/>
      <c r="D8" s="37"/>
      <c r="E8" s="38"/>
      <c r="F8" s="38"/>
      <c r="G8" s="13"/>
      <c r="H8" s="13" t="str">
        <f t="shared" ref="H8:H100" si="4">IF(OR(ISBLANK(début_tâche),ISBLANK(fin_tâche)),"",fin_tâche-début_tâche+1)</f>
        <v/>
      </c>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row>
    <row r="9" spans="1:64" s="3" customFormat="1" ht="30" customHeight="1" thickBot="1" x14ac:dyDescent="0.3">
      <c r="A9" s="19" t="s">
        <v>6</v>
      </c>
      <c r="B9" s="32" t="s">
        <v>19</v>
      </c>
      <c r="C9" s="33" t="s">
        <v>26</v>
      </c>
      <c r="D9" s="34">
        <v>1</v>
      </c>
      <c r="E9" s="54">
        <v>44384</v>
      </c>
      <c r="F9" s="54">
        <f>E9</f>
        <v>44384</v>
      </c>
      <c r="G9" s="13"/>
      <c r="H9" s="13">
        <f t="shared" si="4"/>
        <v>1</v>
      </c>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row>
    <row r="10" spans="1:64" s="3" customFormat="1" ht="30" customHeight="1" thickBot="1" x14ac:dyDescent="0.3">
      <c r="A10" s="19" t="s">
        <v>7</v>
      </c>
      <c r="B10" s="24" t="s">
        <v>20</v>
      </c>
      <c r="C10" s="22" t="s">
        <v>27</v>
      </c>
      <c r="D10" s="14">
        <v>1</v>
      </c>
      <c r="E10" s="55">
        <f>Début_Projet</f>
        <v>44459</v>
      </c>
      <c r="F10" s="55">
        <f>E10+6</f>
        <v>44465</v>
      </c>
      <c r="G10" s="13"/>
      <c r="H10" s="13">
        <f t="shared" si="4"/>
        <v>7</v>
      </c>
      <c r="I10" s="15"/>
      <c r="J10" s="15"/>
      <c r="K10" s="15"/>
      <c r="L10" s="15"/>
      <c r="M10" s="15"/>
      <c r="N10" s="15"/>
      <c r="O10" s="15"/>
      <c r="P10" s="15"/>
      <c r="Q10" s="15"/>
      <c r="R10" s="15"/>
      <c r="S10" s="15"/>
      <c r="T10" s="15"/>
      <c r="U10" s="16"/>
      <c r="V10" s="16"/>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row>
    <row r="11" spans="1:64" s="3" customFormat="1" ht="30" customHeight="1" thickBot="1" x14ac:dyDescent="0.3">
      <c r="A11" s="18"/>
      <c r="B11" s="24" t="s">
        <v>21</v>
      </c>
      <c r="C11" s="22" t="s">
        <v>28</v>
      </c>
      <c r="D11" s="14">
        <v>1</v>
      </c>
      <c r="E11" s="55">
        <f>F10</f>
        <v>44465</v>
      </c>
      <c r="F11" s="55">
        <f>E11</f>
        <v>44465</v>
      </c>
      <c r="G11" s="13"/>
      <c r="H11" s="13">
        <f t="shared" si="4"/>
        <v>1</v>
      </c>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row>
    <row r="12" spans="1:64" s="3" customFormat="1" ht="30" customHeight="1" thickBot="1" x14ac:dyDescent="0.3">
      <c r="A12" s="19"/>
      <c r="B12" s="24" t="s">
        <v>101</v>
      </c>
      <c r="C12" s="22" t="s">
        <v>26</v>
      </c>
      <c r="D12" s="14">
        <v>1</v>
      </c>
      <c r="E12" s="55">
        <f>E10</f>
        <v>44459</v>
      </c>
      <c r="F12" s="55">
        <f>E12+6</f>
        <v>44465</v>
      </c>
      <c r="G12" s="13"/>
      <c r="H12" s="13">
        <f t="shared" si="4"/>
        <v>7</v>
      </c>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row>
    <row r="13" spans="1:64" s="3" customFormat="1" ht="30" customHeight="1" thickBot="1" x14ac:dyDescent="0.3">
      <c r="A13" s="19"/>
      <c r="B13" s="24" t="s">
        <v>100</v>
      </c>
      <c r="C13" s="22" t="s">
        <v>72</v>
      </c>
      <c r="D13" s="14">
        <v>1</v>
      </c>
      <c r="E13" s="55">
        <v>44463</v>
      </c>
      <c r="F13" s="55">
        <v>44465</v>
      </c>
      <c r="G13" s="13"/>
      <c r="H13" s="13"/>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row>
    <row r="14" spans="1:64" s="3" customFormat="1" ht="30" customHeight="1" thickBot="1" x14ac:dyDescent="0.3">
      <c r="A14" s="18"/>
      <c r="B14" s="24" t="s">
        <v>22</v>
      </c>
      <c r="C14" s="22" t="s">
        <v>27</v>
      </c>
      <c r="D14" s="14">
        <v>1</v>
      </c>
      <c r="E14" s="55">
        <f>F10+1</f>
        <v>44466</v>
      </c>
      <c r="F14" s="55">
        <f>E14+3</f>
        <v>44469</v>
      </c>
      <c r="G14" s="13"/>
      <c r="H14" s="13">
        <f t="shared" si="4"/>
        <v>4</v>
      </c>
      <c r="I14" s="15"/>
      <c r="J14" s="15"/>
      <c r="K14" s="15"/>
      <c r="L14" s="15"/>
      <c r="M14" s="15"/>
      <c r="N14" s="15"/>
      <c r="O14" s="15"/>
      <c r="P14" s="15"/>
      <c r="Q14" s="15"/>
      <c r="R14" s="15"/>
      <c r="S14" s="15"/>
      <c r="T14" s="15"/>
      <c r="U14" s="16"/>
      <c r="V14" s="16"/>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row>
    <row r="15" spans="1:64" s="3" customFormat="1" ht="30" customHeight="1" thickBot="1" x14ac:dyDescent="0.3">
      <c r="A15" s="18"/>
      <c r="B15" s="32" t="s">
        <v>62</v>
      </c>
      <c r="C15" s="33" t="s">
        <v>26</v>
      </c>
      <c r="D15" s="34">
        <v>1</v>
      </c>
      <c r="E15" s="54">
        <f>F14+1</f>
        <v>44470</v>
      </c>
      <c r="F15" s="54">
        <f>E15</f>
        <v>44470</v>
      </c>
      <c r="G15" s="13"/>
      <c r="H15" s="13">
        <f t="shared" si="4"/>
        <v>1</v>
      </c>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row>
    <row r="16" spans="1:64" s="3" customFormat="1" ht="30" customHeight="1" thickBot="1" x14ac:dyDescent="0.3">
      <c r="A16" s="18"/>
      <c r="B16" s="24" t="s">
        <v>23</v>
      </c>
      <c r="C16" s="22" t="s">
        <v>28</v>
      </c>
      <c r="D16" s="14">
        <v>1</v>
      </c>
      <c r="E16" s="55">
        <f>F15</f>
        <v>44470</v>
      </c>
      <c r="F16" s="55">
        <f>E16+3</f>
        <v>44473</v>
      </c>
      <c r="G16" s="13"/>
      <c r="H16" s="13">
        <f t="shared" si="4"/>
        <v>4</v>
      </c>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row>
    <row r="17" spans="1:64" s="3" customFormat="1" ht="30" customHeight="1" thickBot="1" x14ac:dyDescent="0.3">
      <c r="A17" s="18"/>
      <c r="B17" s="24" t="s">
        <v>81</v>
      </c>
      <c r="C17" s="22" t="s">
        <v>26</v>
      </c>
      <c r="D17" s="14">
        <v>1</v>
      </c>
      <c r="E17" s="55">
        <f>E16+1</f>
        <v>44471</v>
      </c>
      <c r="F17" s="55">
        <f>E17+6</f>
        <v>44477</v>
      </c>
      <c r="G17" s="13"/>
      <c r="H17" s="13">
        <f t="shared" si="4"/>
        <v>7</v>
      </c>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row>
    <row r="18" spans="1:64" s="3" customFormat="1" ht="30" customHeight="1" thickBot="1" x14ac:dyDescent="0.3">
      <c r="A18" s="18" t="s">
        <v>8</v>
      </c>
      <c r="B18" s="35" t="s">
        <v>61</v>
      </c>
      <c r="C18" s="36"/>
      <c r="D18" s="37"/>
      <c r="E18" s="56"/>
      <c r="F18" s="56"/>
      <c r="G18" s="13"/>
      <c r="H18" s="13" t="str">
        <f t="shared" si="4"/>
        <v/>
      </c>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row>
    <row r="19" spans="1:64" s="3" customFormat="1" ht="30" customHeight="1" thickBot="1" x14ac:dyDescent="0.3">
      <c r="A19" s="18"/>
      <c r="B19" s="24" t="s">
        <v>79</v>
      </c>
      <c r="C19" s="22" t="s">
        <v>26</v>
      </c>
      <c r="D19" s="14">
        <v>1</v>
      </c>
      <c r="E19" s="55">
        <f>F17+1</f>
        <v>44478</v>
      </c>
      <c r="F19" s="55">
        <f>E19+9</f>
        <v>44487</v>
      </c>
      <c r="G19" s="13"/>
      <c r="H19" s="13">
        <f t="shared" si="4"/>
        <v>10</v>
      </c>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row>
    <row r="20" spans="1:64" s="3" customFormat="1" ht="30" customHeight="1" thickBot="1" x14ac:dyDescent="0.3">
      <c r="A20" s="18"/>
      <c r="B20" s="24" t="s">
        <v>87</v>
      </c>
      <c r="C20" s="22" t="s">
        <v>26</v>
      </c>
      <c r="D20" s="14">
        <v>1</v>
      </c>
      <c r="E20" s="55">
        <f>F17+1</f>
        <v>44478</v>
      </c>
      <c r="F20" s="55">
        <f>E20+9</f>
        <v>44487</v>
      </c>
      <c r="G20" s="13"/>
      <c r="H20" s="13"/>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row>
    <row r="21" spans="1:64" s="3" customFormat="1" ht="30" customHeight="1" thickBot="1" x14ac:dyDescent="0.3">
      <c r="A21" s="18"/>
      <c r="B21" s="24" t="s">
        <v>82</v>
      </c>
      <c r="C21" s="22" t="s">
        <v>31</v>
      </c>
      <c r="D21" s="14">
        <v>0.5</v>
      </c>
      <c r="E21" s="55">
        <f>F17+1</f>
        <v>44478</v>
      </c>
      <c r="F21" s="55">
        <f>E21+7</f>
        <v>44485</v>
      </c>
      <c r="G21" s="13"/>
      <c r="H21" s="13">
        <f t="shared" si="4"/>
        <v>8</v>
      </c>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row>
    <row r="22" spans="1:64" s="3" customFormat="1" ht="30" customHeight="1" thickBot="1" x14ac:dyDescent="0.3">
      <c r="A22" s="18"/>
      <c r="B22" s="24" t="s">
        <v>80</v>
      </c>
      <c r="C22" s="22" t="s">
        <v>30</v>
      </c>
      <c r="D22" s="14">
        <v>0.5</v>
      </c>
      <c r="E22" s="55">
        <f>F17+1</f>
        <v>44478</v>
      </c>
      <c r="F22" s="55">
        <f>E22+4</f>
        <v>44482</v>
      </c>
      <c r="G22" s="13"/>
      <c r="H22" s="13">
        <f t="shared" si="4"/>
        <v>5</v>
      </c>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row>
    <row r="23" spans="1:64" s="3" customFormat="1" ht="30" customHeight="1" thickBot="1" x14ac:dyDescent="0.3">
      <c r="A23" s="18"/>
      <c r="B23" s="32" t="s">
        <v>24</v>
      </c>
      <c r="C23" s="33" t="s">
        <v>26</v>
      </c>
      <c r="D23" s="34">
        <v>1</v>
      </c>
      <c r="E23" s="54">
        <f>E15+18</f>
        <v>44488</v>
      </c>
      <c r="F23" s="54">
        <f>E23</f>
        <v>44488</v>
      </c>
      <c r="G23" s="13"/>
      <c r="H23" s="13">
        <f t="shared" si="4"/>
        <v>1</v>
      </c>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row>
    <row r="24" spans="1:64" s="3" customFormat="1" ht="30" customHeight="1" thickBot="1" x14ac:dyDescent="0.3">
      <c r="A24" s="18"/>
      <c r="B24" s="24" t="s">
        <v>25</v>
      </c>
      <c r="C24" s="22" t="s">
        <v>32</v>
      </c>
      <c r="D24" s="14">
        <v>1</v>
      </c>
      <c r="E24" s="55">
        <f>F23</f>
        <v>44488</v>
      </c>
      <c r="F24" s="55">
        <f>E24+6</f>
        <v>44494</v>
      </c>
      <c r="G24" s="13"/>
      <c r="H24" s="13">
        <f t="shared" si="4"/>
        <v>7</v>
      </c>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row>
    <row r="25" spans="1:64" s="3" customFormat="1" ht="30" customHeight="1" thickBot="1" x14ac:dyDescent="0.3">
      <c r="A25" s="18"/>
      <c r="B25" s="24" t="s">
        <v>33</v>
      </c>
      <c r="C25" s="22" t="s">
        <v>26</v>
      </c>
      <c r="D25" s="14">
        <v>1</v>
      </c>
      <c r="E25" s="55">
        <f>E24+1</f>
        <v>44489</v>
      </c>
      <c r="F25" s="55">
        <f>E25+11</f>
        <v>44500</v>
      </c>
      <c r="G25" s="13"/>
      <c r="H25" s="13">
        <f t="shared" si="4"/>
        <v>12</v>
      </c>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row>
    <row r="26" spans="1:64" s="3" customFormat="1" ht="30" customHeight="1" thickBot="1" x14ac:dyDescent="0.3">
      <c r="A26" s="18"/>
      <c r="B26" s="24" t="s">
        <v>80</v>
      </c>
      <c r="C26" s="22" t="s">
        <v>30</v>
      </c>
      <c r="D26" s="14">
        <v>1</v>
      </c>
      <c r="E26" s="55">
        <f>E24+1</f>
        <v>44489</v>
      </c>
      <c r="F26" s="55">
        <f>E26+15</f>
        <v>44504</v>
      </c>
      <c r="G26" s="13"/>
      <c r="H26" s="13">
        <f t="shared" si="4"/>
        <v>16</v>
      </c>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row>
    <row r="27" spans="1:64" s="3" customFormat="1" ht="30" customHeight="1" thickBot="1" x14ac:dyDescent="0.3">
      <c r="A27" s="18"/>
      <c r="B27" s="24" t="s">
        <v>78</v>
      </c>
      <c r="C27" s="22" t="s">
        <v>31</v>
      </c>
      <c r="D27" s="14">
        <v>0.75</v>
      </c>
      <c r="E27" s="55">
        <f>E24+1</f>
        <v>44489</v>
      </c>
      <c r="F27" s="55">
        <f>E27+15</f>
        <v>44504</v>
      </c>
      <c r="G27" s="13"/>
      <c r="H27" s="13">
        <f t="shared" si="4"/>
        <v>16</v>
      </c>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row>
    <row r="28" spans="1:64" s="3" customFormat="1" ht="30" customHeight="1" thickBot="1" x14ac:dyDescent="0.3">
      <c r="A28" s="18"/>
      <c r="B28" s="32" t="s">
        <v>34</v>
      </c>
      <c r="C28" s="33" t="s">
        <v>26</v>
      </c>
      <c r="D28" s="34">
        <v>1</v>
      </c>
      <c r="E28" s="54">
        <f>F27+1</f>
        <v>44505</v>
      </c>
      <c r="F28" s="54">
        <f>E28</f>
        <v>44505</v>
      </c>
      <c r="G28" s="13"/>
      <c r="H28" s="13"/>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row>
    <row r="29" spans="1:64" s="3" customFormat="1" ht="30" customHeight="1" thickBot="1" x14ac:dyDescent="0.3">
      <c r="A29" s="18" t="s">
        <v>8</v>
      </c>
      <c r="B29" s="35" t="s">
        <v>63</v>
      </c>
      <c r="C29" s="36"/>
      <c r="D29" s="37"/>
      <c r="E29" s="56"/>
      <c r="F29" s="56"/>
      <c r="G29" s="13"/>
      <c r="H29" s="13" t="str">
        <f t="shared" si="4"/>
        <v/>
      </c>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row>
    <row r="30" spans="1:64" s="3" customFormat="1" ht="30" customHeight="1" thickBot="1" x14ac:dyDescent="0.3">
      <c r="A30" s="18"/>
      <c r="B30" s="24" t="s">
        <v>35</v>
      </c>
      <c r="C30" s="22" t="s">
        <v>54</v>
      </c>
      <c r="D30" s="14">
        <v>1</v>
      </c>
      <c r="E30" s="55">
        <f>F28</f>
        <v>44505</v>
      </c>
      <c r="F30" s="55">
        <f>E30+3</f>
        <v>44508</v>
      </c>
      <c r="G30" s="13"/>
      <c r="H30" s="13">
        <f t="shared" si="4"/>
        <v>4</v>
      </c>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row>
    <row r="31" spans="1:64" s="3" customFormat="1" ht="30" customHeight="1" thickBot="1" x14ac:dyDescent="0.3">
      <c r="A31" s="18"/>
      <c r="B31" s="24" t="s">
        <v>36</v>
      </c>
      <c r="C31" s="22" t="s">
        <v>26</v>
      </c>
      <c r="D31" s="14">
        <v>1</v>
      </c>
      <c r="E31" s="55">
        <f>E30+1</f>
        <v>44506</v>
      </c>
      <c r="F31" s="55">
        <f>E31+2</f>
        <v>44508</v>
      </c>
      <c r="G31" s="13"/>
      <c r="H31" s="13">
        <f t="shared" si="4"/>
        <v>3</v>
      </c>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row>
    <row r="32" spans="1:64" s="3" customFormat="1" ht="30" customHeight="1" thickBot="1" x14ac:dyDescent="0.3">
      <c r="A32" s="18"/>
      <c r="B32" s="24" t="s">
        <v>88</v>
      </c>
      <c r="C32" s="22" t="s">
        <v>31</v>
      </c>
      <c r="D32" s="14">
        <v>1</v>
      </c>
      <c r="E32" s="55">
        <f>F31</f>
        <v>44508</v>
      </c>
      <c r="F32" s="55">
        <f>E32+6</f>
        <v>44514</v>
      </c>
      <c r="G32" s="13"/>
      <c r="H32" s="13">
        <f t="shared" si="4"/>
        <v>7</v>
      </c>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row>
    <row r="33" spans="1:64" s="3" customFormat="1" ht="30" customHeight="1" thickBot="1" x14ac:dyDescent="0.3">
      <c r="A33" s="18"/>
      <c r="B33" s="24" t="s">
        <v>83</v>
      </c>
      <c r="C33" s="22" t="s">
        <v>28</v>
      </c>
      <c r="D33" s="14">
        <v>1</v>
      </c>
      <c r="E33" s="55">
        <f>F32+1</f>
        <v>44515</v>
      </c>
      <c r="F33" s="55">
        <f>E33+9</f>
        <v>44524</v>
      </c>
      <c r="G33" s="13"/>
      <c r="H33" s="13">
        <f t="shared" si="4"/>
        <v>10</v>
      </c>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row>
    <row r="34" spans="1:64" s="3" customFormat="1" ht="30" customHeight="1" thickBot="1" x14ac:dyDescent="0.3">
      <c r="A34" s="18"/>
      <c r="B34" s="24" t="s">
        <v>77</v>
      </c>
      <c r="C34" s="22" t="s">
        <v>30</v>
      </c>
      <c r="D34" s="14">
        <v>1</v>
      </c>
      <c r="E34" s="55">
        <f>F32+1</f>
        <v>44515</v>
      </c>
      <c r="F34" s="55">
        <f>E34+6</f>
        <v>44521</v>
      </c>
      <c r="G34" s="13"/>
      <c r="H34" s="13">
        <f t="shared" si="4"/>
        <v>7</v>
      </c>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row>
    <row r="35" spans="1:64" s="3" customFormat="1" ht="30" customHeight="1" thickBot="1" x14ac:dyDescent="0.3">
      <c r="A35" s="18"/>
      <c r="B35" s="24" t="s">
        <v>78</v>
      </c>
      <c r="C35" s="22" t="s">
        <v>31</v>
      </c>
      <c r="D35" s="14">
        <v>0.9</v>
      </c>
      <c r="E35" s="55">
        <f>F32+1</f>
        <v>44515</v>
      </c>
      <c r="F35" s="55">
        <f>E35+10</f>
        <v>44525</v>
      </c>
      <c r="G35" s="13"/>
      <c r="H35" s="13"/>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row>
    <row r="36" spans="1:64" s="3" customFormat="1" ht="30" customHeight="1" thickBot="1" x14ac:dyDescent="0.3">
      <c r="A36" s="18"/>
      <c r="B36" s="32" t="s">
        <v>43</v>
      </c>
      <c r="C36" s="33" t="s">
        <v>26</v>
      </c>
      <c r="D36" s="34">
        <v>1</v>
      </c>
      <c r="E36" s="54">
        <f>E28+21</f>
        <v>44526</v>
      </c>
      <c r="F36" s="54">
        <f>E36</f>
        <v>44526</v>
      </c>
      <c r="G36" s="13"/>
      <c r="H36" s="13">
        <f t="shared" si="4"/>
        <v>1</v>
      </c>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row>
    <row r="37" spans="1:64" s="3" customFormat="1" ht="30" customHeight="1" thickBot="1" x14ac:dyDescent="0.3">
      <c r="A37" s="18" t="s">
        <v>8</v>
      </c>
      <c r="B37" s="35" t="s">
        <v>64</v>
      </c>
      <c r="C37" s="36"/>
      <c r="D37" s="37"/>
      <c r="E37" s="56"/>
      <c r="F37" s="56"/>
      <c r="G37" s="13"/>
      <c r="H37" s="13" t="str">
        <f t="shared" si="4"/>
        <v/>
      </c>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row>
    <row r="38" spans="1:64" s="3" customFormat="1" ht="30" customHeight="1" thickBot="1" x14ac:dyDescent="0.3">
      <c r="A38" s="18"/>
      <c r="B38" s="24" t="s">
        <v>50</v>
      </c>
      <c r="C38" s="22" t="s">
        <v>54</v>
      </c>
      <c r="D38" s="14">
        <v>1</v>
      </c>
      <c r="E38" s="55">
        <f>F36+1</f>
        <v>44527</v>
      </c>
      <c r="F38" s="55">
        <f>E38+2</f>
        <v>44529</v>
      </c>
      <c r="G38" s="13"/>
      <c r="H38" s="13">
        <f t="shared" si="4"/>
        <v>3</v>
      </c>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row>
    <row r="39" spans="1:64" s="3" customFormat="1" ht="30" customHeight="1" thickBot="1" x14ac:dyDescent="0.3">
      <c r="A39" s="18"/>
      <c r="B39" s="24" t="s">
        <v>86</v>
      </c>
      <c r="C39" s="22" t="s">
        <v>30</v>
      </c>
      <c r="D39" s="14">
        <v>1</v>
      </c>
      <c r="E39" s="55">
        <f>E38+1</f>
        <v>44528</v>
      </c>
      <c r="F39" s="55">
        <f>E42-1</f>
        <v>44546</v>
      </c>
      <c r="G39" s="13"/>
      <c r="H39" s="13">
        <f t="shared" si="4"/>
        <v>19</v>
      </c>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row>
    <row r="40" spans="1:64" s="3" customFormat="1" ht="30" customHeight="1" thickBot="1" x14ac:dyDescent="0.3">
      <c r="A40" s="18"/>
      <c r="B40" s="24" t="s">
        <v>85</v>
      </c>
      <c r="C40" s="22" t="s">
        <v>31</v>
      </c>
      <c r="D40" s="14">
        <v>0.8</v>
      </c>
      <c r="E40" s="55">
        <f>E39</f>
        <v>44528</v>
      </c>
      <c r="F40" s="55">
        <f>F39</f>
        <v>44546</v>
      </c>
      <c r="G40" s="13"/>
      <c r="H40" s="13">
        <f t="shared" si="4"/>
        <v>19</v>
      </c>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row>
    <row r="41" spans="1:64" s="3" customFormat="1" ht="30" customHeight="1" thickBot="1" x14ac:dyDescent="0.3">
      <c r="A41" s="18"/>
      <c r="B41" s="24" t="s">
        <v>84</v>
      </c>
      <c r="C41" s="22" t="s">
        <v>55</v>
      </c>
      <c r="D41" s="14">
        <v>1</v>
      </c>
      <c r="E41" s="55">
        <f>E40</f>
        <v>44528</v>
      </c>
      <c r="F41" s="55">
        <f>F40</f>
        <v>44546</v>
      </c>
      <c r="G41" s="13"/>
      <c r="H41" s="13"/>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row>
    <row r="42" spans="1:64" s="3" customFormat="1" ht="30" customHeight="1" thickBot="1" x14ac:dyDescent="0.3">
      <c r="A42" s="18"/>
      <c r="B42" s="32" t="s">
        <v>51</v>
      </c>
      <c r="C42" s="33" t="s">
        <v>26</v>
      </c>
      <c r="D42" s="34">
        <v>1</v>
      </c>
      <c r="E42" s="54">
        <f>E36+21</f>
        <v>44547</v>
      </c>
      <c r="F42" s="54">
        <f>E42</f>
        <v>44547</v>
      </c>
      <c r="G42" s="13"/>
      <c r="H42" s="13">
        <f t="shared" si="4"/>
        <v>1</v>
      </c>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row>
    <row r="43" spans="1:64" s="3" customFormat="1" ht="30" customHeight="1" thickBot="1" x14ac:dyDescent="0.3">
      <c r="A43" s="18" t="s">
        <v>8</v>
      </c>
      <c r="B43" s="35" t="s">
        <v>69</v>
      </c>
      <c r="C43" s="36"/>
      <c r="D43" s="37"/>
      <c r="E43" s="56"/>
      <c r="F43" s="56"/>
      <c r="G43" s="13"/>
      <c r="H43" s="13" t="str">
        <f t="shared" si="4"/>
        <v/>
      </c>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row>
    <row r="44" spans="1:64" s="3" customFormat="1" ht="30" customHeight="1" thickBot="1" x14ac:dyDescent="0.3">
      <c r="A44" s="18"/>
      <c r="B44" s="24" t="s">
        <v>52</v>
      </c>
      <c r="C44" s="22" t="s">
        <v>28</v>
      </c>
      <c r="D44" s="14">
        <v>1</v>
      </c>
      <c r="E44" s="55">
        <f>E42</f>
        <v>44547</v>
      </c>
      <c r="F44" s="55">
        <f>E44+1</f>
        <v>44548</v>
      </c>
      <c r="G44" s="13"/>
      <c r="H44" s="13">
        <f t="shared" si="4"/>
        <v>2</v>
      </c>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row>
    <row r="45" spans="1:64" s="3" customFormat="1" ht="30" customHeight="1" thickBot="1" x14ac:dyDescent="0.3">
      <c r="A45" s="18"/>
      <c r="B45" s="31" t="s">
        <v>53</v>
      </c>
      <c r="C45" s="22" t="s">
        <v>26</v>
      </c>
      <c r="D45" s="14">
        <v>1</v>
      </c>
      <c r="E45" s="55">
        <f>F44+1</f>
        <v>44549</v>
      </c>
      <c r="F45" s="55">
        <f>E45+7</f>
        <v>44556</v>
      </c>
      <c r="G45" s="13"/>
      <c r="H45" s="13">
        <f t="shared" si="4"/>
        <v>8</v>
      </c>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row>
    <row r="46" spans="1:64" s="3" customFormat="1" ht="30" customHeight="1" thickBot="1" x14ac:dyDescent="0.3">
      <c r="A46" s="18"/>
      <c r="B46" s="24" t="s">
        <v>89</v>
      </c>
      <c r="C46" s="22" t="s">
        <v>30</v>
      </c>
      <c r="D46" s="14">
        <v>1</v>
      </c>
      <c r="E46" s="55">
        <f>F45</f>
        <v>44556</v>
      </c>
      <c r="F46" s="55">
        <f>E48-1</f>
        <v>44585</v>
      </c>
      <c r="G46" s="13"/>
      <c r="H46" s="13">
        <f t="shared" si="4"/>
        <v>30</v>
      </c>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row>
    <row r="47" spans="1:64" s="3" customFormat="1" ht="30" customHeight="1" thickBot="1" x14ac:dyDescent="0.3">
      <c r="A47" s="18"/>
      <c r="B47" s="24" t="s">
        <v>93</v>
      </c>
      <c r="C47" s="22" t="s">
        <v>56</v>
      </c>
      <c r="D47" s="14">
        <v>1</v>
      </c>
      <c r="E47" s="55">
        <f>F44+1</f>
        <v>44549</v>
      </c>
      <c r="F47" s="55">
        <f>E48-1</f>
        <v>44585</v>
      </c>
      <c r="G47" s="13"/>
      <c r="H47" s="13">
        <f t="shared" si="4"/>
        <v>37</v>
      </c>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row>
    <row r="48" spans="1:64" s="3" customFormat="1" ht="30" customHeight="1" thickBot="1" x14ac:dyDescent="0.3">
      <c r="A48" s="18"/>
      <c r="B48" s="32" t="s">
        <v>37</v>
      </c>
      <c r="C48" s="33" t="s">
        <v>26</v>
      </c>
      <c r="D48" s="34">
        <v>1</v>
      </c>
      <c r="E48" s="54">
        <f>E42+39</f>
        <v>44586</v>
      </c>
      <c r="F48" s="54">
        <f>E48</f>
        <v>44586</v>
      </c>
      <c r="G48" s="13"/>
      <c r="H48" s="13">
        <f t="shared" si="4"/>
        <v>1</v>
      </c>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row>
    <row r="49" spans="1:64" s="3" customFormat="1" ht="30" customHeight="1" thickBot="1" x14ac:dyDescent="0.3">
      <c r="A49" s="18" t="s">
        <v>8</v>
      </c>
      <c r="B49" s="35" t="s">
        <v>70</v>
      </c>
      <c r="C49" s="36"/>
      <c r="D49" s="37"/>
      <c r="E49" s="56"/>
      <c r="F49" s="56"/>
      <c r="G49" s="13"/>
      <c r="H49" s="13" t="str">
        <f t="shared" si="4"/>
        <v/>
      </c>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row>
    <row r="50" spans="1:64" s="3" customFormat="1" ht="30" customHeight="1" thickBot="1" x14ac:dyDescent="0.3">
      <c r="A50" s="18"/>
      <c r="B50" s="24" t="s">
        <v>38</v>
      </c>
      <c r="C50" s="22"/>
      <c r="D50" s="14">
        <v>1</v>
      </c>
      <c r="E50" s="55">
        <f>F48+1</f>
        <v>44587</v>
      </c>
      <c r="F50" s="55">
        <f>E50</f>
        <v>44587</v>
      </c>
      <c r="G50" s="13"/>
      <c r="H50" s="13">
        <f t="shared" si="4"/>
        <v>1</v>
      </c>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row>
    <row r="51" spans="1:64" s="3" customFormat="1" ht="30" customHeight="1" thickBot="1" x14ac:dyDescent="0.3">
      <c r="A51" s="18"/>
      <c r="B51" s="24" t="s">
        <v>39</v>
      </c>
      <c r="C51" s="22" t="s">
        <v>26</v>
      </c>
      <c r="D51" s="14">
        <v>1</v>
      </c>
      <c r="E51" s="55">
        <f>F50+1</f>
        <v>44588</v>
      </c>
      <c r="F51" s="55">
        <f>E51+7</f>
        <v>44595</v>
      </c>
      <c r="G51" s="13"/>
      <c r="H51" s="13">
        <f t="shared" si="4"/>
        <v>8</v>
      </c>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row>
    <row r="52" spans="1:64" s="3" customFormat="1" ht="30" customHeight="1" thickBot="1" x14ac:dyDescent="0.3">
      <c r="A52" s="18"/>
      <c r="B52" s="24" t="s">
        <v>57</v>
      </c>
      <c r="C52" s="22" t="s">
        <v>27</v>
      </c>
      <c r="D52" s="14">
        <v>1</v>
      </c>
      <c r="E52" s="55">
        <f>F51+1</f>
        <v>44596</v>
      </c>
      <c r="F52" s="55">
        <f>E52+21</f>
        <v>44617</v>
      </c>
      <c r="G52" s="13"/>
      <c r="H52" s="13"/>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row>
    <row r="53" spans="1:64" s="3" customFormat="1" ht="30" customHeight="1" thickBot="1" x14ac:dyDescent="0.3">
      <c r="A53" s="18"/>
      <c r="B53" s="24" t="s">
        <v>58</v>
      </c>
      <c r="C53" s="22" t="s">
        <v>31</v>
      </c>
      <c r="D53" s="14">
        <v>0.9</v>
      </c>
      <c r="E53" s="55">
        <f>E52</f>
        <v>44596</v>
      </c>
      <c r="F53" s="55">
        <f>F52</f>
        <v>44617</v>
      </c>
      <c r="G53" s="13"/>
      <c r="H53" s="13"/>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row>
    <row r="54" spans="1:64" s="3" customFormat="1" ht="30" customHeight="1" thickBot="1" x14ac:dyDescent="0.3">
      <c r="A54" s="18"/>
      <c r="B54" s="24" t="s">
        <v>59</v>
      </c>
      <c r="C54" s="22" t="s">
        <v>31</v>
      </c>
      <c r="D54" s="14">
        <v>0.8</v>
      </c>
      <c r="E54" s="55">
        <f>E53</f>
        <v>44596</v>
      </c>
      <c r="F54" s="55">
        <f>F53</f>
        <v>44617</v>
      </c>
      <c r="G54" s="13"/>
      <c r="H54" s="13"/>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row>
    <row r="55" spans="1:64" s="3" customFormat="1" ht="30" customHeight="1" thickBot="1" x14ac:dyDescent="0.3">
      <c r="A55" s="18"/>
      <c r="B55" s="24" t="s">
        <v>91</v>
      </c>
      <c r="C55" s="22" t="s">
        <v>71</v>
      </c>
      <c r="D55" s="14">
        <v>1</v>
      </c>
      <c r="E55" s="55">
        <f>F51+1</f>
        <v>44596</v>
      </c>
      <c r="F55" s="55">
        <f>E55+21</f>
        <v>44617</v>
      </c>
      <c r="G55" s="13"/>
      <c r="H55" s="13"/>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row>
    <row r="56" spans="1:64" s="3" customFormat="1" ht="30" customHeight="1" thickBot="1" x14ac:dyDescent="0.3">
      <c r="A56" s="18"/>
      <c r="B56" s="24" t="s">
        <v>90</v>
      </c>
      <c r="C56" s="22" t="s">
        <v>71</v>
      </c>
      <c r="D56" s="14">
        <v>1</v>
      </c>
      <c r="E56" s="55">
        <f>F55+1</f>
        <v>44618</v>
      </c>
      <c r="F56" s="55">
        <f>E56+4</f>
        <v>44622</v>
      </c>
      <c r="G56" s="13"/>
      <c r="H56" s="13"/>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row>
    <row r="57" spans="1:64" s="3" customFormat="1" ht="30" customHeight="1" thickBot="1" x14ac:dyDescent="0.3">
      <c r="A57" s="18"/>
      <c r="B57" s="32" t="s">
        <v>40</v>
      </c>
      <c r="C57" s="33" t="s">
        <v>26</v>
      </c>
      <c r="D57" s="34">
        <v>1</v>
      </c>
      <c r="E57" s="54">
        <f>F48+37</f>
        <v>44623</v>
      </c>
      <c r="F57" s="54">
        <f>E57</f>
        <v>44623</v>
      </c>
      <c r="G57" s="13"/>
      <c r="H57" s="13">
        <f t="shared" si="4"/>
        <v>1</v>
      </c>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row>
    <row r="58" spans="1:64" s="3" customFormat="1" ht="30" customHeight="1" thickBot="1" x14ac:dyDescent="0.3">
      <c r="A58" s="18" t="s">
        <v>8</v>
      </c>
      <c r="B58" s="35" t="s">
        <v>65</v>
      </c>
      <c r="C58" s="36"/>
      <c r="D58" s="37"/>
      <c r="E58" s="56"/>
      <c r="F58" s="56"/>
      <c r="G58" s="13"/>
      <c r="H58" s="13" t="str">
        <f t="shared" si="4"/>
        <v/>
      </c>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row>
    <row r="59" spans="1:64" s="3" customFormat="1" ht="30" customHeight="1" thickBot="1" x14ac:dyDescent="0.3">
      <c r="A59" s="18"/>
      <c r="B59" s="24" t="s">
        <v>41</v>
      </c>
      <c r="C59" s="22" t="s">
        <v>72</v>
      </c>
      <c r="D59" s="14">
        <v>1</v>
      </c>
      <c r="E59" s="55">
        <v>44624</v>
      </c>
      <c r="F59" s="55">
        <v>44624</v>
      </c>
      <c r="G59" s="13"/>
      <c r="H59" s="13">
        <f t="shared" si="4"/>
        <v>1</v>
      </c>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row>
    <row r="60" spans="1:64" s="3" customFormat="1" ht="30" customHeight="1" thickBot="1" x14ac:dyDescent="0.3">
      <c r="A60" s="18"/>
      <c r="B60" s="24" t="s">
        <v>42</v>
      </c>
      <c r="C60" s="22" t="s">
        <v>26</v>
      </c>
      <c r="D60" s="14">
        <v>1</v>
      </c>
      <c r="E60" s="55">
        <v>44625</v>
      </c>
      <c r="F60" s="55">
        <v>44631</v>
      </c>
      <c r="G60" s="13"/>
      <c r="H60" s="13">
        <f t="shared" si="4"/>
        <v>7</v>
      </c>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row>
    <row r="61" spans="1:64" s="3" customFormat="1" ht="30" customHeight="1" thickBot="1" x14ac:dyDescent="0.3">
      <c r="A61" s="18"/>
      <c r="B61" s="24" t="s">
        <v>73</v>
      </c>
      <c r="C61" s="22" t="s">
        <v>27</v>
      </c>
      <c r="D61" s="14">
        <v>1</v>
      </c>
      <c r="E61" s="55">
        <v>44632</v>
      </c>
      <c r="F61" s="55">
        <v>44645</v>
      </c>
      <c r="G61" s="13"/>
      <c r="H61" s="13"/>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15"/>
      <c r="AY61" s="15"/>
      <c r="AZ61" s="15"/>
      <c r="BA61" s="15"/>
      <c r="BB61" s="15"/>
      <c r="BC61" s="15"/>
      <c r="BD61" s="15"/>
      <c r="BE61" s="15"/>
      <c r="BF61" s="15"/>
      <c r="BG61" s="15"/>
      <c r="BH61" s="15"/>
      <c r="BI61" s="15"/>
      <c r="BJ61" s="15"/>
      <c r="BK61" s="15"/>
      <c r="BL61" s="15"/>
    </row>
    <row r="62" spans="1:64" s="3" customFormat="1" ht="30" customHeight="1" thickBot="1" x14ac:dyDescent="0.3">
      <c r="A62" s="18"/>
      <c r="B62" s="24" t="s">
        <v>76</v>
      </c>
      <c r="C62" s="22" t="s">
        <v>74</v>
      </c>
      <c r="D62" s="14">
        <v>1</v>
      </c>
      <c r="E62" s="55">
        <v>44632</v>
      </c>
      <c r="F62" s="55">
        <v>44645</v>
      </c>
      <c r="G62" s="13"/>
      <c r="H62" s="13"/>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c r="BI62" s="15"/>
      <c r="BJ62" s="15"/>
      <c r="BK62" s="15"/>
      <c r="BL62" s="15"/>
    </row>
    <row r="63" spans="1:64" s="3" customFormat="1" ht="30" customHeight="1" thickBot="1" x14ac:dyDescent="0.3">
      <c r="A63" s="18"/>
      <c r="B63" s="24" t="s">
        <v>75</v>
      </c>
      <c r="C63" s="22" t="s">
        <v>27</v>
      </c>
      <c r="D63" s="14">
        <v>1</v>
      </c>
      <c r="E63" s="55">
        <v>44632</v>
      </c>
      <c r="F63" s="55">
        <v>44645</v>
      </c>
      <c r="G63" s="13"/>
      <c r="H63" s="13"/>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row>
    <row r="64" spans="1:64" s="3" customFormat="1" ht="30" customHeight="1" thickBot="1" x14ac:dyDescent="0.3">
      <c r="A64" s="18"/>
      <c r="B64" s="24" t="s">
        <v>92</v>
      </c>
      <c r="C64" s="22" t="s">
        <v>72</v>
      </c>
      <c r="D64" s="14">
        <v>0.4</v>
      </c>
      <c r="E64" s="55">
        <v>44632</v>
      </c>
      <c r="F64" s="55">
        <v>44645</v>
      </c>
      <c r="G64" s="13"/>
      <c r="H64" s="13">
        <f t="shared" si="4"/>
        <v>14</v>
      </c>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row>
    <row r="65" spans="1:64" s="3" customFormat="1" ht="30" customHeight="1" thickBot="1" x14ac:dyDescent="0.3">
      <c r="A65" s="18"/>
      <c r="B65" s="24" t="s">
        <v>94</v>
      </c>
      <c r="C65" s="22" t="s">
        <v>72</v>
      </c>
      <c r="D65" s="14">
        <v>0.1</v>
      </c>
      <c r="E65" s="55">
        <v>44632</v>
      </c>
      <c r="F65" s="55">
        <v>44645</v>
      </c>
      <c r="G65" s="13"/>
      <c r="H65" s="13"/>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row>
    <row r="66" spans="1:64" s="3" customFormat="1" ht="30" customHeight="1" thickBot="1" x14ac:dyDescent="0.3">
      <c r="A66" s="18" t="s">
        <v>8</v>
      </c>
      <c r="B66" s="35" t="s">
        <v>66</v>
      </c>
      <c r="C66" s="36"/>
      <c r="D66" s="37"/>
      <c r="E66" s="56"/>
      <c r="F66" s="56"/>
      <c r="G66" s="13"/>
      <c r="H66" s="13" t="str">
        <f t="shared" si="4"/>
        <v/>
      </c>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c r="BI66" s="15"/>
      <c r="BJ66" s="15"/>
      <c r="BK66" s="15"/>
      <c r="BL66" s="15"/>
    </row>
    <row r="67" spans="1:64" s="3" customFormat="1" ht="30" customHeight="1" thickBot="1" x14ac:dyDescent="0.3">
      <c r="A67" s="18"/>
      <c r="B67" s="24" t="s">
        <v>95</v>
      </c>
      <c r="C67" s="22" t="s">
        <v>72</v>
      </c>
      <c r="D67" s="14">
        <v>0.95</v>
      </c>
      <c r="E67" s="55">
        <v>44648</v>
      </c>
      <c r="F67" s="55">
        <v>44651</v>
      </c>
      <c r="G67" s="13"/>
      <c r="H67" s="13"/>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row>
    <row r="68" spans="1:64" s="3" customFormat="1" ht="30" customHeight="1" thickBot="1" x14ac:dyDescent="0.3">
      <c r="A68" s="18"/>
      <c r="B68" s="24" t="s">
        <v>96</v>
      </c>
      <c r="C68" s="22" t="s">
        <v>26</v>
      </c>
      <c r="D68" s="14">
        <v>1</v>
      </c>
      <c r="E68" s="55">
        <v>44655</v>
      </c>
      <c r="F68" s="55">
        <v>44662</v>
      </c>
      <c r="G68" s="13"/>
      <c r="H68" s="13"/>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row>
    <row r="69" spans="1:64" s="3" customFormat="1" ht="30" customHeight="1" thickBot="1" x14ac:dyDescent="0.3">
      <c r="A69" s="18"/>
      <c r="B69" s="24" t="s">
        <v>102</v>
      </c>
      <c r="C69" s="22" t="s">
        <v>71</v>
      </c>
      <c r="D69" s="14">
        <v>0.5</v>
      </c>
      <c r="E69" s="55">
        <v>44655</v>
      </c>
      <c r="F69" s="55">
        <v>44659</v>
      </c>
      <c r="G69" s="13"/>
      <c r="H69" s="13"/>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5"/>
      <c r="BA69" s="15"/>
      <c r="BB69" s="15"/>
      <c r="BC69" s="15"/>
      <c r="BD69" s="15"/>
      <c r="BE69" s="15"/>
      <c r="BF69" s="15"/>
      <c r="BG69" s="15"/>
      <c r="BH69" s="15"/>
      <c r="BI69" s="15"/>
      <c r="BJ69" s="15"/>
      <c r="BK69" s="15"/>
      <c r="BL69" s="15"/>
    </row>
    <row r="70" spans="1:64" s="3" customFormat="1" ht="30" customHeight="1" thickBot="1" x14ac:dyDescent="0.3">
      <c r="A70" s="18"/>
      <c r="B70" s="24" t="s">
        <v>103</v>
      </c>
      <c r="C70" s="22" t="s">
        <v>27</v>
      </c>
      <c r="D70" s="14">
        <v>0.8</v>
      </c>
      <c r="E70" s="55">
        <v>44648</v>
      </c>
      <c r="F70" s="55">
        <v>44662</v>
      </c>
      <c r="G70" s="13"/>
      <c r="H70" s="13"/>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15"/>
      <c r="AX70" s="15"/>
      <c r="AY70" s="15"/>
      <c r="AZ70" s="15"/>
      <c r="BA70" s="15"/>
      <c r="BB70" s="15"/>
      <c r="BC70" s="15"/>
      <c r="BD70" s="15"/>
      <c r="BE70" s="15"/>
      <c r="BF70" s="15"/>
      <c r="BG70" s="15"/>
      <c r="BH70" s="15"/>
      <c r="BI70" s="15"/>
      <c r="BJ70" s="15"/>
      <c r="BK70" s="15"/>
      <c r="BL70" s="15"/>
    </row>
    <row r="71" spans="1:64" s="3" customFormat="1" ht="30" customHeight="1" thickBot="1" x14ac:dyDescent="0.3">
      <c r="A71" s="18"/>
      <c r="B71" s="24" t="s">
        <v>97</v>
      </c>
      <c r="C71" s="22" t="s">
        <v>71</v>
      </c>
      <c r="D71" s="14">
        <v>1</v>
      </c>
      <c r="E71" s="55">
        <v>44657</v>
      </c>
      <c r="F71" s="55">
        <v>44664</v>
      </c>
      <c r="G71" s="13"/>
      <c r="H71" s="13"/>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row>
    <row r="72" spans="1:64" s="3" customFormat="1" ht="30" customHeight="1" thickBot="1" x14ac:dyDescent="0.3">
      <c r="A72" s="18"/>
      <c r="B72" s="24" t="s">
        <v>107</v>
      </c>
      <c r="C72" s="22" t="s">
        <v>31</v>
      </c>
      <c r="D72" s="14">
        <v>0.6</v>
      </c>
      <c r="E72" s="55">
        <v>44651</v>
      </c>
      <c r="F72" s="55">
        <v>44655</v>
      </c>
      <c r="G72" s="13"/>
      <c r="H72" s="13"/>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row>
    <row r="73" spans="1:64" s="3" customFormat="1" ht="30" customHeight="1" thickBot="1" x14ac:dyDescent="0.3">
      <c r="A73" s="18"/>
      <c r="B73" s="24" t="s">
        <v>98</v>
      </c>
      <c r="C73" s="22" t="s">
        <v>31</v>
      </c>
      <c r="D73" s="14">
        <v>0.8</v>
      </c>
      <c r="E73" s="55">
        <v>44662</v>
      </c>
      <c r="F73" s="55">
        <v>44666</v>
      </c>
      <c r="G73" s="13"/>
      <c r="H73" s="13">
        <f t="shared" si="4"/>
        <v>5</v>
      </c>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5"/>
      <c r="AX73" s="15"/>
      <c r="AY73" s="15"/>
      <c r="AZ73" s="15"/>
      <c r="BA73" s="15"/>
      <c r="BB73" s="15"/>
      <c r="BC73" s="15"/>
      <c r="BD73" s="15"/>
      <c r="BE73" s="15"/>
      <c r="BF73" s="15"/>
      <c r="BG73" s="15"/>
      <c r="BH73" s="15"/>
      <c r="BI73" s="15"/>
      <c r="BJ73" s="15"/>
      <c r="BK73" s="15"/>
      <c r="BL73" s="15"/>
    </row>
    <row r="74" spans="1:64" s="3" customFormat="1" ht="30" customHeight="1" thickBot="1" x14ac:dyDescent="0.3">
      <c r="A74" s="18"/>
      <c r="B74" s="32" t="s">
        <v>44</v>
      </c>
      <c r="C74" s="33" t="s">
        <v>26</v>
      </c>
      <c r="D74" s="34">
        <v>1</v>
      </c>
      <c r="E74" s="54">
        <v>44663</v>
      </c>
      <c r="F74" s="54">
        <v>44663</v>
      </c>
      <c r="G74" s="13"/>
      <c r="H74" s="13">
        <f t="shared" si="4"/>
        <v>1</v>
      </c>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row>
    <row r="75" spans="1:64" s="3" customFormat="1" ht="30" customHeight="1" thickBot="1" x14ac:dyDescent="0.3">
      <c r="A75" s="18"/>
      <c r="B75" s="24" t="s">
        <v>45</v>
      </c>
      <c r="C75" s="22"/>
      <c r="D75" s="14">
        <v>1</v>
      </c>
      <c r="E75" s="55">
        <v>44663</v>
      </c>
      <c r="F75" s="55">
        <v>44663</v>
      </c>
      <c r="G75" s="13"/>
      <c r="H75" s="13"/>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row>
    <row r="76" spans="1:64" s="3" customFormat="1" ht="30" customHeight="1" thickBot="1" x14ac:dyDescent="0.3">
      <c r="A76" s="18" t="s">
        <v>8</v>
      </c>
      <c r="B76" s="35" t="s">
        <v>67</v>
      </c>
      <c r="C76" s="36"/>
      <c r="D76" s="37"/>
      <c r="E76" s="56"/>
      <c r="F76" s="56"/>
      <c r="G76" s="13"/>
      <c r="H76" s="13" t="str">
        <f t="shared" si="4"/>
        <v/>
      </c>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row>
    <row r="77" spans="1:64" s="3" customFormat="1" ht="30" customHeight="1" thickBot="1" x14ac:dyDescent="0.3">
      <c r="A77" s="18"/>
      <c r="B77" s="24" t="s">
        <v>46</v>
      </c>
      <c r="C77" s="22" t="s">
        <v>26</v>
      </c>
      <c r="D77" s="14">
        <v>1</v>
      </c>
      <c r="E77" s="55">
        <v>44669</v>
      </c>
      <c r="F77" s="55">
        <v>44690</v>
      </c>
      <c r="G77" s="13"/>
      <c r="H77" s="13">
        <f t="shared" si="4"/>
        <v>22</v>
      </c>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row>
    <row r="78" spans="1:64" s="3" customFormat="1" ht="30" customHeight="1" thickBot="1" x14ac:dyDescent="0.3">
      <c r="A78" s="18"/>
      <c r="B78" s="24" t="s">
        <v>113</v>
      </c>
      <c r="C78" s="22" t="s">
        <v>31</v>
      </c>
      <c r="D78" s="14">
        <v>1</v>
      </c>
      <c r="E78" s="55">
        <v>44669</v>
      </c>
      <c r="F78" s="55">
        <v>44690</v>
      </c>
      <c r="G78" s="13"/>
      <c r="H78" s="13"/>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row>
    <row r="79" spans="1:64" s="3" customFormat="1" ht="30" customHeight="1" thickBot="1" x14ac:dyDescent="0.3">
      <c r="A79" s="18"/>
      <c r="B79" s="24" t="s">
        <v>114</v>
      </c>
      <c r="C79" s="22" t="s">
        <v>31</v>
      </c>
      <c r="D79" s="14">
        <v>1</v>
      </c>
      <c r="E79" s="55">
        <v>44669</v>
      </c>
      <c r="F79" s="55">
        <v>44690</v>
      </c>
      <c r="G79" s="13"/>
      <c r="H79" s="13"/>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row>
    <row r="80" spans="1:64" s="3" customFormat="1" ht="30" customHeight="1" thickBot="1" x14ac:dyDescent="0.3">
      <c r="A80" s="18"/>
      <c r="B80" s="24" t="s">
        <v>99</v>
      </c>
      <c r="C80" s="22" t="s">
        <v>72</v>
      </c>
      <c r="D80" s="14">
        <v>0.7</v>
      </c>
      <c r="E80" s="55">
        <v>44669</v>
      </c>
      <c r="F80" s="55">
        <v>44690</v>
      </c>
      <c r="G80" s="13"/>
      <c r="H80" s="13"/>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row>
    <row r="81" spans="1:64" s="3" customFormat="1" ht="30" customHeight="1" thickBot="1" x14ac:dyDescent="0.3">
      <c r="A81" s="18"/>
      <c r="B81" s="24" t="s">
        <v>106</v>
      </c>
      <c r="C81" s="22" t="s">
        <v>31</v>
      </c>
      <c r="D81" s="14">
        <v>0</v>
      </c>
      <c r="E81" s="55">
        <v>44669</v>
      </c>
      <c r="F81" s="55">
        <v>44690</v>
      </c>
      <c r="G81" s="13"/>
      <c r="H81" s="13"/>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row>
    <row r="82" spans="1:64" s="3" customFormat="1" ht="30" customHeight="1" thickBot="1" x14ac:dyDescent="0.3">
      <c r="A82" s="18"/>
      <c r="B82" s="24" t="s">
        <v>115</v>
      </c>
      <c r="C82" s="22" t="s">
        <v>72</v>
      </c>
      <c r="D82" s="14">
        <v>1</v>
      </c>
      <c r="E82" s="55">
        <v>44669</v>
      </c>
      <c r="F82" s="55">
        <v>44690</v>
      </c>
      <c r="G82" s="13"/>
      <c r="H82" s="13"/>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c r="BD82" s="15"/>
      <c r="BE82" s="15"/>
      <c r="BF82" s="15"/>
      <c r="BG82" s="15"/>
      <c r="BH82" s="15"/>
      <c r="BI82" s="15"/>
      <c r="BJ82" s="15"/>
      <c r="BK82" s="15"/>
      <c r="BL82" s="15"/>
    </row>
    <row r="83" spans="1:64" s="3" customFormat="1" ht="30" customHeight="1" thickBot="1" x14ac:dyDescent="0.3">
      <c r="A83" s="18"/>
      <c r="B83" s="24" t="s">
        <v>104</v>
      </c>
      <c r="C83" s="22" t="s">
        <v>71</v>
      </c>
      <c r="D83" s="14">
        <v>0.7</v>
      </c>
      <c r="E83" s="55">
        <v>44669</v>
      </c>
      <c r="F83" s="55">
        <v>44690</v>
      </c>
      <c r="G83" s="13"/>
      <c r="H83" s="13"/>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row>
    <row r="84" spans="1:64" s="3" customFormat="1" ht="30" customHeight="1" thickBot="1" x14ac:dyDescent="0.3">
      <c r="A84" s="18"/>
      <c r="B84" s="24" t="s">
        <v>105</v>
      </c>
      <c r="C84" s="22" t="s">
        <v>27</v>
      </c>
      <c r="D84" s="14">
        <v>0.9</v>
      </c>
      <c r="E84" s="55">
        <v>44669</v>
      </c>
      <c r="F84" s="55">
        <v>44690</v>
      </c>
      <c r="G84" s="13"/>
      <c r="H84" s="13"/>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row>
    <row r="85" spans="1:64" s="3" customFormat="1" ht="30" customHeight="1" thickBot="1" x14ac:dyDescent="0.3">
      <c r="A85" s="18" t="s">
        <v>8</v>
      </c>
      <c r="B85" s="35" t="s">
        <v>68</v>
      </c>
      <c r="C85" s="36"/>
      <c r="D85" s="37"/>
      <c r="E85" s="56"/>
      <c r="F85" s="56"/>
      <c r="G85" s="13"/>
      <c r="H85" s="13" t="str">
        <f t="shared" si="4"/>
        <v/>
      </c>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row>
    <row r="86" spans="1:64" s="3" customFormat="1" ht="30" customHeight="1" thickBot="1" x14ac:dyDescent="0.3">
      <c r="A86" s="18"/>
      <c r="B86" s="32" t="s">
        <v>49</v>
      </c>
      <c r="C86" s="33" t="s">
        <v>26</v>
      </c>
      <c r="D86" s="34">
        <v>0</v>
      </c>
      <c r="E86" s="54">
        <v>44698</v>
      </c>
      <c r="F86" s="54">
        <f>E86</f>
        <v>44698</v>
      </c>
      <c r="G86" s="13"/>
      <c r="H86" s="13"/>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row>
    <row r="87" spans="1:64" s="3" customFormat="1" ht="30" customHeight="1" thickBot="1" x14ac:dyDescent="0.3">
      <c r="A87" s="18"/>
      <c r="B87" s="24" t="s">
        <v>48</v>
      </c>
      <c r="C87" s="22" t="s">
        <v>72</v>
      </c>
      <c r="D87" s="14">
        <v>1</v>
      </c>
      <c r="E87" s="55">
        <v>44698</v>
      </c>
      <c r="F87" s="55">
        <v>44702</v>
      </c>
      <c r="G87" s="13"/>
      <c r="H87" s="13"/>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row>
    <row r="88" spans="1:64" s="3" customFormat="1" ht="30" customHeight="1" thickBot="1" x14ac:dyDescent="0.3">
      <c r="A88" s="18"/>
      <c r="B88" s="24" t="s">
        <v>47</v>
      </c>
      <c r="C88" s="22" t="s">
        <v>26</v>
      </c>
      <c r="D88" s="14">
        <v>1</v>
      </c>
      <c r="E88" s="55">
        <v>44698</v>
      </c>
      <c r="F88" s="55">
        <v>44715</v>
      </c>
      <c r="G88" s="13"/>
      <c r="H88" s="13">
        <f t="shared" si="4"/>
        <v>18</v>
      </c>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row>
    <row r="89" spans="1:64" s="3" customFormat="1" ht="30" customHeight="1" thickBot="1" x14ac:dyDescent="0.3">
      <c r="A89" s="18"/>
      <c r="B89" s="24" t="s">
        <v>109</v>
      </c>
      <c r="C89" s="22" t="s">
        <v>72</v>
      </c>
      <c r="D89" s="14">
        <v>0.5</v>
      </c>
      <c r="E89" s="55">
        <v>44691</v>
      </c>
      <c r="F89" s="55">
        <v>44698</v>
      </c>
      <c r="G89" s="13"/>
      <c r="H89" s="13"/>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row>
    <row r="90" spans="1:64" s="3" customFormat="1" ht="30" customHeight="1" thickBot="1" x14ac:dyDescent="0.3">
      <c r="A90" s="18"/>
      <c r="B90" s="24" t="s">
        <v>116</v>
      </c>
      <c r="C90" s="22" t="s">
        <v>72</v>
      </c>
      <c r="D90" s="14">
        <v>0.5</v>
      </c>
      <c r="E90" s="55">
        <v>44691</v>
      </c>
      <c r="F90" s="55">
        <v>44698</v>
      </c>
      <c r="G90" s="13"/>
      <c r="H90" s="13"/>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row>
    <row r="91" spans="1:64" s="3" customFormat="1" ht="30" customHeight="1" thickBot="1" x14ac:dyDescent="0.3">
      <c r="A91" s="18"/>
      <c r="B91" s="24" t="s">
        <v>117</v>
      </c>
      <c r="C91" s="22" t="s">
        <v>72</v>
      </c>
      <c r="D91" s="14">
        <v>0.5</v>
      </c>
      <c r="E91" s="55">
        <v>44691</v>
      </c>
      <c r="F91" s="55">
        <v>44698</v>
      </c>
      <c r="G91" s="13"/>
      <c r="H91" s="13"/>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row>
    <row r="92" spans="1:64" s="3" customFormat="1" ht="30" customHeight="1" thickBot="1" x14ac:dyDescent="0.3">
      <c r="A92" s="18"/>
      <c r="B92" s="24" t="s">
        <v>118</v>
      </c>
      <c r="C92" s="22" t="s">
        <v>31</v>
      </c>
      <c r="D92" s="14">
        <v>1</v>
      </c>
      <c r="E92" s="55">
        <v>44691</v>
      </c>
      <c r="F92" s="55">
        <v>44701</v>
      </c>
      <c r="G92" s="13"/>
      <c r="H92" s="13"/>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row>
    <row r="93" spans="1:64" s="3" customFormat="1" ht="30" customHeight="1" thickBot="1" x14ac:dyDescent="0.3">
      <c r="A93" s="18"/>
      <c r="B93" s="24" t="s">
        <v>119</v>
      </c>
      <c r="C93" s="22" t="s">
        <v>31</v>
      </c>
      <c r="D93" s="14">
        <v>1</v>
      </c>
      <c r="E93" s="55">
        <v>44691</v>
      </c>
      <c r="F93" s="55">
        <v>44701</v>
      </c>
      <c r="G93" s="13"/>
      <c r="H93" s="13"/>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row>
    <row r="94" spans="1:64" s="3" customFormat="1" ht="30" customHeight="1" thickBot="1" x14ac:dyDescent="0.3">
      <c r="A94" s="18"/>
      <c r="B94" s="24" t="s">
        <v>120</v>
      </c>
      <c r="C94" s="22" t="s">
        <v>31</v>
      </c>
      <c r="D94" s="14">
        <v>1</v>
      </c>
      <c r="E94" s="55">
        <v>44691</v>
      </c>
      <c r="F94" s="55">
        <v>44701</v>
      </c>
      <c r="G94" s="13"/>
      <c r="H94" s="13"/>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row>
    <row r="95" spans="1:64" s="3" customFormat="1" ht="30" customHeight="1" thickBot="1" x14ac:dyDescent="0.3">
      <c r="A95" s="18"/>
      <c r="B95" s="24" t="s">
        <v>108</v>
      </c>
      <c r="C95" s="22" t="s">
        <v>27</v>
      </c>
      <c r="D95" s="14">
        <v>0</v>
      </c>
      <c r="E95" s="55">
        <v>44691</v>
      </c>
      <c r="F95" s="55">
        <v>44701</v>
      </c>
      <c r="G95" s="13"/>
      <c r="H95" s="13"/>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row>
    <row r="96" spans="1:64" s="3" customFormat="1" ht="30" customHeight="1" thickBot="1" x14ac:dyDescent="0.3">
      <c r="A96" s="18"/>
      <c r="B96" s="24" t="s">
        <v>121</v>
      </c>
      <c r="C96" s="22" t="s">
        <v>26</v>
      </c>
      <c r="D96" s="14">
        <v>0.9</v>
      </c>
      <c r="E96" s="55">
        <v>44691</v>
      </c>
      <c r="F96" s="55">
        <v>44711</v>
      </c>
      <c r="G96" s="13"/>
      <c r="H96" s="13"/>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row>
    <row r="97" spans="1:64" s="44" customFormat="1" ht="30" customHeight="1" thickBot="1" x14ac:dyDescent="0.3">
      <c r="A97" s="39"/>
      <c r="B97" s="53" t="s">
        <v>110</v>
      </c>
      <c r="C97" s="40" t="s">
        <v>26</v>
      </c>
      <c r="D97" s="41">
        <v>0</v>
      </c>
      <c r="E97" s="57">
        <v>44691</v>
      </c>
      <c r="F97" s="57">
        <v>44711</v>
      </c>
      <c r="G97" s="42"/>
      <c r="H97" s="42"/>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3"/>
    </row>
    <row r="98" spans="1:64" s="3" customFormat="1" ht="30" customHeight="1" thickBot="1" x14ac:dyDescent="0.3">
      <c r="A98" s="18"/>
      <c r="B98" s="24" t="s">
        <v>111</v>
      </c>
      <c r="C98" s="22" t="s">
        <v>26</v>
      </c>
      <c r="D98" s="14">
        <v>0.7</v>
      </c>
      <c r="E98" s="55">
        <v>44713</v>
      </c>
      <c r="F98" s="55">
        <v>44715</v>
      </c>
      <c r="G98" s="13"/>
      <c r="H98" s="13"/>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row>
    <row r="99" spans="1:64" s="3" customFormat="1" ht="30" customHeight="1" thickBot="1" x14ac:dyDescent="0.3">
      <c r="A99" s="18"/>
      <c r="B99" s="32" t="s">
        <v>112</v>
      </c>
      <c r="C99" s="33" t="s">
        <v>26</v>
      </c>
      <c r="D99" s="34">
        <v>0</v>
      </c>
      <c r="E99" s="54">
        <v>44715</v>
      </c>
      <c r="F99" s="54">
        <f>E99</f>
        <v>44715</v>
      </c>
      <c r="G99" s="13"/>
      <c r="H99" s="13">
        <f t="shared" si="4"/>
        <v>1</v>
      </c>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row>
    <row r="100" spans="1:64" s="3" customFormat="1" ht="30" customHeight="1" thickBot="1" x14ac:dyDescent="0.3">
      <c r="A100" s="18" t="s">
        <v>9</v>
      </c>
      <c r="B100" s="25"/>
      <c r="C100" s="23"/>
      <c r="D100" s="12"/>
      <c r="E100" s="29"/>
      <c r="F100" s="29"/>
      <c r="G100" s="13"/>
      <c r="H100" s="13" t="str">
        <f t="shared" si="4"/>
        <v/>
      </c>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row>
    <row r="101" spans="1:64" ht="30" customHeight="1" x14ac:dyDescent="0.25">
      <c r="G101" s="6"/>
    </row>
    <row r="102" spans="1:64" ht="30" customHeight="1" x14ac:dyDescent="0.25">
      <c r="C102" s="10"/>
      <c r="F102" s="20"/>
    </row>
    <row r="103" spans="1:64" ht="30" customHeight="1" x14ac:dyDescent="0.25">
      <c r="C103" s="11"/>
    </row>
  </sheetData>
  <mergeCells count="13">
    <mergeCell ref="AY5:BE5"/>
    <mergeCell ref="BF5:BL5"/>
    <mergeCell ref="B2:B4"/>
    <mergeCell ref="C4:D4"/>
    <mergeCell ref="E4:F4"/>
    <mergeCell ref="C5:D5"/>
    <mergeCell ref="I5:O5"/>
    <mergeCell ref="P5:V5"/>
    <mergeCell ref="B6:G6"/>
    <mergeCell ref="W5:AC5"/>
    <mergeCell ref="AD5:AJ5"/>
    <mergeCell ref="AK5:AQ5"/>
    <mergeCell ref="AR5:AX5"/>
  </mergeCells>
  <conditionalFormatting sqref="D16:D17 D100 D24:D27 D19:D22 D50:D56 D77:D84 D75 D67:D73 D97 D87:D88">
    <cfRule type="dataBar" priority="130">
      <dataBar>
        <cfvo type="num" val="0"/>
        <cfvo type="num" val="1"/>
        <color theme="0" tint="-0.249977111117893"/>
      </dataBar>
      <extLst>
        <ext xmlns:x14="http://schemas.microsoft.com/office/spreadsheetml/2009/9/main" uri="{B025F937-C7B1-47D3-B67F-A62EFF666E3E}">
          <x14:id>{E96E7C27-2E68-48F7-9678-60F568148046}</x14:id>
        </ext>
      </extLst>
    </cfRule>
  </conditionalFormatting>
  <conditionalFormatting sqref="I100:BL100 I34:BL36 I6:BL27 I29:BL31 I49:BL56 I66:BL73 I76:BL98">
    <cfRule type="expression" dxfId="44" priority="133">
      <formula>AND(TODAY()&gt;=I$6,TODAY()&lt;J$6)</formula>
    </cfRule>
  </conditionalFormatting>
  <conditionalFormatting sqref="I100:BL100 I34:BL36 I8:BL27 I29:BL31 I49:BL56 I66:BL73 I76:BL98">
    <cfRule type="expression" dxfId="43" priority="131">
      <formula>AND(début_tâche&lt;=I$6,ROUNDDOWN((fin_tâche-début_tâche+1)*avancement_tâche,0)+début_tâche-1&gt;=I$6)</formula>
    </cfRule>
    <cfRule type="expression" dxfId="42" priority="132" stopIfTrue="1">
      <formula>AND(fin_tâche&gt;=I$6,début_tâche&lt;J$6)</formula>
    </cfRule>
  </conditionalFormatting>
  <conditionalFormatting sqref="D34:D35 D30:D31">
    <cfRule type="dataBar" priority="129">
      <dataBar>
        <cfvo type="num" val="0"/>
        <cfvo type="num" val="1"/>
        <color theme="0" tint="-0.249977111117893"/>
      </dataBar>
      <extLst>
        <ext xmlns:x14="http://schemas.microsoft.com/office/spreadsheetml/2009/9/main" uri="{B025F937-C7B1-47D3-B67F-A62EFF666E3E}">
          <x14:id>{61BAFCB1-C9D1-4453-9835-894AAFFB2D48}</x14:id>
        </ext>
      </extLst>
    </cfRule>
  </conditionalFormatting>
  <conditionalFormatting sqref="D47">
    <cfRule type="dataBar" priority="125">
      <dataBar>
        <cfvo type="num" val="0"/>
        <cfvo type="num" val="1"/>
        <color theme="0" tint="-0.249977111117893"/>
      </dataBar>
      <extLst>
        <ext xmlns:x14="http://schemas.microsoft.com/office/spreadsheetml/2009/9/main" uri="{B025F937-C7B1-47D3-B67F-A62EFF666E3E}">
          <x14:id>{AD57E977-98C8-4463-AF63-0B910B22A855}</x14:id>
        </ext>
      </extLst>
    </cfRule>
  </conditionalFormatting>
  <conditionalFormatting sqref="I43:BL45 I47:BL47">
    <cfRule type="expression" dxfId="41" priority="128">
      <formula>AND(TODAY()&gt;=I$6,TODAY()&lt;J$6)</formula>
    </cfRule>
  </conditionalFormatting>
  <conditionalFormatting sqref="I43:BL45 I47:BL47">
    <cfRule type="expression" dxfId="40" priority="126">
      <formula>AND(début_tâche&lt;=I$6,ROUNDDOWN((fin_tâche-début_tâche+1)*avancement_tâche,0)+début_tâche-1&gt;=I$6)</formula>
    </cfRule>
    <cfRule type="expression" dxfId="39" priority="127" stopIfTrue="1">
      <formula>AND(fin_tâche&gt;=I$6,début_tâche&lt;J$6)</formula>
    </cfRule>
  </conditionalFormatting>
  <conditionalFormatting sqref="D44:D45">
    <cfRule type="dataBar" priority="124">
      <dataBar>
        <cfvo type="num" val="0"/>
        <cfvo type="num" val="1"/>
        <color theme="0" tint="-0.249977111117893"/>
      </dataBar>
      <extLst>
        <ext xmlns:x14="http://schemas.microsoft.com/office/spreadsheetml/2009/9/main" uri="{B025F937-C7B1-47D3-B67F-A62EFF666E3E}">
          <x14:id>{85DD6914-E53C-41B0-AFBA-86F7B9451DA6}</x14:id>
        </ext>
      </extLst>
    </cfRule>
  </conditionalFormatting>
  <conditionalFormatting sqref="I48:BL48">
    <cfRule type="expression" dxfId="38" priority="122">
      <formula>AND(TODAY()&gt;=I$6,TODAY()&lt;J$6)</formula>
    </cfRule>
  </conditionalFormatting>
  <conditionalFormatting sqref="I48:BL48">
    <cfRule type="expression" dxfId="37" priority="120">
      <formula>AND(début_tâche&lt;=I$6,ROUNDDOWN((fin_tâche-début_tâche+1)*avancement_tâche,0)+début_tâche-1&gt;=I$6)</formula>
    </cfRule>
    <cfRule type="expression" dxfId="36" priority="121" stopIfTrue="1">
      <formula>AND(fin_tâche&gt;=I$6,début_tâche&lt;J$6)</formula>
    </cfRule>
  </conditionalFormatting>
  <conditionalFormatting sqref="I57:BL57">
    <cfRule type="expression" dxfId="35" priority="113">
      <formula>AND(TODAY()&gt;=I$6,TODAY()&lt;J$6)</formula>
    </cfRule>
  </conditionalFormatting>
  <conditionalFormatting sqref="I57:BL57">
    <cfRule type="expression" dxfId="34" priority="111">
      <formula>AND(début_tâche&lt;=I$6,ROUNDDOWN((fin_tâche-début_tâche+1)*avancement_tâche,0)+début_tâche-1&gt;=I$6)</formula>
    </cfRule>
    <cfRule type="expression" dxfId="33" priority="112" stopIfTrue="1">
      <formula>AND(fin_tâche&gt;=I$6,début_tâche&lt;J$6)</formula>
    </cfRule>
  </conditionalFormatting>
  <conditionalFormatting sqref="D64:D65">
    <cfRule type="dataBar" priority="107">
      <dataBar>
        <cfvo type="num" val="0"/>
        <cfvo type="num" val="1"/>
        <color theme="0" tint="-0.249977111117893"/>
      </dataBar>
      <extLst>
        <ext xmlns:x14="http://schemas.microsoft.com/office/spreadsheetml/2009/9/main" uri="{B025F937-C7B1-47D3-B67F-A62EFF666E3E}">
          <x14:id>{F7F63C90-679F-41E1-9DD7-C7641723B832}</x14:id>
        </ext>
      </extLst>
    </cfRule>
  </conditionalFormatting>
  <conditionalFormatting sqref="I58:BL65">
    <cfRule type="expression" dxfId="32" priority="110">
      <formula>AND(TODAY()&gt;=I$6,TODAY()&lt;J$6)</formula>
    </cfRule>
  </conditionalFormatting>
  <conditionalFormatting sqref="I58:BL65">
    <cfRule type="expression" dxfId="31" priority="108">
      <formula>AND(début_tâche&lt;=I$6,ROUNDDOWN((fin_tâche-début_tâche+1)*avancement_tâche,0)+début_tâche-1&gt;=I$6)</formula>
    </cfRule>
    <cfRule type="expression" dxfId="30" priority="109" stopIfTrue="1">
      <formula>AND(fin_tâche&gt;=I$6,début_tâche&lt;J$6)</formula>
    </cfRule>
  </conditionalFormatting>
  <conditionalFormatting sqref="D59:D63">
    <cfRule type="dataBar" priority="106">
      <dataBar>
        <cfvo type="num" val="0"/>
        <cfvo type="num" val="1"/>
        <color theme="0" tint="-0.249977111117893"/>
      </dataBar>
      <extLst>
        <ext xmlns:x14="http://schemas.microsoft.com/office/spreadsheetml/2009/9/main" uri="{B025F937-C7B1-47D3-B67F-A62EFF666E3E}">
          <x14:id>{8C1F1D87-2F5D-4508-9015-0F4807608336}</x14:id>
        </ext>
      </extLst>
    </cfRule>
  </conditionalFormatting>
  <conditionalFormatting sqref="D12:D14">
    <cfRule type="dataBar" priority="96">
      <dataBar>
        <cfvo type="num" val="0"/>
        <cfvo type="num" val="1"/>
        <color theme="0" tint="-0.249977111117893"/>
      </dataBar>
      <extLst>
        <ext xmlns:x14="http://schemas.microsoft.com/office/spreadsheetml/2009/9/main" uri="{B025F937-C7B1-47D3-B67F-A62EFF666E3E}">
          <x14:id>{85676472-4DEA-4B47-8076-2B079F7EB722}</x14:id>
        </ext>
      </extLst>
    </cfRule>
  </conditionalFormatting>
  <conditionalFormatting sqref="D10:D11">
    <cfRule type="dataBar" priority="95">
      <dataBar>
        <cfvo type="num" val="0"/>
        <cfvo type="num" val="1"/>
        <color theme="0" tint="-0.249977111117893"/>
      </dataBar>
      <extLst>
        <ext xmlns:x14="http://schemas.microsoft.com/office/spreadsheetml/2009/9/main" uri="{B025F937-C7B1-47D3-B67F-A62EFF666E3E}">
          <x14:id>{31E90CF3-9F5F-44CA-B687-A51E64DCC915}</x14:id>
        </ext>
      </extLst>
    </cfRule>
  </conditionalFormatting>
  <conditionalFormatting sqref="I74:BL75">
    <cfRule type="expression" dxfId="29" priority="88">
      <formula>AND(TODAY()&gt;=I$6,TODAY()&lt;J$6)</formula>
    </cfRule>
  </conditionalFormatting>
  <conditionalFormatting sqref="I74:BL75">
    <cfRule type="expression" dxfId="28" priority="86">
      <formula>AND(début_tâche&lt;=I$6,ROUNDDOWN((fin_tâche-début_tâche+1)*avancement_tâche,0)+début_tâche-1&gt;=I$6)</formula>
    </cfRule>
    <cfRule type="expression" dxfId="27" priority="87" stopIfTrue="1">
      <formula>AND(fin_tâche&gt;=I$6,début_tâche&lt;J$6)</formula>
    </cfRule>
  </conditionalFormatting>
  <conditionalFormatting sqref="D86:D96">
    <cfRule type="dataBar" priority="79">
      <dataBar>
        <cfvo type="num" val="0"/>
        <cfvo type="num" val="1"/>
        <color theme="0" tint="-0.249977111117893"/>
      </dataBar>
      <extLst>
        <ext xmlns:x14="http://schemas.microsoft.com/office/spreadsheetml/2009/9/main" uri="{B025F937-C7B1-47D3-B67F-A62EFF666E3E}">
          <x14:id>{49690BEA-F1DA-49A9-87E0-BC10D33392B4}</x14:id>
        </ext>
      </extLst>
    </cfRule>
  </conditionalFormatting>
  <conditionalFormatting sqref="I86:BL96">
    <cfRule type="expression" dxfId="26" priority="78">
      <formula>AND(TODAY()&gt;=I$6,TODAY()&lt;J$6)</formula>
    </cfRule>
  </conditionalFormatting>
  <conditionalFormatting sqref="I86:BL96">
    <cfRule type="expression" dxfId="25" priority="76">
      <formula>AND(début_tâche&lt;=I$6,ROUNDDOWN((fin_tâche-début_tâche+1)*avancement_tâche,0)+début_tâche-1&gt;=I$6)</formula>
    </cfRule>
    <cfRule type="expression" dxfId="24" priority="77" stopIfTrue="1">
      <formula>AND(fin_tâche&gt;=I$6,début_tâche&lt;J$6)</formula>
    </cfRule>
  </conditionalFormatting>
  <conditionalFormatting sqref="I99:BL99">
    <cfRule type="expression" dxfId="23" priority="72">
      <formula>AND(TODAY()&gt;=I$6,TODAY()&lt;J$6)</formula>
    </cfRule>
  </conditionalFormatting>
  <conditionalFormatting sqref="I99:BL99">
    <cfRule type="expression" dxfId="22" priority="70">
      <formula>AND(début_tâche&lt;=I$6,ROUNDDOWN((fin_tâche-début_tâche+1)*avancement_tâche,0)+début_tâche-1&gt;=I$6)</formula>
    </cfRule>
    <cfRule type="expression" dxfId="21" priority="71" stopIfTrue="1">
      <formula>AND(fin_tâche&gt;=I$6,début_tâche&lt;J$6)</formula>
    </cfRule>
  </conditionalFormatting>
  <conditionalFormatting sqref="I32:BL32">
    <cfRule type="expression" dxfId="20" priority="68">
      <formula>AND(TODAY()&gt;=I$6,TODAY()&lt;J$6)</formula>
    </cfRule>
  </conditionalFormatting>
  <conditionalFormatting sqref="I32:BL32">
    <cfRule type="expression" dxfId="19" priority="66">
      <formula>AND(début_tâche&lt;=I$6,ROUNDDOWN((fin_tâche-début_tâche+1)*avancement_tâche,0)+début_tâche-1&gt;=I$6)</formula>
    </cfRule>
    <cfRule type="expression" dxfId="18" priority="67" stopIfTrue="1">
      <formula>AND(fin_tâche&gt;=I$6,début_tâche&lt;J$6)</formula>
    </cfRule>
  </conditionalFormatting>
  <conditionalFormatting sqref="D32">
    <cfRule type="dataBar" priority="65">
      <dataBar>
        <cfvo type="num" val="0"/>
        <cfvo type="num" val="1"/>
        <color theme="0" tint="-0.249977111117893"/>
      </dataBar>
      <extLst>
        <ext xmlns:x14="http://schemas.microsoft.com/office/spreadsheetml/2009/9/main" uri="{B025F937-C7B1-47D3-B67F-A62EFF666E3E}">
          <x14:id>{70FE4911-65CD-4B63-902B-DAD573D9D1E7}</x14:id>
        </ext>
      </extLst>
    </cfRule>
  </conditionalFormatting>
  <conditionalFormatting sqref="I33:BL33">
    <cfRule type="expression" dxfId="17" priority="64">
      <formula>AND(TODAY()&gt;=I$6,TODAY()&lt;J$6)</formula>
    </cfRule>
  </conditionalFormatting>
  <conditionalFormatting sqref="I33:BL33">
    <cfRule type="expression" dxfId="16" priority="62">
      <formula>AND(début_tâche&lt;=I$6,ROUNDDOWN((fin_tâche-début_tâche+1)*avancement_tâche,0)+début_tâche-1&gt;=I$6)</formula>
    </cfRule>
    <cfRule type="expression" dxfId="15" priority="63" stopIfTrue="1">
      <formula>AND(fin_tâche&gt;=I$6,début_tâche&lt;J$6)</formula>
    </cfRule>
  </conditionalFormatting>
  <conditionalFormatting sqref="D33">
    <cfRule type="dataBar" priority="61">
      <dataBar>
        <cfvo type="num" val="0"/>
        <cfvo type="num" val="1"/>
        <color theme="0" tint="-0.249977111117893"/>
      </dataBar>
      <extLst>
        <ext xmlns:x14="http://schemas.microsoft.com/office/spreadsheetml/2009/9/main" uri="{B025F937-C7B1-47D3-B67F-A62EFF666E3E}">
          <x14:id>{107B3D2A-9D99-4B77-A0C1-E7D4234EC328}</x14:id>
        </ext>
      </extLst>
    </cfRule>
  </conditionalFormatting>
  <conditionalFormatting sqref="I37:BL38 I42:BL42">
    <cfRule type="expression" dxfId="14" priority="60">
      <formula>AND(TODAY()&gt;=I$6,TODAY()&lt;J$6)</formula>
    </cfRule>
  </conditionalFormatting>
  <conditionalFormatting sqref="I37:BL38 I42:BL42">
    <cfRule type="expression" dxfId="13" priority="58">
      <formula>AND(début_tâche&lt;=I$6,ROUNDDOWN((fin_tâche-début_tâche+1)*avancement_tâche,0)+début_tâche-1&gt;=I$6)</formula>
    </cfRule>
    <cfRule type="expression" dxfId="12" priority="59" stopIfTrue="1">
      <formula>AND(fin_tâche&gt;=I$6,début_tâche&lt;J$6)</formula>
    </cfRule>
  </conditionalFormatting>
  <conditionalFormatting sqref="D38">
    <cfRule type="dataBar" priority="57">
      <dataBar>
        <cfvo type="num" val="0"/>
        <cfvo type="num" val="1"/>
        <color theme="0" tint="-0.249977111117893"/>
      </dataBar>
      <extLst>
        <ext xmlns:x14="http://schemas.microsoft.com/office/spreadsheetml/2009/9/main" uri="{B025F937-C7B1-47D3-B67F-A62EFF666E3E}">
          <x14:id>{4BDF0497-329E-4ACE-A091-C6666647B0A6}</x14:id>
        </ext>
      </extLst>
    </cfRule>
  </conditionalFormatting>
  <conditionalFormatting sqref="I39:BL39">
    <cfRule type="expression" dxfId="11" priority="56">
      <formula>AND(TODAY()&gt;=I$6,TODAY()&lt;J$6)</formula>
    </cfRule>
  </conditionalFormatting>
  <conditionalFormatting sqref="I39:BL39">
    <cfRule type="expression" dxfId="10" priority="54">
      <formula>AND(début_tâche&lt;=I$6,ROUNDDOWN((fin_tâche-début_tâche+1)*avancement_tâche,0)+début_tâche-1&gt;=I$6)</formula>
    </cfRule>
    <cfRule type="expression" dxfId="9" priority="55" stopIfTrue="1">
      <formula>AND(fin_tâche&gt;=I$6,début_tâche&lt;J$6)</formula>
    </cfRule>
  </conditionalFormatting>
  <conditionalFormatting sqref="D39">
    <cfRule type="dataBar" priority="53">
      <dataBar>
        <cfvo type="num" val="0"/>
        <cfvo type="num" val="1"/>
        <color theme="0" tint="-0.249977111117893"/>
      </dataBar>
      <extLst>
        <ext xmlns:x14="http://schemas.microsoft.com/office/spreadsheetml/2009/9/main" uri="{B025F937-C7B1-47D3-B67F-A62EFF666E3E}">
          <x14:id>{2616EACB-B142-4ABA-AB98-D0EFAE3192B1}</x14:id>
        </ext>
      </extLst>
    </cfRule>
  </conditionalFormatting>
  <conditionalFormatting sqref="I40:BL41">
    <cfRule type="expression" dxfId="8" priority="52">
      <formula>AND(TODAY()&gt;=I$6,TODAY()&lt;J$6)</formula>
    </cfRule>
  </conditionalFormatting>
  <conditionalFormatting sqref="I40:BL41">
    <cfRule type="expression" dxfId="7" priority="50">
      <formula>AND(début_tâche&lt;=I$6,ROUNDDOWN((fin_tâche-début_tâche+1)*avancement_tâche,0)+début_tâche-1&gt;=I$6)</formula>
    </cfRule>
    <cfRule type="expression" dxfId="6" priority="51" stopIfTrue="1">
      <formula>AND(fin_tâche&gt;=I$6,début_tâche&lt;J$6)</formula>
    </cfRule>
  </conditionalFormatting>
  <conditionalFormatting sqref="D40:D41">
    <cfRule type="dataBar" priority="49">
      <dataBar>
        <cfvo type="num" val="0"/>
        <cfvo type="num" val="1"/>
        <color theme="0" tint="-0.249977111117893"/>
      </dataBar>
      <extLst>
        <ext xmlns:x14="http://schemas.microsoft.com/office/spreadsheetml/2009/9/main" uri="{B025F937-C7B1-47D3-B67F-A62EFF666E3E}">
          <x14:id>{9179826B-45ED-4988-BB2A-78DA7424E602}</x14:id>
        </ext>
      </extLst>
    </cfRule>
  </conditionalFormatting>
  <conditionalFormatting sqref="D46">
    <cfRule type="dataBar" priority="45">
      <dataBar>
        <cfvo type="num" val="0"/>
        <cfvo type="num" val="1"/>
        <color theme="0" tint="-0.249977111117893"/>
      </dataBar>
      <extLst>
        <ext xmlns:x14="http://schemas.microsoft.com/office/spreadsheetml/2009/9/main" uri="{B025F937-C7B1-47D3-B67F-A62EFF666E3E}">
          <x14:id>{9795FCF7-A67A-433E-B155-AD1C0E7C374A}</x14:id>
        </ext>
      </extLst>
    </cfRule>
  </conditionalFormatting>
  <conditionalFormatting sqref="I46:BL46">
    <cfRule type="expression" dxfId="5" priority="48">
      <formula>AND(TODAY()&gt;=I$6,TODAY()&lt;J$6)</formula>
    </cfRule>
  </conditionalFormatting>
  <conditionalFormatting sqref="I46:BL46">
    <cfRule type="expression" dxfId="4" priority="46">
      <formula>AND(début_tâche&lt;=I$6,ROUNDDOWN((fin_tâche-début_tâche+1)*avancement_tâche,0)+début_tâche-1&gt;=I$6)</formula>
    </cfRule>
    <cfRule type="expression" dxfId="3" priority="47" stopIfTrue="1">
      <formula>AND(fin_tâche&gt;=I$6,début_tâche&lt;J$6)</formula>
    </cfRule>
  </conditionalFormatting>
  <conditionalFormatting sqref="D9">
    <cfRule type="dataBar" priority="42">
      <dataBar>
        <cfvo type="num" val="0"/>
        <cfvo type="num" val="1"/>
        <color theme="0" tint="-0.249977111117893"/>
      </dataBar>
      <extLst>
        <ext xmlns:x14="http://schemas.microsoft.com/office/spreadsheetml/2009/9/main" uri="{B025F937-C7B1-47D3-B67F-A62EFF666E3E}">
          <x14:id>{36C8D48B-9FF9-4463-BC3F-14FABEE2DEF7}</x14:id>
        </ext>
      </extLst>
    </cfRule>
  </conditionalFormatting>
  <conditionalFormatting sqref="D8">
    <cfRule type="dataBar" priority="35">
      <dataBar>
        <cfvo type="num" val="0"/>
        <cfvo type="num" val="1"/>
        <color theme="0" tint="-0.249977111117893"/>
      </dataBar>
      <extLst>
        <ext xmlns:x14="http://schemas.microsoft.com/office/spreadsheetml/2009/9/main" uri="{B025F937-C7B1-47D3-B67F-A62EFF666E3E}">
          <x14:id>{E0B18B9E-ABE8-4DF8-8BD1-0C6F980D2ADC}</x14:id>
        </ext>
      </extLst>
    </cfRule>
  </conditionalFormatting>
  <conditionalFormatting sqref="D15">
    <cfRule type="dataBar" priority="34">
      <dataBar>
        <cfvo type="num" val="0"/>
        <cfvo type="num" val="1"/>
        <color theme="0" tint="-0.249977111117893"/>
      </dataBar>
      <extLst>
        <ext xmlns:x14="http://schemas.microsoft.com/office/spreadsheetml/2009/9/main" uri="{B025F937-C7B1-47D3-B67F-A62EFF666E3E}">
          <x14:id>{178C4897-C988-4B12-B787-7588CA53E10B}</x14:id>
        </ext>
      </extLst>
    </cfRule>
  </conditionalFormatting>
  <conditionalFormatting sqref="D18">
    <cfRule type="dataBar" priority="33">
      <dataBar>
        <cfvo type="num" val="0"/>
        <cfvo type="num" val="1"/>
        <color theme="0" tint="-0.249977111117893"/>
      </dataBar>
      <extLst>
        <ext xmlns:x14="http://schemas.microsoft.com/office/spreadsheetml/2009/9/main" uri="{B025F937-C7B1-47D3-B67F-A62EFF666E3E}">
          <x14:id>{B4ED5E57-C950-47E4-A099-DCA192DFE477}</x14:id>
        </ext>
      </extLst>
    </cfRule>
  </conditionalFormatting>
  <conditionalFormatting sqref="D23">
    <cfRule type="dataBar" priority="32">
      <dataBar>
        <cfvo type="num" val="0"/>
        <cfvo type="num" val="1"/>
        <color theme="0" tint="-0.249977111117893"/>
      </dataBar>
      <extLst>
        <ext xmlns:x14="http://schemas.microsoft.com/office/spreadsheetml/2009/9/main" uri="{B025F937-C7B1-47D3-B67F-A62EFF666E3E}">
          <x14:id>{164A214E-470A-43CF-8C6A-55A5991E08E9}</x14:id>
        </ext>
      </extLst>
    </cfRule>
  </conditionalFormatting>
  <conditionalFormatting sqref="D36">
    <cfRule type="dataBar" priority="29">
      <dataBar>
        <cfvo type="num" val="0"/>
        <cfvo type="num" val="1"/>
        <color theme="0" tint="-0.249977111117893"/>
      </dataBar>
      <extLst>
        <ext xmlns:x14="http://schemas.microsoft.com/office/spreadsheetml/2009/9/main" uri="{B025F937-C7B1-47D3-B67F-A62EFF666E3E}">
          <x14:id>{DE1AD479-0A37-44F4-AC20-51FF297665D3}</x14:id>
        </ext>
      </extLst>
    </cfRule>
  </conditionalFormatting>
  <conditionalFormatting sqref="D42">
    <cfRule type="dataBar" priority="28">
      <dataBar>
        <cfvo type="num" val="0"/>
        <cfvo type="num" val="1"/>
        <color theme="0" tint="-0.249977111117893"/>
      </dataBar>
      <extLst>
        <ext xmlns:x14="http://schemas.microsoft.com/office/spreadsheetml/2009/9/main" uri="{B025F937-C7B1-47D3-B67F-A62EFF666E3E}">
          <x14:id>{49FBE34D-D83B-497D-AB99-28B0686734FB}</x14:id>
        </ext>
      </extLst>
    </cfRule>
  </conditionalFormatting>
  <conditionalFormatting sqref="D48">
    <cfRule type="dataBar" priority="27">
      <dataBar>
        <cfvo type="num" val="0"/>
        <cfvo type="num" val="1"/>
        <color theme="0" tint="-0.249977111117893"/>
      </dataBar>
      <extLst>
        <ext xmlns:x14="http://schemas.microsoft.com/office/spreadsheetml/2009/9/main" uri="{B025F937-C7B1-47D3-B67F-A62EFF666E3E}">
          <x14:id>{FFA7516B-0875-4D87-99ED-B7E4CACCC0E1}</x14:id>
        </ext>
      </extLst>
    </cfRule>
  </conditionalFormatting>
  <conditionalFormatting sqref="D57">
    <cfRule type="dataBar" priority="26">
      <dataBar>
        <cfvo type="num" val="0"/>
        <cfvo type="num" val="1"/>
        <color theme="0" tint="-0.249977111117893"/>
      </dataBar>
      <extLst>
        <ext xmlns:x14="http://schemas.microsoft.com/office/spreadsheetml/2009/9/main" uri="{B025F937-C7B1-47D3-B67F-A62EFF666E3E}">
          <x14:id>{66BA6DFA-1489-4D78-8D16-D0BABA15730F}</x14:id>
        </ext>
      </extLst>
    </cfRule>
  </conditionalFormatting>
  <conditionalFormatting sqref="D74:D75">
    <cfRule type="dataBar" priority="24">
      <dataBar>
        <cfvo type="num" val="0"/>
        <cfvo type="num" val="1"/>
        <color theme="0" tint="-0.249977111117893"/>
      </dataBar>
      <extLst>
        <ext xmlns:x14="http://schemas.microsoft.com/office/spreadsheetml/2009/9/main" uri="{B025F937-C7B1-47D3-B67F-A62EFF666E3E}">
          <x14:id>{F9FF2D8E-4C48-4314-AE00-D91E4BEBF00D}</x14:id>
        </ext>
      </extLst>
    </cfRule>
  </conditionalFormatting>
  <conditionalFormatting sqref="D86">
    <cfRule type="dataBar" priority="23">
      <dataBar>
        <cfvo type="num" val="0"/>
        <cfvo type="num" val="1"/>
        <color theme="0" tint="-0.249977111117893"/>
      </dataBar>
      <extLst>
        <ext xmlns:x14="http://schemas.microsoft.com/office/spreadsheetml/2009/9/main" uri="{B025F937-C7B1-47D3-B67F-A62EFF666E3E}">
          <x14:id>{47FD5541-751B-48F2-895B-231260031964}</x14:id>
        </ext>
      </extLst>
    </cfRule>
  </conditionalFormatting>
  <conditionalFormatting sqref="D99">
    <cfRule type="dataBar" priority="22">
      <dataBar>
        <cfvo type="num" val="0"/>
        <cfvo type="num" val="1"/>
        <color theme="0" tint="-0.249977111117893"/>
      </dataBar>
      <extLst>
        <ext xmlns:x14="http://schemas.microsoft.com/office/spreadsheetml/2009/9/main" uri="{B025F937-C7B1-47D3-B67F-A62EFF666E3E}">
          <x14:id>{CB458C94-EC1D-48A0-8F37-BA38EE604418}</x14:id>
        </ext>
      </extLst>
    </cfRule>
  </conditionalFormatting>
  <conditionalFormatting sqref="D29">
    <cfRule type="dataBar" priority="21">
      <dataBar>
        <cfvo type="num" val="0"/>
        <cfvo type="num" val="1"/>
        <color theme="0" tint="-0.249977111117893"/>
      </dataBar>
      <extLst>
        <ext xmlns:x14="http://schemas.microsoft.com/office/spreadsheetml/2009/9/main" uri="{B025F937-C7B1-47D3-B67F-A62EFF666E3E}">
          <x14:id>{AC19E591-9826-41D2-8753-21A5AEC1982F}</x14:id>
        </ext>
      </extLst>
    </cfRule>
  </conditionalFormatting>
  <conditionalFormatting sqref="D37">
    <cfRule type="dataBar" priority="20">
      <dataBar>
        <cfvo type="num" val="0"/>
        <cfvo type="num" val="1"/>
        <color theme="0" tint="-0.249977111117893"/>
      </dataBar>
      <extLst>
        <ext xmlns:x14="http://schemas.microsoft.com/office/spreadsheetml/2009/9/main" uri="{B025F937-C7B1-47D3-B67F-A62EFF666E3E}">
          <x14:id>{7E87486C-C83F-46B9-BB58-D6A8CEED9048}</x14:id>
        </ext>
      </extLst>
    </cfRule>
  </conditionalFormatting>
  <conditionalFormatting sqref="D43">
    <cfRule type="dataBar" priority="19">
      <dataBar>
        <cfvo type="num" val="0"/>
        <cfvo type="num" val="1"/>
        <color theme="0" tint="-0.249977111117893"/>
      </dataBar>
      <extLst>
        <ext xmlns:x14="http://schemas.microsoft.com/office/spreadsheetml/2009/9/main" uri="{B025F937-C7B1-47D3-B67F-A62EFF666E3E}">
          <x14:id>{1FF748D9-3BCB-4034-9208-1F2D65C79F13}</x14:id>
        </ext>
      </extLst>
    </cfRule>
  </conditionalFormatting>
  <conditionalFormatting sqref="D49">
    <cfRule type="dataBar" priority="18">
      <dataBar>
        <cfvo type="num" val="0"/>
        <cfvo type="num" val="1"/>
        <color theme="0" tint="-0.249977111117893"/>
      </dataBar>
      <extLst>
        <ext xmlns:x14="http://schemas.microsoft.com/office/spreadsheetml/2009/9/main" uri="{B025F937-C7B1-47D3-B67F-A62EFF666E3E}">
          <x14:id>{F2C994C7-19E2-44FD-954A-AB7D6DE46441}</x14:id>
        </ext>
      </extLst>
    </cfRule>
  </conditionalFormatting>
  <conditionalFormatting sqref="D58">
    <cfRule type="dataBar" priority="17">
      <dataBar>
        <cfvo type="num" val="0"/>
        <cfvo type="num" val="1"/>
        <color theme="0" tint="-0.249977111117893"/>
      </dataBar>
      <extLst>
        <ext xmlns:x14="http://schemas.microsoft.com/office/spreadsheetml/2009/9/main" uri="{B025F937-C7B1-47D3-B67F-A62EFF666E3E}">
          <x14:id>{8CA27610-5A3B-4302-BEA5-774F42E0EC59}</x14:id>
        </ext>
      </extLst>
    </cfRule>
  </conditionalFormatting>
  <conditionalFormatting sqref="D66">
    <cfRule type="dataBar" priority="16">
      <dataBar>
        <cfvo type="num" val="0"/>
        <cfvo type="num" val="1"/>
        <color theme="0" tint="-0.249977111117893"/>
      </dataBar>
      <extLst>
        <ext xmlns:x14="http://schemas.microsoft.com/office/spreadsheetml/2009/9/main" uri="{B025F937-C7B1-47D3-B67F-A62EFF666E3E}">
          <x14:id>{B566DAE9-59F0-494F-B4A5-6CA202ED05AF}</x14:id>
        </ext>
      </extLst>
    </cfRule>
  </conditionalFormatting>
  <conditionalFormatting sqref="D76">
    <cfRule type="dataBar" priority="15">
      <dataBar>
        <cfvo type="num" val="0"/>
        <cfvo type="num" val="1"/>
        <color theme="0" tint="-0.249977111117893"/>
      </dataBar>
      <extLst>
        <ext xmlns:x14="http://schemas.microsoft.com/office/spreadsheetml/2009/9/main" uri="{B025F937-C7B1-47D3-B67F-A62EFF666E3E}">
          <x14:id>{E8B7A00D-0A45-4E39-935E-0EF6E104B91A}</x14:id>
        </ext>
      </extLst>
    </cfRule>
  </conditionalFormatting>
  <conditionalFormatting sqref="D85:D86">
    <cfRule type="dataBar" priority="14">
      <dataBar>
        <cfvo type="num" val="0"/>
        <cfvo type="num" val="1"/>
        <color theme="0" tint="-0.249977111117893"/>
      </dataBar>
      <extLst>
        <ext xmlns:x14="http://schemas.microsoft.com/office/spreadsheetml/2009/9/main" uri="{B025F937-C7B1-47D3-B67F-A62EFF666E3E}">
          <x14:id>{61C46EA8-F9E7-45B9-92F2-CA890223D6D5}</x14:id>
        </ext>
      </extLst>
    </cfRule>
  </conditionalFormatting>
  <conditionalFormatting sqref="I28:BL28">
    <cfRule type="expression" dxfId="2" priority="13">
      <formula>AND(TODAY()&gt;=I$6,TODAY()&lt;J$6)</formula>
    </cfRule>
  </conditionalFormatting>
  <conditionalFormatting sqref="I28:BL28">
    <cfRule type="expression" dxfId="1" priority="11">
      <formula>AND(début_tâche&lt;=I$6,ROUNDDOWN((fin_tâche-début_tâche+1)*avancement_tâche,0)+début_tâche-1&gt;=I$6)</formula>
    </cfRule>
    <cfRule type="expression" dxfId="0" priority="12" stopIfTrue="1">
      <formula>AND(fin_tâche&gt;=I$6,début_tâche&lt;J$6)</formula>
    </cfRule>
  </conditionalFormatting>
  <conditionalFormatting sqref="D28">
    <cfRule type="dataBar" priority="10">
      <dataBar>
        <cfvo type="num" val="0"/>
        <cfvo type="num" val="1"/>
        <color theme="0" tint="-0.249977111117893"/>
      </dataBar>
      <extLst>
        <ext xmlns:x14="http://schemas.microsoft.com/office/spreadsheetml/2009/9/main" uri="{B025F937-C7B1-47D3-B67F-A62EFF666E3E}">
          <x14:id>{8A618AE5-6A10-402E-8877-7F8471EF9C36}</x14:id>
        </ext>
      </extLst>
    </cfRule>
  </conditionalFormatting>
  <conditionalFormatting sqref="D98">
    <cfRule type="dataBar" priority="1">
      <dataBar>
        <cfvo type="num" val="0"/>
        <cfvo type="num" val="1"/>
        <color theme="0" tint="-0.249977111117893"/>
      </dataBar>
      <extLst>
        <ext xmlns:x14="http://schemas.microsoft.com/office/spreadsheetml/2009/9/main" uri="{B025F937-C7B1-47D3-B67F-A62EFF666E3E}">
          <x14:id>{265A8D0E-6EC0-416D-AE24-C0891B72B939}</x14:id>
        </ext>
      </extLst>
    </cfRule>
  </conditionalFormatting>
  <dataValidations count="1">
    <dataValidation type="whole" operator="greaterThanOrEqual" allowBlank="1" showInputMessage="1" promptTitle="Semaine d’affichage" prompt="La modification de ce nombre entraînera la défilement du diagramme de Gantt." sqref="E5" xr:uid="{894B0A2E-965D-4134-8E51-89C4953F1A0B}">
      <formula1>1</formula1>
    </dataValidation>
  </dataValidations>
  <printOptions horizontalCentered="1"/>
  <pageMargins left="0.35" right="0.35" top="0.35" bottom="0.5" header="0.3" footer="0.3"/>
  <pageSetup paperSize="9" scale="59"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E96E7C27-2E68-48F7-9678-60F568148046}">
            <x14:dataBar minLength="0" maxLength="100" gradient="0">
              <x14:cfvo type="num">
                <xm:f>0</xm:f>
              </x14:cfvo>
              <x14:cfvo type="num">
                <xm:f>1</xm:f>
              </x14:cfvo>
              <x14:negativeFillColor rgb="FFFF0000"/>
              <x14:axisColor rgb="FF000000"/>
            </x14:dataBar>
          </x14:cfRule>
          <xm:sqref>D16:D17 D100 D24:D27 D19:D22 D50:D56 D77:D84 D75 D67:D73 D97 D87:D88</xm:sqref>
        </x14:conditionalFormatting>
        <x14:conditionalFormatting xmlns:xm="http://schemas.microsoft.com/office/excel/2006/main">
          <x14:cfRule type="dataBar" id="{61BAFCB1-C9D1-4453-9835-894AAFFB2D48}">
            <x14:dataBar minLength="0" maxLength="100" gradient="0">
              <x14:cfvo type="num">
                <xm:f>0</xm:f>
              </x14:cfvo>
              <x14:cfvo type="num">
                <xm:f>1</xm:f>
              </x14:cfvo>
              <x14:negativeFillColor rgb="FFFF0000"/>
              <x14:axisColor rgb="FF000000"/>
            </x14:dataBar>
          </x14:cfRule>
          <xm:sqref>D34:D35 D30:D31</xm:sqref>
        </x14:conditionalFormatting>
        <x14:conditionalFormatting xmlns:xm="http://schemas.microsoft.com/office/excel/2006/main">
          <x14:cfRule type="dataBar" id="{AD57E977-98C8-4463-AF63-0B910B22A855}">
            <x14:dataBar minLength="0" maxLength="100" gradient="0">
              <x14:cfvo type="num">
                <xm:f>0</xm:f>
              </x14:cfvo>
              <x14:cfvo type="num">
                <xm:f>1</xm:f>
              </x14:cfvo>
              <x14:negativeFillColor rgb="FFFF0000"/>
              <x14:axisColor rgb="FF000000"/>
            </x14:dataBar>
          </x14:cfRule>
          <xm:sqref>D47</xm:sqref>
        </x14:conditionalFormatting>
        <x14:conditionalFormatting xmlns:xm="http://schemas.microsoft.com/office/excel/2006/main">
          <x14:cfRule type="dataBar" id="{85DD6914-E53C-41B0-AFBA-86F7B9451DA6}">
            <x14:dataBar minLength="0" maxLength="100" gradient="0">
              <x14:cfvo type="num">
                <xm:f>0</xm:f>
              </x14:cfvo>
              <x14:cfvo type="num">
                <xm:f>1</xm:f>
              </x14:cfvo>
              <x14:negativeFillColor rgb="FFFF0000"/>
              <x14:axisColor rgb="FF000000"/>
            </x14:dataBar>
          </x14:cfRule>
          <xm:sqref>D44:D45</xm:sqref>
        </x14:conditionalFormatting>
        <x14:conditionalFormatting xmlns:xm="http://schemas.microsoft.com/office/excel/2006/main">
          <x14:cfRule type="dataBar" id="{F7F63C90-679F-41E1-9DD7-C7641723B832}">
            <x14:dataBar minLength="0" maxLength="100" gradient="0">
              <x14:cfvo type="num">
                <xm:f>0</xm:f>
              </x14:cfvo>
              <x14:cfvo type="num">
                <xm:f>1</xm:f>
              </x14:cfvo>
              <x14:negativeFillColor rgb="FFFF0000"/>
              <x14:axisColor rgb="FF000000"/>
            </x14:dataBar>
          </x14:cfRule>
          <xm:sqref>D64:D65</xm:sqref>
        </x14:conditionalFormatting>
        <x14:conditionalFormatting xmlns:xm="http://schemas.microsoft.com/office/excel/2006/main">
          <x14:cfRule type="dataBar" id="{8C1F1D87-2F5D-4508-9015-0F4807608336}">
            <x14:dataBar minLength="0" maxLength="100" gradient="0">
              <x14:cfvo type="num">
                <xm:f>0</xm:f>
              </x14:cfvo>
              <x14:cfvo type="num">
                <xm:f>1</xm:f>
              </x14:cfvo>
              <x14:negativeFillColor rgb="FFFF0000"/>
              <x14:axisColor rgb="FF000000"/>
            </x14:dataBar>
          </x14:cfRule>
          <xm:sqref>D59:D63</xm:sqref>
        </x14:conditionalFormatting>
        <x14:conditionalFormatting xmlns:xm="http://schemas.microsoft.com/office/excel/2006/main">
          <x14:cfRule type="dataBar" id="{85676472-4DEA-4B47-8076-2B079F7EB722}">
            <x14:dataBar minLength="0" maxLength="100" gradient="0">
              <x14:cfvo type="num">
                <xm:f>0</xm:f>
              </x14:cfvo>
              <x14:cfvo type="num">
                <xm:f>1</xm:f>
              </x14:cfvo>
              <x14:negativeFillColor rgb="FFFF0000"/>
              <x14:axisColor rgb="FF000000"/>
            </x14:dataBar>
          </x14:cfRule>
          <xm:sqref>D12:D14</xm:sqref>
        </x14:conditionalFormatting>
        <x14:conditionalFormatting xmlns:xm="http://schemas.microsoft.com/office/excel/2006/main">
          <x14:cfRule type="dataBar" id="{31E90CF3-9F5F-44CA-B687-A51E64DCC915}">
            <x14:dataBar minLength="0" maxLength="100" gradient="0">
              <x14:cfvo type="num">
                <xm:f>0</xm:f>
              </x14:cfvo>
              <x14:cfvo type="num">
                <xm:f>1</xm:f>
              </x14:cfvo>
              <x14:negativeFillColor rgb="FFFF0000"/>
              <x14:axisColor rgb="FF000000"/>
            </x14:dataBar>
          </x14:cfRule>
          <xm:sqref>D10:D11</xm:sqref>
        </x14:conditionalFormatting>
        <x14:conditionalFormatting xmlns:xm="http://schemas.microsoft.com/office/excel/2006/main">
          <x14:cfRule type="dataBar" id="{49690BEA-F1DA-49A9-87E0-BC10D33392B4}">
            <x14:dataBar minLength="0" maxLength="100" gradient="0">
              <x14:cfvo type="num">
                <xm:f>0</xm:f>
              </x14:cfvo>
              <x14:cfvo type="num">
                <xm:f>1</xm:f>
              </x14:cfvo>
              <x14:negativeFillColor rgb="FFFF0000"/>
              <x14:axisColor rgb="FF000000"/>
            </x14:dataBar>
          </x14:cfRule>
          <xm:sqref>D86:D96</xm:sqref>
        </x14:conditionalFormatting>
        <x14:conditionalFormatting xmlns:xm="http://schemas.microsoft.com/office/excel/2006/main">
          <x14:cfRule type="dataBar" id="{70FE4911-65CD-4B63-902B-DAD573D9D1E7}">
            <x14:dataBar minLength="0" maxLength="100" gradient="0">
              <x14:cfvo type="num">
                <xm:f>0</xm:f>
              </x14:cfvo>
              <x14:cfvo type="num">
                <xm:f>1</xm:f>
              </x14:cfvo>
              <x14:negativeFillColor rgb="FFFF0000"/>
              <x14:axisColor rgb="FF000000"/>
            </x14:dataBar>
          </x14:cfRule>
          <xm:sqref>D32</xm:sqref>
        </x14:conditionalFormatting>
        <x14:conditionalFormatting xmlns:xm="http://schemas.microsoft.com/office/excel/2006/main">
          <x14:cfRule type="dataBar" id="{107B3D2A-9D99-4B77-A0C1-E7D4234EC328}">
            <x14:dataBar minLength="0" maxLength="100" gradient="0">
              <x14:cfvo type="num">
                <xm:f>0</xm:f>
              </x14:cfvo>
              <x14:cfvo type="num">
                <xm:f>1</xm:f>
              </x14:cfvo>
              <x14:negativeFillColor rgb="FFFF0000"/>
              <x14:axisColor rgb="FF000000"/>
            </x14:dataBar>
          </x14:cfRule>
          <xm:sqref>D33</xm:sqref>
        </x14:conditionalFormatting>
        <x14:conditionalFormatting xmlns:xm="http://schemas.microsoft.com/office/excel/2006/main">
          <x14:cfRule type="dataBar" id="{4BDF0497-329E-4ACE-A091-C6666647B0A6}">
            <x14:dataBar minLength="0" maxLength="100" gradient="0">
              <x14:cfvo type="num">
                <xm:f>0</xm:f>
              </x14:cfvo>
              <x14:cfvo type="num">
                <xm:f>1</xm:f>
              </x14:cfvo>
              <x14:negativeFillColor rgb="FFFF0000"/>
              <x14:axisColor rgb="FF000000"/>
            </x14:dataBar>
          </x14:cfRule>
          <xm:sqref>D38</xm:sqref>
        </x14:conditionalFormatting>
        <x14:conditionalFormatting xmlns:xm="http://schemas.microsoft.com/office/excel/2006/main">
          <x14:cfRule type="dataBar" id="{2616EACB-B142-4ABA-AB98-D0EFAE3192B1}">
            <x14:dataBar minLength="0" maxLength="100" gradient="0">
              <x14:cfvo type="num">
                <xm:f>0</xm:f>
              </x14:cfvo>
              <x14:cfvo type="num">
                <xm:f>1</xm:f>
              </x14:cfvo>
              <x14:negativeFillColor rgb="FFFF0000"/>
              <x14:axisColor rgb="FF000000"/>
            </x14:dataBar>
          </x14:cfRule>
          <xm:sqref>D39</xm:sqref>
        </x14:conditionalFormatting>
        <x14:conditionalFormatting xmlns:xm="http://schemas.microsoft.com/office/excel/2006/main">
          <x14:cfRule type="dataBar" id="{9179826B-45ED-4988-BB2A-78DA7424E602}">
            <x14:dataBar minLength="0" maxLength="100" gradient="0">
              <x14:cfvo type="num">
                <xm:f>0</xm:f>
              </x14:cfvo>
              <x14:cfvo type="num">
                <xm:f>1</xm:f>
              </x14:cfvo>
              <x14:negativeFillColor rgb="FFFF0000"/>
              <x14:axisColor rgb="FF000000"/>
            </x14:dataBar>
          </x14:cfRule>
          <xm:sqref>D40:D41</xm:sqref>
        </x14:conditionalFormatting>
        <x14:conditionalFormatting xmlns:xm="http://schemas.microsoft.com/office/excel/2006/main">
          <x14:cfRule type="dataBar" id="{9795FCF7-A67A-433E-B155-AD1C0E7C374A}">
            <x14:dataBar minLength="0" maxLength="100" gradient="0">
              <x14:cfvo type="num">
                <xm:f>0</xm:f>
              </x14:cfvo>
              <x14:cfvo type="num">
                <xm:f>1</xm:f>
              </x14:cfvo>
              <x14:negativeFillColor rgb="FFFF0000"/>
              <x14:axisColor rgb="FF000000"/>
            </x14:dataBar>
          </x14:cfRule>
          <xm:sqref>D46</xm:sqref>
        </x14:conditionalFormatting>
        <x14:conditionalFormatting xmlns:xm="http://schemas.microsoft.com/office/excel/2006/main">
          <x14:cfRule type="dataBar" id="{36C8D48B-9FF9-4463-BC3F-14FABEE2DEF7}">
            <x14:dataBar minLength="0" maxLength="100" gradient="0">
              <x14:cfvo type="num">
                <xm:f>0</xm:f>
              </x14:cfvo>
              <x14:cfvo type="num">
                <xm:f>1</xm:f>
              </x14:cfvo>
              <x14:negativeFillColor rgb="FFFF0000"/>
              <x14:axisColor rgb="FF000000"/>
            </x14:dataBar>
          </x14:cfRule>
          <xm:sqref>D9</xm:sqref>
        </x14:conditionalFormatting>
        <x14:conditionalFormatting xmlns:xm="http://schemas.microsoft.com/office/excel/2006/main">
          <x14:cfRule type="dataBar" id="{E0B18B9E-ABE8-4DF8-8BD1-0C6F980D2ADC}">
            <x14:dataBar minLength="0" maxLength="100" gradient="0">
              <x14:cfvo type="num">
                <xm:f>0</xm:f>
              </x14:cfvo>
              <x14:cfvo type="num">
                <xm:f>1</xm:f>
              </x14:cfvo>
              <x14:negativeFillColor rgb="FFFF0000"/>
              <x14:axisColor rgb="FF000000"/>
            </x14:dataBar>
          </x14:cfRule>
          <xm:sqref>D8</xm:sqref>
        </x14:conditionalFormatting>
        <x14:conditionalFormatting xmlns:xm="http://schemas.microsoft.com/office/excel/2006/main">
          <x14:cfRule type="dataBar" id="{178C4897-C988-4B12-B787-7588CA53E10B}">
            <x14:dataBar minLength="0" maxLength="100" gradient="0">
              <x14:cfvo type="num">
                <xm:f>0</xm:f>
              </x14:cfvo>
              <x14:cfvo type="num">
                <xm:f>1</xm:f>
              </x14:cfvo>
              <x14:negativeFillColor rgb="FFFF0000"/>
              <x14:axisColor rgb="FF000000"/>
            </x14:dataBar>
          </x14:cfRule>
          <xm:sqref>D15</xm:sqref>
        </x14:conditionalFormatting>
        <x14:conditionalFormatting xmlns:xm="http://schemas.microsoft.com/office/excel/2006/main">
          <x14:cfRule type="dataBar" id="{B4ED5E57-C950-47E4-A099-DCA192DFE477}">
            <x14:dataBar minLength="0" maxLength="100" gradient="0">
              <x14:cfvo type="num">
                <xm:f>0</xm:f>
              </x14:cfvo>
              <x14:cfvo type="num">
                <xm:f>1</xm:f>
              </x14:cfvo>
              <x14:negativeFillColor rgb="FFFF0000"/>
              <x14:axisColor rgb="FF000000"/>
            </x14:dataBar>
          </x14:cfRule>
          <xm:sqref>D18</xm:sqref>
        </x14:conditionalFormatting>
        <x14:conditionalFormatting xmlns:xm="http://schemas.microsoft.com/office/excel/2006/main">
          <x14:cfRule type="dataBar" id="{164A214E-470A-43CF-8C6A-55A5991E08E9}">
            <x14:dataBar minLength="0" maxLength="100" gradient="0">
              <x14:cfvo type="num">
                <xm:f>0</xm:f>
              </x14:cfvo>
              <x14:cfvo type="num">
                <xm:f>1</xm:f>
              </x14:cfvo>
              <x14:negativeFillColor rgb="FFFF0000"/>
              <x14:axisColor rgb="FF000000"/>
            </x14:dataBar>
          </x14:cfRule>
          <xm:sqref>D23</xm:sqref>
        </x14:conditionalFormatting>
        <x14:conditionalFormatting xmlns:xm="http://schemas.microsoft.com/office/excel/2006/main">
          <x14:cfRule type="dataBar" id="{DE1AD479-0A37-44F4-AC20-51FF297665D3}">
            <x14:dataBar minLength="0" maxLength="100" gradient="0">
              <x14:cfvo type="num">
                <xm:f>0</xm:f>
              </x14:cfvo>
              <x14:cfvo type="num">
                <xm:f>1</xm:f>
              </x14:cfvo>
              <x14:negativeFillColor rgb="FFFF0000"/>
              <x14:axisColor rgb="FF000000"/>
            </x14:dataBar>
          </x14:cfRule>
          <xm:sqref>D36</xm:sqref>
        </x14:conditionalFormatting>
        <x14:conditionalFormatting xmlns:xm="http://schemas.microsoft.com/office/excel/2006/main">
          <x14:cfRule type="dataBar" id="{49FBE34D-D83B-497D-AB99-28B0686734FB}">
            <x14:dataBar minLength="0" maxLength="100" gradient="0">
              <x14:cfvo type="num">
                <xm:f>0</xm:f>
              </x14:cfvo>
              <x14:cfvo type="num">
                <xm:f>1</xm:f>
              </x14:cfvo>
              <x14:negativeFillColor rgb="FFFF0000"/>
              <x14:axisColor rgb="FF000000"/>
            </x14:dataBar>
          </x14:cfRule>
          <xm:sqref>D42</xm:sqref>
        </x14:conditionalFormatting>
        <x14:conditionalFormatting xmlns:xm="http://schemas.microsoft.com/office/excel/2006/main">
          <x14:cfRule type="dataBar" id="{FFA7516B-0875-4D87-99ED-B7E4CACCC0E1}">
            <x14:dataBar minLength="0" maxLength="100" gradient="0">
              <x14:cfvo type="num">
                <xm:f>0</xm:f>
              </x14:cfvo>
              <x14:cfvo type="num">
                <xm:f>1</xm:f>
              </x14:cfvo>
              <x14:negativeFillColor rgb="FFFF0000"/>
              <x14:axisColor rgb="FF000000"/>
            </x14:dataBar>
          </x14:cfRule>
          <xm:sqref>D48</xm:sqref>
        </x14:conditionalFormatting>
        <x14:conditionalFormatting xmlns:xm="http://schemas.microsoft.com/office/excel/2006/main">
          <x14:cfRule type="dataBar" id="{66BA6DFA-1489-4D78-8D16-D0BABA15730F}">
            <x14:dataBar minLength="0" maxLength="100" gradient="0">
              <x14:cfvo type="num">
                <xm:f>0</xm:f>
              </x14:cfvo>
              <x14:cfvo type="num">
                <xm:f>1</xm:f>
              </x14:cfvo>
              <x14:negativeFillColor rgb="FFFF0000"/>
              <x14:axisColor rgb="FF000000"/>
            </x14:dataBar>
          </x14:cfRule>
          <xm:sqref>D57</xm:sqref>
        </x14:conditionalFormatting>
        <x14:conditionalFormatting xmlns:xm="http://schemas.microsoft.com/office/excel/2006/main">
          <x14:cfRule type="dataBar" id="{F9FF2D8E-4C48-4314-AE00-D91E4BEBF00D}">
            <x14:dataBar minLength="0" maxLength="100" gradient="0">
              <x14:cfvo type="num">
                <xm:f>0</xm:f>
              </x14:cfvo>
              <x14:cfvo type="num">
                <xm:f>1</xm:f>
              </x14:cfvo>
              <x14:negativeFillColor rgb="FFFF0000"/>
              <x14:axisColor rgb="FF000000"/>
            </x14:dataBar>
          </x14:cfRule>
          <xm:sqref>D74:D75</xm:sqref>
        </x14:conditionalFormatting>
        <x14:conditionalFormatting xmlns:xm="http://schemas.microsoft.com/office/excel/2006/main">
          <x14:cfRule type="dataBar" id="{47FD5541-751B-48F2-895B-231260031964}">
            <x14:dataBar minLength="0" maxLength="100" gradient="0">
              <x14:cfvo type="num">
                <xm:f>0</xm:f>
              </x14:cfvo>
              <x14:cfvo type="num">
                <xm:f>1</xm:f>
              </x14:cfvo>
              <x14:negativeFillColor rgb="FFFF0000"/>
              <x14:axisColor rgb="FF000000"/>
            </x14:dataBar>
          </x14:cfRule>
          <xm:sqref>D86</xm:sqref>
        </x14:conditionalFormatting>
        <x14:conditionalFormatting xmlns:xm="http://schemas.microsoft.com/office/excel/2006/main">
          <x14:cfRule type="dataBar" id="{CB458C94-EC1D-48A0-8F37-BA38EE604418}">
            <x14:dataBar minLength="0" maxLength="100" gradient="0">
              <x14:cfvo type="num">
                <xm:f>0</xm:f>
              </x14:cfvo>
              <x14:cfvo type="num">
                <xm:f>1</xm:f>
              </x14:cfvo>
              <x14:negativeFillColor rgb="FFFF0000"/>
              <x14:axisColor rgb="FF000000"/>
            </x14:dataBar>
          </x14:cfRule>
          <xm:sqref>D99</xm:sqref>
        </x14:conditionalFormatting>
        <x14:conditionalFormatting xmlns:xm="http://schemas.microsoft.com/office/excel/2006/main">
          <x14:cfRule type="dataBar" id="{AC19E591-9826-41D2-8753-21A5AEC1982F}">
            <x14:dataBar minLength="0" maxLength="100" gradient="0">
              <x14:cfvo type="num">
                <xm:f>0</xm:f>
              </x14:cfvo>
              <x14:cfvo type="num">
                <xm:f>1</xm:f>
              </x14:cfvo>
              <x14:negativeFillColor rgb="FFFF0000"/>
              <x14:axisColor rgb="FF000000"/>
            </x14:dataBar>
          </x14:cfRule>
          <xm:sqref>D29</xm:sqref>
        </x14:conditionalFormatting>
        <x14:conditionalFormatting xmlns:xm="http://schemas.microsoft.com/office/excel/2006/main">
          <x14:cfRule type="dataBar" id="{7E87486C-C83F-46B9-BB58-D6A8CEED9048}">
            <x14:dataBar minLength="0" maxLength="100" gradient="0">
              <x14:cfvo type="num">
                <xm:f>0</xm:f>
              </x14:cfvo>
              <x14:cfvo type="num">
                <xm:f>1</xm:f>
              </x14:cfvo>
              <x14:negativeFillColor rgb="FFFF0000"/>
              <x14:axisColor rgb="FF000000"/>
            </x14:dataBar>
          </x14:cfRule>
          <xm:sqref>D37</xm:sqref>
        </x14:conditionalFormatting>
        <x14:conditionalFormatting xmlns:xm="http://schemas.microsoft.com/office/excel/2006/main">
          <x14:cfRule type="dataBar" id="{1FF748D9-3BCB-4034-9208-1F2D65C79F13}">
            <x14:dataBar minLength="0" maxLength="100" gradient="0">
              <x14:cfvo type="num">
                <xm:f>0</xm:f>
              </x14:cfvo>
              <x14:cfvo type="num">
                <xm:f>1</xm:f>
              </x14:cfvo>
              <x14:negativeFillColor rgb="FFFF0000"/>
              <x14:axisColor rgb="FF000000"/>
            </x14:dataBar>
          </x14:cfRule>
          <xm:sqref>D43</xm:sqref>
        </x14:conditionalFormatting>
        <x14:conditionalFormatting xmlns:xm="http://schemas.microsoft.com/office/excel/2006/main">
          <x14:cfRule type="dataBar" id="{F2C994C7-19E2-44FD-954A-AB7D6DE46441}">
            <x14:dataBar minLength="0" maxLength="100" gradient="0">
              <x14:cfvo type="num">
                <xm:f>0</xm:f>
              </x14:cfvo>
              <x14:cfvo type="num">
                <xm:f>1</xm:f>
              </x14:cfvo>
              <x14:negativeFillColor rgb="FFFF0000"/>
              <x14:axisColor rgb="FF000000"/>
            </x14:dataBar>
          </x14:cfRule>
          <xm:sqref>D49</xm:sqref>
        </x14:conditionalFormatting>
        <x14:conditionalFormatting xmlns:xm="http://schemas.microsoft.com/office/excel/2006/main">
          <x14:cfRule type="dataBar" id="{8CA27610-5A3B-4302-BEA5-774F42E0EC59}">
            <x14:dataBar minLength="0" maxLength="100" gradient="0">
              <x14:cfvo type="num">
                <xm:f>0</xm:f>
              </x14:cfvo>
              <x14:cfvo type="num">
                <xm:f>1</xm:f>
              </x14:cfvo>
              <x14:negativeFillColor rgb="FFFF0000"/>
              <x14:axisColor rgb="FF000000"/>
            </x14:dataBar>
          </x14:cfRule>
          <xm:sqref>D58</xm:sqref>
        </x14:conditionalFormatting>
        <x14:conditionalFormatting xmlns:xm="http://schemas.microsoft.com/office/excel/2006/main">
          <x14:cfRule type="dataBar" id="{B566DAE9-59F0-494F-B4A5-6CA202ED05AF}">
            <x14:dataBar minLength="0" maxLength="100" gradient="0">
              <x14:cfvo type="num">
                <xm:f>0</xm:f>
              </x14:cfvo>
              <x14:cfvo type="num">
                <xm:f>1</xm:f>
              </x14:cfvo>
              <x14:negativeFillColor rgb="FFFF0000"/>
              <x14:axisColor rgb="FF000000"/>
            </x14:dataBar>
          </x14:cfRule>
          <xm:sqref>D66</xm:sqref>
        </x14:conditionalFormatting>
        <x14:conditionalFormatting xmlns:xm="http://schemas.microsoft.com/office/excel/2006/main">
          <x14:cfRule type="dataBar" id="{E8B7A00D-0A45-4E39-935E-0EF6E104B91A}">
            <x14:dataBar minLength="0" maxLength="100" gradient="0">
              <x14:cfvo type="num">
                <xm:f>0</xm:f>
              </x14:cfvo>
              <x14:cfvo type="num">
                <xm:f>1</xm:f>
              </x14:cfvo>
              <x14:negativeFillColor rgb="FFFF0000"/>
              <x14:axisColor rgb="FF000000"/>
            </x14:dataBar>
          </x14:cfRule>
          <xm:sqref>D76</xm:sqref>
        </x14:conditionalFormatting>
        <x14:conditionalFormatting xmlns:xm="http://schemas.microsoft.com/office/excel/2006/main">
          <x14:cfRule type="dataBar" id="{61C46EA8-F9E7-45B9-92F2-CA890223D6D5}">
            <x14:dataBar minLength="0" maxLength="100" gradient="0">
              <x14:cfvo type="num">
                <xm:f>0</xm:f>
              </x14:cfvo>
              <x14:cfvo type="num">
                <xm:f>1</xm:f>
              </x14:cfvo>
              <x14:negativeFillColor rgb="FFFF0000"/>
              <x14:axisColor rgb="FF000000"/>
            </x14:dataBar>
          </x14:cfRule>
          <xm:sqref>D85:D86</xm:sqref>
        </x14:conditionalFormatting>
        <x14:conditionalFormatting xmlns:xm="http://schemas.microsoft.com/office/excel/2006/main">
          <x14:cfRule type="dataBar" id="{8A618AE5-6A10-402E-8877-7F8471EF9C36}">
            <x14:dataBar minLength="0" maxLength="100" gradient="0">
              <x14:cfvo type="num">
                <xm:f>0</xm:f>
              </x14:cfvo>
              <x14:cfvo type="num">
                <xm:f>1</xm:f>
              </x14:cfvo>
              <x14:negativeFillColor rgb="FFFF0000"/>
              <x14:axisColor rgb="FF000000"/>
            </x14:dataBar>
          </x14:cfRule>
          <xm:sqref>D28</xm:sqref>
        </x14:conditionalFormatting>
        <x14:conditionalFormatting xmlns:xm="http://schemas.microsoft.com/office/excel/2006/main">
          <x14:cfRule type="dataBar" id="{265A8D0E-6EC0-416D-AE24-C0891B72B939}">
            <x14:dataBar minLength="0" maxLength="100" gradient="0">
              <x14:cfvo type="num">
                <xm:f>0</xm:f>
              </x14:cfvo>
              <x14:cfvo type="num">
                <xm:f>1</xm:f>
              </x14:cfvo>
              <x14:negativeFillColor rgb="FFFF0000"/>
              <x14:axisColor rgb="FF000000"/>
            </x14:dataBar>
          </x14:cfRule>
          <xm:sqref>D98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Feuilles de calcul</vt:lpstr>
      </vt:variant>
      <vt:variant>
        <vt:i4>1</vt:i4>
      </vt:variant>
      <vt:variant>
        <vt:lpstr>Plages nommées</vt:lpstr>
      </vt:variant>
      <vt:variant>
        <vt:i4>6</vt:i4>
      </vt:variant>
    </vt:vector>
  </HeadingPairs>
  <TitlesOfParts>
    <vt:vector size="7" baseType="lpstr">
      <vt:lpstr>PlanningProjet</vt:lpstr>
      <vt:lpstr>PlanningProjet!avancement_tâche</vt:lpstr>
      <vt:lpstr>PlanningProjet!Début_Projet</vt:lpstr>
      <vt:lpstr>PlanningProjet!début_tâche</vt:lpstr>
      <vt:lpstr>PlanningProjet!fin_tâche</vt:lpstr>
      <vt:lpstr>PlanningProjet!Impression_des_titres</vt:lpstr>
      <vt:lpstr>PlanningProjet!Semaine_Affichage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2022-05-29T01:46:46Z</dcterms:modified>
</cp:coreProperties>
</file>