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filterPrivacy="1" codeName="ThisWorkbook"/>
  <xr:revisionPtr revIDLastSave="0" documentId="13_ncr:1_{7E434DCB-B18E-4498-8F7E-2D461C7C4D3B}" xr6:coauthVersionLast="47" xr6:coauthVersionMax="47" xr10:uidLastSave="{00000000-0000-0000-0000-000000000000}"/>
  <bookViews>
    <workbookView xWindow="1044" yWindow="3444" windowWidth="17280" windowHeight="8916" xr2:uid="{00000000-000D-0000-FFFF-FFFF00000000}"/>
  </bookViews>
  <sheets>
    <sheet name="PlanningProjet" sheetId="12" r:id="rId1"/>
  </sheets>
  <definedNames>
    <definedName name="avancement_tâche" localSheetId="0">PlanningProjet!$D1</definedName>
    <definedName name="ce_jour" localSheetId="0">TODAY()</definedName>
    <definedName name="Début_Projet" localSheetId="0">PlanningProjet!$E$4</definedName>
    <definedName name="Début_Projet">#REF!</definedName>
    <definedName name="début_tâche" localSheetId="0">PlanningProjet!$E1</definedName>
    <definedName name="fin_tâche" localSheetId="0">PlanningProjet!$F1</definedName>
    <definedName name="_xlnm.Print_Titles" localSheetId="0">PlanningProjet!$5:$7</definedName>
    <definedName name="Semaine_Affichage" localSheetId="0">PlanningProjet!$E$5</definedName>
    <definedName name="Semaine_Affichag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29" i="12" l="1"/>
  <c r="H89" i="12"/>
  <c r="H87" i="12"/>
  <c r="H85" i="12"/>
  <c r="H84" i="12"/>
  <c r="H83" i="12"/>
  <c r="H78" i="12"/>
  <c r="H77" i="12"/>
  <c r="H76" i="12"/>
  <c r="H74" i="12"/>
  <c r="H67" i="12"/>
  <c r="H66" i="12"/>
  <c r="H64" i="12"/>
  <c r="H60" i="12"/>
  <c r="H59" i="12"/>
  <c r="H58" i="12"/>
  <c r="H49" i="12"/>
  <c r="H43" i="12"/>
  <c r="H37" i="12"/>
  <c r="H18" i="12"/>
  <c r="E10" i="12"/>
  <c r="F10" i="12" s="1"/>
  <c r="E14" i="12" s="1"/>
  <c r="F9" i="12"/>
  <c r="H9" i="12" s="1"/>
  <c r="H8" i="12"/>
  <c r="I6" i="12"/>
  <c r="I5" i="12" s="1"/>
  <c r="I7" i="12" l="1"/>
  <c r="J6" i="12"/>
  <c r="J7" i="12" s="1"/>
  <c r="E11" i="12"/>
  <c r="E12" i="12"/>
  <c r="K6" i="12" l="1"/>
  <c r="K7" i="12" s="1"/>
  <c r="F12" i="12"/>
  <c r="F11" i="12"/>
  <c r="H11" i="12" s="1"/>
  <c r="H10" i="12"/>
  <c r="F14" i="12" l="1"/>
  <c r="E15" i="12" s="1"/>
  <c r="L6" i="12"/>
  <c r="M6" i="12" s="1"/>
  <c r="H12" i="12"/>
  <c r="H14" i="12" l="1"/>
  <c r="L7" i="12"/>
  <c r="E23" i="12"/>
  <c r="F15" i="12"/>
  <c r="E16" i="12" s="1"/>
  <c r="M7" i="12"/>
  <c r="N6" i="12"/>
  <c r="N7" i="12" l="1"/>
  <c r="O6" i="12"/>
  <c r="F16" i="12"/>
  <c r="H16" i="12" s="1"/>
  <c r="E17" i="12"/>
  <c r="F17" i="12" s="1"/>
  <c r="E20" i="12" s="1"/>
  <c r="F20" i="12" s="1"/>
  <c r="H15" i="12"/>
  <c r="F23" i="12"/>
  <c r="E24" i="12" s="1"/>
  <c r="E22" i="12" l="1"/>
  <c r="E21" i="12"/>
  <c r="E19" i="12"/>
  <c r="F19" i="12" s="1"/>
  <c r="H23" i="12"/>
  <c r="E27" i="12"/>
  <c r="F27" i="12" s="1"/>
  <c r="E28" i="12" s="1"/>
  <c r="E36" i="12" s="1"/>
  <c r="F24" i="12"/>
  <c r="H24" i="12" s="1"/>
  <c r="E26" i="12"/>
  <c r="F26" i="12" s="1"/>
  <c r="E25" i="12"/>
  <c r="O7" i="12"/>
  <c r="P6" i="12"/>
  <c r="E42" i="12" l="1"/>
  <c r="F36" i="12"/>
  <c r="E38" i="12" s="1"/>
  <c r="F28" i="12"/>
  <c r="E30" i="12" s="1"/>
  <c r="F30" i="12" s="1"/>
  <c r="H17" i="12"/>
  <c r="F25" i="12"/>
  <c r="H25" i="12" s="1"/>
  <c r="H26" i="12"/>
  <c r="P7" i="12"/>
  <c r="P5" i="12"/>
  <c r="Q6" i="12"/>
  <c r="H27" i="12"/>
  <c r="H30" i="12"/>
  <c r="E31" i="12" l="1"/>
  <c r="F31" i="12" s="1"/>
  <c r="E32" i="12" s="1"/>
  <c r="H36" i="12"/>
  <c r="Q7" i="12"/>
  <c r="R6" i="12"/>
  <c r="F21" i="12"/>
  <c r="H21" i="12" s="1"/>
  <c r="F22" i="12"/>
  <c r="H22" i="12" s="1"/>
  <c r="F39" i="12"/>
  <c r="F40" i="12" s="1"/>
  <c r="F41" i="12" s="1"/>
  <c r="E48" i="12"/>
  <c r="E44" i="12"/>
  <c r="F42" i="12"/>
  <c r="H42" i="12" s="1"/>
  <c r="H19" i="12"/>
  <c r="F38" i="12"/>
  <c r="H38" i="12" s="1"/>
  <c r="E39" i="12"/>
  <c r="F44" i="12" l="1"/>
  <c r="S6" i="12"/>
  <c r="R7" i="12"/>
  <c r="F32" i="12"/>
  <c r="H32" i="12" s="1"/>
  <c r="F47" i="12"/>
  <c r="F48" i="12"/>
  <c r="F46" i="12"/>
  <c r="E40" i="12"/>
  <c r="H39" i="12"/>
  <c r="H31" i="12"/>
  <c r="E50" i="12" l="1"/>
  <c r="F50" i="12" s="1"/>
  <c r="E51" i="12" s="1"/>
  <c r="E57" i="12"/>
  <c r="F57" i="12" s="1"/>
  <c r="H48" i="12"/>
  <c r="T6" i="12"/>
  <c r="S7" i="12"/>
  <c r="E45" i="12"/>
  <c r="E47" i="12"/>
  <c r="H47" i="12" s="1"/>
  <c r="E41" i="12"/>
  <c r="H40" i="12"/>
  <c r="E33" i="12"/>
  <c r="E35" i="12"/>
  <c r="F35" i="12" s="1"/>
  <c r="E34" i="12"/>
  <c r="H44" i="12"/>
  <c r="H57" i="12" l="1"/>
  <c r="F51" i="12"/>
  <c r="E55" i="12" s="1"/>
  <c r="F55" i="12" s="1"/>
  <c r="F33" i="12"/>
  <c r="H33" i="12" s="1"/>
  <c r="H50" i="12"/>
  <c r="F34" i="12"/>
  <c r="H34" i="12" s="1"/>
  <c r="U6" i="12"/>
  <c r="T7" i="12"/>
  <c r="F45" i="12"/>
  <c r="E46" i="12" s="1"/>
  <c r="H46" i="12" s="1"/>
  <c r="H51" i="12" l="1"/>
  <c r="E52" i="12"/>
  <c r="H45" i="12"/>
  <c r="F75" i="12"/>
  <c r="H75" i="12" s="1"/>
  <c r="E82" i="12"/>
  <c r="V6" i="12"/>
  <c r="U7" i="12"/>
  <c r="E53" i="12" l="1"/>
  <c r="E54" i="12" s="1"/>
  <c r="F52" i="12"/>
  <c r="F53" i="12" s="1"/>
  <c r="F54" i="12" s="1"/>
  <c r="E56" i="12" s="1"/>
  <c r="F56" i="12" s="1"/>
  <c r="W6" i="12"/>
  <c r="V7" i="12"/>
  <c r="E88" i="12"/>
  <c r="F82" i="12"/>
  <c r="H82" i="12" s="1"/>
  <c r="F88" i="12" l="1"/>
  <c r="H88" i="12" s="1"/>
  <c r="X6" i="12"/>
  <c r="W7" i="12"/>
  <c r="W5" i="12"/>
  <c r="Y6" i="12" l="1"/>
  <c r="X7" i="12"/>
  <c r="Y7" i="12" l="1"/>
  <c r="Z6" i="12"/>
  <c r="Z7" i="12" l="1"/>
  <c r="AA6" i="12"/>
  <c r="AA7" i="12" l="1"/>
  <c r="AB6" i="12"/>
  <c r="AB7" i="12" l="1"/>
  <c r="AC6" i="12"/>
  <c r="AC7" i="12" l="1"/>
  <c r="AD6" i="12"/>
  <c r="AD7" i="12" l="1"/>
  <c r="AD5" i="12"/>
  <c r="AE6" i="12"/>
  <c r="AE7" i="12" l="1"/>
  <c r="AF6" i="12"/>
  <c r="AF7" i="12" l="1"/>
  <c r="AG6" i="12"/>
  <c r="AG7" i="12" l="1"/>
  <c r="AH6" i="12"/>
  <c r="AI6" i="12" l="1"/>
  <c r="AH7" i="12"/>
  <c r="AJ6" i="12" l="1"/>
  <c r="AI7" i="12"/>
  <c r="AK6" i="12" l="1"/>
  <c r="AJ7" i="12"/>
  <c r="AL6" i="12" l="1"/>
  <c r="AK5" i="12"/>
  <c r="AK7" i="12"/>
  <c r="AM6" i="12" l="1"/>
  <c r="AL7" i="12"/>
  <c r="AN6" i="12" l="1"/>
  <c r="AM7" i="12"/>
  <c r="AO6" i="12" l="1"/>
  <c r="AN7" i="12"/>
  <c r="AO7" i="12" l="1"/>
  <c r="AP6" i="12"/>
  <c r="AP7" i="12" l="1"/>
  <c r="AQ6" i="12"/>
  <c r="AR6" i="12" l="1"/>
  <c r="AQ7" i="12"/>
  <c r="AR5" i="12" l="1"/>
  <c r="AR7" i="12"/>
  <c r="AS6" i="12"/>
  <c r="AT6" i="12" l="1"/>
  <c r="AS7" i="12"/>
  <c r="AU6" i="12" l="1"/>
  <c r="AT7" i="12"/>
  <c r="AU7" i="12" l="1"/>
  <c r="AV6" i="12"/>
  <c r="AW6" i="12" l="1"/>
  <c r="AV7" i="12"/>
  <c r="AW7" i="12" l="1"/>
  <c r="AX6" i="12"/>
  <c r="AY6" i="12" l="1"/>
  <c r="AX7" i="12"/>
  <c r="AZ6" i="12" l="1"/>
  <c r="AY5" i="12"/>
  <c r="AY7" i="12"/>
  <c r="BA6" i="12" l="1"/>
  <c r="AZ7" i="12"/>
  <c r="BB6" i="12" l="1"/>
  <c r="BA7" i="12"/>
  <c r="BC6" i="12" l="1"/>
  <c r="BB7" i="12"/>
  <c r="BD6" i="12" l="1"/>
  <c r="BC7" i="12"/>
  <c r="BE6" i="12" l="1"/>
  <c r="BD7" i="12"/>
  <c r="BE7" i="12" l="1"/>
  <c r="BF6" i="12"/>
  <c r="BF5" i="12" l="1"/>
  <c r="BF7" i="12"/>
  <c r="BG6" i="12"/>
  <c r="BG7" i="12" l="1"/>
  <c r="BH6" i="12"/>
  <c r="BH7" i="12" l="1"/>
  <c r="BI6" i="12"/>
  <c r="BJ6" i="12" l="1"/>
  <c r="BI7" i="12"/>
  <c r="BJ7" i="12" l="1"/>
  <c r="BK6" i="12"/>
  <c r="BL6" i="12" l="1"/>
  <c r="BL7" i="12" s="1"/>
  <c r="BK7" i="12"/>
</calcChain>
</file>

<file path=xl/sharedStrings.xml><?xml version="1.0" encoding="utf-8"?>
<sst xmlns="http://schemas.openxmlformats.org/spreadsheetml/2006/main" count="174" uniqueCount="109">
  <si>
    <t>Créez un planning de projet dans cette feuille de calcul.
Entrez le titre de ce projet dans la cellule B1. 
Des informations sur l’utilisation de cette feuille de calcul, notamment des instructions pour les lecteurs d’écran et l’auteur de ce classeur, figurent dans la feuille de calcul À propos.
Continuez à parcourir la colonne A pour entendre des instructions supplémentaires.</t>
  </si>
  <si>
    <t>Entrez le nom du chef de projet dans la cellule B3. Entrez la date de début du projet dans la cellule E3. Début du projet : l’étiquette figure dans la cellule C3.</t>
  </si>
  <si>
    <t>La semaine d’affichage dans la cellule E4 représente la semaine de début à afficher dans le planning de projet dans la cellule I4. La date de début du projet est considérée comme étant la semaine 1. Pour modifier la semaine d’affichage, entrez simplement un nouveau numéro de semaine dans la cellule E4.
La date de début pour chaque semaine, à commencer par la semaine d’affichage dans la cellule E4, figure dans la cellule I4 et est calculée automatiquement. Cet affichage représente 8 semaines, de cellule I4 à la cellule BF4.
Vous ne devez pas modifier ces cellules.
Semaine d’affichage : l’étiquette figure dans la cellule C4.</t>
  </si>
  <si>
    <t>Les cellules I5 à BL5 contiennent le numéro de jour pour la semaine représentée dans le bloc de cellules au-dessus de chaque cellule de date, et leurs valeurs sont calculées automatiquement.
Vous ne devez pas modifier ces cellules.
La date du jour est entourée de rouge (hex #AD3815), depuis la date du jour dans la ligne 5 jusqu’à la colonne de date entière à la fin du planning de projet.</t>
  </si>
  <si>
    <t>Cette ligne contient des en-têtes pour le planning de projet figurant en dessous. 
Naviguez des cellules B6 à BL6 pour entendre l’énoncé du contenu. Première lettre de chaque jour de la semaine pour la date figurant au-dessus de cet en-tête. Commence dans la cellule I6, et s’étend jusqu’à la cellule BL6.
Le tracé de la chronologie du projet est généré automatiquement en fonction des dates de début et de fin entrées, à l’aide de formats conditionnels.
Ne modifiez pas le contenu des cellules des colonnes au-delà de la colonne I commençant à la cellule I7.</t>
  </si>
  <si>
    <t>La cellule B8 contient l’exemple de titre Phase 1. 
Entrez un nouveau titre dans la cellule B8.
Entrez un nom auquel attribuer la phase, s’il s’applique à votre projet, dans la cellule C8.
Entrez l’avancement pour la phase entière, si cela s’applique à votre projet, dans la cellule D8.
Entrez les dates de début et de fin de la phase entière, si cela s’applique à votre projet, dans les cellules E8 et F8. 
Le diagramme de Gantt remplit automatiquement les dates et ombres appropriées en fonction de l’avancement entré.
Pour supprimer la phase et travailler uniquement à partir de tâches, supprimez simplement cette ligne.</t>
  </si>
  <si>
    <t xml:space="preserve">La cellule B9 contient l’exemple de tâche « Tâche 1 ». 
Entrez un nouveau nom de tâche dans la cellule B9.
Entrez une personne à laquelle attribuer la tâche dans la cellule C9.
Entrez l’avancement de la tâche dans la cellule D9. Une barre de progression apparaît dans la cellule, qui est ombrée en fonction du nombre figurant dans la cellule. Par exemple, un avancement de 50 pour cent ombre la moitié de la cellule.
Entrez la date de début de la tâche dans la cellule E9.
Entrez la date de fin de tâche dans la cellule F9.
Une barre d’état ombrée pour les dates entrées apparaît dans les blocs de la cellule I9 à la cellule BL9. </t>
  </si>
  <si>
    <t>Les lignes 10 à 13 répètent le modèle de la ligne 9. 
Répétez les instructions de la cellule A9 pour toutes les lignes de tâche dans cette feuille de calcul. Remplacez les exemples de données.
Un exemple d’une autre phase commence à la cellule A14. 
Continuez d’entrer des tâches dans les cellules A10 à A13, ou accédez à la cellule A14 pour en savoir plus.</t>
  </si>
  <si>
    <t>Exemple de bloc de titre de phase</t>
  </si>
  <si>
    <t>Ceci est une ligne vide.</t>
  </si>
  <si>
    <t>TÂCHE</t>
  </si>
  <si>
    <t>Début du projet :</t>
  </si>
  <si>
    <t>Semaine d’affichage :</t>
  </si>
  <si>
    <t>ATTRIBUÉE
À</t>
  </si>
  <si>
    <t>AVANCEMENT</t>
  </si>
  <si>
    <t>DÉBUT</t>
  </si>
  <si>
    <t>FIN</t>
  </si>
  <si>
    <t>JOURS</t>
  </si>
  <si>
    <t>Projet "WavContact"</t>
  </si>
  <si>
    <t>Réunion avec le mandant</t>
  </si>
  <si>
    <t>Création du système d'organisation du projet</t>
  </si>
  <si>
    <t>PV réunion avec le mandant</t>
  </si>
  <si>
    <t>Modification du système d'organisation du projet</t>
  </si>
  <si>
    <t>PV réunion A0</t>
  </si>
  <si>
    <t>Réunion A1</t>
  </si>
  <si>
    <t>PV réunion A1</t>
  </si>
  <si>
    <t>AM, AS, CC, CH</t>
  </si>
  <si>
    <t>AS, CC</t>
  </si>
  <si>
    <t>AM, CC</t>
  </si>
  <si>
    <t>Angela MOURIN (AM), 
Aurélie SAUGE (AS), 
Coralie CHEVALLEY (CC), 
Constantin HERRMANN(CH)</t>
  </si>
  <si>
    <t>AS</t>
  </si>
  <si>
    <t>CH</t>
  </si>
  <si>
    <t>AS, CH</t>
  </si>
  <si>
    <t>Révision des points abordés en A1</t>
  </si>
  <si>
    <t>Réunion A2</t>
  </si>
  <si>
    <t>PV réunion A2</t>
  </si>
  <si>
    <t>Révision des points abordés en A2</t>
  </si>
  <si>
    <t>Réunion A3</t>
  </si>
  <si>
    <t>PV réunion A3</t>
  </si>
  <si>
    <t>Révision des points abordés en A3</t>
  </si>
  <si>
    <t>Réunion Point de contrôle (A3.1)</t>
  </si>
  <si>
    <t>PV réunion Point de contrôle (A3.1)</t>
  </si>
  <si>
    <t>Révision des points abordés en Point de contrôle (A3.1)</t>
  </si>
  <si>
    <t>Réunion Point de contrôle (A2.1)</t>
  </si>
  <si>
    <t>Réunion A4</t>
  </si>
  <si>
    <t>PV réunion A4</t>
  </si>
  <si>
    <t>Révision des points abordés en A4</t>
  </si>
  <si>
    <t>Révision des points abordés en A5</t>
  </si>
  <si>
    <t>PV réunion A5</t>
  </si>
  <si>
    <t>Réunion A5</t>
  </si>
  <si>
    <t>Reddition à 12h00</t>
  </si>
  <si>
    <t>PV réunion A2.1</t>
  </si>
  <si>
    <t>Réunion Point de contrôle (A2.2)</t>
  </si>
  <si>
    <t>PV réunion Point de contrôle (A2.2)</t>
  </si>
  <si>
    <t>Révision des points abordés en Point de contrôle (A2.2)</t>
  </si>
  <si>
    <t>CC, AM</t>
  </si>
  <si>
    <t>CC, (CH), AM, (AS)</t>
  </si>
  <si>
    <t>CH, CC, AM</t>
  </si>
  <si>
    <t>Codage CRUD API</t>
  </si>
  <si>
    <t>Codage CRUD Visual</t>
  </si>
  <si>
    <t>Mise en place de l'API</t>
  </si>
  <si>
    <t>Sprint 0</t>
  </si>
  <si>
    <t>Sprint 1</t>
  </si>
  <si>
    <t>Réunion A0</t>
  </si>
  <si>
    <t>Sprint 2</t>
  </si>
  <si>
    <t>Sprint 3</t>
  </si>
  <si>
    <t>Sprint 6</t>
  </si>
  <si>
    <t>Sprint 7</t>
  </si>
  <si>
    <t>Sprint 8</t>
  </si>
  <si>
    <t>Sprint 9</t>
  </si>
  <si>
    <r>
      <t xml:space="preserve">Sprint 4 (avec </t>
    </r>
    <r>
      <rPr>
        <b/>
        <sz val="11"/>
        <color theme="0"/>
        <rFont val="Calibri"/>
        <family val="2"/>
      </rPr>
      <t>±</t>
    </r>
    <r>
      <rPr>
        <b/>
        <sz val="11.65"/>
        <color theme="0"/>
        <rFont val="Calibri"/>
        <family val="2"/>
      </rPr>
      <t xml:space="preserve"> </t>
    </r>
    <r>
      <rPr>
        <b/>
        <sz val="11"/>
        <color theme="0"/>
        <rFont val="Calibri"/>
        <family val="2"/>
        <scheme val="minor"/>
      </rPr>
      <t>2,5 semaines de vacances de Noël)</t>
    </r>
  </si>
  <si>
    <t>Sprint 5 (avec ± 2 semaines de vacances de février)</t>
  </si>
  <si>
    <t>CC</t>
  </si>
  <si>
    <t>AM</t>
  </si>
  <si>
    <t>Recherches utilisations API choisie</t>
  </si>
  <si>
    <t>AM, CH</t>
  </si>
  <si>
    <t>Commencement du code de WavMap</t>
  </si>
  <si>
    <t>Continuation code Visual Studio</t>
  </si>
  <si>
    <t>Modélisation BDD de WavCom</t>
  </si>
  <si>
    <t>Maquettes sur Visual Studio de WavCom</t>
  </si>
  <si>
    <t>Document étude des besoins du mandant</t>
  </si>
  <si>
    <t>Modélisation de l'application de WavCom</t>
  </si>
  <si>
    <t>Révision de l'étude d'opportunité et de la liste des risques</t>
  </si>
  <si>
    <t>Maquettes sur papier de WavCom</t>
  </si>
  <si>
    <t>Document Plan d'Assurance Qualité</t>
  </si>
  <si>
    <t>Révision des maquettes sur VisualStudio</t>
  </si>
  <si>
    <t>Recherche sécurité, loi, etc.</t>
  </si>
  <si>
    <t>Base de donnée de WavCom</t>
  </si>
  <si>
    <t>Document de vision</t>
  </si>
  <si>
    <t>Mise en place du login sur WavCom</t>
  </si>
  <si>
    <t>Base de donnée de gestion de matériel pour WavCom</t>
  </si>
  <si>
    <t>Recherche API pour la carte de WavMap</t>
  </si>
  <si>
    <t>Base de données WavMap</t>
  </si>
  <si>
    <t>Documentation manuel utilisateur</t>
  </si>
  <si>
    <t>Finalisation des maquettes sur VisualStudio pour WavCom</t>
  </si>
  <si>
    <t>Documentation des jeux de tests</t>
  </si>
  <si>
    <t>Document utilisation WavMap</t>
  </si>
  <si>
    <t>Améliorer performance API</t>
  </si>
  <si>
    <t>Créer le backEnd partie WavMap</t>
  </si>
  <si>
    <t>Lier la base de données à WavMap</t>
  </si>
  <si>
    <t>Jeux de tests sécurité et performance</t>
  </si>
  <si>
    <t>Créer le frontEnd partie WavMap</t>
  </si>
  <si>
    <t>Connecter la base de données WavCom</t>
  </si>
  <si>
    <t xml:space="preserve">Fonctionnalité réserver le matériel </t>
  </si>
  <si>
    <t>Fonctionnalité chat WavCom</t>
  </si>
  <si>
    <t>Vérifier toutes les fonctionnalités WavCom</t>
  </si>
  <si>
    <t>Liaison calendrier disponibiltés Waview avec leur calendrier personnel</t>
  </si>
  <si>
    <t>Création liste des risques</t>
  </si>
  <si>
    <t xml:space="preserve">Document étude d'opportunité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</si>
</sst>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164" formatCode="_-* #,##0\ &quot;€&quot;_-;\-* #,##0\ &quot;€&quot;_-;_-* &quot;-&quot;\ &quot;€&quot;_-;_-@_-"/>
    <numFmt numFmtId="165" formatCode="_-* #,##0.00\ &quot;€&quot;_-;\-* #,##0.00\ &quot;€&quot;_-;_-* &quot;-&quot;??\ &quot;€&quot;_-;_-@_-"/>
    <numFmt numFmtId="166" formatCode="_(* #,##0_);_(* \(#,##0\);_(* &quot;-&quot;_);_(@_)"/>
    <numFmt numFmtId="167" formatCode="_(* #,##0.00_);_(* \(#,##0.00\);_(* &quot;-&quot;??_);_(@_)"/>
    <numFmt numFmtId="168" formatCode="d/m/yy;@"/>
    <numFmt numFmtId="169" formatCode="ddd\,\ dd/mm/yyyy"/>
    <numFmt numFmtId="170" formatCode="d"/>
    <numFmt numFmtId="171" formatCode="d\ mmm\ yyyy;@"/>
  </numFmts>
  <fonts count="29"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11"/>
      <color theme="0"/>
      <name val="Calibri"/>
      <family val="2"/>
      <scheme val="minor"/>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0"/>
      <name val="Calibri"/>
      <family val="2"/>
    </font>
    <font>
      <b/>
      <sz val="11.65"/>
      <color theme="0"/>
      <name val="Calibri"/>
      <family val="2"/>
    </font>
  </fonts>
  <fills count="39">
    <fill>
      <patternFill patternType="none"/>
    </fill>
    <fill>
      <patternFill patternType="gray125"/>
    </fill>
    <fill>
      <patternFill patternType="solid">
        <fgColor theme="0" tint="-0.14999847407452621"/>
        <bgColor indexed="64"/>
      </patternFill>
    </fill>
    <fill>
      <patternFill patternType="solid">
        <fgColor theme="7"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249977111117893"/>
        <bgColor indexed="64"/>
      </patternFill>
    </fill>
    <fill>
      <patternFill patternType="solid">
        <fgColor theme="7" tint="0.39997558519241921"/>
        <bgColor indexed="64"/>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3" fillId="0" borderId="0" applyNumberFormat="0" applyFill="0" applyBorder="0" applyAlignment="0" applyProtection="0">
      <alignment vertical="top"/>
      <protection locked="0"/>
    </xf>
    <xf numFmtId="9" fontId="7" fillId="0" borderId="0" applyFont="0" applyFill="0" applyBorder="0" applyAlignment="0" applyProtection="0"/>
    <xf numFmtId="0" fontId="14" fillId="0" borderId="0"/>
    <xf numFmtId="167" fontId="7" fillId="0" borderId="3" applyFont="0" applyFill="0" applyAlignment="0" applyProtection="0"/>
    <xf numFmtId="0" fontId="11" fillId="0" borderId="0" applyNumberFormat="0" applyFill="0" applyBorder="0" applyAlignment="0" applyProtection="0"/>
    <xf numFmtId="0" fontId="8" fillId="0" borderId="0" applyNumberFormat="0" applyFill="0" applyAlignment="0" applyProtection="0"/>
    <xf numFmtId="0" fontId="8" fillId="0" borderId="0" applyNumberFormat="0" applyFill="0" applyProtection="0">
      <alignment vertical="top"/>
    </xf>
    <xf numFmtId="0" fontId="7" fillId="0" borderId="0" applyNumberFormat="0" applyFill="0" applyProtection="0">
      <alignment horizontal="right" indent="1"/>
    </xf>
    <xf numFmtId="169" fontId="7" fillId="0" borderId="3">
      <alignment horizontal="center" vertical="center"/>
    </xf>
    <xf numFmtId="168" fontId="7" fillId="0" borderId="2" applyFill="0">
      <alignment horizontal="center" vertical="center"/>
    </xf>
    <xf numFmtId="0" fontId="7" fillId="0" borderId="2" applyFill="0">
      <alignment horizontal="center" vertical="center"/>
    </xf>
    <xf numFmtId="0" fontId="7" fillId="0" borderId="2" applyFill="0">
      <alignment horizontal="left" vertical="center" indent="2"/>
    </xf>
    <xf numFmtId="0" fontId="15" fillId="0" borderId="0" applyNumberFormat="0" applyFill="0" applyBorder="0" applyAlignment="0" applyProtection="0"/>
    <xf numFmtId="166" fontId="7" fillId="0" borderId="0" applyFont="0" applyFill="0" applyBorder="0" applyAlignment="0" applyProtection="0"/>
    <xf numFmtId="165" fontId="7" fillId="0" borderId="0" applyFont="0" applyFill="0" applyBorder="0" applyAlignment="0" applyProtection="0"/>
    <xf numFmtId="164" fontId="7" fillId="0" borderId="0" applyFont="0" applyFill="0" applyBorder="0" applyAlignment="0" applyProtection="0"/>
    <xf numFmtId="0" fontId="16" fillId="0" borderId="0" applyNumberFormat="0" applyFill="0" applyBorder="0" applyAlignment="0" applyProtection="0"/>
    <xf numFmtId="0" fontId="17" fillId="6" borderId="0" applyNumberFormat="0" applyBorder="0" applyAlignment="0" applyProtection="0"/>
    <xf numFmtId="0" fontId="18" fillId="7" borderId="0" applyNumberFormat="0" applyBorder="0" applyAlignment="0" applyProtection="0"/>
    <xf numFmtId="0" fontId="19" fillId="8" borderId="0" applyNumberFormat="0" applyBorder="0" applyAlignment="0" applyProtection="0"/>
    <xf numFmtId="0" fontId="20" fillId="9" borderId="11" applyNumberFormat="0" applyAlignment="0" applyProtection="0"/>
    <xf numFmtId="0" fontId="21" fillId="10" borderId="12" applyNumberFormat="0" applyAlignment="0" applyProtection="0"/>
    <xf numFmtId="0" fontId="22" fillId="10" borderId="11" applyNumberFormat="0" applyAlignment="0" applyProtection="0"/>
    <xf numFmtId="0" fontId="23" fillId="0" borderId="13" applyNumberFormat="0" applyFill="0" applyAlignment="0" applyProtection="0"/>
    <xf numFmtId="0" fontId="24" fillId="11" borderId="14" applyNumberFormat="0" applyAlignment="0" applyProtection="0"/>
    <xf numFmtId="0" fontId="25" fillId="0" borderId="0" applyNumberFormat="0" applyFill="0" applyBorder="0" applyAlignment="0" applyProtection="0"/>
    <xf numFmtId="0" fontId="7" fillId="12" borderId="15" applyNumberFormat="0" applyFont="0" applyAlignment="0" applyProtection="0"/>
    <xf numFmtId="0" fontId="26" fillId="0" borderId="0" applyNumberFormat="0" applyFill="0" applyBorder="0" applyAlignment="0" applyProtection="0"/>
    <xf numFmtId="0" fontId="5" fillId="0" borderId="16" applyNumberFormat="0" applyFill="0" applyAlignment="0" applyProtection="0"/>
    <xf numFmtId="0" fontId="14"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14"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14"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14"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14" fillId="29"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32" borderId="0" applyNumberFormat="0" applyBorder="0" applyAlignment="0" applyProtection="0"/>
    <xf numFmtId="0" fontId="14" fillId="33" borderId="0" applyNumberFormat="0" applyBorder="0" applyAlignment="0" applyProtection="0"/>
    <xf numFmtId="0" fontId="7" fillId="34" borderId="0" applyNumberFormat="0" applyBorder="0" applyAlignment="0" applyProtection="0"/>
    <xf numFmtId="0" fontId="7" fillId="35" borderId="0" applyNumberFormat="0" applyBorder="0" applyAlignment="0" applyProtection="0"/>
    <xf numFmtId="0" fontId="7" fillId="36" borderId="0" applyNumberFormat="0" applyBorder="0" applyAlignment="0" applyProtection="0"/>
  </cellStyleXfs>
  <cellXfs count="49">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6" fillId="5" borderId="1" xfId="0" applyFont="1" applyFill="1" applyBorder="1" applyAlignment="1">
      <alignment horizontal="left" vertical="center" indent="1"/>
    </xf>
    <xf numFmtId="0" fontId="6" fillId="5" borderId="1" xfId="0" applyFont="1" applyFill="1" applyBorder="1" applyAlignment="1">
      <alignment horizontal="center" vertical="center" wrapText="1"/>
    </xf>
    <xf numFmtId="0" fontId="10" fillId="4" borderId="8" xfId="0" applyFont="1" applyFill="1" applyBorder="1" applyAlignment="1">
      <alignment horizontal="center" vertical="center" shrinkToFit="1"/>
    </xf>
    <xf numFmtId="0" fontId="12" fillId="0" borderId="0" xfId="0" applyFont="1"/>
    <xf numFmtId="0" fontId="13" fillId="0" borderId="0" xfId="1" applyFont="1" applyAlignment="1" applyProtection="1"/>
    <xf numFmtId="9" fontId="4" fillId="0" borderId="2" xfId="2" applyFont="1" applyBorder="1" applyAlignment="1">
      <alignment horizontal="center" vertical="center"/>
    </xf>
    <xf numFmtId="0" fontId="4" fillId="0" borderId="2" xfId="0" applyFont="1" applyBorder="1" applyAlignment="1">
      <alignment horizontal="center" vertical="center"/>
    </xf>
    <xf numFmtId="9" fontId="4" fillId="3" borderId="2" xfId="2"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2" fillId="0" borderId="0" xfId="0" applyFont="1" applyAlignment="1">
      <alignment horizontal="center" vertical="center"/>
    </xf>
    <xf numFmtId="0" fontId="14" fillId="0" borderId="0" xfId="3"/>
    <xf numFmtId="0" fontId="14" fillId="0" borderId="0" xfId="3" applyAlignment="1">
      <alignment wrapText="1"/>
    </xf>
    <xf numFmtId="0" fontId="14" fillId="0" borderId="0" xfId="0" applyFont="1" applyAlignment="1">
      <alignment horizontal="center"/>
    </xf>
    <xf numFmtId="0" fontId="11" fillId="0" borderId="0" xfId="5" applyAlignment="1">
      <alignment horizontal="left"/>
    </xf>
    <xf numFmtId="0" fontId="7" fillId="3" borderId="2" xfId="11" applyFill="1">
      <alignment horizontal="center" vertical="center"/>
    </xf>
    <xf numFmtId="0" fontId="7" fillId="0" borderId="2" xfId="11">
      <alignment horizontal="center" vertical="center"/>
    </xf>
    <xf numFmtId="0" fontId="7" fillId="3" borderId="2" xfId="12" applyFill="1">
      <alignment horizontal="left" vertical="center" indent="2"/>
    </xf>
    <xf numFmtId="0" fontId="7" fillId="0" borderId="2" xfId="12">
      <alignment horizontal="left" vertical="center" indent="2"/>
    </xf>
    <xf numFmtId="170" fontId="9" fillId="2" borderId="6" xfId="0" applyNumberFormat="1" applyFont="1" applyFill="1" applyBorder="1" applyAlignment="1">
      <alignment horizontal="center" vertical="center"/>
    </xf>
    <xf numFmtId="170" fontId="9" fillId="2" borderId="0" xfId="0" applyNumberFormat="1" applyFont="1" applyFill="1" applyAlignment="1">
      <alignment horizontal="center" vertical="center"/>
    </xf>
    <xf numFmtId="170" fontId="9" fillId="2" borderId="7" xfId="0" applyNumberFormat="1" applyFont="1" applyFill="1" applyBorder="1" applyAlignment="1">
      <alignment horizontal="center" vertical="center"/>
    </xf>
    <xf numFmtId="168" fontId="7" fillId="3" borderId="2" xfId="10" applyFill="1">
      <alignment horizontal="center" vertical="center"/>
    </xf>
    <xf numFmtId="168" fontId="7" fillId="0" borderId="2" xfId="10">
      <alignment horizontal="center" vertical="center"/>
    </xf>
    <xf numFmtId="0" fontId="0" fillId="0" borderId="3" xfId="0" applyNumberFormat="1" applyBorder="1" applyAlignment="1">
      <alignment horizontal="center" vertical="center"/>
    </xf>
    <xf numFmtId="0" fontId="7" fillId="3" borderId="2" xfId="12" applyFill="1" applyAlignment="1">
      <alignment horizontal="left" vertical="center" wrapText="1" indent="2"/>
    </xf>
    <xf numFmtId="0" fontId="4" fillId="38" borderId="2" xfId="12" applyFont="1" applyFill="1">
      <alignment horizontal="left" vertical="center" indent="2"/>
    </xf>
    <xf numFmtId="0" fontId="4" fillId="38" borderId="2" xfId="11" applyFont="1" applyFill="1">
      <alignment horizontal="center" vertical="center"/>
    </xf>
    <xf numFmtId="9" fontId="4" fillId="38" borderId="2" xfId="2" applyFont="1" applyFill="1" applyBorder="1" applyAlignment="1">
      <alignment horizontal="center" vertical="center"/>
    </xf>
    <xf numFmtId="168" fontId="4" fillId="38" borderId="2" xfId="10" applyFont="1" applyFill="1">
      <alignment horizontal="center" vertical="center"/>
    </xf>
    <xf numFmtId="0" fontId="24" fillId="37" borderId="2" xfId="12" applyFont="1" applyFill="1">
      <alignment horizontal="left" vertical="center" indent="2"/>
    </xf>
    <xf numFmtId="0" fontId="24" fillId="37" borderId="2" xfId="11" applyFont="1" applyFill="1">
      <alignment horizontal="center" vertical="center"/>
    </xf>
    <xf numFmtId="9" fontId="24" fillId="37" borderId="2" xfId="2" applyFont="1" applyFill="1" applyBorder="1" applyAlignment="1">
      <alignment horizontal="center" vertical="center"/>
    </xf>
    <xf numFmtId="168" fontId="24" fillId="37" borderId="2" xfId="10" applyFont="1" applyFill="1">
      <alignment horizontal="center" vertical="center"/>
    </xf>
    <xf numFmtId="0" fontId="0" fillId="0" borderId="10" xfId="0" applyBorder="1"/>
    <xf numFmtId="171" fontId="0" fillId="2" borderId="4" xfId="0" applyNumberFormat="1" applyFill="1" applyBorder="1" applyAlignment="1">
      <alignment horizontal="left" vertical="center" wrapText="1" indent="1"/>
    </xf>
    <xf numFmtId="171" fontId="0" fillId="2" borderId="1" xfId="0" applyNumberFormat="1" applyFill="1" applyBorder="1" applyAlignment="1">
      <alignment horizontal="left" vertical="center" wrapText="1" indent="1"/>
    </xf>
    <xf numFmtId="171" fontId="0" fillId="2" borderId="5" xfId="0" applyNumberFormat="1" applyFill="1" applyBorder="1" applyAlignment="1">
      <alignment horizontal="left" vertical="center" wrapText="1" indent="1"/>
    </xf>
    <xf numFmtId="0" fontId="8" fillId="0" borderId="0" xfId="7" applyAlignment="1">
      <alignment horizontal="left" wrapText="1"/>
    </xf>
    <xf numFmtId="0" fontId="7" fillId="0" borderId="0" xfId="8">
      <alignment horizontal="right" indent="1"/>
    </xf>
    <xf numFmtId="0" fontId="7" fillId="0" borderId="7" xfId="8" applyBorder="1">
      <alignment horizontal="right" indent="1"/>
    </xf>
    <xf numFmtId="169" fontId="7" fillId="0" borderId="3" xfId="9">
      <alignment horizontal="center" vertical="center"/>
    </xf>
  </cellXfs>
  <cellStyles count="54">
    <cellStyle name="20 % - Accent1" xfId="31" builtinId="30" customBuiltin="1"/>
    <cellStyle name="20 % - Accent2" xfId="35" builtinId="34" customBuiltin="1"/>
    <cellStyle name="20 % - Accent3" xfId="39" builtinId="38" customBuiltin="1"/>
    <cellStyle name="20 % - Accent4" xfId="43" builtinId="42" customBuiltin="1"/>
    <cellStyle name="20 % - Accent5" xfId="47" builtinId="46" customBuiltin="1"/>
    <cellStyle name="20 % - Accent6" xfId="51" builtinId="50" customBuiltin="1"/>
    <cellStyle name="40 % - Accent1" xfId="32" builtinId="31" customBuiltin="1"/>
    <cellStyle name="40 % - Accent2" xfId="36" builtinId="35" customBuiltin="1"/>
    <cellStyle name="40 % - Accent3" xfId="40" builtinId="39" customBuiltin="1"/>
    <cellStyle name="40 % - Accent4" xfId="44" builtinId="43" customBuiltin="1"/>
    <cellStyle name="40 % - Accent5" xfId="48" builtinId="47" customBuiltin="1"/>
    <cellStyle name="40 % - Accent6" xfId="52" builtinId="51" customBuiltin="1"/>
    <cellStyle name="60 % - Accent1" xfId="33" builtinId="32" customBuiltin="1"/>
    <cellStyle name="60 % - Accent2" xfId="37" builtinId="36" customBuiltin="1"/>
    <cellStyle name="60 % - Accent3" xfId="41" builtinId="40" customBuiltin="1"/>
    <cellStyle name="60 % - Accent4" xfId="45" builtinId="44" customBuiltin="1"/>
    <cellStyle name="60 % - Accent5" xfId="49" builtinId="48" customBuiltin="1"/>
    <cellStyle name="60 % - Accent6" xfId="53" builtinId="52" customBuiltin="1"/>
    <cellStyle name="Accent1" xfId="30" builtinId="29" customBuiltin="1"/>
    <cellStyle name="Accent2" xfId="34" builtinId="33" customBuiltin="1"/>
    <cellStyle name="Accent3" xfId="38" builtinId="37" customBuiltin="1"/>
    <cellStyle name="Accent4" xfId="42" builtinId="41" customBuiltin="1"/>
    <cellStyle name="Accent5" xfId="46" builtinId="45" customBuiltin="1"/>
    <cellStyle name="Accent6" xfId="50" builtinId="49" customBuiltin="1"/>
    <cellStyle name="Avertissement" xfId="26" builtinId="11" customBuiltin="1"/>
    <cellStyle name="Calcul" xfId="23" builtinId="22" customBuiltin="1"/>
    <cellStyle name="Cellule liée" xfId="24" builtinId="24" customBuiltin="1"/>
    <cellStyle name="Date" xfId="10" xr:uid="{00000000-0005-0000-0000-00001B000000}"/>
    <cellStyle name="Début du projet" xfId="9" xr:uid="{00000000-0005-0000-0000-00001C000000}"/>
    <cellStyle name="Entrée" xfId="21" builtinId="20" customBuiltin="1"/>
    <cellStyle name="Insatisfaisant" xfId="19" builtinId="27" customBuiltin="1"/>
    <cellStyle name="Lien hypertexte" xfId="1" builtinId="8" customBuiltin="1"/>
    <cellStyle name="Lien hypertexte visité" xfId="13" builtinId="9" customBuiltin="1"/>
    <cellStyle name="Milliers" xfId="4" builtinId="3" customBuiltin="1"/>
    <cellStyle name="Milliers [0]" xfId="14" builtinId="6" customBuiltin="1"/>
    <cellStyle name="Monétaire" xfId="15" builtinId="4" customBuiltin="1"/>
    <cellStyle name="Monétaire [0]" xfId="16" builtinId="7" customBuiltin="1"/>
    <cellStyle name="Neutre" xfId="20" builtinId="28" customBuiltin="1"/>
    <cellStyle name="Nom" xfId="11" xr:uid="{00000000-0005-0000-0000-000026000000}"/>
    <cellStyle name="Normal" xfId="0" builtinId="0" customBuiltin="1"/>
    <cellStyle name="Note" xfId="27" builtinId="10" customBuiltin="1"/>
    <cellStyle name="Pourcentage" xfId="2" builtinId="5" customBuiltin="1"/>
    <cellStyle name="Satisfaisant" xfId="18" builtinId="26" customBuiltin="1"/>
    <cellStyle name="Sortie" xfId="22" builtinId="21" customBuiltin="1"/>
    <cellStyle name="Tâche" xfId="12" xr:uid="{00000000-0005-0000-0000-00002C000000}"/>
    <cellStyle name="Texte explicatif" xfId="28" builtinId="53" customBuiltin="1"/>
    <cellStyle name="Titre" xfId="5" builtinId="15" customBuiltin="1"/>
    <cellStyle name="Titre 1" xfId="6" builtinId="16" customBuiltin="1"/>
    <cellStyle name="Titre 2" xfId="7" builtinId="17" customBuiltin="1"/>
    <cellStyle name="Titre 3" xfId="8" builtinId="18" customBuiltin="1"/>
    <cellStyle name="Titre 4" xfId="17" builtinId="19" customBuiltin="1"/>
    <cellStyle name="Total" xfId="29" builtinId="25" customBuiltin="1"/>
    <cellStyle name="Vérification" xfId="25" builtinId="23" customBuiltin="1"/>
    <cellStyle name="zTexteMasqué" xfId="3" xr:uid="{00000000-0005-0000-0000-000035000000}"/>
  </cellStyles>
  <dxfs count="60">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ListeTâches" pivot="0" count="9" xr9:uid="{00000000-0011-0000-FFFF-FFFF00000000}">
      <tableStyleElement type="wholeTable" dxfId="59"/>
      <tableStyleElement type="headerRow" dxfId="58"/>
      <tableStyleElement type="totalRow" dxfId="57"/>
      <tableStyleElement type="firstColumn" dxfId="56"/>
      <tableStyleElement type="lastColumn" dxfId="55"/>
      <tableStyleElement type="firstRowStripe" dxfId="54"/>
      <tableStyleElement type="secondRowStripe" dxfId="53"/>
      <tableStyleElement type="firstColumnStripe" dxfId="52"/>
      <tableStyleElement type="secondColumnStripe" dxfId="51"/>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9D670-D7E0-480F-8A5B-0F8285E0F598}">
  <sheetPr>
    <pageSetUpPr fitToPage="1"/>
  </sheetPr>
  <dimension ref="A1:BL92"/>
  <sheetViews>
    <sheetView showGridLines="0" tabSelected="1" showRuler="0" zoomScale="85" zoomScaleNormal="85" zoomScalePageLayoutView="70" workbookViewId="0">
      <pane ySplit="7" topLeftCell="A59" activePane="bottomLeft" state="frozen"/>
      <selection pane="bottomLeft" activeCell="B80" sqref="B80"/>
    </sheetView>
  </sheetViews>
  <sheetFormatPr baseColWidth="10" defaultColWidth="9.21875" defaultRowHeight="30" customHeight="1" x14ac:dyDescent="0.3"/>
  <cols>
    <col min="1" max="1" width="2.44140625" style="18" customWidth="1"/>
    <col min="2" max="2" width="53.77734375" customWidth="1"/>
    <col min="3" max="3" width="33.77734375" bestFit="1" customWidth="1"/>
    <col min="4" max="4" width="14.6640625" customWidth="1"/>
    <col min="5" max="5" width="11" style="5" customWidth="1"/>
    <col min="6" max="6" width="10.44140625" customWidth="1"/>
    <col min="7" max="7" width="2.44140625" customWidth="1"/>
    <col min="8" max="8" width="9.44140625" hidden="1" customWidth="1"/>
    <col min="9" max="64" width="2.44140625" customWidth="1"/>
  </cols>
  <sheetData>
    <row r="1" spans="1:64" ht="30" customHeight="1" x14ac:dyDescent="0.55000000000000004">
      <c r="A1" s="19" t="s">
        <v>0</v>
      </c>
      <c r="B1" s="21" t="s">
        <v>18</v>
      </c>
      <c r="C1" s="1"/>
      <c r="D1" s="2"/>
      <c r="E1" s="4"/>
      <c r="F1" s="17"/>
      <c r="H1" s="2"/>
      <c r="I1" s="10"/>
    </row>
    <row r="2" spans="1:64" ht="30" customHeight="1" x14ac:dyDescent="0.5">
      <c r="A2" s="19"/>
      <c r="B2" s="45" t="s">
        <v>29</v>
      </c>
      <c r="C2" s="1"/>
      <c r="D2" s="2"/>
      <c r="E2" s="4"/>
      <c r="F2" s="17"/>
      <c r="H2" s="2"/>
      <c r="I2" s="10"/>
    </row>
    <row r="3" spans="1:64" ht="30" customHeight="1" x14ac:dyDescent="0.5">
      <c r="A3" s="19"/>
      <c r="B3" s="45"/>
      <c r="C3" s="1"/>
      <c r="D3" s="2"/>
      <c r="E3" s="4"/>
      <c r="F3" s="17"/>
      <c r="H3" s="2"/>
      <c r="I3" s="10"/>
    </row>
    <row r="4" spans="1:64" ht="14.55" customHeight="1" x14ac:dyDescent="0.3">
      <c r="A4" s="18" t="s">
        <v>1</v>
      </c>
      <c r="B4" s="45"/>
      <c r="C4" s="46" t="s">
        <v>11</v>
      </c>
      <c r="D4" s="47"/>
      <c r="E4" s="48">
        <v>44459</v>
      </c>
      <c r="F4" s="48"/>
    </row>
    <row r="5" spans="1:64" ht="30" customHeight="1" x14ac:dyDescent="0.3">
      <c r="A5" s="19" t="s">
        <v>2</v>
      </c>
      <c r="C5" s="46" t="s">
        <v>12</v>
      </c>
      <c r="D5" s="47"/>
      <c r="E5" s="31">
        <v>23</v>
      </c>
      <c r="I5" s="42">
        <f>I6</f>
        <v>44613</v>
      </c>
      <c r="J5" s="43"/>
      <c r="K5" s="43"/>
      <c r="L5" s="43"/>
      <c r="M5" s="43"/>
      <c r="N5" s="43"/>
      <c r="O5" s="44"/>
      <c r="P5" s="42">
        <f>P6</f>
        <v>44620</v>
      </c>
      <c r="Q5" s="43"/>
      <c r="R5" s="43"/>
      <c r="S5" s="43"/>
      <c r="T5" s="43"/>
      <c r="U5" s="43"/>
      <c r="V5" s="44"/>
      <c r="W5" s="42">
        <f>W6</f>
        <v>44627</v>
      </c>
      <c r="X5" s="43"/>
      <c r="Y5" s="43"/>
      <c r="Z5" s="43"/>
      <c r="AA5" s="43"/>
      <c r="AB5" s="43"/>
      <c r="AC5" s="44"/>
      <c r="AD5" s="42">
        <f>AD6</f>
        <v>44634</v>
      </c>
      <c r="AE5" s="43"/>
      <c r="AF5" s="43"/>
      <c r="AG5" s="43"/>
      <c r="AH5" s="43"/>
      <c r="AI5" s="43"/>
      <c r="AJ5" s="44"/>
      <c r="AK5" s="42">
        <f>AK6</f>
        <v>44641</v>
      </c>
      <c r="AL5" s="43"/>
      <c r="AM5" s="43"/>
      <c r="AN5" s="43"/>
      <c r="AO5" s="43"/>
      <c r="AP5" s="43"/>
      <c r="AQ5" s="44"/>
      <c r="AR5" s="42">
        <f>AR6</f>
        <v>44648</v>
      </c>
      <c r="AS5" s="43"/>
      <c r="AT5" s="43"/>
      <c r="AU5" s="43"/>
      <c r="AV5" s="43"/>
      <c r="AW5" s="43"/>
      <c r="AX5" s="44"/>
      <c r="AY5" s="42">
        <f>AY6</f>
        <v>44655</v>
      </c>
      <c r="AZ5" s="43"/>
      <c r="BA5" s="43"/>
      <c r="BB5" s="43"/>
      <c r="BC5" s="43"/>
      <c r="BD5" s="43"/>
      <c r="BE5" s="44"/>
      <c r="BF5" s="42">
        <f>BF6</f>
        <v>44662</v>
      </c>
      <c r="BG5" s="43"/>
      <c r="BH5" s="43"/>
      <c r="BI5" s="43"/>
      <c r="BJ5" s="43"/>
      <c r="BK5" s="43"/>
      <c r="BL5" s="44"/>
    </row>
    <row r="6" spans="1:64" ht="15" customHeight="1" x14ac:dyDescent="0.3">
      <c r="A6" s="19" t="s">
        <v>3</v>
      </c>
      <c r="B6" s="41"/>
      <c r="C6" s="41"/>
      <c r="D6" s="41"/>
      <c r="E6" s="41"/>
      <c r="F6" s="41"/>
      <c r="G6" s="41"/>
      <c r="I6" s="26">
        <f>Début_Projet-WEEKDAY(Début_Projet,1)+2+7*(Semaine_Affichage-1)</f>
        <v>44613</v>
      </c>
      <c r="J6" s="27">
        <f>I6+1</f>
        <v>44614</v>
      </c>
      <c r="K6" s="27">
        <f t="shared" ref="K6:AX6" si="0">J6+1</f>
        <v>44615</v>
      </c>
      <c r="L6" s="27">
        <f t="shared" si="0"/>
        <v>44616</v>
      </c>
      <c r="M6" s="27">
        <f t="shared" si="0"/>
        <v>44617</v>
      </c>
      <c r="N6" s="27">
        <f t="shared" si="0"/>
        <v>44618</v>
      </c>
      <c r="O6" s="28">
        <f t="shared" si="0"/>
        <v>44619</v>
      </c>
      <c r="P6" s="26">
        <f>O6+1</f>
        <v>44620</v>
      </c>
      <c r="Q6" s="27">
        <f>P6+1</f>
        <v>44621</v>
      </c>
      <c r="R6" s="27">
        <f t="shared" si="0"/>
        <v>44622</v>
      </c>
      <c r="S6" s="27">
        <f t="shared" si="0"/>
        <v>44623</v>
      </c>
      <c r="T6" s="27">
        <f t="shared" si="0"/>
        <v>44624</v>
      </c>
      <c r="U6" s="27">
        <f t="shared" si="0"/>
        <v>44625</v>
      </c>
      <c r="V6" s="28">
        <f t="shared" si="0"/>
        <v>44626</v>
      </c>
      <c r="W6" s="26">
        <f>V6+1</f>
        <v>44627</v>
      </c>
      <c r="X6" s="27">
        <f>W6+1</f>
        <v>44628</v>
      </c>
      <c r="Y6" s="27">
        <f t="shared" si="0"/>
        <v>44629</v>
      </c>
      <c r="Z6" s="27">
        <f t="shared" si="0"/>
        <v>44630</v>
      </c>
      <c r="AA6" s="27">
        <f t="shared" si="0"/>
        <v>44631</v>
      </c>
      <c r="AB6" s="27">
        <f t="shared" si="0"/>
        <v>44632</v>
      </c>
      <c r="AC6" s="28">
        <f t="shared" si="0"/>
        <v>44633</v>
      </c>
      <c r="AD6" s="26">
        <f>AC6+1</f>
        <v>44634</v>
      </c>
      <c r="AE6" s="27">
        <f>AD6+1</f>
        <v>44635</v>
      </c>
      <c r="AF6" s="27">
        <f t="shared" si="0"/>
        <v>44636</v>
      </c>
      <c r="AG6" s="27">
        <f t="shared" si="0"/>
        <v>44637</v>
      </c>
      <c r="AH6" s="27">
        <f t="shared" si="0"/>
        <v>44638</v>
      </c>
      <c r="AI6" s="27">
        <f t="shared" si="0"/>
        <v>44639</v>
      </c>
      <c r="AJ6" s="28">
        <f t="shared" si="0"/>
        <v>44640</v>
      </c>
      <c r="AK6" s="26">
        <f>AJ6+1</f>
        <v>44641</v>
      </c>
      <c r="AL6" s="27">
        <f>AK6+1</f>
        <v>44642</v>
      </c>
      <c r="AM6" s="27">
        <f t="shared" si="0"/>
        <v>44643</v>
      </c>
      <c r="AN6" s="27">
        <f t="shared" si="0"/>
        <v>44644</v>
      </c>
      <c r="AO6" s="27">
        <f t="shared" si="0"/>
        <v>44645</v>
      </c>
      <c r="AP6" s="27">
        <f t="shared" si="0"/>
        <v>44646</v>
      </c>
      <c r="AQ6" s="28">
        <f t="shared" si="0"/>
        <v>44647</v>
      </c>
      <c r="AR6" s="26">
        <f>AQ6+1</f>
        <v>44648</v>
      </c>
      <c r="AS6" s="27">
        <f>AR6+1</f>
        <v>44649</v>
      </c>
      <c r="AT6" s="27">
        <f t="shared" si="0"/>
        <v>44650</v>
      </c>
      <c r="AU6" s="27">
        <f t="shared" si="0"/>
        <v>44651</v>
      </c>
      <c r="AV6" s="27">
        <f t="shared" si="0"/>
        <v>44652</v>
      </c>
      <c r="AW6" s="27">
        <f t="shared" si="0"/>
        <v>44653</v>
      </c>
      <c r="AX6" s="28">
        <f t="shared" si="0"/>
        <v>44654</v>
      </c>
      <c r="AY6" s="26">
        <f>AX6+1</f>
        <v>44655</v>
      </c>
      <c r="AZ6" s="27">
        <f>AY6+1</f>
        <v>44656</v>
      </c>
      <c r="BA6" s="27">
        <f t="shared" ref="BA6:BE6" si="1">AZ6+1</f>
        <v>44657</v>
      </c>
      <c r="BB6" s="27">
        <f t="shared" si="1"/>
        <v>44658</v>
      </c>
      <c r="BC6" s="27">
        <f t="shared" si="1"/>
        <v>44659</v>
      </c>
      <c r="BD6" s="27">
        <f t="shared" si="1"/>
        <v>44660</v>
      </c>
      <c r="BE6" s="28">
        <f t="shared" si="1"/>
        <v>44661</v>
      </c>
      <c r="BF6" s="26">
        <f>BE6+1</f>
        <v>44662</v>
      </c>
      <c r="BG6" s="27">
        <f>BF6+1</f>
        <v>44663</v>
      </c>
      <c r="BH6" s="27">
        <f t="shared" ref="BH6:BL6" si="2">BG6+1</f>
        <v>44664</v>
      </c>
      <c r="BI6" s="27">
        <f t="shared" si="2"/>
        <v>44665</v>
      </c>
      <c r="BJ6" s="27">
        <f t="shared" si="2"/>
        <v>44666</v>
      </c>
      <c r="BK6" s="27">
        <f t="shared" si="2"/>
        <v>44667</v>
      </c>
      <c r="BL6" s="28">
        <f t="shared" si="2"/>
        <v>44668</v>
      </c>
    </row>
    <row r="7" spans="1:64" ht="30" customHeight="1" thickBot="1" x14ac:dyDescent="0.35">
      <c r="A7" s="19" t="s">
        <v>4</v>
      </c>
      <c r="B7" s="7" t="s">
        <v>10</v>
      </c>
      <c r="C7" s="8" t="s">
        <v>13</v>
      </c>
      <c r="D7" s="8" t="s">
        <v>14</v>
      </c>
      <c r="E7" s="8" t="s">
        <v>15</v>
      </c>
      <c r="F7" s="8" t="s">
        <v>16</v>
      </c>
      <c r="G7" s="8"/>
      <c r="H7" s="8" t="s">
        <v>17</v>
      </c>
      <c r="I7" s="9" t="str">
        <f t="shared" ref="I7:BL7" si="3">LEFT(TEXT(I6,"jjj"),1)</f>
        <v>l</v>
      </c>
      <c r="J7" s="9" t="str">
        <f t="shared" si="3"/>
        <v>m</v>
      </c>
      <c r="K7" s="9" t="str">
        <f t="shared" si="3"/>
        <v>m</v>
      </c>
      <c r="L7" s="9" t="str">
        <f t="shared" si="3"/>
        <v>j</v>
      </c>
      <c r="M7" s="9" t="str">
        <f t="shared" si="3"/>
        <v>v</v>
      </c>
      <c r="N7" s="9" t="str">
        <f t="shared" si="3"/>
        <v>s</v>
      </c>
      <c r="O7" s="9" t="str">
        <f t="shared" si="3"/>
        <v>d</v>
      </c>
      <c r="P7" s="9" t="str">
        <f t="shared" si="3"/>
        <v>l</v>
      </c>
      <c r="Q7" s="9" t="str">
        <f t="shared" si="3"/>
        <v>m</v>
      </c>
      <c r="R7" s="9" t="str">
        <f t="shared" si="3"/>
        <v>m</v>
      </c>
      <c r="S7" s="9" t="str">
        <f t="shared" si="3"/>
        <v>j</v>
      </c>
      <c r="T7" s="9" t="str">
        <f t="shared" si="3"/>
        <v>v</v>
      </c>
      <c r="U7" s="9" t="str">
        <f t="shared" si="3"/>
        <v>s</v>
      </c>
      <c r="V7" s="9" t="str">
        <f t="shared" si="3"/>
        <v>d</v>
      </c>
      <c r="W7" s="9" t="str">
        <f t="shared" si="3"/>
        <v>l</v>
      </c>
      <c r="X7" s="9" t="str">
        <f t="shared" si="3"/>
        <v>m</v>
      </c>
      <c r="Y7" s="9" t="str">
        <f t="shared" si="3"/>
        <v>m</v>
      </c>
      <c r="Z7" s="9" t="str">
        <f t="shared" si="3"/>
        <v>j</v>
      </c>
      <c r="AA7" s="9" t="str">
        <f t="shared" si="3"/>
        <v>v</v>
      </c>
      <c r="AB7" s="9" t="str">
        <f t="shared" si="3"/>
        <v>s</v>
      </c>
      <c r="AC7" s="9" t="str">
        <f t="shared" si="3"/>
        <v>d</v>
      </c>
      <c r="AD7" s="9" t="str">
        <f t="shared" si="3"/>
        <v>l</v>
      </c>
      <c r="AE7" s="9" t="str">
        <f t="shared" si="3"/>
        <v>m</v>
      </c>
      <c r="AF7" s="9" t="str">
        <f t="shared" si="3"/>
        <v>m</v>
      </c>
      <c r="AG7" s="9" t="str">
        <f t="shared" si="3"/>
        <v>j</v>
      </c>
      <c r="AH7" s="9" t="str">
        <f t="shared" si="3"/>
        <v>v</v>
      </c>
      <c r="AI7" s="9" t="str">
        <f t="shared" si="3"/>
        <v>s</v>
      </c>
      <c r="AJ7" s="9" t="str">
        <f t="shared" si="3"/>
        <v>d</v>
      </c>
      <c r="AK7" s="9" t="str">
        <f t="shared" si="3"/>
        <v>l</v>
      </c>
      <c r="AL7" s="9" t="str">
        <f t="shared" si="3"/>
        <v>m</v>
      </c>
      <c r="AM7" s="9" t="str">
        <f t="shared" si="3"/>
        <v>m</v>
      </c>
      <c r="AN7" s="9" t="str">
        <f t="shared" si="3"/>
        <v>j</v>
      </c>
      <c r="AO7" s="9" t="str">
        <f t="shared" si="3"/>
        <v>v</v>
      </c>
      <c r="AP7" s="9" t="str">
        <f t="shared" si="3"/>
        <v>s</v>
      </c>
      <c r="AQ7" s="9" t="str">
        <f t="shared" si="3"/>
        <v>d</v>
      </c>
      <c r="AR7" s="9" t="str">
        <f t="shared" si="3"/>
        <v>l</v>
      </c>
      <c r="AS7" s="9" t="str">
        <f t="shared" si="3"/>
        <v>m</v>
      </c>
      <c r="AT7" s="9" t="str">
        <f t="shared" si="3"/>
        <v>m</v>
      </c>
      <c r="AU7" s="9" t="str">
        <f t="shared" si="3"/>
        <v>j</v>
      </c>
      <c r="AV7" s="9" t="str">
        <f t="shared" si="3"/>
        <v>v</v>
      </c>
      <c r="AW7" s="9" t="str">
        <f t="shared" si="3"/>
        <v>s</v>
      </c>
      <c r="AX7" s="9" t="str">
        <f t="shared" si="3"/>
        <v>d</v>
      </c>
      <c r="AY7" s="9" t="str">
        <f t="shared" si="3"/>
        <v>l</v>
      </c>
      <c r="AZ7" s="9" t="str">
        <f t="shared" si="3"/>
        <v>m</v>
      </c>
      <c r="BA7" s="9" t="str">
        <f t="shared" si="3"/>
        <v>m</v>
      </c>
      <c r="BB7" s="9" t="str">
        <f t="shared" si="3"/>
        <v>j</v>
      </c>
      <c r="BC7" s="9" t="str">
        <f t="shared" si="3"/>
        <v>v</v>
      </c>
      <c r="BD7" s="9" t="str">
        <f t="shared" si="3"/>
        <v>s</v>
      </c>
      <c r="BE7" s="9" t="str">
        <f t="shared" si="3"/>
        <v>d</v>
      </c>
      <c r="BF7" s="9" t="str">
        <f t="shared" si="3"/>
        <v>l</v>
      </c>
      <c r="BG7" s="9" t="str">
        <f t="shared" si="3"/>
        <v>m</v>
      </c>
      <c r="BH7" s="9" t="str">
        <f t="shared" si="3"/>
        <v>m</v>
      </c>
      <c r="BI7" s="9" t="str">
        <f t="shared" si="3"/>
        <v>j</v>
      </c>
      <c r="BJ7" s="9" t="str">
        <f t="shared" si="3"/>
        <v>v</v>
      </c>
      <c r="BK7" s="9" t="str">
        <f t="shared" si="3"/>
        <v>s</v>
      </c>
      <c r="BL7" s="9" t="str">
        <f t="shared" si="3"/>
        <v>d</v>
      </c>
    </row>
    <row r="8" spans="1:64" s="3" customFormat="1" ht="30" customHeight="1" thickBot="1" x14ac:dyDescent="0.35">
      <c r="A8" s="19" t="s">
        <v>5</v>
      </c>
      <c r="B8" s="37" t="s">
        <v>61</v>
      </c>
      <c r="C8" s="38"/>
      <c r="D8" s="39"/>
      <c r="E8" s="40"/>
      <c r="F8" s="40"/>
      <c r="G8" s="13"/>
      <c r="H8" s="13" t="str">
        <f t="shared" ref="H8:H89" si="4">IF(OR(ISBLANK(début_tâche),ISBLANK(fin_tâche)),"",fin_tâche-début_tâche+1)</f>
        <v/>
      </c>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row>
    <row r="9" spans="1:64" s="3" customFormat="1" ht="30" customHeight="1" thickBot="1" x14ac:dyDescent="0.35">
      <c r="A9" s="19" t="s">
        <v>6</v>
      </c>
      <c r="B9" s="33" t="s">
        <v>19</v>
      </c>
      <c r="C9" s="34" t="s">
        <v>26</v>
      </c>
      <c r="D9" s="35">
        <v>1</v>
      </c>
      <c r="E9" s="36">
        <v>44384</v>
      </c>
      <c r="F9" s="36">
        <f>E9</f>
        <v>44384</v>
      </c>
      <c r="G9" s="13"/>
      <c r="H9" s="13">
        <f t="shared" si="4"/>
        <v>1</v>
      </c>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row>
    <row r="10" spans="1:64" s="3" customFormat="1" ht="30" customHeight="1" thickBot="1" x14ac:dyDescent="0.35">
      <c r="A10" s="19" t="s">
        <v>7</v>
      </c>
      <c r="B10" s="24" t="s">
        <v>20</v>
      </c>
      <c r="C10" s="22" t="s">
        <v>27</v>
      </c>
      <c r="D10" s="14">
        <v>1</v>
      </c>
      <c r="E10" s="29">
        <f>Début_Projet</f>
        <v>44459</v>
      </c>
      <c r="F10" s="29">
        <f>E10+6</f>
        <v>44465</v>
      </c>
      <c r="G10" s="13"/>
      <c r="H10" s="13">
        <f t="shared" si="4"/>
        <v>7</v>
      </c>
      <c r="I10" s="15"/>
      <c r="J10" s="15"/>
      <c r="K10" s="15"/>
      <c r="L10" s="15"/>
      <c r="M10" s="15"/>
      <c r="N10" s="15"/>
      <c r="O10" s="15"/>
      <c r="P10" s="15"/>
      <c r="Q10" s="15"/>
      <c r="R10" s="15"/>
      <c r="S10" s="15"/>
      <c r="T10" s="15"/>
      <c r="U10" s="16"/>
      <c r="V10" s="16"/>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row>
    <row r="11" spans="1:64" s="3" customFormat="1" ht="30" customHeight="1" thickBot="1" x14ac:dyDescent="0.35">
      <c r="A11" s="18"/>
      <c r="B11" s="24" t="s">
        <v>21</v>
      </c>
      <c r="C11" s="22" t="s">
        <v>28</v>
      </c>
      <c r="D11" s="14">
        <v>1</v>
      </c>
      <c r="E11" s="29">
        <f>F10</f>
        <v>44465</v>
      </c>
      <c r="F11" s="29">
        <f>E11</f>
        <v>44465</v>
      </c>
      <c r="G11" s="13"/>
      <c r="H11" s="13">
        <f t="shared" si="4"/>
        <v>1</v>
      </c>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row>
    <row r="12" spans="1:64" s="3" customFormat="1" ht="30" customHeight="1" thickBot="1" x14ac:dyDescent="0.35">
      <c r="A12" s="19"/>
      <c r="B12" s="24" t="s">
        <v>108</v>
      </c>
      <c r="C12" s="22" t="s">
        <v>26</v>
      </c>
      <c r="D12" s="14">
        <v>1</v>
      </c>
      <c r="E12" s="29">
        <f>E10</f>
        <v>44459</v>
      </c>
      <c r="F12" s="29">
        <f>E12+6</f>
        <v>44465</v>
      </c>
      <c r="G12" s="13"/>
      <c r="H12" s="13">
        <f t="shared" si="4"/>
        <v>7</v>
      </c>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row>
    <row r="13" spans="1:64" s="3" customFormat="1" ht="30" customHeight="1" thickBot="1" x14ac:dyDescent="0.35">
      <c r="A13" s="19"/>
      <c r="B13" s="24" t="s">
        <v>107</v>
      </c>
      <c r="C13" s="22" t="s">
        <v>73</v>
      </c>
      <c r="D13" s="14">
        <v>1</v>
      </c>
      <c r="E13" s="29">
        <v>44463</v>
      </c>
      <c r="F13" s="29">
        <v>44465</v>
      </c>
      <c r="G13" s="13"/>
      <c r="H13" s="13"/>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row>
    <row r="14" spans="1:64" s="3" customFormat="1" ht="30" customHeight="1" thickBot="1" x14ac:dyDescent="0.35">
      <c r="A14" s="18"/>
      <c r="B14" s="24" t="s">
        <v>22</v>
      </c>
      <c r="C14" s="22" t="s">
        <v>27</v>
      </c>
      <c r="D14" s="14">
        <v>1</v>
      </c>
      <c r="E14" s="29">
        <f>F10+1</f>
        <v>44466</v>
      </c>
      <c r="F14" s="29">
        <f>E14+3</f>
        <v>44469</v>
      </c>
      <c r="G14" s="13"/>
      <c r="H14" s="13">
        <f t="shared" si="4"/>
        <v>4</v>
      </c>
      <c r="I14" s="15"/>
      <c r="J14" s="15"/>
      <c r="K14" s="15"/>
      <c r="L14" s="15"/>
      <c r="M14" s="15"/>
      <c r="N14" s="15"/>
      <c r="O14" s="15"/>
      <c r="P14" s="15"/>
      <c r="Q14" s="15"/>
      <c r="R14" s="15"/>
      <c r="S14" s="15"/>
      <c r="T14" s="15"/>
      <c r="U14" s="16"/>
      <c r="V14" s="16"/>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row>
    <row r="15" spans="1:64" s="3" customFormat="1" ht="30" customHeight="1" thickBot="1" x14ac:dyDescent="0.35">
      <c r="A15" s="18"/>
      <c r="B15" s="33" t="s">
        <v>63</v>
      </c>
      <c r="C15" s="34" t="s">
        <v>26</v>
      </c>
      <c r="D15" s="35">
        <v>1</v>
      </c>
      <c r="E15" s="36">
        <f>F14+1</f>
        <v>44470</v>
      </c>
      <c r="F15" s="36">
        <f>E15</f>
        <v>44470</v>
      </c>
      <c r="G15" s="13"/>
      <c r="H15" s="13">
        <f t="shared" si="4"/>
        <v>1</v>
      </c>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5"/>
      <c r="BK15" s="15"/>
      <c r="BL15" s="15"/>
    </row>
    <row r="16" spans="1:64" s="3" customFormat="1" ht="30" customHeight="1" thickBot="1" x14ac:dyDescent="0.35">
      <c r="A16" s="18"/>
      <c r="B16" s="24" t="s">
        <v>23</v>
      </c>
      <c r="C16" s="22" t="s">
        <v>28</v>
      </c>
      <c r="D16" s="14">
        <v>1</v>
      </c>
      <c r="E16" s="29">
        <f>F15</f>
        <v>44470</v>
      </c>
      <c r="F16" s="29">
        <f>E16+3</f>
        <v>44473</v>
      </c>
      <c r="G16" s="13"/>
      <c r="H16" s="13">
        <f t="shared" si="4"/>
        <v>4</v>
      </c>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row>
    <row r="17" spans="1:64" s="3" customFormat="1" ht="30" customHeight="1" thickBot="1" x14ac:dyDescent="0.35">
      <c r="A17" s="18"/>
      <c r="B17" s="24" t="s">
        <v>82</v>
      </c>
      <c r="C17" s="22" t="s">
        <v>26</v>
      </c>
      <c r="D17" s="14">
        <v>1</v>
      </c>
      <c r="E17" s="29">
        <f>E16+1</f>
        <v>44471</v>
      </c>
      <c r="F17" s="29">
        <f>E17+6</f>
        <v>44477</v>
      </c>
      <c r="G17" s="13"/>
      <c r="H17" s="13">
        <f t="shared" si="4"/>
        <v>7</v>
      </c>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5"/>
      <c r="AO17" s="15"/>
      <c r="AP17" s="15"/>
      <c r="AQ17" s="15"/>
      <c r="AR17" s="15"/>
      <c r="AS17" s="15"/>
      <c r="AT17" s="15"/>
      <c r="AU17" s="15"/>
      <c r="AV17" s="15"/>
      <c r="AW17" s="15"/>
      <c r="AX17" s="15"/>
      <c r="AY17" s="15"/>
      <c r="AZ17" s="15"/>
      <c r="BA17" s="15"/>
      <c r="BB17" s="15"/>
      <c r="BC17" s="15"/>
      <c r="BD17" s="15"/>
      <c r="BE17" s="15"/>
      <c r="BF17" s="15"/>
      <c r="BG17" s="15"/>
      <c r="BH17" s="15"/>
      <c r="BI17" s="15"/>
      <c r="BJ17" s="15"/>
      <c r="BK17" s="15"/>
      <c r="BL17" s="15"/>
    </row>
    <row r="18" spans="1:64" s="3" customFormat="1" ht="30" customHeight="1" thickBot="1" x14ac:dyDescent="0.35">
      <c r="A18" s="18" t="s">
        <v>8</v>
      </c>
      <c r="B18" s="37" t="s">
        <v>62</v>
      </c>
      <c r="C18" s="38"/>
      <c r="D18" s="39"/>
      <c r="E18" s="40"/>
      <c r="F18" s="40"/>
      <c r="G18" s="13"/>
      <c r="H18" s="13" t="str">
        <f t="shared" si="4"/>
        <v/>
      </c>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row>
    <row r="19" spans="1:64" s="3" customFormat="1" ht="30" customHeight="1" thickBot="1" x14ac:dyDescent="0.35">
      <c r="A19" s="18"/>
      <c r="B19" s="24" t="s">
        <v>80</v>
      </c>
      <c r="C19" s="22" t="s">
        <v>26</v>
      </c>
      <c r="D19" s="14">
        <v>1</v>
      </c>
      <c r="E19" s="29">
        <f>F17+1</f>
        <v>44478</v>
      </c>
      <c r="F19" s="29">
        <f>E19+9</f>
        <v>44487</v>
      </c>
      <c r="G19" s="13"/>
      <c r="H19" s="13">
        <f t="shared" si="4"/>
        <v>10</v>
      </c>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row>
    <row r="20" spans="1:64" s="3" customFormat="1" ht="30" customHeight="1" thickBot="1" x14ac:dyDescent="0.35">
      <c r="A20" s="18"/>
      <c r="B20" s="24" t="s">
        <v>88</v>
      </c>
      <c r="C20" s="22" t="s">
        <v>26</v>
      </c>
      <c r="D20" s="14">
        <v>1</v>
      </c>
      <c r="E20" s="29">
        <f>F17+1</f>
        <v>44478</v>
      </c>
      <c r="F20" s="29">
        <f>E20+9</f>
        <v>44487</v>
      </c>
      <c r="G20" s="13"/>
      <c r="H20" s="13"/>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c r="BI20" s="15"/>
      <c r="BJ20" s="15"/>
      <c r="BK20" s="15"/>
      <c r="BL20" s="15"/>
    </row>
    <row r="21" spans="1:64" s="3" customFormat="1" ht="30" customHeight="1" thickBot="1" x14ac:dyDescent="0.35">
      <c r="A21" s="18"/>
      <c r="B21" s="24" t="s">
        <v>83</v>
      </c>
      <c r="C21" s="22" t="s">
        <v>31</v>
      </c>
      <c r="D21" s="14">
        <v>1</v>
      </c>
      <c r="E21" s="29">
        <f>F17+1</f>
        <v>44478</v>
      </c>
      <c r="F21" s="29">
        <f>E21+7</f>
        <v>44485</v>
      </c>
      <c r="G21" s="13"/>
      <c r="H21" s="13">
        <f t="shared" si="4"/>
        <v>8</v>
      </c>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5"/>
      <c r="AO21" s="15"/>
      <c r="AP21" s="15"/>
      <c r="AQ21" s="15"/>
      <c r="AR21" s="15"/>
      <c r="AS21" s="15"/>
      <c r="AT21" s="15"/>
      <c r="AU21" s="15"/>
      <c r="AV21" s="15"/>
      <c r="AW21" s="15"/>
      <c r="AX21" s="15"/>
      <c r="AY21" s="15"/>
      <c r="AZ21" s="15"/>
      <c r="BA21" s="15"/>
      <c r="BB21" s="15"/>
      <c r="BC21" s="15"/>
      <c r="BD21" s="15"/>
      <c r="BE21" s="15"/>
      <c r="BF21" s="15"/>
      <c r="BG21" s="15"/>
      <c r="BH21" s="15"/>
      <c r="BI21" s="15"/>
      <c r="BJ21" s="15"/>
      <c r="BK21" s="15"/>
      <c r="BL21" s="15"/>
    </row>
    <row r="22" spans="1:64" s="3" customFormat="1" ht="30" customHeight="1" thickBot="1" x14ac:dyDescent="0.35">
      <c r="A22" s="18"/>
      <c r="B22" s="24" t="s">
        <v>81</v>
      </c>
      <c r="C22" s="22" t="s">
        <v>30</v>
      </c>
      <c r="D22" s="14">
        <v>1</v>
      </c>
      <c r="E22" s="29">
        <f>F17+1</f>
        <v>44478</v>
      </c>
      <c r="F22" s="29">
        <f>E22+4</f>
        <v>44482</v>
      </c>
      <c r="G22" s="13"/>
      <c r="H22" s="13">
        <f t="shared" si="4"/>
        <v>5</v>
      </c>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5"/>
      <c r="AU22" s="15"/>
      <c r="AV22" s="15"/>
      <c r="AW22" s="15"/>
      <c r="AX22" s="15"/>
      <c r="AY22" s="15"/>
      <c r="AZ22" s="15"/>
      <c r="BA22" s="15"/>
      <c r="BB22" s="15"/>
      <c r="BC22" s="15"/>
      <c r="BD22" s="15"/>
      <c r="BE22" s="15"/>
      <c r="BF22" s="15"/>
      <c r="BG22" s="15"/>
      <c r="BH22" s="15"/>
      <c r="BI22" s="15"/>
      <c r="BJ22" s="15"/>
      <c r="BK22" s="15"/>
      <c r="BL22" s="15"/>
    </row>
    <row r="23" spans="1:64" s="3" customFormat="1" ht="30" customHeight="1" thickBot="1" x14ac:dyDescent="0.35">
      <c r="A23" s="18"/>
      <c r="B23" s="33" t="s">
        <v>24</v>
      </c>
      <c r="C23" s="34" t="s">
        <v>26</v>
      </c>
      <c r="D23" s="35">
        <v>1</v>
      </c>
      <c r="E23" s="36">
        <f>E15+18</f>
        <v>44488</v>
      </c>
      <c r="F23" s="36">
        <f>E23</f>
        <v>44488</v>
      </c>
      <c r="G23" s="13"/>
      <c r="H23" s="13">
        <f t="shared" si="4"/>
        <v>1</v>
      </c>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c r="AQ23" s="15"/>
      <c r="AR23" s="15"/>
      <c r="AS23" s="15"/>
      <c r="AT23" s="15"/>
      <c r="AU23" s="15"/>
      <c r="AV23" s="15"/>
      <c r="AW23" s="15"/>
      <c r="AX23" s="15"/>
      <c r="AY23" s="15"/>
      <c r="AZ23" s="15"/>
      <c r="BA23" s="15"/>
      <c r="BB23" s="15"/>
      <c r="BC23" s="15"/>
      <c r="BD23" s="15"/>
      <c r="BE23" s="15"/>
      <c r="BF23" s="15"/>
      <c r="BG23" s="15"/>
      <c r="BH23" s="15"/>
      <c r="BI23" s="15"/>
      <c r="BJ23" s="15"/>
      <c r="BK23" s="15"/>
      <c r="BL23" s="15"/>
    </row>
    <row r="24" spans="1:64" s="3" customFormat="1" ht="30" customHeight="1" thickBot="1" x14ac:dyDescent="0.35">
      <c r="A24" s="18"/>
      <c r="B24" s="24" t="s">
        <v>25</v>
      </c>
      <c r="C24" s="22" t="s">
        <v>32</v>
      </c>
      <c r="D24" s="14">
        <v>1</v>
      </c>
      <c r="E24" s="29">
        <f>F23</f>
        <v>44488</v>
      </c>
      <c r="F24" s="29">
        <f>E24+6</f>
        <v>44494</v>
      </c>
      <c r="G24" s="13"/>
      <c r="H24" s="13">
        <f t="shared" si="4"/>
        <v>7</v>
      </c>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5"/>
      <c r="BI24" s="15"/>
      <c r="BJ24" s="15"/>
      <c r="BK24" s="15"/>
      <c r="BL24" s="15"/>
    </row>
    <row r="25" spans="1:64" s="3" customFormat="1" ht="30" customHeight="1" thickBot="1" x14ac:dyDescent="0.35">
      <c r="A25" s="18"/>
      <c r="B25" s="24" t="s">
        <v>33</v>
      </c>
      <c r="C25" s="22" t="s">
        <v>26</v>
      </c>
      <c r="D25" s="14">
        <v>1</v>
      </c>
      <c r="E25" s="29">
        <f>E24+1</f>
        <v>44489</v>
      </c>
      <c r="F25" s="29">
        <f>E25+11</f>
        <v>44500</v>
      </c>
      <c r="G25" s="13"/>
      <c r="H25" s="13">
        <f t="shared" si="4"/>
        <v>12</v>
      </c>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c r="AQ25" s="15"/>
      <c r="AR25" s="15"/>
      <c r="AS25" s="15"/>
      <c r="AT25" s="15"/>
      <c r="AU25" s="15"/>
      <c r="AV25" s="15"/>
      <c r="AW25" s="15"/>
      <c r="AX25" s="15"/>
      <c r="AY25" s="15"/>
      <c r="AZ25" s="15"/>
      <c r="BA25" s="15"/>
      <c r="BB25" s="15"/>
      <c r="BC25" s="15"/>
      <c r="BD25" s="15"/>
      <c r="BE25" s="15"/>
      <c r="BF25" s="15"/>
      <c r="BG25" s="15"/>
      <c r="BH25" s="15"/>
      <c r="BI25" s="15"/>
      <c r="BJ25" s="15"/>
      <c r="BK25" s="15"/>
      <c r="BL25" s="15"/>
    </row>
    <row r="26" spans="1:64" s="3" customFormat="1" ht="30" customHeight="1" thickBot="1" x14ac:dyDescent="0.35">
      <c r="A26" s="18"/>
      <c r="B26" s="24" t="s">
        <v>81</v>
      </c>
      <c r="C26" s="22" t="s">
        <v>30</v>
      </c>
      <c r="D26" s="14">
        <v>1</v>
      </c>
      <c r="E26" s="29">
        <f>E24+1</f>
        <v>44489</v>
      </c>
      <c r="F26" s="29">
        <f>E26+15</f>
        <v>44504</v>
      </c>
      <c r="G26" s="13"/>
      <c r="H26" s="13">
        <f t="shared" si="4"/>
        <v>16</v>
      </c>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5"/>
      <c r="BI26" s="15"/>
      <c r="BJ26" s="15"/>
      <c r="BK26" s="15"/>
      <c r="BL26" s="15"/>
    </row>
    <row r="27" spans="1:64" s="3" customFormat="1" ht="30" customHeight="1" thickBot="1" x14ac:dyDescent="0.35">
      <c r="A27" s="18"/>
      <c r="B27" s="24" t="s">
        <v>79</v>
      </c>
      <c r="C27" s="22" t="s">
        <v>31</v>
      </c>
      <c r="D27" s="14">
        <v>1</v>
      </c>
      <c r="E27" s="29">
        <f>E24+1</f>
        <v>44489</v>
      </c>
      <c r="F27" s="29">
        <f>E27+15</f>
        <v>44504</v>
      </c>
      <c r="G27" s="13"/>
      <c r="H27" s="13">
        <f t="shared" si="4"/>
        <v>16</v>
      </c>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15"/>
      <c r="AS27" s="15"/>
      <c r="AT27" s="15"/>
      <c r="AU27" s="15"/>
      <c r="AV27" s="15"/>
      <c r="AW27" s="15"/>
      <c r="AX27" s="15"/>
      <c r="AY27" s="15"/>
      <c r="AZ27" s="15"/>
      <c r="BA27" s="15"/>
      <c r="BB27" s="15"/>
      <c r="BC27" s="15"/>
      <c r="BD27" s="15"/>
      <c r="BE27" s="15"/>
      <c r="BF27" s="15"/>
      <c r="BG27" s="15"/>
      <c r="BH27" s="15"/>
      <c r="BI27" s="15"/>
      <c r="BJ27" s="15"/>
      <c r="BK27" s="15"/>
      <c r="BL27" s="15"/>
    </row>
    <row r="28" spans="1:64" s="3" customFormat="1" ht="30" customHeight="1" thickBot="1" x14ac:dyDescent="0.35">
      <c r="A28" s="18"/>
      <c r="B28" s="33" t="s">
        <v>34</v>
      </c>
      <c r="C28" s="34" t="s">
        <v>26</v>
      </c>
      <c r="D28" s="35">
        <v>1</v>
      </c>
      <c r="E28" s="36">
        <f>F27+1</f>
        <v>44505</v>
      </c>
      <c r="F28" s="36">
        <f>E28</f>
        <v>44505</v>
      </c>
      <c r="G28" s="13"/>
      <c r="H28" s="13"/>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5"/>
      <c r="BI28" s="15"/>
      <c r="BJ28" s="15"/>
      <c r="BK28" s="15"/>
      <c r="BL28" s="15"/>
    </row>
    <row r="29" spans="1:64" s="3" customFormat="1" ht="30" customHeight="1" thickBot="1" x14ac:dyDescent="0.35">
      <c r="A29" s="18" t="s">
        <v>8</v>
      </c>
      <c r="B29" s="37" t="s">
        <v>64</v>
      </c>
      <c r="C29" s="38"/>
      <c r="D29" s="39"/>
      <c r="E29" s="40"/>
      <c r="F29" s="40"/>
      <c r="G29" s="13"/>
      <c r="H29" s="13" t="str">
        <f t="shared" si="4"/>
        <v/>
      </c>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15"/>
      <c r="AO29" s="15"/>
      <c r="AP29" s="15"/>
      <c r="AQ29" s="15"/>
      <c r="AR29" s="15"/>
      <c r="AS29" s="15"/>
      <c r="AT29" s="15"/>
      <c r="AU29" s="15"/>
      <c r="AV29" s="15"/>
      <c r="AW29" s="15"/>
      <c r="AX29" s="15"/>
      <c r="AY29" s="15"/>
      <c r="AZ29" s="15"/>
      <c r="BA29" s="15"/>
      <c r="BB29" s="15"/>
      <c r="BC29" s="15"/>
      <c r="BD29" s="15"/>
      <c r="BE29" s="15"/>
      <c r="BF29" s="15"/>
      <c r="BG29" s="15"/>
      <c r="BH29" s="15"/>
      <c r="BI29" s="15"/>
      <c r="BJ29" s="15"/>
      <c r="BK29" s="15"/>
      <c r="BL29" s="15"/>
    </row>
    <row r="30" spans="1:64" s="3" customFormat="1" ht="30" customHeight="1" thickBot="1" x14ac:dyDescent="0.35">
      <c r="A30" s="18"/>
      <c r="B30" s="24" t="s">
        <v>35</v>
      </c>
      <c r="C30" s="22" t="s">
        <v>55</v>
      </c>
      <c r="D30" s="14">
        <v>1</v>
      </c>
      <c r="E30" s="29">
        <f>F28</f>
        <v>44505</v>
      </c>
      <c r="F30" s="29">
        <f>E30+3</f>
        <v>44508</v>
      </c>
      <c r="G30" s="13"/>
      <c r="H30" s="13">
        <f t="shared" si="4"/>
        <v>4</v>
      </c>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c r="AQ30" s="15"/>
      <c r="AR30" s="15"/>
      <c r="AS30" s="15"/>
      <c r="AT30" s="15"/>
      <c r="AU30" s="15"/>
      <c r="AV30" s="15"/>
      <c r="AW30" s="15"/>
      <c r="AX30" s="15"/>
      <c r="AY30" s="15"/>
      <c r="AZ30" s="15"/>
      <c r="BA30" s="15"/>
      <c r="BB30" s="15"/>
      <c r="BC30" s="15"/>
      <c r="BD30" s="15"/>
      <c r="BE30" s="15"/>
      <c r="BF30" s="15"/>
      <c r="BG30" s="15"/>
      <c r="BH30" s="15"/>
      <c r="BI30" s="15"/>
      <c r="BJ30" s="15"/>
      <c r="BK30" s="15"/>
      <c r="BL30" s="15"/>
    </row>
    <row r="31" spans="1:64" s="3" customFormat="1" ht="30" customHeight="1" thickBot="1" x14ac:dyDescent="0.35">
      <c r="A31" s="18"/>
      <c r="B31" s="24" t="s">
        <v>36</v>
      </c>
      <c r="C31" s="22" t="s">
        <v>26</v>
      </c>
      <c r="D31" s="14">
        <v>1</v>
      </c>
      <c r="E31" s="29">
        <f>E30+1</f>
        <v>44506</v>
      </c>
      <c r="F31" s="29">
        <f>E31+2</f>
        <v>44508</v>
      </c>
      <c r="G31" s="13"/>
      <c r="H31" s="13">
        <f t="shared" si="4"/>
        <v>3</v>
      </c>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15"/>
      <c r="AS31" s="15"/>
      <c r="AT31" s="15"/>
      <c r="AU31" s="15"/>
      <c r="AV31" s="15"/>
      <c r="AW31" s="15"/>
      <c r="AX31" s="15"/>
      <c r="AY31" s="15"/>
      <c r="AZ31" s="15"/>
      <c r="BA31" s="15"/>
      <c r="BB31" s="15"/>
      <c r="BC31" s="15"/>
      <c r="BD31" s="15"/>
      <c r="BE31" s="15"/>
      <c r="BF31" s="15"/>
      <c r="BG31" s="15"/>
      <c r="BH31" s="15"/>
      <c r="BI31" s="15"/>
      <c r="BJ31" s="15"/>
      <c r="BK31" s="15"/>
      <c r="BL31" s="15"/>
    </row>
    <row r="32" spans="1:64" s="3" customFormat="1" ht="30" customHeight="1" thickBot="1" x14ac:dyDescent="0.35">
      <c r="A32" s="18"/>
      <c r="B32" s="24" t="s">
        <v>89</v>
      </c>
      <c r="C32" s="22" t="s">
        <v>31</v>
      </c>
      <c r="D32" s="14">
        <v>1</v>
      </c>
      <c r="E32" s="29">
        <f>F31</f>
        <v>44508</v>
      </c>
      <c r="F32" s="29">
        <f>E32+6</f>
        <v>44514</v>
      </c>
      <c r="G32" s="13"/>
      <c r="H32" s="13">
        <f t="shared" si="4"/>
        <v>7</v>
      </c>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15"/>
      <c r="AS32" s="15"/>
      <c r="AT32" s="15"/>
      <c r="AU32" s="15"/>
      <c r="AV32" s="15"/>
      <c r="AW32" s="15"/>
      <c r="AX32" s="15"/>
      <c r="AY32" s="15"/>
      <c r="AZ32" s="15"/>
      <c r="BA32" s="15"/>
      <c r="BB32" s="15"/>
      <c r="BC32" s="15"/>
      <c r="BD32" s="15"/>
      <c r="BE32" s="15"/>
      <c r="BF32" s="15"/>
      <c r="BG32" s="15"/>
      <c r="BH32" s="15"/>
      <c r="BI32" s="15"/>
      <c r="BJ32" s="15"/>
      <c r="BK32" s="15"/>
      <c r="BL32" s="15"/>
    </row>
    <row r="33" spans="1:64" s="3" customFormat="1" ht="30" customHeight="1" thickBot="1" x14ac:dyDescent="0.35">
      <c r="A33" s="18"/>
      <c r="B33" s="24" t="s">
        <v>84</v>
      </c>
      <c r="C33" s="22" t="s">
        <v>28</v>
      </c>
      <c r="D33" s="14">
        <v>1</v>
      </c>
      <c r="E33" s="29">
        <f>F32+1</f>
        <v>44515</v>
      </c>
      <c r="F33" s="29">
        <f>E33+9</f>
        <v>44524</v>
      </c>
      <c r="G33" s="13"/>
      <c r="H33" s="13">
        <f t="shared" si="4"/>
        <v>10</v>
      </c>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c r="AO33" s="15"/>
      <c r="AP33" s="15"/>
      <c r="AQ33" s="15"/>
      <c r="AR33" s="15"/>
      <c r="AS33" s="15"/>
      <c r="AT33" s="15"/>
      <c r="AU33" s="15"/>
      <c r="AV33" s="15"/>
      <c r="AW33" s="15"/>
      <c r="AX33" s="15"/>
      <c r="AY33" s="15"/>
      <c r="AZ33" s="15"/>
      <c r="BA33" s="15"/>
      <c r="BB33" s="15"/>
      <c r="BC33" s="15"/>
      <c r="BD33" s="15"/>
      <c r="BE33" s="15"/>
      <c r="BF33" s="15"/>
      <c r="BG33" s="15"/>
      <c r="BH33" s="15"/>
      <c r="BI33" s="15"/>
      <c r="BJ33" s="15"/>
      <c r="BK33" s="15"/>
      <c r="BL33" s="15"/>
    </row>
    <row r="34" spans="1:64" s="3" customFormat="1" ht="30" customHeight="1" thickBot="1" x14ac:dyDescent="0.35">
      <c r="A34" s="18"/>
      <c r="B34" s="24" t="s">
        <v>78</v>
      </c>
      <c r="C34" s="22" t="s">
        <v>30</v>
      </c>
      <c r="D34" s="14">
        <v>1</v>
      </c>
      <c r="E34" s="29">
        <f>F32+1</f>
        <v>44515</v>
      </c>
      <c r="F34" s="29">
        <f>E34+6</f>
        <v>44521</v>
      </c>
      <c r="G34" s="13"/>
      <c r="H34" s="13">
        <f t="shared" si="4"/>
        <v>7</v>
      </c>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c r="AO34" s="15"/>
      <c r="AP34" s="15"/>
      <c r="AQ34" s="15"/>
      <c r="AR34" s="15"/>
      <c r="AS34" s="15"/>
      <c r="AT34" s="15"/>
      <c r="AU34" s="15"/>
      <c r="AV34" s="15"/>
      <c r="AW34" s="15"/>
      <c r="AX34" s="15"/>
      <c r="AY34" s="15"/>
      <c r="AZ34" s="15"/>
      <c r="BA34" s="15"/>
      <c r="BB34" s="15"/>
      <c r="BC34" s="15"/>
      <c r="BD34" s="15"/>
      <c r="BE34" s="15"/>
      <c r="BF34" s="15"/>
      <c r="BG34" s="15"/>
      <c r="BH34" s="15"/>
      <c r="BI34" s="15"/>
      <c r="BJ34" s="15"/>
      <c r="BK34" s="15"/>
      <c r="BL34" s="15"/>
    </row>
    <row r="35" spans="1:64" s="3" customFormat="1" ht="30" customHeight="1" thickBot="1" x14ac:dyDescent="0.35">
      <c r="A35" s="18"/>
      <c r="B35" s="24" t="s">
        <v>79</v>
      </c>
      <c r="C35" s="22" t="s">
        <v>31</v>
      </c>
      <c r="D35" s="14">
        <v>1</v>
      </c>
      <c r="E35" s="29">
        <f>F32+1</f>
        <v>44515</v>
      </c>
      <c r="F35" s="29">
        <f>E35+10</f>
        <v>44525</v>
      </c>
      <c r="G35" s="13"/>
      <c r="H35" s="13"/>
      <c r="I35" s="15"/>
      <c r="J35" s="15"/>
      <c r="K35" s="15"/>
      <c r="L35" s="15"/>
      <c r="M35" s="15"/>
      <c r="N35" s="15"/>
      <c r="O35" s="15"/>
      <c r="P35" s="15"/>
      <c r="Q35" s="15"/>
      <c r="R35" s="15"/>
      <c r="S35" s="15"/>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5"/>
      <c r="AU35" s="15"/>
      <c r="AV35" s="15"/>
      <c r="AW35" s="15"/>
      <c r="AX35" s="15"/>
      <c r="AY35" s="15"/>
      <c r="AZ35" s="15"/>
      <c r="BA35" s="15"/>
      <c r="BB35" s="15"/>
      <c r="BC35" s="15"/>
      <c r="BD35" s="15"/>
      <c r="BE35" s="15"/>
      <c r="BF35" s="15"/>
      <c r="BG35" s="15"/>
      <c r="BH35" s="15"/>
      <c r="BI35" s="15"/>
      <c r="BJ35" s="15"/>
      <c r="BK35" s="15"/>
      <c r="BL35" s="15"/>
    </row>
    <row r="36" spans="1:64" s="3" customFormat="1" ht="30" customHeight="1" thickBot="1" x14ac:dyDescent="0.35">
      <c r="A36" s="18"/>
      <c r="B36" s="33" t="s">
        <v>43</v>
      </c>
      <c r="C36" s="34" t="s">
        <v>26</v>
      </c>
      <c r="D36" s="35">
        <v>1</v>
      </c>
      <c r="E36" s="36">
        <f>E28+21</f>
        <v>44526</v>
      </c>
      <c r="F36" s="36">
        <f>E36</f>
        <v>44526</v>
      </c>
      <c r="G36" s="13"/>
      <c r="H36" s="13">
        <f t="shared" si="4"/>
        <v>1</v>
      </c>
      <c r="I36" s="15"/>
      <c r="J36" s="15"/>
      <c r="K36" s="15"/>
      <c r="L36" s="15"/>
      <c r="M36" s="15"/>
      <c r="N36" s="15"/>
      <c r="O36" s="15"/>
      <c r="P36" s="15"/>
      <c r="Q36" s="15"/>
      <c r="R36" s="15"/>
      <c r="S36" s="15"/>
      <c r="T36" s="15"/>
      <c r="U36" s="15"/>
      <c r="V36" s="15"/>
      <c r="W36" s="15"/>
      <c r="X36" s="15"/>
      <c r="Y36" s="15"/>
      <c r="Z36" s="15"/>
      <c r="AA36" s="15"/>
      <c r="AB36" s="15"/>
      <c r="AC36" s="15"/>
      <c r="AD36" s="15"/>
      <c r="AE36" s="15"/>
      <c r="AF36" s="15"/>
      <c r="AG36" s="15"/>
      <c r="AH36" s="15"/>
      <c r="AI36" s="15"/>
      <c r="AJ36" s="15"/>
      <c r="AK36" s="15"/>
      <c r="AL36" s="15"/>
      <c r="AM36" s="15"/>
      <c r="AN36" s="15"/>
      <c r="AO36" s="15"/>
      <c r="AP36" s="15"/>
      <c r="AQ36" s="15"/>
      <c r="AR36" s="15"/>
      <c r="AS36" s="15"/>
      <c r="AT36" s="15"/>
      <c r="AU36" s="15"/>
      <c r="AV36" s="15"/>
      <c r="AW36" s="15"/>
      <c r="AX36" s="15"/>
      <c r="AY36" s="15"/>
      <c r="AZ36" s="15"/>
      <c r="BA36" s="15"/>
      <c r="BB36" s="15"/>
      <c r="BC36" s="15"/>
      <c r="BD36" s="15"/>
      <c r="BE36" s="15"/>
      <c r="BF36" s="15"/>
      <c r="BG36" s="15"/>
      <c r="BH36" s="15"/>
      <c r="BI36" s="15"/>
      <c r="BJ36" s="15"/>
      <c r="BK36" s="15"/>
      <c r="BL36" s="15"/>
    </row>
    <row r="37" spans="1:64" s="3" customFormat="1" ht="30" customHeight="1" thickBot="1" x14ac:dyDescent="0.35">
      <c r="A37" s="18" t="s">
        <v>8</v>
      </c>
      <c r="B37" s="37" t="s">
        <v>65</v>
      </c>
      <c r="C37" s="38"/>
      <c r="D37" s="39"/>
      <c r="E37" s="40"/>
      <c r="F37" s="40"/>
      <c r="G37" s="13"/>
      <c r="H37" s="13" t="str">
        <f t="shared" si="4"/>
        <v/>
      </c>
      <c r="I37" s="15"/>
      <c r="J37" s="15"/>
      <c r="K37" s="15"/>
      <c r="L37" s="15"/>
      <c r="M37" s="15"/>
      <c r="N37" s="15"/>
      <c r="O37" s="15"/>
      <c r="P37" s="15"/>
      <c r="Q37" s="15"/>
      <c r="R37" s="15"/>
      <c r="S37" s="15"/>
      <c r="T37" s="15"/>
      <c r="U37" s="15"/>
      <c r="V37" s="15"/>
      <c r="W37" s="15"/>
      <c r="X37" s="15"/>
      <c r="Y37" s="15"/>
      <c r="Z37" s="15"/>
      <c r="AA37" s="15"/>
      <c r="AB37" s="15"/>
      <c r="AC37" s="15"/>
      <c r="AD37" s="15"/>
      <c r="AE37" s="15"/>
      <c r="AF37" s="15"/>
      <c r="AG37" s="15"/>
      <c r="AH37" s="15"/>
      <c r="AI37" s="15"/>
      <c r="AJ37" s="15"/>
      <c r="AK37" s="15"/>
      <c r="AL37" s="15"/>
      <c r="AM37" s="15"/>
      <c r="AN37" s="15"/>
      <c r="AO37" s="15"/>
      <c r="AP37" s="15"/>
      <c r="AQ37" s="15"/>
      <c r="AR37" s="15"/>
      <c r="AS37" s="15"/>
      <c r="AT37" s="15"/>
      <c r="AU37" s="15"/>
      <c r="AV37" s="15"/>
      <c r="AW37" s="15"/>
      <c r="AX37" s="15"/>
      <c r="AY37" s="15"/>
      <c r="AZ37" s="15"/>
      <c r="BA37" s="15"/>
      <c r="BB37" s="15"/>
      <c r="BC37" s="15"/>
      <c r="BD37" s="15"/>
      <c r="BE37" s="15"/>
      <c r="BF37" s="15"/>
      <c r="BG37" s="15"/>
      <c r="BH37" s="15"/>
      <c r="BI37" s="15"/>
      <c r="BJ37" s="15"/>
      <c r="BK37" s="15"/>
      <c r="BL37" s="15"/>
    </row>
    <row r="38" spans="1:64" s="3" customFormat="1" ht="30" customHeight="1" thickBot="1" x14ac:dyDescent="0.35">
      <c r="A38" s="18"/>
      <c r="B38" s="24" t="s">
        <v>51</v>
      </c>
      <c r="C38" s="22" t="s">
        <v>55</v>
      </c>
      <c r="D38" s="14">
        <v>1</v>
      </c>
      <c r="E38" s="29">
        <f>F36+1</f>
        <v>44527</v>
      </c>
      <c r="F38" s="29">
        <f>E38+2</f>
        <v>44529</v>
      </c>
      <c r="G38" s="13"/>
      <c r="H38" s="13">
        <f t="shared" si="4"/>
        <v>3</v>
      </c>
      <c r="I38" s="15"/>
      <c r="J38" s="15"/>
      <c r="K38" s="15"/>
      <c r="L38" s="15"/>
      <c r="M38" s="15"/>
      <c r="N38" s="15"/>
      <c r="O38" s="15"/>
      <c r="P38" s="15"/>
      <c r="Q38" s="15"/>
      <c r="R38" s="15"/>
      <c r="S38" s="15"/>
      <c r="T38" s="15"/>
      <c r="U38" s="15"/>
      <c r="V38" s="15"/>
      <c r="W38" s="15"/>
      <c r="X38" s="15"/>
      <c r="Y38" s="15"/>
      <c r="Z38" s="15"/>
      <c r="AA38" s="15"/>
      <c r="AB38" s="15"/>
      <c r="AC38" s="15"/>
      <c r="AD38" s="15"/>
      <c r="AE38" s="15"/>
      <c r="AF38" s="15"/>
      <c r="AG38" s="15"/>
      <c r="AH38" s="15"/>
      <c r="AI38" s="15"/>
      <c r="AJ38" s="15"/>
      <c r="AK38" s="15"/>
      <c r="AL38" s="15"/>
      <c r="AM38" s="15"/>
      <c r="AN38" s="15"/>
      <c r="AO38" s="15"/>
      <c r="AP38" s="15"/>
      <c r="AQ38" s="15"/>
      <c r="AR38" s="15"/>
      <c r="AS38" s="15"/>
      <c r="AT38" s="15"/>
      <c r="AU38" s="15"/>
      <c r="AV38" s="15"/>
      <c r="AW38" s="15"/>
      <c r="AX38" s="15"/>
      <c r="AY38" s="15"/>
      <c r="AZ38" s="15"/>
      <c r="BA38" s="15"/>
      <c r="BB38" s="15"/>
      <c r="BC38" s="15"/>
      <c r="BD38" s="15"/>
      <c r="BE38" s="15"/>
      <c r="BF38" s="15"/>
      <c r="BG38" s="15"/>
      <c r="BH38" s="15"/>
      <c r="BI38" s="15"/>
      <c r="BJ38" s="15"/>
      <c r="BK38" s="15"/>
      <c r="BL38" s="15"/>
    </row>
    <row r="39" spans="1:64" s="3" customFormat="1" ht="30" customHeight="1" thickBot="1" x14ac:dyDescent="0.35">
      <c r="A39" s="18"/>
      <c r="B39" s="24" t="s">
        <v>87</v>
      </c>
      <c r="C39" s="22" t="s">
        <v>30</v>
      </c>
      <c r="D39" s="14">
        <v>1</v>
      </c>
      <c r="E39" s="29">
        <f>E38+1</f>
        <v>44528</v>
      </c>
      <c r="F39" s="29">
        <f>E42-1</f>
        <v>44546</v>
      </c>
      <c r="G39" s="13"/>
      <c r="H39" s="13">
        <f t="shared" si="4"/>
        <v>19</v>
      </c>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15"/>
      <c r="AW39" s="15"/>
      <c r="AX39" s="15"/>
      <c r="AY39" s="15"/>
      <c r="AZ39" s="15"/>
      <c r="BA39" s="15"/>
      <c r="BB39" s="15"/>
      <c r="BC39" s="15"/>
      <c r="BD39" s="15"/>
      <c r="BE39" s="15"/>
      <c r="BF39" s="15"/>
      <c r="BG39" s="15"/>
      <c r="BH39" s="15"/>
      <c r="BI39" s="15"/>
      <c r="BJ39" s="15"/>
      <c r="BK39" s="15"/>
      <c r="BL39" s="15"/>
    </row>
    <row r="40" spans="1:64" s="3" customFormat="1" ht="30" customHeight="1" thickBot="1" x14ac:dyDescent="0.35">
      <c r="A40" s="18"/>
      <c r="B40" s="24" t="s">
        <v>86</v>
      </c>
      <c r="C40" s="22" t="s">
        <v>31</v>
      </c>
      <c r="D40" s="14">
        <v>0.8</v>
      </c>
      <c r="E40" s="29">
        <f>E39</f>
        <v>44528</v>
      </c>
      <c r="F40" s="29">
        <f>F39</f>
        <v>44546</v>
      </c>
      <c r="G40" s="13"/>
      <c r="H40" s="13">
        <f t="shared" si="4"/>
        <v>19</v>
      </c>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15"/>
      <c r="AW40" s="15"/>
      <c r="AX40" s="15"/>
      <c r="AY40" s="15"/>
      <c r="AZ40" s="15"/>
      <c r="BA40" s="15"/>
      <c r="BB40" s="15"/>
      <c r="BC40" s="15"/>
      <c r="BD40" s="15"/>
      <c r="BE40" s="15"/>
      <c r="BF40" s="15"/>
      <c r="BG40" s="15"/>
      <c r="BH40" s="15"/>
      <c r="BI40" s="15"/>
      <c r="BJ40" s="15"/>
      <c r="BK40" s="15"/>
      <c r="BL40" s="15"/>
    </row>
    <row r="41" spans="1:64" s="3" customFormat="1" ht="30" customHeight="1" thickBot="1" x14ac:dyDescent="0.35">
      <c r="A41" s="18"/>
      <c r="B41" s="24" t="s">
        <v>85</v>
      </c>
      <c r="C41" s="22" t="s">
        <v>56</v>
      </c>
      <c r="D41" s="14">
        <v>1</v>
      </c>
      <c r="E41" s="29">
        <f>E40</f>
        <v>44528</v>
      </c>
      <c r="F41" s="29">
        <f>F40</f>
        <v>44546</v>
      </c>
      <c r="G41" s="13"/>
      <c r="H41" s="13"/>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15"/>
      <c r="AT41" s="15"/>
      <c r="AU41" s="15"/>
      <c r="AV41" s="15"/>
      <c r="AW41" s="15"/>
      <c r="AX41" s="15"/>
      <c r="AY41" s="15"/>
      <c r="AZ41" s="15"/>
      <c r="BA41" s="15"/>
      <c r="BB41" s="15"/>
      <c r="BC41" s="15"/>
      <c r="BD41" s="15"/>
      <c r="BE41" s="15"/>
      <c r="BF41" s="15"/>
      <c r="BG41" s="15"/>
      <c r="BH41" s="15"/>
      <c r="BI41" s="15"/>
      <c r="BJ41" s="15"/>
      <c r="BK41" s="15"/>
      <c r="BL41" s="15"/>
    </row>
    <row r="42" spans="1:64" s="3" customFormat="1" ht="30" customHeight="1" thickBot="1" x14ac:dyDescent="0.35">
      <c r="A42" s="18"/>
      <c r="B42" s="33" t="s">
        <v>52</v>
      </c>
      <c r="C42" s="34" t="s">
        <v>26</v>
      </c>
      <c r="D42" s="35">
        <v>1</v>
      </c>
      <c r="E42" s="36">
        <f>E36+21</f>
        <v>44547</v>
      </c>
      <c r="F42" s="36">
        <f>E42</f>
        <v>44547</v>
      </c>
      <c r="G42" s="13"/>
      <c r="H42" s="13">
        <f t="shared" si="4"/>
        <v>1</v>
      </c>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15"/>
      <c r="AW42" s="15"/>
      <c r="AX42" s="15"/>
      <c r="AY42" s="15"/>
      <c r="AZ42" s="15"/>
      <c r="BA42" s="15"/>
      <c r="BB42" s="15"/>
      <c r="BC42" s="15"/>
      <c r="BD42" s="15"/>
      <c r="BE42" s="15"/>
      <c r="BF42" s="15"/>
      <c r="BG42" s="15"/>
      <c r="BH42" s="15"/>
      <c r="BI42" s="15"/>
      <c r="BJ42" s="15"/>
      <c r="BK42" s="15"/>
      <c r="BL42" s="15"/>
    </row>
    <row r="43" spans="1:64" s="3" customFormat="1" ht="30" customHeight="1" thickBot="1" x14ac:dyDescent="0.35">
      <c r="A43" s="18" t="s">
        <v>8</v>
      </c>
      <c r="B43" s="37" t="s">
        <v>70</v>
      </c>
      <c r="C43" s="38"/>
      <c r="D43" s="39"/>
      <c r="E43" s="40"/>
      <c r="F43" s="40"/>
      <c r="G43" s="13"/>
      <c r="H43" s="13" t="str">
        <f t="shared" si="4"/>
        <v/>
      </c>
      <c r="I43" s="15"/>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15"/>
      <c r="AW43" s="15"/>
      <c r="AX43" s="15"/>
      <c r="AY43" s="15"/>
      <c r="AZ43" s="15"/>
      <c r="BA43" s="15"/>
      <c r="BB43" s="15"/>
      <c r="BC43" s="15"/>
      <c r="BD43" s="15"/>
      <c r="BE43" s="15"/>
      <c r="BF43" s="15"/>
      <c r="BG43" s="15"/>
      <c r="BH43" s="15"/>
      <c r="BI43" s="15"/>
      <c r="BJ43" s="15"/>
      <c r="BK43" s="15"/>
      <c r="BL43" s="15"/>
    </row>
    <row r="44" spans="1:64" s="3" customFormat="1" ht="30" customHeight="1" thickBot="1" x14ac:dyDescent="0.35">
      <c r="A44" s="18"/>
      <c r="B44" s="24" t="s">
        <v>53</v>
      </c>
      <c r="C44" s="22" t="s">
        <v>28</v>
      </c>
      <c r="D44" s="14">
        <v>1</v>
      </c>
      <c r="E44" s="29">
        <f>E42</f>
        <v>44547</v>
      </c>
      <c r="F44" s="29">
        <f>E44+1</f>
        <v>44548</v>
      </c>
      <c r="G44" s="13"/>
      <c r="H44" s="13">
        <f t="shared" si="4"/>
        <v>2</v>
      </c>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15"/>
      <c r="AW44" s="15"/>
      <c r="AX44" s="15"/>
      <c r="AY44" s="15"/>
      <c r="AZ44" s="15"/>
      <c r="BA44" s="15"/>
      <c r="BB44" s="15"/>
      <c r="BC44" s="15"/>
      <c r="BD44" s="15"/>
      <c r="BE44" s="15"/>
      <c r="BF44" s="15"/>
      <c r="BG44" s="15"/>
      <c r="BH44" s="15"/>
      <c r="BI44" s="15"/>
      <c r="BJ44" s="15"/>
      <c r="BK44" s="15"/>
      <c r="BL44" s="15"/>
    </row>
    <row r="45" spans="1:64" s="3" customFormat="1" ht="30" customHeight="1" thickBot="1" x14ac:dyDescent="0.35">
      <c r="A45" s="18"/>
      <c r="B45" s="32" t="s">
        <v>54</v>
      </c>
      <c r="C45" s="22" t="s">
        <v>26</v>
      </c>
      <c r="D45" s="14">
        <v>1</v>
      </c>
      <c r="E45" s="29">
        <f>F44+1</f>
        <v>44549</v>
      </c>
      <c r="F45" s="29">
        <f>E45+7</f>
        <v>44556</v>
      </c>
      <c r="G45" s="13"/>
      <c r="H45" s="13">
        <f t="shared" si="4"/>
        <v>8</v>
      </c>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15"/>
      <c r="AW45" s="15"/>
      <c r="AX45" s="15"/>
      <c r="AY45" s="15"/>
      <c r="AZ45" s="15"/>
      <c r="BA45" s="15"/>
      <c r="BB45" s="15"/>
      <c r="BC45" s="15"/>
      <c r="BD45" s="15"/>
      <c r="BE45" s="15"/>
      <c r="BF45" s="15"/>
      <c r="BG45" s="15"/>
      <c r="BH45" s="15"/>
      <c r="BI45" s="15"/>
      <c r="BJ45" s="15"/>
      <c r="BK45" s="15"/>
      <c r="BL45" s="15"/>
    </row>
    <row r="46" spans="1:64" s="3" customFormat="1" ht="30" customHeight="1" thickBot="1" x14ac:dyDescent="0.35">
      <c r="A46" s="18"/>
      <c r="B46" s="24" t="s">
        <v>90</v>
      </c>
      <c r="C46" s="22" t="s">
        <v>30</v>
      </c>
      <c r="D46" s="14">
        <v>1</v>
      </c>
      <c r="E46" s="29">
        <f>F45</f>
        <v>44556</v>
      </c>
      <c r="F46" s="29">
        <f>E48-1</f>
        <v>44585</v>
      </c>
      <c r="G46" s="13"/>
      <c r="H46" s="13">
        <f t="shared" si="4"/>
        <v>30</v>
      </c>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15"/>
      <c r="AW46" s="15"/>
      <c r="AX46" s="15"/>
      <c r="AY46" s="15"/>
      <c r="AZ46" s="15"/>
      <c r="BA46" s="15"/>
      <c r="BB46" s="15"/>
      <c r="BC46" s="15"/>
      <c r="BD46" s="15"/>
      <c r="BE46" s="15"/>
      <c r="BF46" s="15"/>
      <c r="BG46" s="15"/>
      <c r="BH46" s="15"/>
      <c r="BI46" s="15"/>
      <c r="BJ46" s="15"/>
      <c r="BK46" s="15"/>
      <c r="BL46" s="15"/>
    </row>
    <row r="47" spans="1:64" s="3" customFormat="1" ht="30" customHeight="1" thickBot="1" x14ac:dyDescent="0.35">
      <c r="A47" s="18"/>
      <c r="B47" s="24" t="s">
        <v>94</v>
      </c>
      <c r="C47" s="22" t="s">
        <v>57</v>
      </c>
      <c r="D47" s="14">
        <v>0.8</v>
      </c>
      <c r="E47" s="29">
        <f>F44+1</f>
        <v>44549</v>
      </c>
      <c r="F47" s="29">
        <f>E48-1</f>
        <v>44585</v>
      </c>
      <c r="G47" s="13"/>
      <c r="H47" s="13">
        <f t="shared" si="4"/>
        <v>37</v>
      </c>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15"/>
      <c r="AW47" s="15"/>
      <c r="AX47" s="15"/>
      <c r="AY47" s="15"/>
      <c r="AZ47" s="15"/>
      <c r="BA47" s="15"/>
      <c r="BB47" s="15"/>
      <c r="BC47" s="15"/>
      <c r="BD47" s="15"/>
      <c r="BE47" s="15"/>
      <c r="BF47" s="15"/>
      <c r="BG47" s="15"/>
      <c r="BH47" s="15"/>
      <c r="BI47" s="15"/>
      <c r="BJ47" s="15"/>
      <c r="BK47" s="15"/>
      <c r="BL47" s="15"/>
    </row>
    <row r="48" spans="1:64" s="3" customFormat="1" ht="30" customHeight="1" thickBot="1" x14ac:dyDescent="0.35">
      <c r="A48" s="18"/>
      <c r="B48" s="33" t="s">
        <v>37</v>
      </c>
      <c r="C48" s="34" t="s">
        <v>26</v>
      </c>
      <c r="D48" s="35">
        <v>1</v>
      </c>
      <c r="E48" s="36">
        <f>E42+39</f>
        <v>44586</v>
      </c>
      <c r="F48" s="36">
        <f>E48</f>
        <v>44586</v>
      </c>
      <c r="G48" s="13"/>
      <c r="H48" s="13">
        <f t="shared" si="4"/>
        <v>1</v>
      </c>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15"/>
      <c r="AW48" s="15"/>
      <c r="AX48" s="15"/>
      <c r="AY48" s="15"/>
      <c r="AZ48" s="15"/>
      <c r="BA48" s="15"/>
      <c r="BB48" s="15"/>
      <c r="BC48" s="15"/>
      <c r="BD48" s="15"/>
      <c r="BE48" s="15"/>
      <c r="BF48" s="15"/>
      <c r="BG48" s="15"/>
      <c r="BH48" s="15"/>
      <c r="BI48" s="15"/>
      <c r="BJ48" s="15"/>
      <c r="BK48" s="15"/>
      <c r="BL48" s="15"/>
    </row>
    <row r="49" spans="1:64" s="3" customFormat="1" ht="30" customHeight="1" thickBot="1" x14ac:dyDescent="0.35">
      <c r="A49" s="18" t="s">
        <v>8</v>
      </c>
      <c r="B49" s="37" t="s">
        <v>71</v>
      </c>
      <c r="C49" s="38"/>
      <c r="D49" s="39"/>
      <c r="E49" s="40"/>
      <c r="F49" s="40"/>
      <c r="G49" s="13"/>
      <c r="H49" s="13" t="str">
        <f t="shared" si="4"/>
        <v/>
      </c>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15"/>
      <c r="AW49" s="15"/>
      <c r="AX49" s="15"/>
      <c r="AY49" s="15"/>
      <c r="AZ49" s="15"/>
      <c r="BA49" s="15"/>
      <c r="BB49" s="15"/>
      <c r="BC49" s="15"/>
      <c r="BD49" s="15"/>
      <c r="BE49" s="15"/>
      <c r="BF49" s="15"/>
      <c r="BG49" s="15"/>
      <c r="BH49" s="15"/>
      <c r="BI49" s="15"/>
      <c r="BJ49" s="15"/>
      <c r="BK49" s="15"/>
      <c r="BL49" s="15"/>
    </row>
    <row r="50" spans="1:64" s="3" customFormat="1" ht="30" customHeight="1" thickBot="1" x14ac:dyDescent="0.35">
      <c r="A50" s="18"/>
      <c r="B50" s="24" t="s">
        <v>38</v>
      </c>
      <c r="C50" s="22"/>
      <c r="D50" s="14">
        <v>1</v>
      </c>
      <c r="E50" s="29">
        <f>F48+1</f>
        <v>44587</v>
      </c>
      <c r="F50" s="29">
        <f>E50</f>
        <v>44587</v>
      </c>
      <c r="G50" s="13"/>
      <c r="H50" s="13">
        <f t="shared" si="4"/>
        <v>1</v>
      </c>
      <c r="I50" s="15"/>
      <c r="J50" s="15"/>
      <c r="K50" s="15"/>
      <c r="L50" s="15"/>
      <c r="M50" s="15"/>
      <c r="N50" s="15"/>
      <c r="O50" s="15"/>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15"/>
      <c r="AW50" s="15"/>
      <c r="AX50" s="15"/>
      <c r="AY50" s="15"/>
      <c r="AZ50" s="15"/>
      <c r="BA50" s="15"/>
      <c r="BB50" s="15"/>
      <c r="BC50" s="15"/>
      <c r="BD50" s="15"/>
      <c r="BE50" s="15"/>
      <c r="BF50" s="15"/>
      <c r="BG50" s="15"/>
      <c r="BH50" s="15"/>
      <c r="BI50" s="15"/>
      <c r="BJ50" s="15"/>
      <c r="BK50" s="15"/>
      <c r="BL50" s="15"/>
    </row>
    <row r="51" spans="1:64" s="3" customFormat="1" ht="30" customHeight="1" thickBot="1" x14ac:dyDescent="0.35">
      <c r="A51" s="18"/>
      <c r="B51" s="24" t="s">
        <v>39</v>
      </c>
      <c r="C51" s="22" t="s">
        <v>26</v>
      </c>
      <c r="D51" s="14">
        <v>1</v>
      </c>
      <c r="E51" s="29">
        <f>F50+1</f>
        <v>44588</v>
      </c>
      <c r="F51" s="29">
        <f>E51+7</f>
        <v>44595</v>
      </c>
      <c r="G51" s="13"/>
      <c r="H51" s="13">
        <f t="shared" si="4"/>
        <v>8</v>
      </c>
      <c r="I51" s="15"/>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15"/>
      <c r="AW51" s="15"/>
      <c r="AX51" s="15"/>
      <c r="AY51" s="15"/>
      <c r="AZ51" s="15"/>
      <c r="BA51" s="15"/>
      <c r="BB51" s="15"/>
      <c r="BC51" s="15"/>
      <c r="BD51" s="15"/>
      <c r="BE51" s="15"/>
      <c r="BF51" s="15"/>
      <c r="BG51" s="15"/>
      <c r="BH51" s="15"/>
      <c r="BI51" s="15"/>
      <c r="BJ51" s="15"/>
      <c r="BK51" s="15"/>
      <c r="BL51" s="15"/>
    </row>
    <row r="52" spans="1:64" s="3" customFormat="1" ht="30" customHeight="1" thickBot="1" x14ac:dyDescent="0.35">
      <c r="A52" s="18"/>
      <c r="B52" s="24" t="s">
        <v>58</v>
      </c>
      <c r="C52" s="22" t="s">
        <v>27</v>
      </c>
      <c r="D52" s="14">
        <v>1</v>
      </c>
      <c r="E52" s="29">
        <f>F51+1</f>
        <v>44596</v>
      </c>
      <c r="F52" s="29">
        <f>E52+21</f>
        <v>44617</v>
      </c>
      <c r="G52" s="13"/>
      <c r="H52" s="13"/>
      <c r="I52" s="15"/>
      <c r="J52" s="15"/>
      <c r="K52" s="15"/>
      <c r="L52" s="15"/>
      <c r="M52" s="15"/>
      <c r="N52" s="15"/>
      <c r="O52" s="15"/>
      <c r="P52" s="15"/>
      <c r="Q52" s="15"/>
      <c r="R52" s="15"/>
      <c r="S52" s="15"/>
      <c r="T52" s="15"/>
      <c r="U52" s="15"/>
      <c r="V52" s="15"/>
      <c r="W52" s="15"/>
      <c r="X52" s="15"/>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15"/>
      <c r="AW52" s="15"/>
      <c r="AX52" s="15"/>
      <c r="AY52" s="15"/>
      <c r="AZ52" s="15"/>
      <c r="BA52" s="15"/>
      <c r="BB52" s="15"/>
      <c r="BC52" s="15"/>
      <c r="BD52" s="15"/>
      <c r="BE52" s="15"/>
      <c r="BF52" s="15"/>
      <c r="BG52" s="15"/>
      <c r="BH52" s="15"/>
      <c r="BI52" s="15"/>
      <c r="BJ52" s="15"/>
      <c r="BK52" s="15"/>
      <c r="BL52" s="15"/>
    </row>
    <row r="53" spans="1:64" s="3" customFormat="1" ht="30" customHeight="1" thickBot="1" x14ac:dyDescent="0.35">
      <c r="A53" s="18"/>
      <c r="B53" s="24" t="s">
        <v>59</v>
      </c>
      <c r="C53" s="22" t="s">
        <v>31</v>
      </c>
      <c r="D53" s="14">
        <v>0.9</v>
      </c>
      <c r="E53" s="29">
        <f>E52</f>
        <v>44596</v>
      </c>
      <c r="F53" s="29">
        <f>F52</f>
        <v>44617</v>
      </c>
      <c r="G53" s="13"/>
      <c r="H53" s="13"/>
      <c r="I53" s="15"/>
      <c r="J53" s="15"/>
      <c r="K53" s="15"/>
      <c r="L53" s="15"/>
      <c r="M53" s="15"/>
      <c r="N53" s="15"/>
      <c r="O53" s="15"/>
      <c r="P53" s="15"/>
      <c r="Q53" s="15"/>
      <c r="R53" s="15"/>
      <c r="S53" s="15"/>
      <c r="T53" s="15"/>
      <c r="U53" s="15"/>
      <c r="V53" s="15"/>
      <c r="W53" s="15"/>
      <c r="X53" s="15"/>
      <c r="Y53" s="15"/>
      <c r="Z53" s="15"/>
      <c r="AA53" s="15"/>
      <c r="AB53" s="15"/>
      <c r="AC53" s="15"/>
      <c r="AD53" s="15"/>
      <c r="AE53" s="15"/>
      <c r="AF53" s="15"/>
      <c r="AG53" s="15"/>
      <c r="AH53" s="15"/>
      <c r="AI53" s="15"/>
      <c r="AJ53" s="15"/>
      <c r="AK53" s="15"/>
      <c r="AL53" s="15"/>
      <c r="AM53" s="15"/>
      <c r="AN53" s="15"/>
      <c r="AO53" s="15"/>
      <c r="AP53" s="15"/>
      <c r="AQ53" s="15"/>
      <c r="AR53" s="15"/>
      <c r="AS53" s="15"/>
      <c r="AT53" s="15"/>
      <c r="AU53" s="15"/>
      <c r="AV53" s="15"/>
      <c r="AW53" s="15"/>
      <c r="AX53" s="15"/>
      <c r="AY53" s="15"/>
      <c r="AZ53" s="15"/>
      <c r="BA53" s="15"/>
      <c r="BB53" s="15"/>
      <c r="BC53" s="15"/>
      <c r="BD53" s="15"/>
      <c r="BE53" s="15"/>
      <c r="BF53" s="15"/>
      <c r="BG53" s="15"/>
      <c r="BH53" s="15"/>
      <c r="BI53" s="15"/>
      <c r="BJ53" s="15"/>
      <c r="BK53" s="15"/>
      <c r="BL53" s="15"/>
    </row>
    <row r="54" spans="1:64" s="3" customFormat="1" ht="30" customHeight="1" thickBot="1" x14ac:dyDescent="0.35">
      <c r="A54" s="18"/>
      <c r="B54" s="24" t="s">
        <v>60</v>
      </c>
      <c r="C54" s="22" t="s">
        <v>31</v>
      </c>
      <c r="D54" s="14">
        <v>0.8</v>
      </c>
      <c r="E54" s="29">
        <f>E53</f>
        <v>44596</v>
      </c>
      <c r="F54" s="29">
        <f>F53</f>
        <v>44617</v>
      </c>
      <c r="G54" s="13"/>
      <c r="H54" s="13"/>
      <c r="I54" s="15"/>
      <c r="J54" s="15"/>
      <c r="K54" s="15"/>
      <c r="L54" s="15"/>
      <c r="M54" s="15"/>
      <c r="N54" s="15"/>
      <c r="O54" s="15"/>
      <c r="P54" s="15"/>
      <c r="Q54" s="15"/>
      <c r="R54" s="15"/>
      <c r="S54" s="15"/>
      <c r="T54" s="15"/>
      <c r="U54" s="15"/>
      <c r="V54" s="15"/>
      <c r="W54" s="15"/>
      <c r="X54" s="15"/>
      <c r="Y54" s="15"/>
      <c r="Z54" s="15"/>
      <c r="AA54" s="15"/>
      <c r="AB54" s="15"/>
      <c r="AC54" s="15"/>
      <c r="AD54" s="15"/>
      <c r="AE54" s="15"/>
      <c r="AF54" s="15"/>
      <c r="AG54" s="15"/>
      <c r="AH54" s="15"/>
      <c r="AI54" s="15"/>
      <c r="AJ54" s="15"/>
      <c r="AK54" s="15"/>
      <c r="AL54" s="15"/>
      <c r="AM54" s="15"/>
      <c r="AN54" s="15"/>
      <c r="AO54" s="15"/>
      <c r="AP54" s="15"/>
      <c r="AQ54" s="15"/>
      <c r="AR54" s="15"/>
      <c r="AS54" s="15"/>
      <c r="AT54" s="15"/>
      <c r="AU54" s="15"/>
      <c r="AV54" s="15"/>
      <c r="AW54" s="15"/>
      <c r="AX54" s="15"/>
      <c r="AY54" s="15"/>
      <c r="AZ54" s="15"/>
      <c r="BA54" s="15"/>
      <c r="BB54" s="15"/>
      <c r="BC54" s="15"/>
      <c r="BD54" s="15"/>
      <c r="BE54" s="15"/>
      <c r="BF54" s="15"/>
      <c r="BG54" s="15"/>
      <c r="BH54" s="15"/>
      <c r="BI54" s="15"/>
      <c r="BJ54" s="15"/>
      <c r="BK54" s="15"/>
      <c r="BL54" s="15"/>
    </row>
    <row r="55" spans="1:64" s="3" customFormat="1" ht="30" customHeight="1" thickBot="1" x14ac:dyDescent="0.35">
      <c r="A55" s="18"/>
      <c r="B55" s="24" t="s">
        <v>92</v>
      </c>
      <c r="C55" s="22" t="s">
        <v>72</v>
      </c>
      <c r="D55" s="14">
        <v>1</v>
      </c>
      <c r="E55" s="29">
        <f>F51+1</f>
        <v>44596</v>
      </c>
      <c r="F55" s="29">
        <f>E55+21</f>
        <v>44617</v>
      </c>
      <c r="G55" s="13"/>
      <c r="H55" s="13"/>
      <c r="I55" s="15"/>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c r="AJ55" s="15"/>
      <c r="AK55" s="15"/>
      <c r="AL55" s="15"/>
      <c r="AM55" s="15"/>
      <c r="AN55" s="15"/>
      <c r="AO55" s="15"/>
      <c r="AP55" s="15"/>
      <c r="AQ55" s="15"/>
      <c r="AR55" s="15"/>
      <c r="AS55" s="15"/>
      <c r="AT55" s="15"/>
      <c r="AU55" s="15"/>
      <c r="AV55" s="15"/>
      <c r="AW55" s="15"/>
      <c r="AX55" s="15"/>
      <c r="AY55" s="15"/>
      <c r="AZ55" s="15"/>
      <c r="BA55" s="15"/>
      <c r="BB55" s="15"/>
      <c r="BC55" s="15"/>
      <c r="BD55" s="15"/>
      <c r="BE55" s="15"/>
      <c r="BF55" s="15"/>
      <c r="BG55" s="15"/>
      <c r="BH55" s="15"/>
      <c r="BI55" s="15"/>
      <c r="BJ55" s="15"/>
      <c r="BK55" s="15"/>
      <c r="BL55" s="15"/>
    </row>
    <row r="56" spans="1:64" s="3" customFormat="1" ht="30" customHeight="1" thickBot="1" x14ac:dyDescent="0.35">
      <c r="A56" s="18"/>
      <c r="B56" s="24" t="s">
        <v>91</v>
      </c>
      <c r="C56" s="22" t="s">
        <v>72</v>
      </c>
      <c r="D56" s="14">
        <v>1</v>
      </c>
      <c r="E56" s="29">
        <f>F55+1</f>
        <v>44618</v>
      </c>
      <c r="F56" s="29">
        <f>E56+4</f>
        <v>44622</v>
      </c>
      <c r="G56" s="13"/>
      <c r="H56" s="13"/>
      <c r="I56" s="15"/>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c r="AJ56" s="15"/>
      <c r="AK56" s="15"/>
      <c r="AL56" s="15"/>
      <c r="AM56" s="15"/>
      <c r="AN56" s="15"/>
      <c r="AO56" s="15"/>
      <c r="AP56" s="15"/>
      <c r="AQ56" s="15"/>
      <c r="AR56" s="15"/>
      <c r="AS56" s="15"/>
      <c r="AT56" s="15"/>
      <c r="AU56" s="15"/>
      <c r="AV56" s="15"/>
      <c r="AW56" s="15"/>
      <c r="AX56" s="15"/>
      <c r="AY56" s="15"/>
      <c r="AZ56" s="15"/>
      <c r="BA56" s="15"/>
      <c r="BB56" s="15"/>
      <c r="BC56" s="15"/>
      <c r="BD56" s="15"/>
      <c r="BE56" s="15"/>
      <c r="BF56" s="15"/>
      <c r="BG56" s="15"/>
      <c r="BH56" s="15"/>
      <c r="BI56" s="15"/>
      <c r="BJ56" s="15"/>
      <c r="BK56" s="15"/>
      <c r="BL56" s="15"/>
    </row>
    <row r="57" spans="1:64" s="3" customFormat="1" ht="30" customHeight="1" thickBot="1" x14ac:dyDescent="0.35">
      <c r="A57" s="18"/>
      <c r="B57" s="33" t="s">
        <v>40</v>
      </c>
      <c r="C57" s="34" t="s">
        <v>26</v>
      </c>
      <c r="D57" s="35">
        <v>1</v>
      </c>
      <c r="E57" s="36">
        <f>F48+37</f>
        <v>44623</v>
      </c>
      <c r="F57" s="36">
        <f>E57</f>
        <v>44623</v>
      </c>
      <c r="G57" s="13"/>
      <c r="H57" s="13">
        <f t="shared" si="4"/>
        <v>1</v>
      </c>
      <c r="I57" s="15"/>
      <c r="J57" s="15"/>
      <c r="K57" s="15"/>
      <c r="L57" s="15"/>
      <c r="M57" s="15"/>
      <c r="N57" s="15"/>
      <c r="O57" s="15"/>
      <c r="P57" s="15"/>
      <c r="Q57" s="15"/>
      <c r="R57" s="15"/>
      <c r="S57" s="15"/>
      <c r="T57" s="15"/>
      <c r="U57" s="15"/>
      <c r="V57" s="15"/>
      <c r="W57" s="15"/>
      <c r="X57" s="15"/>
      <c r="Y57" s="15"/>
      <c r="Z57" s="15"/>
      <c r="AA57" s="15"/>
      <c r="AB57" s="15"/>
      <c r="AC57" s="15"/>
      <c r="AD57" s="15"/>
      <c r="AE57" s="15"/>
      <c r="AF57" s="15"/>
      <c r="AG57" s="15"/>
      <c r="AH57" s="15"/>
      <c r="AI57" s="15"/>
      <c r="AJ57" s="15"/>
      <c r="AK57" s="15"/>
      <c r="AL57" s="15"/>
      <c r="AM57" s="15"/>
      <c r="AN57" s="15"/>
      <c r="AO57" s="15"/>
      <c r="AP57" s="15"/>
      <c r="AQ57" s="15"/>
      <c r="AR57" s="15"/>
      <c r="AS57" s="15"/>
      <c r="AT57" s="15"/>
      <c r="AU57" s="15"/>
      <c r="AV57" s="15"/>
      <c r="AW57" s="15"/>
      <c r="AX57" s="15"/>
      <c r="AY57" s="15"/>
      <c r="AZ57" s="15"/>
      <c r="BA57" s="15"/>
      <c r="BB57" s="15"/>
      <c r="BC57" s="15"/>
      <c r="BD57" s="15"/>
      <c r="BE57" s="15"/>
      <c r="BF57" s="15"/>
      <c r="BG57" s="15"/>
      <c r="BH57" s="15"/>
      <c r="BI57" s="15"/>
      <c r="BJ57" s="15"/>
      <c r="BK57" s="15"/>
      <c r="BL57" s="15"/>
    </row>
    <row r="58" spans="1:64" s="3" customFormat="1" ht="30" customHeight="1" thickBot="1" x14ac:dyDescent="0.35">
      <c r="A58" s="18" t="s">
        <v>8</v>
      </c>
      <c r="B58" s="37" t="s">
        <v>66</v>
      </c>
      <c r="C58" s="38"/>
      <c r="D58" s="39"/>
      <c r="E58" s="40"/>
      <c r="F58" s="40"/>
      <c r="G58" s="13"/>
      <c r="H58" s="13" t="str">
        <f t="shared" si="4"/>
        <v/>
      </c>
      <c r="I58" s="15"/>
      <c r="J58" s="15"/>
      <c r="K58" s="15"/>
      <c r="L58" s="15"/>
      <c r="M58" s="15"/>
      <c r="N58" s="15"/>
      <c r="O58" s="15"/>
      <c r="P58" s="15"/>
      <c r="Q58" s="15"/>
      <c r="R58" s="15"/>
      <c r="S58" s="15"/>
      <c r="T58" s="15"/>
      <c r="U58" s="15"/>
      <c r="V58" s="15"/>
      <c r="W58" s="15"/>
      <c r="X58" s="15"/>
      <c r="Y58" s="15"/>
      <c r="Z58" s="15"/>
      <c r="AA58" s="15"/>
      <c r="AB58" s="15"/>
      <c r="AC58" s="15"/>
      <c r="AD58" s="15"/>
      <c r="AE58" s="15"/>
      <c r="AF58" s="15"/>
      <c r="AG58" s="15"/>
      <c r="AH58" s="15"/>
      <c r="AI58" s="15"/>
      <c r="AJ58" s="15"/>
      <c r="AK58" s="15"/>
      <c r="AL58" s="15"/>
      <c r="AM58" s="15"/>
      <c r="AN58" s="15"/>
      <c r="AO58" s="15"/>
      <c r="AP58" s="15"/>
      <c r="AQ58" s="15"/>
      <c r="AR58" s="15"/>
      <c r="AS58" s="15"/>
      <c r="AT58" s="15"/>
      <c r="AU58" s="15"/>
      <c r="AV58" s="15"/>
      <c r="AW58" s="15"/>
      <c r="AX58" s="15"/>
      <c r="AY58" s="15"/>
      <c r="AZ58" s="15"/>
      <c r="BA58" s="15"/>
      <c r="BB58" s="15"/>
      <c r="BC58" s="15"/>
      <c r="BD58" s="15"/>
      <c r="BE58" s="15"/>
      <c r="BF58" s="15"/>
      <c r="BG58" s="15"/>
      <c r="BH58" s="15"/>
      <c r="BI58" s="15"/>
      <c r="BJ58" s="15"/>
      <c r="BK58" s="15"/>
      <c r="BL58" s="15"/>
    </row>
    <row r="59" spans="1:64" s="3" customFormat="1" ht="30" customHeight="1" thickBot="1" x14ac:dyDescent="0.35">
      <c r="A59" s="18"/>
      <c r="B59" s="24" t="s">
        <v>41</v>
      </c>
      <c r="C59" s="22" t="s">
        <v>73</v>
      </c>
      <c r="D59" s="14">
        <v>1</v>
      </c>
      <c r="E59" s="29">
        <v>44624</v>
      </c>
      <c r="F59" s="29">
        <v>44624</v>
      </c>
      <c r="G59" s="13"/>
      <c r="H59" s="13">
        <f t="shared" si="4"/>
        <v>1</v>
      </c>
      <c r="I59" s="15"/>
      <c r="J59" s="15"/>
      <c r="K59" s="15"/>
      <c r="L59" s="15"/>
      <c r="M59" s="15"/>
      <c r="N59" s="15"/>
      <c r="O59" s="15"/>
      <c r="P59" s="15"/>
      <c r="Q59" s="15"/>
      <c r="R59" s="15"/>
      <c r="S59" s="15"/>
      <c r="T59" s="15"/>
      <c r="U59" s="15"/>
      <c r="V59" s="15"/>
      <c r="W59" s="15"/>
      <c r="X59" s="15"/>
      <c r="Y59" s="15"/>
      <c r="Z59" s="15"/>
      <c r="AA59" s="15"/>
      <c r="AB59" s="15"/>
      <c r="AC59" s="15"/>
      <c r="AD59" s="15"/>
      <c r="AE59" s="15"/>
      <c r="AF59" s="15"/>
      <c r="AG59" s="15"/>
      <c r="AH59" s="15"/>
      <c r="AI59" s="15"/>
      <c r="AJ59" s="15"/>
      <c r="AK59" s="15"/>
      <c r="AL59" s="15"/>
      <c r="AM59" s="15"/>
      <c r="AN59" s="15"/>
      <c r="AO59" s="15"/>
      <c r="AP59" s="15"/>
      <c r="AQ59" s="15"/>
      <c r="AR59" s="15"/>
      <c r="AS59" s="15"/>
      <c r="AT59" s="15"/>
      <c r="AU59" s="15"/>
      <c r="AV59" s="15"/>
      <c r="AW59" s="15"/>
      <c r="AX59" s="15"/>
      <c r="AY59" s="15"/>
      <c r="AZ59" s="15"/>
      <c r="BA59" s="15"/>
      <c r="BB59" s="15"/>
      <c r="BC59" s="15"/>
      <c r="BD59" s="15"/>
      <c r="BE59" s="15"/>
      <c r="BF59" s="15"/>
      <c r="BG59" s="15"/>
      <c r="BH59" s="15"/>
      <c r="BI59" s="15"/>
      <c r="BJ59" s="15"/>
      <c r="BK59" s="15"/>
      <c r="BL59" s="15"/>
    </row>
    <row r="60" spans="1:64" s="3" customFormat="1" ht="30" customHeight="1" thickBot="1" x14ac:dyDescent="0.35">
      <c r="A60" s="18"/>
      <c r="B60" s="24" t="s">
        <v>42</v>
      </c>
      <c r="C60" s="22" t="s">
        <v>26</v>
      </c>
      <c r="D60" s="14">
        <v>1</v>
      </c>
      <c r="E60" s="29">
        <v>44625</v>
      </c>
      <c r="F60" s="29">
        <v>44631</v>
      </c>
      <c r="G60" s="13"/>
      <c r="H60" s="13">
        <f t="shared" si="4"/>
        <v>7</v>
      </c>
      <c r="I60" s="15"/>
      <c r="J60" s="15"/>
      <c r="K60" s="15"/>
      <c r="L60" s="15"/>
      <c r="M60" s="15"/>
      <c r="N60" s="15"/>
      <c r="O60" s="15"/>
      <c r="P60" s="15"/>
      <c r="Q60" s="15"/>
      <c r="R60" s="15"/>
      <c r="S60" s="15"/>
      <c r="T60" s="15"/>
      <c r="U60" s="15"/>
      <c r="V60" s="15"/>
      <c r="W60" s="15"/>
      <c r="X60" s="15"/>
      <c r="Y60" s="15"/>
      <c r="Z60" s="15"/>
      <c r="AA60" s="15"/>
      <c r="AB60" s="15"/>
      <c r="AC60" s="15"/>
      <c r="AD60" s="15"/>
      <c r="AE60" s="15"/>
      <c r="AF60" s="15"/>
      <c r="AG60" s="15"/>
      <c r="AH60" s="15"/>
      <c r="AI60" s="15"/>
      <c r="AJ60" s="15"/>
      <c r="AK60" s="15"/>
      <c r="AL60" s="15"/>
      <c r="AM60" s="15"/>
      <c r="AN60" s="15"/>
      <c r="AO60" s="15"/>
      <c r="AP60" s="15"/>
      <c r="AQ60" s="15"/>
      <c r="AR60" s="15"/>
      <c r="AS60" s="15"/>
      <c r="AT60" s="15"/>
      <c r="AU60" s="15"/>
      <c r="AV60" s="15"/>
      <c r="AW60" s="15"/>
      <c r="AX60" s="15"/>
      <c r="AY60" s="15"/>
      <c r="AZ60" s="15"/>
      <c r="BA60" s="15"/>
      <c r="BB60" s="15"/>
      <c r="BC60" s="15"/>
      <c r="BD60" s="15"/>
      <c r="BE60" s="15"/>
      <c r="BF60" s="15"/>
      <c r="BG60" s="15"/>
      <c r="BH60" s="15"/>
      <c r="BI60" s="15"/>
      <c r="BJ60" s="15"/>
      <c r="BK60" s="15"/>
      <c r="BL60" s="15"/>
    </row>
    <row r="61" spans="1:64" s="3" customFormat="1" ht="30" customHeight="1" thickBot="1" x14ac:dyDescent="0.35">
      <c r="A61" s="18"/>
      <c r="B61" s="24" t="s">
        <v>74</v>
      </c>
      <c r="C61" s="22" t="s">
        <v>27</v>
      </c>
      <c r="D61" s="14">
        <v>1</v>
      </c>
      <c r="E61" s="29">
        <v>44632</v>
      </c>
      <c r="F61" s="29">
        <v>44645</v>
      </c>
      <c r="G61" s="13"/>
      <c r="H61" s="13"/>
      <c r="I61" s="15"/>
      <c r="J61" s="15"/>
      <c r="K61" s="15"/>
      <c r="L61" s="15"/>
      <c r="M61" s="15"/>
      <c r="N61" s="15"/>
      <c r="O61" s="15"/>
      <c r="P61" s="15"/>
      <c r="Q61" s="15"/>
      <c r="R61" s="15"/>
      <c r="S61" s="15"/>
      <c r="T61" s="15"/>
      <c r="U61" s="15"/>
      <c r="V61" s="15"/>
      <c r="W61" s="15"/>
      <c r="X61" s="15"/>
      <c r="Y61" s="15"/>
      <c r="Z61" s="15"/>
      <c r="AA61" s="15"/>
      <c r="AB61" s="15"/>
      <c r="AC61" s="15"/>
      <c r="AD61" s="15"/>
      <c r="AE61" s="15"/>
      <c r="AF61" s="15"/>
      <c r="AG61" s="15"/>
      <c r="AH61" s="15"/>
      <c r="AI61" s="15"/>
      <c r="AJ61" s="15"/>
      <c r="AK61" s="15"/>
      <c r="AL61" s="15"/>
      <c r="AM61" s="15"/>
      <c r="AN61" s="15"/>
      <c r="AO61" s="15"/>
      <c r="AP61" s="15"/>
      <c r="AQ61" s="15"/>
      <c r="AR61" s="15"/>
      <c r="AS61" s="15"/>
      <c r="AT61" s="15"/>
      <c r="AU61" s="15"/>
      <c r="AV61" s="15"/>
      <c r="AW61" s="15"/>
      <c r="AX61" s="15"/>
      <c r="AY61" s="15"/>
      <c r="AZ61" s="15"/>
      <c r="BA61" s="15"/>
      <c r="BB61" s="15"/>
      <c r="BC61" s="15"/>
      <c r="BD61" s="15"/>
      <c r="BE61" s="15"/>
      <c r="BF61" s="15"/>
      <c r="BG61" s="15"/>
      <c r="BH61" s="15"/>
      <c r="BI61" s="15"/>
      <c r="BJ61" s="15"/>
      <c r="BK61" s="15"/>
      <c r="BL61" s="15"/>
    </row>
    <row r="62" spans="1:64" s="3" customFormat="1" ht="30" customHeight="1" thickBot="1" x14ac:dyDescent="0.35">
      <c r="A62" s="18"/>
      <c r="B62" s="24" t="s">
        <v>77</v>
      </c>
      <c r="C62" s="22" t="s">
        <v>75</v>
      </c>
      <c r="D62" s="14">
        <v>1</v>
      </c>
      <c r="E62" s="29">
        <v>44632</v>
      </c>
      <c r="F62" s="29">
        <v>44645</v>
      </c>
      <c r="G62" s="13"/>
      <c r="H62" s="13"/>
      <c r="I62" s="15"/>
      <c r="J62" s="15"/>
      <c r="K62" s="15"/>
      <c r="L62" s="15"/>
      <c r="M62" s="15"/>
      <c r="N62" s="15"/>
      <c r="O62" s="15"/>
      <c r="P62" s="15"/>
      <c r="Q62" s="15"/>
      <c r="R62" s="15"/>
      <c r="S62" s="15"/>
      <c r="T62" s="15"/>
      <c r="U62" s="15"/>
      <c r="V62" s="15"/>
      <c r="W62" s="15"/>
      <c r="X62" s="15"/>
      <c r="Y62" s="15"/>
      <c r="Z62" s="15"/>
      <c r="AA62" s="15"/>
      <c r="AB62" s="15"/>
      <c r="AC62" s="15"/>
      <c r="AD62" s="15"/>
      <c r="AE62" s="15"/>
      <c r="AF62" s="15"/>
      <c r="AG62" s="15"/>
      <c r="AH62" s="15"/>
      <c r="AI62" s="15"/>
      <c r="AJ62" s="15"/>
      <c r="AK62" s="15"/>
      <c r="AL62" s="15"/>
      <c r="AM62" s="15"/>
      <c r="AN62" s="15"/>
      <c r="AO62" s="15"/>
      <c r="AP62" s="15"/>
      <c r="AQ62" s="15"/>
      <c r="AR62" s="15"/>
      <c r="AS62" s="15"/>
      <c r="AT62" s="15"/>
      <c r="AU62" s="15"/>
      <c r="AV62" s="15"/>
      <c r="AW62" s="15"/>
      <c r="AX62" s="15"/>
      <c r="AY62" s="15"/>
      <c r="AZ62" s="15"/>
      <c r="BA62" s="15"/>
      <c r="BB62" s="15"/>
      <c r="BC62" s="15"/>
      <c r="BD62" s="15"/>
      <c r="BE62" s="15"/>
      <c r="BF62" s="15"/>
      <c r="BG62" s="15"/>
      <c r="BH62" s="15"/>
      <c r="BI62" s="15"/>
      <c r="BJ62" s="15"/>
      <c r="BK62" s="15"/>
      <c r="BL62" s="15"/>
    </row>
    <row r="63" spans="1:64" s="3" customFormat="1" ht="30" customHeight="1" thickBot="1" x14ac:dyDescent="0.35">
      <c r="A63" s="18"/>
      <c r="B63" s="24" t="s">
        <v>76</v>
      </c>
      <c r="C63" s="22" t="s">
        <v>27</v>
      </c>
      <c r="D63" s="14">
        <v>1</v>
      </c>
      <c r="E63" s="29">
        <v>44632</v>
      </c>
      <c r="F63" s="29">
        <v>44645</v>
      </c>
      <c r="G63" s="13"/>
      <c r="H63" s="13"/>
      <c r="I63" s="15"/>
      <c r="J63" s="15"/>
      <c r="K63" s="15"/>
      <c r="L63" s="15"/>
      <c r="M63" s="15"/>
      <c r="N63" s="15"/>
      <c r="O63" s="15"/>
      <c r="P63" s="15"/>
      <c r="Q63" s="15"/>
      <c r="R63" s="15"/>
      <c r="S63" s="15"/>
      <c r="T63" s="15"/>
      <c r="U63" s="15"/>
      <c r="V63" s="15"/>
      <c r="W63" s="15"/>
      <c r="X63" s="15"/>
      <c r="Y63" s="15"/>
      <c r="Z63" s="15"/>
      <c r="AA63" s="15"/>
      <c r="AB63" s="15"/>
      <c r="AC63" s="15"/>
      <c r="AD63" s="15"/>
      <c r="AE63" s="15"/>
      <c r="AF63" s="15"/>
      <c r="AG63" s="15"/>
      <c r="AH63" s="15"/>
      <c r="AI63" s="15"/>
      <c r="AJ63" s="15"/>
      <c r="AK63" s="15"/>
      <c r="AL63" s="15"/>
      <c r="AM63" s="15"/>
      <c r="AN63" s="15"/>
      <c r="AO63" s="15"/>
      <c r="AP63" s="15"/>
      <c r="AQ63" s="15"/>
      <c r="AR63" s="15"/>
      <c r="AS63" s="15"/>
      <c r="AT63" s="15"/>
      <c r="AU63" s="15"/>
      <c r="AV63" s="15"/>
      <c r="AW63" s="15"/>
      <c r="AX63" s="15"/>
      <c r="AY63" s="15"/>
      <c r="AZ63" s="15"/>
      <c r="BA63" s="15"/>
      <c r="BB63" s="15"/>
      <c r="BC63" s="15"/>
      <c r="BD63" s="15"/>
      <c r="BE63" s="15"/>
      <c r="BF63" s="15"/>
      <c r="BG63" s="15"/>
      <c r="BH63" s="15"/>
      <c r="BI63" s="15"/>
      <c r="BJ63" s="15"/>
      <c r="BK63" s="15"/>
      <c r="BL63" s="15"/>
    </row>
    <row r="64" spans="1:64" s="3" customFormat="1" ht="30" customHeight="1" thickBot="1" x14ac:dyDescent="0.35">
      <c r="A64" s="18"/>
      <c r="B64" s="24" t="s">
        <v>93</v>
      </c>
      <c r="C64" s="22" t="s">
        <v>73</v>
      </c>
      <c r="D64" s="14">
        <v>0.4</v>
      </c>
      <c r="E64" s="29">
        <v>44632</v>
      </c>
      <c r="F64" s="29">
        <v>44645</v>
      </c>
      <c r="G64" s="13"/>
      <c r="H64" s="13">
        <f t="shared" si="4"/>
        <v>14</v>
      </c>
      <c r="I64" s="15"/>
      <c r="J64" s="15"/>
      <c r="K64" s="15"/>
      <c r="L64" s="15"/>
      <c r="M64" s="15"/>
      <c r="N64" s="15"/>
      <c r="O64" s="15"/>
      <c r="P64" s="15"/>
      <c r="Q64" s="15"/>
      <c r="R64" s="15"/>
      <c r="S64" s="15"/>
      <c r="T64" s="15"/>
      <c r="U64" s="15"/>
      <c r="V64" s="15"/>
      <c r="W64" s="15"/>
      <c r="X64" s="15"/>
      <c r="Y64" s="15"/>
      <c r="Z64" s="15"/>
      <c r="AA64" s="15"/>
      <c r="AB64" s="15"/>
      <c r="AC64" s="15"/>
      <c r="AD64" s="15"/>
      <c r="AE64" s="15"/>
      <c r="AF64" s="15"/>
      <c r="AG64" s="15"/>
      <c r="AH64" s="15"/>
      <c r="AI64" s="15"/>
      <c r="AJ64" s="15"/>
      <c r="AK64" s="15"/>
      <c r="AL64" s="15"/>
      <c r="AM64" s="15"/>
      <c r="AN64" s="15"/>
      <c r="AO64" s="15"/>
      <c r="AP64" s="15"/>
      <c r="AQ64" s="15"/>
      <c r="AR64" s="15"/>
      <c r="AS64" s="15"/>
      <c r="AT64" s="15"/>
      <c r="AU64" s="15"/>
      <c r="AV64" s="15"/>
      <c r="AW64" s="15"/>
      <c r="AX64" s="15"/>
      <c r="AY64" s="15"/>
      <c r="AZ64" s="15"/>
      <c r="BA64" s="15"/>
      <c r="BB64" s="15"/>
      <c r="BC64" s="15"/>
      <c r="BD64" s="15"/>
      <c r="BE64" s="15"/>
      <c r="BF64" s="15"/>
      <c r="BG64" s="15"/>
      <c r="BH64" s="15"/>
      <c r="BI64" s="15"/>
      <c r="BJ64" s="15"/>
      <c r="BK64" s="15"/>
      <c r="BL64" s="15"/>
    </row>
    <row r="65" spans="1:64" s="3" customFormat="1" ht="30" customHeight="1" thickBot="1" x14ac:dyDescent="0.35">
      <c r="A65" s="18"/>
      <c r="B65" s="24" t="s">
        <v>95</v>
      </c>
      <c r="C65" s="22" t="s">
        <v>73</v>
      </c>
      <c r="D65" s="14">
        <v>0.1</v>
      </c>
      <c r="E65" s="29">
        <v>44632</v>
      </c>
      <c r="F65" s="29">
        <v>44645</v>
      </c>
      <c r="G65" s="13"/>
      <c r="H65" s="13"/>
      <c r="I65" s="15"/>
      <c r="J65" s="15"/>
      <c r="K65" s="15"/>
      <c r="L65" s="15"/>
      <c r="M65" s="15"/>
      <c r="N65" s="15"/>
      <c r="O65" s="15"/>
      <c r="P65" s="15"/>
      <c r="Q65" s="15"/>
      <c r="R65" s="15"/>
      <c r="S65" s="15"/>
      <c r="T65" s="15"/>
      <c r="U65" s="15"/>
      <c r="V65" s="15"/>
      <c r="W65" s="15"/>
      <c r="X65" s="15"/>
      <c r="Y65" s="15"/>
      <c r="Z65" s="15"/>
      <c r="AA65" s="15"/>
      <c r="AB65" s="15"/>
      <c r="AC65" s="15"/>
      <c r="AD65" s="15"/>
      <c r="AE65" s="15"/>
      <c r="AF65" s="15"/>
      <c r="AG65" s="15"/>
      <c r="AH65" s="15"/>
      <c r="AI65" s="15"/>
      <c r="AJ65" s="15"/>
      <c r="AK65" s="15"/>
      <c r="AL65" s="15"/>
      <c r="AM65" s="15"/>
      <c r="AN65" s="15"/>
      <c r="AO65" s="15"/>
      <c r="AP65" s="15"/>
      <c r="AQ65" s="15"/>
      <c r="AR65" s="15"/>
      <c r="AS65" s="15"/>
      <c r="AT65" s="15"/>
      <c r="AU65" s="15"/>
      <c r="AV65" s="15"/>
      <c r="AW65" s="15"/>
      <c r="AX65" s="15"/>
      <c r="AY65" s="15"/>
      <c r="AZ65" s="15"/>
      <c r="BA65" s="15"/>
      <c r="BB65" s="15"/>
      <c r="BC65" s="15"/>
      <c r="BD65" s="15"/>
      <c r="BE65" s="15"/>
      <c r="BF65" s="15"/>
      <c r="BG65" s="15"/>
      <c r="BH65" s="15"/>
      <c r="BI65" s="15"/>
      <c r="BJ65" s="15"/>
      <c r="BK65" s="15"/>
      <c r="BL65" s="15"/>
    </row>
    <row r="66" spans="1:64" s="3" customFormat="1" ht="30" customHeight="1" thickBot="1" x14ac:dyDescent="0.35">
      <c r="A66" s="18" t="s">
        <v>8</v>
      </c>
      <c r="B66" s="37" t="s">
        <v>67</v>
      </c>
      <c r="C66" s="38"/>
      <c r="D66" s="39"/>
      <c r="E66" s="40"/>
      <c r="F66" s="40"/>
      <c r="G66" s="13"/>
      <c r="H66" s="13" t="str">
        <f t="shared" si="4"/>
        <v/>
      </c>
      <c r="I66" s="15"/>
      <c r="J66" s="15"/>
      <c r="K66" s="15"/>
      <c r="L66" s="15"/>
      <c r="M66" s="15"/>
      <c r="N66" s="15"/>
      <c r="O66" s="15"/>
      <c r="P66" s="15"/>
      <c r="Q66" s="15"/>
      <c r="R66" s="15"/>
      <c r="S66" s="15"/>
      <c r="T66" s="15"/>
      <c r="U66" s="15"/>
      <c r="V66" s="15"/>
      <c r="W66" s="15"/>
      <c r="X66" s="15"/>
      <c r="Y66" s="15"/>
      <c r="Z66" s="15"/>
      <c r="AA66" s="15"/>
      <c r="AB66" s="15"/>
      <c r="AC66" s="15"/>
      <c r="AD66" s="15"/>
      <c r="AE66" s="15"/>
      <c r="AF66" s="15"/>
      <c r="AG66" s="15"/>
      <c r="AH66" s="15"/>
      <c r="AI66" s="15"/>
      <c r="AJ66" s="15"/>
      <c r="AK66" s="15"/>
      <c r="AL66" s="15"/>
      <c r="AM66" s="15"/>
      <c r="AN66" s="15"/>
      <c r="AO66" s="15"/>
      <c r="AP66" s="15"/>
      <c r="AQ66" s="15"/>
      <c r="AR66" s="15"/>
      <c r="AS66" s="15"/>
      <c r="AT66" s="15"/>
      <c r="AU66" s="15"/>
      <c r="AV66" s="15"/>
      <c r="AW66" s="15"/>
      <c r="AX66" s="15"/>
      <c r="AY66" s="15"/>
      <c r="AZ66" s="15"/>
      <c r="BA66" s="15"/>
      <c r="BB66" s="15"/>
      <c r="BC66" s="15"/>
      <c r="BD66" s="15"/>
      <c r="BE66" s="15"/>
      <c r="BF66" s="15"/>
      <c r="BG66" s="15"/>
      <c r="BH66" s="15"/>
      <c r="BI66" s="15"/>
      <c r="BJ66" s="15"/>
      <c r="BK66" s="15"/>
      <c r="BL66" s="15"/>
    </row>
    <row r="67" spans="1:64" s="3" customFormat="1" ht="30" customHeight="1" thickBot="1" x14ac:dyDescent="0.35">
      <c r="A67" s="18"/>
      <c r="B67" s="24" t="s">
        <v>42</v>
      </c>
      <c r="C67" s="22" t="s">
        <v>26</v>
      </c>
      <c r="D67" s="14">
        <v>0</v>
      </c>
      <c r="E67" s="29">
        <v>44646</v>
      </c>
      <c r="F67" s="29">
        <v>44646</v>
      </c>
      <c r="G67" s="13"/>
      <c r="H67" s="13">
        <f t="shared" si="4"/>
        <v>1</v>
      </c>
      <c r="I67" s="15"/>
      <c r="J67" s="15"/>
      <c r="K67" s="15"/>
      <c r="L67" s="15"/>
      <c r="M67" s="15"/>
      <c r="N67" s="15"/>
      <c r="O67" s="15"/>
      <c r="P67" s="15"/>
      <c r="Q67" s="15"/>
      <c r="R67" s="15"/>
      <c r="S67" s="15"/>
      <c r="T67" s="15"/>
      <c r="U67" s="15"/>
      <c r="V67" s="15"/>
      <c r="W67" s="15"/>
      <c r="X67" s="15"/>
      <c r="Y67" s="15"/>
      <c r="Z67" s="15"/>
      <c r="AA67" s="15"/>
      <c r="AB67" s="15"/>
      <c r="AC67" s="15"/>
      <c r="AD67" s="15"/>
      <c r="AE67" s="15"/>
      <c r="AF67" s="15"/>
      <c r="AG67" s="15"/>
      <c r="AH67" s="15"/>
      <c r="AI67" s="15"/>
      <c r="AJ67" s="15"/>
      <c r="AK67" s="15"/>
      <c r="AL67" s="15"/>
      <c r="AM67" s="15"/>
      <c r="AN67" s="15"/>
      <c r="AO67" s="15"/>
      <c r="AP67" s="15"/>
      <c r="AQ67" s="15"/>
      <c r="AR67" s="15"/>
      <c r="AS67" s="15"/>
      <c r="AT67" s="15"/>
      <c r="AU67" s="15"/>
      <c r="AV67" s="15"/>
      <c r="AW67" s="15"/>
      <c r="AX67" s="15"/>
      <c r="AY67" s="15"/>
      <c r="AZ67" s="15"/>
      <c r="BA67" s="15"/>
      <c r="BB67" s="15"/>
      <c r="BC67" s="15"/>
      <c r="BD67" s="15"/>
      <c r="BE67" s="15"/>
      <c r="BF67" s="15"/>
      <c r="BG67" s="15"/>
      <c r="BH67" s="15"/>
      <c r="BI67" s="15"/>
      <c r="BJ67" s="15"/>
      <c r="BK67" s="15"/>
      <c r="BL67" s="15"/>
    </row>
    <row r="68" spans="1:64" s="3" customFormat="1" ht="30" customHeight="1" thickBot="1" x14ac:dyDescent="0.35">
      <c r="A68" s="18"/>
      <c r="B68" s="24" t="s">
        <v>96</v>
      </c>
      <c r="C68" s="22" t="s">
        <v>73</v>
      </c>
      <c r="D68" s="14">
        <v>0</v>
      </c>
      <c r="E68" s="29">
        <v>44648</v>
      </c>
      <c r="F68" s="29">
        <v>44651</v>
      </c>
      <c r="G68" s="13"/>
      <c r="H68" s="13"/>
      <c r="I68" s="15"/>
      <c r="J68" s="15"/>
      <c r="K68" s="15"/>
      <c r="L68" s="15"/>
      <c r="M68" s="15"/>
      <c r="N68" s="15"/>
      <c r="O68" s="15"/>
      <c r="P68" s="15"/>
      <c r="Q68" s="15"/>
      <c r="R68" s="15"/>
      <c r="S68" s="15"/>
      <c r="T68" s="15"/>
      <c r="U68" s="15"/>
      <c r="V68" s="15"/>
      <c r="W68" s="15"/>
      <c r="X68" s="15"/>
      <c r="Y68" s="15"/>
      <c r="Z68" s="15"/>
      <c r="AA68" s="15"/>
      <c r="AB68" s="15"/>
      <c r="AC68" s="15"/>
      <c r="AD68" s="15"/>
      <c r="AE68" s="15"/>
      <c r="AF68" s="15"/>
      <c r="AG68" s="15"/>
      <c r="AH68" s="15"/>
      <c r="AI68" s="15"/>
      <c r="AJ68" s="15"/>
      <c r="AK68" s="15"/>
      <c r="AL68" s="15"/>
      <c r="AM68" s="15"/>
      <c r="AN68" s="15"/>
      <c r="AO68" s="15"/>
      <c r="AP68" s="15"/>
      <c r="AQ68" s="15"/>
      <c r="AR68" s="15"/>
      <c r="AS68" s="15"/>
      <c r="AT68" s="15"/>
      <c r="AU68" s="15"/>
      <c r="AV68" s="15"/>
      <c r="AW68" s="15"/>
      <c r="AX68" s="15"/>
      <c r="AY68" s="15"/>
      <c r="AZ68" s="15"/>
      <c r="BA68" s="15"/>
      <c r="BB68" s="15"/>
      <c r="BC68" s="15"/>
      <c r="BD68" s="15"/>
      <c r="BE68" s="15"/>
      <c r="BF68" s="15"/>
      <c r="BG68" s="15"/>
      <c r="BH68" s="15"/>
      <c r="BI68" s="15"/>
      <c r="BJ68" s="15"/>
      <c r="BK68" s="15"/>
      <c r="BL68" s="15"/>
    </row>
    <row r="69" spans="1:64" s="3" customFormat="1" ht="30" customHeight="1" thickBot="1" x14ac:dyDescent="0.35">
      <c r="A69" s="18"/>
      <c r="B69" s="24" t="s">
        <v>97</v>
      </c>
      <c r="C69" s="22" t="s">
        <v>26</v>
      </c>
      <c r="D69" s="14">
        <v>0</v>
      </c>
      <c r="E69" s="29">
        <v>44655</v>
      </c>
      <c r="F69" s="29">
        <v>44662</v>
      </c>
      <c r="G69" s="13"/>
      <c r="H69" s="13"/>
      <c r="I69" s="15"/>
      <c r="J69" s="15"/>
      <c r="K69" s="15"/>
      <c r="L69" s="15"/>
      <c r="M69" s="15"/>
      <c r="N69" s="15"/>
      <c r="O69" s="15"/>
      <c r="P69" s="15"/>
      <c r="Q69" s="15"/>
      <c r="R69" s="15"/>
      <c r="S69" s="15"/>
      <c r="T69" s="15"/>
      <c r="U69" s="15"/>
      <c r="V69" s="15"/>
      <c r="W69" s="15"/>
      <c r="X69" s="15"/>
      <c r="Y69" s="15"/>
      <c r="Z69" s="15"/>
      <c r="AA69" s="15"/>
      <c r="AB69" s="15"/>
      <c r="AC69" s="15"/>
      <c r="AD69" s="15"/>
      <c r="AE69" s="15"/>
      <c r="AF69" s="15"/>
      <c r="AG69" s="15"/>
      <c r="AH69" s="15"/>
      <c r="AI69" s="15"/>
      <c r="AJ69" s="15"/>
      <c r="AK69" s="15"/>
      <c r="AL69" s="15"/>
      <c r="AM69" s="15"/>
      <c r="AN69" s="15"/>
      <c r="AO69" s="15"/>
      <c r="AP69" s="15"/>
      <c r="AQ69" s="15"/>
      <c r="AR69" s="15"/>
      <c r="AS69" s="15"/>
      <c r="AT69" s="15"/>
      <c r="AU69" s="15"/>
      <c r="AV69" s="15"/>
      <c r="AW69" s="15"/>
      <c r="AX69" s="15"/>
      <c r="AY69" s="15"/>
      <c r="AZ69" s="15"/>
      <c r="BA69" s="15"/>
      <c r="BB69" s="15"/>
      <c r="BC69" s="15"/>
      <c r="BD69" s="15"/>
      <c r="BE69" s="15"/>
      <c r="BF69" s="15"/>
      <c r="BG69" s="15"/>
      <c r="BH69" s="15"/>
      <c r="BI69" s="15"/>
      <c r="BJ69" s="15"/>
      <c r="BK69" s="15"/>
      <c r="BL69" s="15"/>
    </row>
    <row r="70" spans="1:64" s="3" customFormat="1" ht="30" customHeight="1" thickBot="1" x14ac:dyDescent="0.35">
      <c r="A70" s="18"/>
      <c r="B70" s="24" t="s">
        <v>98</v>
      </c>
      <c r="C70" s="22" t="s">
        <v>72</v>
      </c>
      <c r="D70" s="14">
        <v>0.4</v>
      </c>
      <c r="E70" s="29">
        <v>44655</v>
      </c>
      <c r="F70" s="29">
        <v>44659</v>
      </c>
      <c r="G70" s="13"/>
      <c r="H70" s="13"/>
      <c r="I70" s="15"/>
      <c r="J70" s="15"/>
      <c r="K70" s="15"/>
      <c r="L70" s="15"/>
      <c r="M70" s="15"/>
      <c r="N70" s="15"/>
      <c r="O70" s="15"/>
      <c r="P70" s="15"/>
      <c r="Q70" s="15"/>
      <c r="R70" s="15"/>
      <c r="S70" s="15"/>
      <c r="T70" s="15"/>
      <c r="U70" s="15"/>
      <c r="V70" s="15"/>
      <c r="W70" s="15"/>
      <c r="X70" s="15"/>
      <c r="Y70" s="15"/>
      <c r="Z70" s="15"/>
      <c r="AA70" s="15"/>
      <c r="AB70" s="15"/>
      <c r="AC70" s="15"/>
      <c r="AD70" s="15"/>
      <c r="AE70" s="15"/>
      <c r="AF70" s="15"/>
      <c r="AG70" s="15"/>
      <c r="AH70" s="15"/>
      <c r="AI70" s="15"/>
      <c r="AJ70" s="15"/>
      <c r="AK70" s="15"/>
      <c r="AL70" s="15"/>
      <c r="AM70" s="15"/>
      <c r="AN70" s="15"/>
      <c r="AO70" s="15"/>
      <c r="AP70" s="15"/>
      <c r="AQ70" s="15"/>
      <c r="AR70" s="15"/>
      <c r="AS70" s="15"/>
      <c r="AT70" s="15"/>
      <c r="AU70" s="15"/>
      <c r="AV70" s="15"/>
      <c r="AW70" s="15"/>
      <c r="AX70" s="15"/>
      <c r="AY70" s="15"/>
      <c r="AZ70" s="15"/>
      <c r="BA70" s="15"/>
      <c r="BB70" s="15"/>
      <c r="BC70" s="15"/>
      <c r="BD70" s="15"/>
      <c r="BE70" s="15"/>
      <c r="BF70" s="15"/>
      <c r="BG70" s="15"/>
      <c r="BH70" s="15"/>
      <c r="BI70" s="15"/>
      <c r="BJ70" s="15"/>
      <c r="BK70" s="15"/>
      <c r="BL70" s="15"/>
    </row>
    <row r="71" spans="1:64" s="3" customFormat="1" ht="30" customHeight="1" thickBot="1" x14ac:dyDescent="0.35">
      <c r="A71" s="18"/>
      <c r="B71" s="24" t="s">
        <v>99</v>
      </c>
      <c r="C71" s="22" t="s">
        <v>72</v>
      </c>
      <c r="D71" s="14">
        <v>0</v>
      </c>
      <c r="E71" s="29">
        <v>44657</v>
      </c>
      <c r="F71" s="29">
        <v>44664</v>
      </c>
      <c r="G71" s="13"/>
      <c r="H71" s="13"/>
      <c r="I71" s="15"/>
      <c r="J71" s="15"/>
      <c r="K71" s="15"/>
      <c r="L71" s="15"/>
      <c r="M71" s="15"/>
      <c r="N71" s="15"/>
      <c r="O71" s="15"/>
      <c r="P71" s="15"/>
      <c r="Q71" s="15"/>
      <c r="R71" s="15"/>
      <c r="S71" s="15"/>
      <c r="T71" s="15"/>
      <c r="U71" s="15"/>
      <c r="V71" s="15"/>
      <c r="W71" s="15"/>
      <c r="X71" s="15"/>
      <c r="Y71" s="15"/>
      <c r="Z71" s="15"/>
      <c r="AA71" s="15"/>
      <c r="AB71" s="15"/>
      <c r="AC71" s="15"/>
      <c r="AD71" s="15"/>
      <c r="AE71" s="15"/>
      <c r="AF71" s="15"/>
      <c r="AG71" s="15"/>
      <c r="AH71" s="15"/>
      <c r="AI71" s="15"/>
      <c r="AJ71" s="15"/>
      <c r="AK71" s="15"/>
      <c r="AL71" s="15"/>
      <c r="AM71" s="15"/>
      <c r="AN71" s="15"/>
      <c r="AO71" s="15"/>
      <c r="AP71" s="15"/>
      <c r="AQ71" s="15"/>
      <c r="AR71" s="15"/>
      <c r="AS71" s="15"/>
      <c r="AT71" s="15"/>
      <c r="AU71" s="15"/>
      <c r="AV71" s="15"/>
      <c r="AW71" s="15"/>
      <c r="AX71" s="15"/>
      <c r="AY71" s="15"/>
      <c r="AZ71" s="15"/>
      <c r="BA71" s="15"/>
      <c r="BB71" s="15"/>
      <c r="BC71" s="15"/>
      <c r="BD71" s="15"/>
      <c r="BE71" s="15"/>
      <c r="BF71" s="15"/>
      <c r="BG71" s="15"/>
      <c r="BH71" s="15"/>
      <c r="BI71" s="15"/>
      <c r="BJ71" s="15"/>
      <c r="BK71" s="15"/>
      <c r="BL71" s="15"/>
    </row>
    <row r="72" spans="1:64" s="3" customFormat="1" ht="30" customHeight="1" thickBot="1" x14ac:dyDescent="0.35">
      <c r="A72" s="18"/>
      <c r="B72" s="24" t="s">
        <v>100</v>
      </c>
      <c r="C72" s="22" t="s">
        <v>31</v>
      </c>
      <c r="D72" s="14">
        <v>0.5</v>
      </c>
      <c r="E72" s="29">
        <v>44651</v>
      </c>
      <c r="F72" s="29">
        <v>44655</v>
      </c>
      <c r="G72" s="13"/>
      <c r="H72" s="13"/>
      <c r="I72" s="15"/>
      <c r="J72" s="15"/>
      <c r="K72" s="15"/>
      <c r="L72" s="15"/>
      <c r="M72" s="15"/>
      <c r="N72" s="15"/>
      <c r="O72" s="15"/>
      <c r="P72" s="15"/>
      <c r="Q72" s="15"/>
      <c r="R72" s="15"/>
      <c r="S72" s="15"/>
      <c r="T72" s="15"/>
      <c r="U72" s="15"/>
      <c r="V72" s="15"/>
      <c r="W72" s="15"/>
      <c r="X72" s="15"/>
      <c r="Y72" s="15"/>
      <c r="Z72" s="15"/>
      <c r="AA72" s="15"/>
      <c r="AB72" s="15"/>
      <c r="AC72" s="15"/>
      <c r="AD72" s="15"/>
      <c r="AE72" s="15"/>
      <c r="AF72" s="15"/>
      <c r="AG72" s="15"/>
      <c r="AH72" s="15"/>
      <c r="AI72" s="15"/>
      <c r="AJ72" s="15"/>
      <c r="AK72" s="15"/>
      <c r="AL72" s="15"/>
      <c r="AM72" s="15"/>
      <c r="AN72" s="15"/>
      <c r="AO72" s="15"/>
      <c r="AP72" s="15"/>
      <c r="AQ72" s="15"/>
      <c r="AR72" s="15"/>
      <c r="AS72" s="15"/>
      <c r="AT72" s="15"/>
      <c r="AU72" s="15"/>
      <c r="AV72" s="15"/>
      <c r="AW72" s="15"/>
      <c r="AX72" s="15"/>
      <c r="AY72" s="15"/>
      <c r="AZ72" s="15"/>
      <c r="BA72" s="15"/>
      <c r="BB72" s="15"/>
      <c r="BC72" s="15"/>
      <c r="BD72" s="15"/>
      <c r="BE72" s="15"/>
      <c r="BF72" s="15"/>
      <c r="BG72" s="15"/>
      <c r="BH72" s="15"/>
      <c r="BI72" s="15"/>
      <c r="BJ72" s="15"/>
      <c r="BK72" s="15"/>
      <c r="BL72" s="15"/>
    </row>
    <row r="73" spans="1:64" s="3" customFormat="1" ht="30" customHeight="1" thickBot="1" x14ac:dyDescent="0.35">
      <c r="A73" s="18"/>
      <c r="B73" s="24" t="s">
        <v>101</v>
      </c>
      <c r="C73" s="22" t="s">
        <v>30</v>
      </c>
      <c r="D73" s="14">
        <v>0.6</v>
      </c>
      <c r="E73" s="29">
        <v>44648</v>
      </c>
      <c r="F73" s="29">
        <v>44662</v>
      </c>
      <c r="G73" s="13"/>
      <c r="H73" s="13"/>
      <c r="I73" s="15"/>
      <c r="J73" s="15"/>
      <c r="K73" s="15"/>
      <c r="L73" s="15"/>
      <c r="M73" s="15"/>
      <c r="N73" s="15"/>
      <c r="O73" s="15"/>
      <c r="P73" s="15"/>
      <c r="Q73" s="15"/>
      <c r="R73" s="15"/>
      <c r="S73" s="15"/>
      <c r="T73" s="15"/>
      <c r="U73" s="15"/>
      <c r="V73" s="15"/>
      <c r="W73" s="15"/>
      <c r="X73" s="15"/>
      <c r="Y73" s="15"/>
      <c r="Z73" s="15"/>
      <c r="AA73" s="15"/>
      <c r="AB73" s="15"/>
      <c r="AC73" s="15"/>
      <c r="AD73" s="15"/>
      <c r="AE73" s="15"/>
      <c r="AF73" s="15"/>
      <c r="AG73" s="15"/>
      <c r="AH73" s="15"/>
      <c r="AI73" s="15"/>
      <c r="AJ73" s="15"/>
      <c r="AK73" s="15"/>
      <c r="AL73" s="15"/>
      <c r="AM73" s="15"/>
      <c r="AN73" s="15"/>
      <c r="AO73" s="15"/>
      <c r="AP73" s="15"/>
      <c r="AQ73" s="15"/>
      <c r="AR73" s="15"/>
      <c r="AS73" s="15"/>
      <c r="AT73" s="15"/>
      <c r="AU73" s="15"/>
      <c r="AV73" s="15"/>
      <c r="AW73" s="15"/>
      <c r="AX73" s="15"/>
      <c r="AY73" s="15"/>
      <c r="AZ73" s="15"/>
      <c r="BA73" s="15"/>
      <c r="BB73" s="15"/>
      <c r="BC73" s="15"/>
      <c r="BD73" s="15"/>
      <c r="BE73" s="15"/>
      <c r="BF73" s="15"/>
      <c r="BG73" s="15"/>
      <c r="BH73" s="15"/>
      <c r="BI73" s="15"/>
      <c r="BJ73" s="15"/>
      <c r="BK73" s="15"/>
      <c r="BL73" s="15"/>
    </row>
    <row r="74" spans="1:64" s="3" customFormat="1" ht="30" customHeight="1" thickBot="1" x14ac:dyDescent="0.35">
      <c r="A74" s="18"/>
      <c r="B74" s="24" t="s">
        <v>102</v>
      </c>
      <c r="C74" s="22" t="s">
        <v>31</v>
      </c>
      <c r="D74" s="14">
        <v>0</v>
      </c>
      <c r="E74" s="29">
        <v>44662</v>
      </c>
      <c r="F74" s="29">
        <v>44666</v>
      </c>
      <c r="G74" s="13"/>
      <c r="H74" s="13">
        <f t="shared" si="4"/>
        <v>5</v>
      </c>
      <c r="I74" s="15"/>
      <c r="J74" s="15"/>
      <c r="K74" s="15"/>
      <c r="L74" s="15"/>
      <c r="M74" s="15"/>
      <c r="N74" s="15"/>
      <c r="O74" s="15"/>
      <c r="P74" s="15"/>
      <c r="Q74" s="15"/>
      <c r="R74" s="15"/>
      <c r="S74" s="15"/>
      <c r="T74" s="15"/>
      <c r="U74" s="15"/>
      <c r="V74" s="15"/>
      <c r="W74" s="15"/>
      <c r="X74" s="15"/>
      <c r="Y74" s="15"/>
      <c r="Z74" s="15"/>
      <c r="AA74" s="15"/>
      <c r="AB74" s="15"/>
      <c r="AC74" s="15"/>
      <c r="AD74" s="15"/>
      <c r="AE74" s="15"/>
      <c r="AF74" s="15"/>
      <c r="AG74" s="15"/>
      <c r="AH74" s="15"/>
      <c r="AI74" s="15"/>
      <c r="AJ74" s="15"/>
      <c r="AK74" s="15"/>
      <c r="AL74" s="15"/>
      <c r="AM74" s="15"/>
      <c r="AN74" s="15"/>
      <c r="AO74" s="15"/>
      <c r="AP74" s="15"/>
      <c r="AQ74" s="15"/>
      <c r="AR74" s="15"/>
      <c r="AS74" s="15"/>
      <c r="AT74" s="15"/>
      <c r="AU74" s="15"/>
      <c r="AV74" s="15"/>
      <c r="AW74" s="15"/>
      <c r="AX74" s="15"/>
      <c r="AY74" s="15"/>
      <c r="AZ74" s="15"/>
      <c r="BA74" s="15"/>
      <c r="BB74" s="15"/>
      <c r="BC74" s="15"/>
      <c r="BD74" s="15"/>
      <c r="BE74" s="15"/>
      <c r="BF74" s="15"/>
      <c r="BG74" s="15"/>
      <c r="BH74" s="15"/>
      <c r="BI74" s="15"/>
      <c r="BJ74" s="15"/>
      <c r="BK74" s="15"/>
      <c r="BL74" s="15"/>
    </row>
    <row r="75" spans="1:64" s="3" customFormat="1" ht="30" customHeight="1" thickBot="1" x14ac:dyDescent="0.35">
      <c r="A75" s="18"/>
      <c r="B75" s="33" t="s">
        <v>44</v>
      </c>
      <c r="C75" s="34" t="s">
        <v>26</v>
      </c>
      <c r="D75" s="35">
        <v>0</v>
      </c>
      <c r="E75" s="36">
        <v>44655</v>
      </c>
      <c r="F75" s="36">
        <f>E75+12</f>
        <v>44667</v>
      </c>
      <c r="G75" s="13"/>
      <c r="H75" s="13">
        <f t="shared" si="4"/>
        <v>13</v>
      </c>
      <c r="I75" s="15"/>
      <c r="J75" s="15"/>
      <c r="K75" s="15"/>
      <c r="L75" s="15"/>
      <c r="M75" s="15"/>
      <c r="N75" s="15"/>
      <c r="O75" s="15"/>
      <c r="P75" s="15"/>
      <c r="Q75" s="15"/>
      <c r="R75" s="15"/>
      <c r="S75" s="15"/>
      <c r="T75" s="15"/>
      <c r="U75" s="15"/>
      <c r="V75" s="15"/>
      <c r="W75" s="15"/>
      <c r="X75" s="15"/>
      <c r="Y75" s="15"/>
      <c r="Z75" s="15"/>
      <c r="AA75" s="15"/>
      <c r="AB75" s="15"/>
      <c r="AC75" s="15"/>
      <c r="AD75" s="15"/>
      <c r="AE75" s="15"/>
      <c r="AF75" s="15"/>
      <c r="AG75" s="15"/>
      <c r="AH75" s="15"/>
      <c r="AI75" s="15"/>
      <c r="AJ75" s="15"/>
      <c r="AK75" s="15"/>
      <c r="AL75" s="15"/>
      <c r="AM75" s="15"/>
      <c r="AN75" s="15"/>
      <c r="AO75" s="15"/>
      <c r="AP75" s="15"/>
      <c r="AQ75" s="15"/>
      <c r="AR75" s="15"/>
      <c r="AS75" s="15"/>
      <c r="AT75" s="15"/>
      <c r="AU75" s="15"/>
      <c r="AV75" s="15"/>
      <c r="AW75" s="15"/>
      <c r="AX75" s="15"/>
      <c r="AY75" s="15"/>
      <c r="AZ75" s="15"/>
      <c r="BA75" s="15"/>
      <c r="BB75" s="15"/>
      <c r="BC75" s="15"/>
      <c r="BD75" s="15"/>
      <c r="BE75" s="15"/>
      <c r="BF75" s="15"/>
      <c r="BG75" s="15"/>
      <c r="BH75" s="15"/>
      <c r="BI75" s="15"/>
      <c r="BJ75" s="15"/>
      <c r="BK75" s="15"/>
      <c r="BL75" s="15"/>
    </row>
    <row r="76" spans="1:64" s="3" customFormat="1" ht="30" customHeight="1" thickBot="1" x14ac:dyDescent="0.35">
      <c r="A76" s="18" t="s">
        <v>8</v>
      </c>
      <c r="B76" s="37" t="s">
        <v>68</v>
      </c>
      <c r="C76" s="38"/>
      <c r="D76" s="39"/>
      <c r="E76" s="40"/>
      <c r="F76" s="40"/>
      <c r="G76" s="13"/>
      <c r="H76" s="13" t="str">
        <f t="shared" si="4"/>
        <v/>
      </c>
      <c r="I76" s="15"/>
      <c r="J76" s="15"/>
      <c r="K76" s="15"/>
      <c r="L76" s="15"/>
      <c r="M76" s="15"/>
      <c r="N76" s="15"/>
      <c r="O76" s="15"/>
      <c r="P76" s="15"/>
      <c r="Q76" s="15"/>
      <c r="R76" s="15"/>
      <c r="S76" s="15"/>
      <c r="T76" s="15"/>
      <c r="U76" s="15"/>
      <c r="V76" s="15"/>
      <c r="W76" s="15"/>
      <c r="X76" s="15"/>
      <c r="Y76" s="15"/>
      <c r="Z76" s="15"/>
      <c r="AA76" s="15"/>
      <c r="AB76" s="15"/>
      <c r="AC76" s="15"/>
      <c r="AD76" s="15"/>
      <c r="AE76" s="15"/>
      <c r="AF76" s="15"/>
      <c r="AG76" s="15"/>
      <c r="AH76" s="15"/>
      <c r="AI76" s="15"/>
      <c r="AJ76" s="15"/>
      <c r="AK76" s="15"/>
      <c r="AL76" s="15"/>
      <c r="AM76" s="15"/>
      <c r="AN76" s="15"/>
      <c r="AO76" s="15"/>
      <c r="AP76" s="15"/>
      <c r="AQ76" s="15"/>
      <c r="AR76" s="15"/>
      <c r="AS76" s="15"/>
      <c r="AT76" s="15"/>
      <c r="AU76" s="15"/>
      <c r="AV76" s="15"/>
      <c r="AW76" s="15"/>
      <c r="AX76" s="15"/>
      <c r="AY76" s="15"/>
      <c r="AZ76" s="15"/>
      <c r="BA76" s="15"/>
      <c r="BB76" s="15"/>
      <c r="BC76" s="15"/>
      <c r="BD76" s="15"/>
      <c r="BE76" s="15"/>
      <c r="BF76" s="15"/>
      <c r="BG76" s="15"/>
      <c r="BH76" s="15"/>
      <c r="BI76" s="15"/>
      <c r="BJ76" s="15"/>
      <c r="BK76" s="15"/>
      <c r="BL76" s="15"/>
    </row>
    <row r="77" spans="1:64" s="3" customFormat="1" ht="30" customHeight="1" thickBot="1" x14ac:dyDescent="0.35">
      <c r="A77" s="18"/>
      <c r="B77" s="24" t="s">
        <v>45</v>
      </c>
      <c r="C77" s="22"/>
      <c r="D77" s="14">
        <v>0</v>
      </c>
      <c r="E77" s="29"/>
      <c r="F77" s="29"/>
      <c r="G77" s="13"/>
      <c r="H77" s="13" t="str">
        <f t="shared" si="4"/>
        <v/>
      </c>
      <c r="I77" s="15"/>
      <c r="J77" s="15"/>
      <c r="K77" s="15"/>
      <c r="L77" s="15"/>
      <c r="M77" s="15"/>
      <c r="N77" s="15"/>
      <c r="O77" s="15"/>
      <c r="P77" s="15"/>
      <c r="Q77" s="15"/>
      <c r="R77" s="15"/>
      <c r="S77" s="15"/>
      <c r="T77" s="15"/>
      <c r="U77" s="15"/>
      <c r="V77" s="15"/>
      <c r="W77" s="15"/>
      <c r="X77" s="15"/>
      <c r="Y77" s="15"/>
      <c r="Z77" s="15"/>
      <c r="AA77" s="15"/>
      <c r="AB77" s="15"/>
      <c r="AC77" s="15"/>
      <c r="AD77" s="15"/>
      <c r="AE77" s="15"/>
      <c r="AF77" s="15"/>
      <c r="AG77" s="15"/>
      <c r="AH77" s="15"/>
      <c r="AI77" s="15"/>
      <c r="AJ77" s="15"/>
      <c r="AK77" s="15"/>
      <c r="AL77" s="15"/>
      <c r="AM77" s="15"/>
      <c r="AN77" s="15"/>
      <c r="AO77" s="15"/>
      <c r="AP77" s="15"/>
      <c r="AQ77" s="15"/>
      <c r="AR77" s="15"/>
      <c r="AS77" s="15"/>
      <c r="AT77" s="15"/>
      <c r="AU77" s="15"/>
      <c r="AV77" s="15"/>
      <c r="AW77" s="15"/>
      <c r="AX77" s="15"/>
      <c r="AY77" s="15"/>
      <c r="AZ77" s="15"/>
      <c r="BA77" s="15"/>
      <c r="BB77" s="15"/>
      <c r="BC77" s="15"/>
      <c r="BD77" s="15"/>
      <c r="BE77" s="15"/>
      <c r="BF77" s="15"/>
      <c r="BG77" s="15"/>
      <c r="BH77" s="15"/>
      <c r="BI77" s="15"/>
      <c r="BJ77" s="15"/>
      <c r="BK77" s="15"/>
      <c r="BL77" s="15"/>
    </row>
    <row r="78" spans="1:64" s="3" customFormat="1" ht="30" customHeight="1" thickBot="1" x14ac:dyDescent="0.35">
      <c r="A78" s="18"/>
      <c r="B78" s="24" t="s">
        <v>46</v>
      </c>
      <c r="C78" s="22" t="s">
        <v>26</v>
      </c>
      <c r="D78" s="14">
        <v>0</v>
      </c>
      <c r="E78" s="29"/>
      <c r="F78" s="29"/>
      <c r="G78" s="13"/>
      <c r="H78" s="13" t="str">
        <f t="shared" si="4"/>
        <v/>
      </c>
      <c r="I78" s="15"/>
      <c r="J78" s="15"/>
      <c r="K78" s="15"/>
      <c r="L78" s="15"/>
      <c r="M78" s="15"/>
      <c r="N78" s="15"/>
      <c r="O78" s="15"/>
      <c r="P78" s="15"/>
      <c r="Q78" s="15"/>
      <c r="R78" s="15"/>
      <c r="S78" s="15"/>
      <c r="T78" s="15"/>
      <c r="U78" s="15"/>
      <c r="V78" s="15"/>
      <c r="W78" s="15"/>
      <c r="X78" s="15"/>
      <c r="Y78" s="15"/>
      <c r="Z78" s="15"/>
      <c r="AA78" s="15"/>
      <c r="AB78" s="15"/>
      <c r="AC78" s="15"/>
      <c r="AD78" s="15"/>
      <c r="AE78" s="15"/>
      <c r="AF78" s="15"/>
      <c r="AG78" s="15"/>
      <c r="AH78" s="15"/>
      <c r="AI78" s="15"/>
      <c r="AJ78" s="15"/>
      <c r="AK78" s="15"/>
      <c r="AL78" s="15"/>
      <c r="AM78" s="15"/>
      <c r="AN78" s="15"/>
      <c r="AO78" s="15"/>
      <c r="AP78" s="15"/>
      <c r="AQ78" s="15"/>
      <c r="AR78" s="15"/>
      <c r="AS78" s="15"/>
      <c r="AT78" s="15"/>
      <c r="AU78" s="15"/>
      <c r="AV78" s="15"/>
      <c r="AW78" s="15"/>
      <c r="AX78" s="15"/>
      <c r="AY78" s="15"/>
      <c r="AZ78" s="15"/>
      <c r="BA78" s="15"/>
      <c r="BB78" s="15"/>
      <c r="BC78" s="15"/>
      <c r="BD78" s="15"/>
      <c r="BE78" s="15"/>
      <c r="BF78" s="15"/>
      <c r="BG78" s="15"/>
      <c r="BH78" s="15"/>
      <c r="BI78" s="15"/>
      <c r="BJ78" s="15"/>
      <c r="BK78" s="15"/>
      <c r="BL78" s="15"/>
    </row>
    <row r="79" spans="1:64" s="3" customFormat="1" ht="30" customHeight="1" thickBot="1" x14ac:dyDescent="0.35">
      <c r="A79" s="18"/>
      <c r="B79" s="24" t="s">
        <v>103</v>
      </c>
      <c r="C79" s="22"/>
      <c r="D79" s="14">
        <v>0</v>
      </c>
      <c r="E79" s="29"/>
      <c r="F79" s="29"/>
      <c r="G79" s="13"/>
      <c r="H79" s="13"/>
      <c r="I79" s="15"/>
      <c r="J79" s="15"/>
      <c r="K79" s="15"/>
      <c r="L79" s="15"/>
      <c r="M79" s="15"/>
      <c r="N79" s="15"/>
      <c r="O79" s="15"/>
      <c r="P79" s="15"/>
      <c r="Q79" s="15"/>
      <c r="R79" s="15"/>
      <c r="S79" s="15"/>
      <c r="T79" s="15"/>
      <c r="U79" s="15"/>
      <c r="V79" s="15"/>
      <c r="W79" s="15"/>
      <c r="X79" s="15"/>
      <c r="Y79" s="15"/>
      <c r="Z79" s="15"/>
      <c r="AA79" s="15"/>
      <c r="AB79" s="15"/>
      <c r="AC79" s="15"/>
      <c r="AD79" s="15"/>
      <c r="AE79" s="15"/>
      <c r="AF79" s="15"/>
      <c r="AG79" s="15"/>
      <c r="AH79" s="15"/>
      <c r="AI79" s="15"/>
      <c r="AJ79" s="15"/>
      <c r="AK79" s="15"/>
      <c r="AL79" s="15"/>
      <c r="AM79" s="15"/>
      <c r="AN79" s="15"/>
      <c r="AO79" s="15"/>
      <c r="AP79" s="15"/>
      <c r="AQ79" s="15"/>
      <c r="AR79" s="15"/>
      <c r="AS79" s="15"/>
      <c r="AT79" s="15"/>
      <c r="AU79" s="15"/>
      <c r="AV79" s="15"/>
      <c r="AW79" s="15"/>
      <c r="AX79" s="15"/>
      <c r="AY79" s="15"/>
      <c r="AZ79" s="15"/>
      <c r="BA79" s="15"/>
      <c r="BB79" s="15"/>
      <c r="BC79" s="15"/>
      <c r="BD79" s="15"/>
      <c r="BE79" s="15"/>
      <c r="BF79" s="15"/>
      <c r="BG79" s="15"/>
      <c r="BH79" s="15"/>
      <c r="BI79" s="15"/>
      <c r="BJ79" s="15"/>
      <c r="BK79" s="15"/>
      <c r="BL79" s="15"/>
    </row>
    <row r="80" spans="1:64" s="3" customFormat="1" ht="30" customHeight="1" thickBot="1" x14ac:dyDescent="0.35">
      <c r="A80" s="18"/>
      <c r="B80" s="24" t="s">
        <v>104</v>
      </c>
      <c r="C80" s="22" t="s">
        <v>31</v>
      </c>
      <c r="D80" s="14">
        <v>0</v>
      </c>
      <c r="E80" s="29"/>
      <c r="F80" s="29"/>
      <c r="G80" s="13"/>
      <c r="H80" s="13"/>
      <c r="I80" s="15"/>
      <c r="J80" s="15"/>
      <c r="K80" s="15"/>
      <c r="L80" s="15"/>
      <c r="M80" s="15"/>
      <c r="N80" s="15"/>
      <c r="O80" s="15"/>
      <c r="P80" s="15"/>
      <c r="Q80" s="15"/>
      <c r="R80" s="15"/>
      <c r="S80" s="15"/>
      <c r="T80" s="15"/>
      <c r="U80" s="15"/>
      <c r="V80" s="15"/>
      <c r="W80" s="15"/>
      <c r="X80" s="15"/>
      <c r="Y80" s="15"/>
      <c r="Z80" s="15"/>
      <c r="AA80" s="15"/>
      <c r="AB80" s="15"/>
      <c r="AC80" s="15"/>
      <c r="AD80" s="15"/>
      <c r="AE80" s="15"/>
      <c r="AF80" s="15"/>
      <c r="AG80" s="15"/>
      <c r="AH80" s="15"/>
      <c r="AI80" s="15"/>
      <c r="AJ80" s="15"/>
      <c r="AK80" s="15"/>
      <c r="AL80" s="15"/>
      <c r="AM80" s="15"/>
      <c r="AN80" s="15"/>
      <c r="AO80" s="15"/>
      <c r="AP80" s="15"/>
      <c r="AQ80" s="15"/>
      <c r="AR80" s="15"/>
      <c r="AS80" s="15"/>
      <c r="AT80" s="15"/>
      <c r="AU80" s="15"/>
      <c r="AV80" s="15"/>
      <c r="AW80" s="15"/>
      <c r="AX80" s="15"/>
      <c r="AY80" s="15"/>
      <c r="AZ80" s="15"/>
      <c r="BA80" s="15"/>
      <c r="BB80" s="15"/>
      <c r="BC80" s="15"/>
      <c r="BD80" s="15"/>
      <c r="BE80" s="15"/>
      <c r="BF80" s="15"/>
      <c r="BG80" s="15"/>
      <c r="BH80" s="15"/>
      <c r="BI80" s="15"/>
      <c r="BJ80" s="15"/>
      <c r="BK80" s="15"/>
      <c r="BL80" s="15"/>
    </row>
    <row r="81" spans="1:64" s="3" customFormat="1" ht="30" customHeight="1" thickBot="1" x14ac:dyDescent="0.35">
      <c r="A81" s="18"/>
      <c r="B81" s="24" t="s">
        <v>105</v>
      </c>
      <c r="C81" s="22" t="s">
        <v>73</v>
      </c>
      <c r="D81" s="14">
        <v>0</v>
      </c>
      <c r="E81" s="29"/>
      <c r="F81" s="29"/>
      <c r="G81" s="13"/>
      <c r="H81" s="13"/>
      <c r="I81" s="15"/>
      <c r="J81" s="15"/>
      <c r="K81" s="15"/>
      <c r="L81" s="15"/>
      <c r="M81" s="15"/>
      <c r="N81" s="15"/>
      <c r="O81" s="15"/>
      <c r="P81" s="15"/>
      <c r="Q81" s="15"/>
      <c r="R81" s="15"/>
      <c r="S81" s="15"/>
      <c r="T81" s="15"/>
      <c r="U81" s="15"/>
      <c r="V81" s="15"/>
      <c r="W81" s="15"/>
      <c r="X81" s="15"/>
      <c r="Y81" s="15"/>
      <c r="Z81" s="15"/>
      <c r="AA81" s="15"/>
      <c r="AB81" s="15"/>
      <c r="AC81" s="15"/>
      <c r="AD81" s="15"/>
      <c r="AE81" s="15"/>
      <c r="AF81" s="15"/>
      <c r="AG81" s="15"/>
      <c r="AH81" s="15"/>
      <c r="AI81" s="15"/>
      <c r="AJ81" s="15"/>
      <c r="AK81" s="15"/>
      <c r="AL81" s="15"/>
      <c r="AM81" s="15"/>
      <c r="AN81" s="15"/>
      <c r="AO81" s="15"/>
      <c r="AP81" s="15"/>
      <c r="AQ81" s="15"/>
      <c r="AR81" s="15"/>
      <c r="AS81" s="15"/>
      <c r="AT81" s="15"/>
      <c r="AU81" s="15"/>
      <c r="AV81" s="15"/>
      <c r="AW81" s="15"/>
      <c r="AX81" s="15"/>
      <c r="AY81" s="15"/>
      <c r="AZ81" s="15"/>
      <c r="BA81" s="15"/>
      <c r="BB81" s="15"/>
      <c r="BC81" s="15"/>
      <c r="BD81" s="15"/>
      <c r="BE81" s="15"/>
      <c r="BF81" s="15"/>
      <c r="BG81" s="15"/>
      <c r="BH81" s="15"/>
      <c r="BI81" s="15"/>
      <c r="BJ81" s="15"/>
      <c r="BK81" s="15"/>
      <c r="BL81" s="15"/>
    </row>
    <row r="82" spans="1:64" s="3" customFormat="1" ht="30" customHeight="1" thickBot="1" x14ac:dyDescent="0.35">
      <c r="A82" s="18"/>
      <c r="B82" s="33" t="s">
        <v>49</v>
      </c>
      <c r="C82" s="34" t="s">
        <v>26</v>
      </c>
      <c r="D82" s="35">
        <v>0</v>
      </c>
      <c r="E82" s="36">
        <f>E75+35</f>
        <v>44690</v>
      </c>
      <c r="F82" s="36">
        <f>E82+12</f>
        <v>44702</v>
      </c>
      <c r="G82" s="13"/>
      <c r="H82" s="13">
        <f t="shared" si="4"/>
        <v>13</v>
      </c>
      <c r="I82" s="15"/>
      <c r="J82" s="15"/>
      <c r="K82" s="15"/>
      <c r="L82" s="15"/>
      <c r="M82" s="15"/>
      <c r="N82" s="15"/>
      <c r="O82" s="15"/>
      <c r="P82" s="15"/>
      <c r="Q82" s="15"/>
      <c r="R82" s="15"/>
      <c r="S82" s="15"/>
      <c r="T82" s="15"/>
      <c r="U82" s="15"/>
      <c r="V82" s="15"/>
      <c r="W82" s="15"/>
      <c r="X82" s="15"/>
      <c r="Y82" s="15"/>
      <c r="Z82" s="15"/>
      <c r="AA82" s="15"/>
      <c r="AB82" s="15"/>
      <c r="AC82" s="15"/>
      <c r="AD82" s="15"/>
      <c r="AE82" s="15"/>
      <c r="AF82" s="15"/>
      <c r="AG82" s="15"/>
      <c r="AH82" s="15"/>
      <c r="AI82" s="15"/>
      <c r="AJ82" s="15"/>
      <c r="AK82" s="15"/>
      <c r="AL82" s="15"/>
      <c r="AM82" s="15"/>
      <c r="AN82" s="15"/>
      <c r="AO82" s="15"/>
      <c r="AP82" s="15"/>
      <c r="AQ82" s="15"/>
      <c r="AR82" s="15"/>
      <c r="AS82" s="15"/>
      <c r="AT82" s="15"/>
      <c r="AU82" s="15"/>
      <c r="AV82" s="15"/>
      <c r="AW82" s="15"/>
      <c r="AX82" s="15"/>
      <c r="AY82" s="15"/>
      <c r="AZ82" s="15"/>
      <c r="BA82" s="15"/>
      <c r="BB82" s="15"/>
      <c r="BC82" s="15"/>
      <c r="BD82" s="15"/>
      <c r="BE82" s="15"/>
      <c r="BF82" s="15"/>
      <c r="BG82" s="15"/>
      <c r="BH82" s="15"/>
      <c r="BI82" s="15"/>
      <c r="BJ82" s="15"/>
      <c r="BK82" s="15"/>
      <c r="BL82" s="15"/>
    </row>
    <row r="83" spans="1:64" s="3" customFormat="1" ht="30" customHeight="1" thickBot="1" x14ac:dyDescent="0.35">
      <c r="A83" s="18" t="s">
        <v>8</v>
      </c>
      <c r="B83" s="37" t="s">
        <v>69</v>
      </c>
      <c r="C83" s="38"/>
      <c r="D83" s="39"/>
      <c r="E83" s="40"/>
      <c r="F83" s="40"/>
      <c r="G83" s="13"/>
      <c r="H83" s="13" t="str">
        <f t="shared" si="4"/>
        <v/>
      </c>
      <c r="I83" s="15"/>
      <c r="J83" s="15"/>
      <c r="K83" s="15"/>
      <c r="L83" s="15"/>
      <c r="M83" s="15"/>
      <c r="N83" s="15"/>
      <c r="O83" s="15"/>
      <c r="P83" s="15"/>
      <c r="Q83" s="15"/>
      <c r="R83" s="15"/>
      <c r="S83" s="15"/>
      <c r="T83" s="15"/>
      <c r="U83" s="15"/>
      <c r="V83" s="15"/>
      <c r="W83" s="15"/>
      <c r="X83" s="15"/>
      <c r="Y83" s="15"/>
      <c r="Z83" s="15"/>
      <c r="AA83" s="15"/>
      <c r="AB83" s="15"/>
      <c r="AC83" s="15"/>
      <c r="AD83" s="15"/>
      <c r="AE83" s="15"/>
      <c r="AF83" s="15"/>
      <c r="AG83" s="15"/>
      <c r="AH83" s="15"/>
      <c r="AI83" s="15"/>
      <c r="AJ83" s="15"/>
      <c r="AK83" s="15"/>
      <c r="AL83" s="15"/>
      <c r="AM83" s="15"/>
      <c r="AN83" s="15"/>
      <c r="AO83" s="15"/>
      <c r="AP83" s="15"/>
      <c r="AQ83" s="15"/>
      <c r="AR83" s="15"/>
      <c r="AS83" s="15"/>
      <c r="AT83" s="15"/>
      <c r="AU83" s="15"/>
      <c r="AV83" s="15"/>
      <c r="AW83" s="15"/>
      <c r="AX83" s="15"/>
      <c r="AY83" s="15"/>
      <c r="AZ83" s="15"/>
      <c r="BA83" s="15"/>
      <c r="BB83" s="15"/>
      <c r="BC83" s="15"/>
      <c r="BD83" s="15"/>
      <c r="BE83" s="15"/>
      <c r="BF83" s="15"/>
      <c r="BG83" s="15"/>
      <c r="BH83" s="15"/>
      <c r="BI83" s="15"/>
      <c r="BJ83" s="15"/>
      <c r="BK83" s="15"/>
      <c r="BL83" s="15"/>
    </row>
    <row r="84" spans="1:64" s="3" customFormat="1" ht="30" customHeight="1" thickBot="1" x14ac:dyDescent="0.35">
      <c r="A84" s="18"/>
      <c r="B84" s="24" t="s">
        <v>48</v>
      </c>
      <c r="C84" s="22"/>
      <c r="D84" s="14">
        <v>0</v>
      </c>
      <c r="E84" s="29"/>
      <c r="F84" s="29"/>
      <c r="G84" s="13"/>
      <c r="H84" s="13" t="str">
        <f t="shared" si="4"/>
        <v/>
      </c>
      <c r="I84" s="15"/>
      <c r="J84" s="15"/>
      <c r="K84" s="15"/>
      <c r="L84" s="15"/>
      <c r="M84" s="15"/>
      <c r="N84" s="15"/>
      <c r="O84" s="15"/>
      <c r="P84" s="15"/>
      <c r="Q84" s="15"/>
      <c r="R84" s="15"/>
      <c r="S84" s="15"/>
      <c r="T84" s="15"/>
      <c r="U84" s="15"/>
      <c r="V84" s="15"/>
      <c r="W84" s="15"/>
      <c r="X84" s="15"/>
      <c r="Y84" s="15"/>
      <c r="Z84" s="15"/>
      <c r="AA84" s="15"/>
      <c r="AB84" s="15"/>
      <c r="AC84" s="15"/>
      <c r="AD84" s="15"/>
      <c r="AE84" s="15"/>
      <c r="AF84" s="15"/>
      <c r="AG84" s="15"/>
      <c r="AH84" s="15"/>
      <c r="AI84" s="15"/>
      <c r="AJ84" s="15"/>
      <c r="AK84" s="15"/>
      <c r="AL84" s="15"/>
      <c r="AM84" s="15"/>
      <c r="AN84" s="15"/>
      <c r="AO84" s="15"/>
      <c r="AP84" s="15"/>
      <c r="AQ84" s="15"/>
      <c r="AR84" s="15"/>
      <c r="AS84" s="15"/>
      <c r="AT84" s="15"/>
      <c r="AU84" s="15"/>
      <c r="AV84" s="15"/>
      <c r="AW84" s="15"/>
      <c r="AX84" s="15"/>
      <c r="AY84" s="15"/>
      <c r="AZ84" s="15"/>
      <c r="BA84" s="15"/>
      <c r="BB84" s="15"/>
      <c r="BC84" s="15"/>
      <c r="BD84" s="15"/>
      <c r="BE84" s="15"/>
      <c r="BF84" s="15"/>
      <c r="BG84" s="15"/>
      <c r="BH84" s="15"/>
      <c r="BI84" s="15"/>
      <c r="BJ84" s="15"/>
      <c r="BK84" s="15"/>
      <c r="BL84" s="15"/>
    </row>
    <row r="85" spans="1:64" s="3" customFormat="1" ht="30" customHeight="1" thickBot="1" x14ac:dyDescent="0.35">
      <c r="A85" s="18"/>
      <c r="B85" s="24" t="s">
        <v>47</v>
      </c>
      <c r="C85" s="22" t="s">
        <v>26</v>
      </c>
      <c r="D85" s="14">
        <v>0</v>
      </c>
      <c r="E85" s="29"/>
      <c r="F85" s="29"/>
      <c r="G85" s="13"/>
      <c r="H85" s="13" t="str">
        <f t="shared" si="4"/>
        <v/>
      </c>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c r="AM85" s="15"/>
      <c r="AN85" s="15"/>
      <c r="AO85" s="15"/>
      <c r="AP85" s="15"/>
      <c r="AQ85" s="15"/>
      <c r="AR85" s="15"/>
      <c r="AS85" s="15"/>
      <c r="AT85" s="15"/>
      <c r="AU85" s="15"/>
      <c r="AV85" s="15"/>
      <c r="AW85" s="15"/>
      <c r="AX85" s="15"/>
      <c r="AY85" s="15"/>
      <c r="AZ85" s="15"/>
      <c r="BA85" s="15"/>
      <c r="BB85" s="15"/>
      <c r="BC85" s="15"/>
      <c r="BD85" s="15"/>
      <c r="BE85" s="15"/>
      <c r="BF85" s="15"/>
      <c r="BG85" s="15"/>
      <c r="BH85" s="15"/>
      <c r="BI85" s="15"/>
      <c r="BJ85" s="15"/>
      <c r="BK85" s="15"/>
      <c r="BL85" s="15"/>
    </row>
    <row r="86" spans="1:64" s="3" customFormat="1" ht="30" customHeight="1" thickBot="1" x14ac:dyDescent="0.35">
      <c r="A86" s="18"/>
      <c r="B86" s="24" t="s">
        <v>106</v>
      </c>
      <c r="C86" s="22" t="s">
        <v>26</v>
      </c>
      <c r="D86" s="14">
        <v>0</v>
      </c>
      <c r="E86" s="29"/>
      <c r="F86" s="29"/>
      <c r="G86" s="13"/>
      <c r="H86" s="13"/>
      <c r="I86" s="15"/>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c r="AJ86" s="15"/>
      <c r="AK86" s="15"/>
      <c r="AL86" s="15"/>
      <c r="AM86" s="15"/>
      <c r="AN86" s="15"/>
      <c r="AO86" s="15"/>
      <c r="AP86" s="15"/>
      <c r="AQ86" s="15"/>
      <c r="AR86" s="15"/>
      <c r="AS86" s="15"/>
      <c r="AT86" s="15"/>
      <c r="AU86" s="15"/>
      <c r="AV86" s="15"/>
      <c r="AW86" s="15"/>
      <c r="AX86" s="15"/>
      <c r="AY86" s="15"/>
      <c r="AZ86" s="15"/>
      <c r="BA86" s="15"/>
      <c r="BB86" s="15"/>
      <c r="BC86" s="15"/>
      <c r="BD86" s="15"/>
      <c r="BE86" s="15"/>
      <c r="BF86" s="15"/>
      <c r="BG86" s="15"/>
      <c r="BH86" s="15"/>
      <c r="BI86" s="15"/>
      <c r="BJ86" s="15"/>
      <c r="BK86" s="15"/>
      <c r="BL86" s="15"/>
    </row>
    <row r="87" spans="1:64" s="3" customFormat="1" ht="30" customHeight="1" thickBot="1" x14ac:dyDescent="0.35">
      <c r="A87" s="18"/>
      <c r="B87" s="24"/>
      <c r="C87" s="22"/>
      <c r="D87" s="14"/>
      <c r="E87" s="29"/>
      <c r="F87" s="29"/>
      <c r="G87" s="13"/>
      <c r="H87" s="13" t="str">
        <f t="shared" si="4"/>
        <v/>
      </c>
      <c r="I87" s="15"/>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c r="AJ87" s="15"/>
      <c r="AK87" s="15"/>
      <c r="AL87" s="15"/>
      <c r="AM87" s="15"/>
      <c r="AN87" s="15"/>
      <c r="AO87" s="15"/>
      <c r="AP87" s="15"/>
      <c r="AQ87" s="15"/>
      <c r="AR87" s="15"/>
      <c r="AS87" s="15"/>
      <c r="AT87" s="15"/>
      <c r="AU87" s="15"/>
      <c r="AV87" s="15"/>
      <c r="AW87" s="15"/>
      <c r="AX87" s="15"/>
      <c r="AY87" s="15"/>
      <c r="AZ87" s="15"/>
      <c r="BA87" s="15"/>
      <c r="BB87" s="15"/>
      <c r="BC87" s="15"/>
      <c r="BD87" s="15"/>
      <c r="BE87" s="15"/>
      <c r="BF87" s="15"/>
      <c r="BG87" s="15"/>
      <c r="BH87" s="15"/>
      <c r="BI87" s="15"/>
      <c r="BJ87" s="15"/>
      <c r="BK87" s="15"/>
      <c r="BL87" s="15"/>
    </row>
    <row r="88" spans="1:64" s="3" customFormat="1" ht="30" customHeight="1" thickBot="1" x14ac:dyDescent="0.35">
      <c r="A88" s="18"/>
      <c r="B88" s="33" t="s">
        <v>50</v>
      </c>
      <c r="C88" s="34" t="s">
        <v>26</v>
      </c>
      <c r="D88" s="35"/>
      <c r="E88" s="36">
        <f>E82+5</f>
        <v>44695</v>
      </c>
      <c r="F88" s="36">
        <f>E88</f>
        <v>44695</v>
      </c>
      <c r="G88" s="13"/>
      <c r="H88" s="13">
        <f t="shared" si="4"/>
        <v>1</v>
      </c>
      <c r="I88" s="15"/>
      <c r="J88" s="15"/>
      <c r="K88" s="15"/>
      <c r="L88" s="15"/>
      <c r="M88" s="15"/>
      <c r="N88" s="15"/>
      <c r="O88" s="15"/>
      <c r="P88" s="15"/>
      <c r="Q88" s="15"/>
      <c r="R88" s="15"/>
      <c r="S88" s="15"/>
      <c r="T88" s="15"/>
      <c r="U88" s="15"/>
      <c r="V88" s="15"/>
      <c r="W88" s="15"/>
      <c r="X88" s="15"/>
      <c r="Y88" s="15"/>
      <c r="Z88" s="15"/>
      <c r="AA88" s="15"/>
      <c r="AB88" s="15"/>
      <c r="AC88" s="15"/>
      <c r="AD88" s="15"/>
      <c r="AE88" s="15"/>
      <c r="AF88" s="15"/>
      <c r="AG88" s="15"/>
      <c r="AH88" s="15"/>
      <c r="AI88" s="15"/>
      <c r="AJ88" s="15"/>
      <c r="AK88" s="15"/>
      <c r="AL88" s="15"/>
      <c r="AM88" s="15"/>
      <c r="AN88" s="15"/>
      <c r="AO88" s="15"/>
      <c r="AP88" s="15"/>
      <c r="AQ88" s="15"/>
      <c r="AR88" s="15"/>
      <c r="AS88" s="15"/>
      <c r="AT88" s="15"/>
      <c r="AU88" s="15"/>
      <c r="AV88" s="15"/>
      <c r="AW88" s="15"/>
      <c r="AX88" s="15"/>
      <c r="AY88" s="15"/>
      <c r="AZ88" s="15"/>
      <c r="BA88" s="15"/>
      <c r="BB88" s="15"/>
      <c r="BC88" s="15"/>
      <c r="BD88" s="15"/>
      <c r="BE88" s="15"/>
      <c r="BF88" s="15"/>
      <c r="BG88" s="15"/>
      <c r="BH88" s="15"/>
      <c r="BI88" s="15"/>
      <c r="BJ88" s="15"/>
      <c r="BK88" s="15"/>
      <c r="BL88" s="15"/>
    </row>
    <row r="89" spans="1:64" s="3" customFormat="1" ht="30" customHeight="1" thickBot="1" x14ac:dyDescent="0.35">
      <c r="A89" s="18" t="s">
        <v>9</v>
      </c>
      <c r="B89" s="25"/>
      <c r="C89" s="23"/>
      <c r="D89" s="12"/>
      <c r="E89" s="30"/>
      <c r="F89" s="30"/>
      <c r="G89" s="13"/>
      <c r="H89" s="13" t="str">
        <f t="shared" si="4"/>
        <v/>
      </c>
      <c r="I89" s="15"/>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c r="AJ89" s="15"/>
      <c r="AK89" s="15"/>
      <c r="AL89" s="15"/>
      <c r="AM89" s="15"/>
      <c r="AN89" s="15"/>
      <c r="AO89" s="15"/>
      <c r="AP89" s="15"/>
      <c r="AQ89" s="15"/>
      <c r="AR89" s="15"/>
      <c r="AS89" s="15"/>
      <c r="AT89" s="15"/>
      <c r="AU89" s="15"/>
      <c r="AV89" s="15"/>
      <c r="AW89" s="15"/>
      <c r="AX89" s="15"/>
      <c r="AY89" s="15"/>
      <c r="AZ89" s="15"/>
      <c r="BA89" s="15"/>
      <c r="BB89" s="15"/>
      <c r="BC89" s="15"/>
      <c r="BD89" s="15"/>
      <c r="BE89" s="15"/>
      <c r="BF89" s="15"/>
      <c r="BG89" s="15"/>
      <c r="BH89" s="15"/>
      <c r="BI89" s="15"/>
      <c r="BJ89" s="15"/>
      <c r="BK89" s="15"/>
      <c r="BL89" s="15"/>
    </row>
    <row r="90" spans="1:64" ht="30" customHeight="1" x14ac:dyDescent="0.3">
      <c r="G90" s="6"/>
    </row>
    <row r="91" spans="1:64" ht="30" customHeight="1" x14ac:dyDescent="0.3">
      <c r="C91" s="10"/>
      <c r="F91" s="20"/>
    </row>
    <row r="92" spans="1:64" ht="30" customHeight="1" x14ac:dyDescent="0.3">
      <c r="C92" s="11"/>
    </row>
  </sheetData>
  <mergeCells count="13">
    <mergeCell ref="AY5:BE5"/>
    <mergeCell ref="BF5:BL5"/>
    <mergeCell ref="B2:B4"/>
    <mergeCell ref="C4:D4"/>
    <mergeCell ref="E4:F4"/>
    <mergeCell ref="C5:D5"/>
    <mergeCell ref="I5:O5"/>
    <mergeCell ref="P5:V5"/>
    <mergeCell ref="B6:G6"/>
    <mergeCell ref="W5:AC5"/>
    <mergeCell ref="AD5:AJ5"/>
    <mergeCell ref="AK5:AQ5"/>
    <mergeCell ref="AR5:AX5"/>
  </mergeCells>
  <conditionalFormatting sqref="D16:D17 D89 D24:D27 D19:D22 D50:D56 D67:D74">
    <cfRule type="dataBar" priority="121">
      <dataBar>
        <cfvo type="num" val="0"/>
        <cfvo type="num" val="1"/>
        <color theme="0" tint="-0.249977111117893"/>
      </dataBar>
      <extLst>
        <ext xmlns:x14="http://schemas.microsoft.com/office/spreadsheetml/2009/9/main" uri="{B025F937-C7B1-47D3-B67F-A62EFF666E3E}">
          <x14:id>{E96E7C27-2E68-48F7-9678-60F568148046}</x14:id>
        </ext>
      </extLst>
    </cfRule>
  </conditionalFormatting>
  <conditionalFormatting sqref="I89:BL89 I34:BL36 I6:BL27 I29:BL31 I66:BL74 I49:BL56">
    <cfRule type="expression" dxfId="50" priority="124">
      <formula>AND(TODAY()&gt;=I$6,TODAY()&lt;J$6)</formula>
    </cfRule>
  </conditionalFormatting>
  <conditionalFormatting sqref="I89:BL89 I34:BL36 I8:BL27 I29:BL31 I66:BL74 I49:BL56">
    <cfRule type="expression" dxfId="49" priority="122">
      <formula>AND(début_tâche&lt;=I$6,ROUNDDOWN((fin_tâche-début_tâche+1)*avancement_tâche,0)+début_tâche-1&gt;=I$6)</formula>
    </cfRule>
    <cfRule type="expression" dxfId="48" priority="123" stopIfTrue="1">
      <formula>AND(fin_tâche&gt;=I$6,début_tâche&lt;J$6)</formula>
    </cfRule>
  </conditionalFormatting>
  <conditionalFormatting sqref="D34:D35 D30:D31">
    <cfRule type="dataBar" priority="120">
      <dataBar>
        <cfvo type="num" val="0"/>
        <cfvo type="num" val="1"/>
        <color theme="0" tint="-0.249977111117893"/>
      </dataBar>
      <extLst>
        <ext xmlns:x14="http://schemas.microsoft.com/office/spreadsheetml/2009/9/main" uri="{B025F937-C7B1-47D3-B67F-A62EFF666E3E}">
          <x14:id>{61BAFCB1-C9D1-4453-9835-894AAFFB2D48}</x14:id>
        </ext>
      </extLst>
    </cfRule>
  </conditionalFormatting>
  <conditionalFormatting sqref="D47">
    <cfRule type="dataBar" priority="116">
      <dataBar>
        <cfvo type="num" val="0"/>
        <cfvo type="num" val="1"/>
        <color theme="0" tint="-0.249977111117893"/>
      </dataBar>
      <extLst>
        <ext xmlns:x14="http://schemas.microsoft.com/office/spreadsheetml/2009/9/main" uri="{B025F937-C7B1-47D3-B67F-A62EFF666E3E}">
          <x14:id>{AD57E977-98C8-4463-AF63-0B910B22A855}</x14:id>
        </ext>
      </extLst>
    </cfRule>
  </conditionalFormatting>
  <conditionalFormatting sqref="I43:BL45 I47:BL47">
    <cfRule type="expression" dxfId="47" priority="119">
      <formula>AND(TODAY()&gt;=I$6,TODAY()&lt;J$6)</formula>
    </cfRule>
  </conditionalFormatting>
  <conditionalFormatting sqref="I43:BL45 I47:BL47">
    <cfRule type="expression" dxfId="46" priority="117">
      <formula>AND(début_tâche&lt;=I$6,ROUNDDOWN((fin_tâche-début_tâche+1)*avancement_tâche,0)+début_tâche-1&gt;=I$6)</formula>
    </cfRule>
    <cfRule type="expression" dxfId="45" priority="118" stopIfTrue="1">
      <formula>AND(fin_tâche&gt;=I$6,début_tâche&lt;J$6)</formula>
    </cfRule>
  </conditionalFormatting>
  <conditionalFormatting sqref="D44:D45">
    <cfRule type="dataBar" priority="115">
      <dataBar>
        <cfvo type="num" val="0"/>
        <cfvo type="num" val="1"/>
        <color theme="0" tint="-0.249977111117893"/>
      </dataBar>
      <extLst>
        <ext xmlns:x14="http://schemas.microsoft.com/office/spreadsheetml/2009/9/main" uri="{B025F937-C7B1-47D3-B67F-A62EFF666E3E}">
          <x14:id>{85DD6914-E53C-41B0-AFBA-86F7B9451DA6}</x14:id>
        </ext>
      </extLst>
    </cfRule>
  </conditionalFormatting>
  <conditionalFormatting sqref="I48:BL48">
    <cfRule type="expression" dxfId="44" priority="113">
      <formula>AND(TODAY()&gt;=I$6,TODAY()&lt;J$6)</formula>
    </cfRule>
  </conditionalFormatting>
  <conditionalFormatting sqref="I48:BL48">
    <cfRule type="expression" dxfId="43" priority="111">
      <formula>AND(début_tâche&lt;=I$6,ROUNDDOWN((fin_tâche-début_tâche+1)*avancement_tâche,0)+début_tâche-1&gt;=I$6)</formula>
    </cfRule>
    <cfRule type="expression" dxfId="42" priority="112" stopIfTrue="1">
      <formula>AND(fin_tâche&gt;=I$6,début_tâche&lt;J$6)</formula>
    </cfRule>
  </conditionalFormatting>
  <conditionalFormatting sqref="I57:BL57">
    <cfRule type="expression" dxfId="41" priority="104">
      <formula>AND(TODAY()&gt;=I$6,TODAY()&lt;J$6)</formula>
    </cfRule>
  </conditionalFormatting>
  <conditionalFormatting sqref="I57:BL57">
    <cfRule type="expression" dxfId="40" priority="102">
      <formula>AND(début_tâche&lt;=I$6,ROUNDDOWN((fin_tâche-début_tâche+1)*avancement_tâche,0)+début_tâche-1&gt;=I$6)</formula>
    </cfRule>
    <cfRule type="expression" dxfId="39" priority="103" stopIfTrue="1">
      <formula>AND(fin_tâche&gt;=I$6,début_tâche&lt;J$6)</formula>
    </cfRule>
  </conditionalFormatting>
  <conditionalFormatting sqref="D64:D65">
    <cfRule type="dataBar" priority="98">
      <dataBar>
        <cfvo type="num" val="0"/>
        <cfvo type="num" val="1"/>
        <color theme="0" tint="-0.249977111117893"/>
      </dataBar>
      <extLst>
        <ext xmlns:x14="http://schemas.microsoft.com/office/spreadsheetml/2009/9/main" uri="{B025F937-C7B1-47D3-B67F-A62EFF666E3E}">
          <x14:id>{F7F63C90-679F-41E1-9DD7-C7641723B832}</x14:id>
        </ext>
      </extLst>
    </cfRule>
  </conditionalFormatting>
  <conditionalFormatting sqref="I58:BL65">
    <cfRule type="expression" dxfId="38" priority="101">
      <formula>AND(TODAY()&gt;=I$6,TODAY()&lt;J$6)</formula>
    </cfRule>
  </conditionalFormatting>
  <conditionalFormatting sqref="I58:BL65">
    <cfRule type="expression" dxfId="37" priority="99">
      <formula>AND(début_tâche&lt;=I$6,ROUNDDOWN((fin_tâche-début_tâche+1)*avancement_tâche,0)+début_tâche-1&gt;=I$6)</formula>
    </cfRule>
    <cfRule type="expression" dxfId="36" priority="100" stopIfTrue="1">
      <formula>AND(fin_tâche&gt;=I$6,début_tâche&lt;J$6)</formula>
    </cfRule>
  </conditionalFormatting>
  <conditionalFormatting sqref="D59:D63">
    <cfRule type="dataBar" priority="97">
      <dataBar>
        <cfvo type="num" val="0"/>
        <cfvo type="num" val="1"/>
        <color theme="0" tint="-0.249977111117893"/>
      </dataBar>
      <extLst>
        <ext xmlns:x14="http://schemas.microsoft.com/office/spreadsheetml/2009/9/main" uri="{B025F937-C7B1-47D3-B67F-A62EFF666E3E}">
          <x14:id>{8C1F1D87-2F5D-4508-9015-0F4807608336}</x14:id>
        </ext>
      </extLst>
    </cfRule>
  </conditionalFormatting>
  <conditionalFormatting sqref="D12:D14">
    <cfRule type="dataBar" priority="87">
      <dataBar>
        <cfvo type="num" val="0"/>
        <cfvo type="num" val="1"/>
        <color theme="0" tint="-0.249977111117893"/>
      </dataBar>
      <extLst>
        <ext xmlns:x14="http://schemas.microsoft.com/office/spreadsheetml/2009/9/main" uri="{B025F937-C7B1-47D3-B67F-A62EFF666E3E}">
          <x14:id>{85676472-4DEA-4B47-8076-2B079F7EB722}</x14:id>
        </ext>
      </extLst>
    </cfRule>
  </conditionalFormatting>
  <conditionalFormatting sqref="D10:D11">
    <cfRule type="dataBar" priority="86">
      <dataBar>
        <cfvo type="num" val="0"/>
        <cfvo type="num" val="1"/>
        <color theme="0" tint="-0.249977111117893"/>
      </dataBar>
      <extLst>
        <ext xmlns:x14="http://schemas.microsoft.com/office/spreadsheetml/2009/9/main" uri="{B025F937-C7B1-47D3-B67F-A62EFF666E3E}">
          <x14:id>{31E90CF3-9F5F-44CA-B687-A51E64DCC915}</x14:id>
        </ext>
      </extLst>
    </cfRule>
  </conditionalFormatting>
  <conditionalFormatting sqref="I76:BL81">
    <cfRule type="expression" dxfId="35" priority="83">
      <formula>AND(TODAY()&gt;=I$6,TODAY()&lt;J$6)</formula>
    </cfRule>
  </conditionalFormatting>
  <conditionalFormatting sqref="I76:BL81">
    <cfRule type="expression" dxfId="34" priority="81">
      <formula>AND(début_tâche&lt;=I$6,ROUNDDOWN((fin_tâche-début_tâche+1)*avancement_tâche,0)+début_tâche-1&gt;=I$6)</formula>
    </cfRule>
    <cfRule type="expression" dxfId="33" priority="82" stopIfTrue="1">
      <formula>AND(fin_tâche&gt;=I$6,début_tâche&lt;J$6)</formula>
    </cfRule>
  </conditionalFormatting>
  <conditionalFormatting sqref="I75:BL75">
    <cfRule type="expression" dxfId="32" priority="79">
      <formula>AND(TODAY()&gt;=I$6,TODAY()&lt;J$6)</formula>
    </cfRule>
  </conditionalFormatting>
  <conditionalFormatting sqref="I75:BL75">
    <cfRule type="expression" dxfId="31" priority="77">
      <formula>AND(début_tâche&lt;=I$6,ROUNDDOWN((fin_tâche-début_tâche+1)*avancement_tâche,0)+début_tâche-1&gt;=I$6)</formula>
    </cfRule>
    <cfRule type="expression" dxfId="30" priority="78" stopIfTrue="1">
      <formula>AND(fin_tâche&gt;=I$6,début_tâche&lt;J$6)</formula>
    </cfRule>
  </conditionalFormatting>
  <conditionalFormatting sqref="D77:D81">
    <cfRule type="dataBar" priority="75">
      <dataBar>
        <cfvo type="num" val="0"/>
        <cfvo type="num" val="1"/>
        <color theme="0" tint="-0.249977111117893"/>
      </dataBar>
      <extLst>
        <ext xmlns:x14="http://schemas.microsoft.com/office/spreadsheetml/2009/9/main" uri="{B025F937-C7B1-47D3-B67F-A62EFF666E3E}">
          <x14:id>{D92EFAD8-9A39-41D6-8E74-09FCB7C99446}</x14:id>
        </ext>
      </extLst>
    </cfRule>
  </conditionalFormatting>
  <conditionalFormatting sqref="D87">
    <cfRule type="dataBar" priority="70">
      <dataBar>
        <cfvo type="num" val="0"/>
        <cfvo type="num" val="1"/>
        <color theme="0" tint="-0.249977111117893"/>
      </dataBar>
      <extLst>
        <ext xmlns:x14="http://schemas.microsoft.com/office/spreadsheetml/2009/9/main" uri="{B025F937-C7B1-47D3-B67F-A62EFF666E3E}">
          <x14:id>{49690BEA-F1DA-49A9-87E0-BC10D33392B4}</x14:id>
        </ext>
      </extLst>
    </cfRule>
  </conditionalFormatting>
  <conditionalFormatting sqref="I83:BL87">
    <cfRule type="expression" dxfId="29" priority="73">
      <formula>AND(TODAY()&gt;=I$6,TODAY()&lt;J$6)</formula>
    </cfRule>
  </conditionalFormatting>
  <conditionalFormatting sqref="I83:BL87">
    <cfRule type="expression" dxfId="28" priority="71">
      <formula>AND(début_tâche&lt;=I$6,ROUNDDOWN((fin_tâche-début_tâche+1)*avancement_tâche,0)+début_tâche-1&gt;=I$6)</formula>
    </cfRule>
    <cfRule type="expression" dxfId="27" priority="72" stopIfTrue="1">
      <formula>AND(fin_tâche&gt;=I$6,début_tâche&lt;J$6)</formula>
    </cfRule>
  </conditionalFormatting>
  <conditionalFormatting sqref="I82:BL82">
    <cfRule type="expression" dxfId="26" priority="69">
      <formula>AND(TODAY()&gt;=I$6,TODAY()&lt;J$6)</formula>
    </cfRule>
  </conditionalFormatting>
  <conditionalFormatting sqref="I82:BL82">
    <cfRule type="expression" dxfId="25" priority="67">
      <formula>AND(début_tâche&lt;=I$6,ROUNDDOWN((fin_tâche-début_tâche+1)*avancement_tâche,0)+début_tâche-1&gt;=I$6)</formula>
    </cfRule>
    <cfRule type="expression" dxfId="24" priority="68" stopIfTrue="1">
      <formula>AND(fin_tâche&gt;=I$6,début_tâche&lt;J$6)</formula>
    </cfRule>
  </conditionalFormatting>
  <conditionalFormatting sqref="D84:D86">
    <cfRule type="dataBar" priority="65">
      <dataBar>
        <cfvo type="num" val="0"/>
        <cfvo type="num" val="1"/>
        <color theme="0" tint="-0.249977111117893"/>
      </dataBar>
      <extLst>
        <ext xmlns:x14="http://schemas.microsoft.com/office/spreadsheetml/2009/9/main" uri="{B025F937-C7B1-47D3-B67F-A62EFF666E3E}">
          <x14:id>{F3BCBE8B-1131-4EC4-93C6-93A3D2241A3A}</x14:id>
        </ext>
      </extLst>
    </cfRule>
  </conditionalFormatting>
  <conditionalFormatting sqref="I88:BL88">
    <cfRule type="expression" dxfId="23" priority="63">
      <formula>AND(TODAY()&gt;=I$6,TODAY()&lt;J$6)</formula>
    </cfRule>
  </conditionalFormatting>
  <conditionalFormatting sqref="I88:BL88">
    <cfRule type="expression" dxfId="22" priority="61">
      <formula>AND(début_tâche&lt;=I$6,ROUNDDOWN((fin_tâche-début_tâche+1)*avancement_tâche,0)+début_tâche-1&gt;=I$6)</formula>
    </cfRule>
    <cfRule type="expression" dxfId="21" priority="62" stopIfTrue="1">
      <formula>AND(fin_tâche&gt;=I$6,début_tâche&lt;J$6)</formula>
    </cfRule>
  </conditionalFormatting>
  <conditionalFormatting sqref="I32:BL32">
    <cfRule type="expression" dxfId="20" priority="59">
      <formula>AND(TODAY()&gt;=I$6,TODAY()&lt;J$6)</formula>
    </cfRule>
  </conditionalFormatting>
  <conditionalFormatting sqref="I32:BL32">
    <cfRule type="expression" dxfId="19" priority="57">
      <formula>AND(début_tâche&lt;=I$6,ROUNDDOWN((fin_tâche-début_tâche+1)*avancement_tâche,0)+début_tâche-1&gt;=I$6)</formula>
    </cfRule>
    <cfRule type="expression" dxfId="18" priority="58" stopIfTrue="1">
      <formula>AND(fin_tâche&gt;=I$6,début_tâche&lt;J$6)</formula>
    </cfRule>
  </conditionalFormatting>
  <conditionalFormatting sqref="D32">
    <cfRule type="dataBar" priority="56">
      <dataBar>
        <cfvo type="num" val="0"/>
        <cfvo type="num" val="1"/>
        <color theme="0" tint="-0.249977111117893"/>
      </dataBar>
      <extLst>
        <ext xmlns:x14="http://schemas.microsoft.com/office/spreadsheetml/2009/9/main" uri="{B025F937-C7B1-47D3-B67F-A62EFF666E3E}">
          <x14:id>{70FE4911-65CD-4B63-902B-DAD573D9D1E7}</x14:id>
        </ext>
      </extLst>
    </cfRule>
  </conditionalFormatting>
  <conditionalFormatting sqref="I33:BL33">
    <cfRule type="expression" dxfId="17" priority="55">
      <formula>AND(TODAY()&gt;=I$6,TODAY()&lt;J$6)</formula>
    </cfRule>
  </conditionalFormatting>
  <conditionalFormatting sqref="I33:BL33">
    <cfRule type="expression" dxfId="16" priority="53">
      <formula>AND(début_tâche&lt;=I$6,ROUNDDOWN((fin_tâche-début_tâche+1)*avancement_tâche,0)+début_tâche-1&gt;=I$6)</formula>
    </cfRule>
    <cfRule type="expression" dxfId="15" priority="54" stopIfTrue="1">
      <formula>AND(fin_tâche&gt;=I$6,début_tâche&lt;J$6)</formula>
    </cfRule>
  </conditionalFormatting>
  <conditionalFormatting sqref="D33">
    <cfRule type="dataBar" priority="52">
      <dataBar>
        <cfvo type="num" val="0"/>
        <cfvo type="num" val="1"/>
        <color theme="0" tint="-0.249977111117893"/>
      </dataBar>
      <extLst>
        <ext xmlns:x14="http://schemas.microsoft.com/office/spreadsheetml/2009/9/main" uri="{B025F937-C7B1-47D3-B67F-A62EFF666E3E}">
          <x14:id>{107B3D2A-9D99-4B77-A0C1-E7D4234EC328}</x14:id>
        </ext>
      </extLst>
    </cfRule>
  </conditionalFormatting>
  <conditionalFormatting sqref="I37:BL38 I42:BL42">
    <cfRule type="expression" dxfId="14" priority="51">
      <formula>AND(TODAY()&gt;=I$6,TODAY()&lt;J$6)</formula>
    </cfRule>
  </conditionalFormatting>
  <conditionalFormatting sqref="I37:BL38 I42:BL42">
    <cfRule type="expression" dxfId="13" priority="49">
      <formula>AND(début_tâche&lt;=I$6,ROUNDDOWN((fin_tâche-début_tâche+1)*avancement_tâche,0)+début_tâche-1&gt;=I$6)</formula>
    </cfRule>
    <cfRule type="expression" dxfId="12" priority="50" stopIfTrue="1">
      <formula>AND(fin_tâche&gt;=I$6,début_tâche&lt;J$6)</formula>
    </cfRule>
  </conditionalFormatting>
  <conditionalFormatting sqref="D38">
    <cfRule type="dataBar" priority="48">
      <dataBar>
        <cfvo type="num" val="0"/>
        <cfvo type="num" val="1"/>
        <color theme="0" tint="-0.249977111117893"/>
      </dataBar>
      <extLst>
        <ext xmlns:x14="http://schemas.microsoft.com/office/spreadsheetml/2009/9/main" uri="{B025F937-C7B1-47D3-B67F-A62EFF666E3E}">
          <x14:id>{4BDF0497-329E-4ACE-A091-C6666647B0A6}</x14:id>
        </ext>
      </extLst>
    </cfRule>
  </conditionalFormatting>
  <conditionalFormatting sqref="I39:BL39">
    <cfRule type="expression" dxfId="11" priority="47">
      <formula>AND(TODAY()&gt;=I$6,TODAY()&lt;J$6)</formula>
    </cfRule>
  </conditionalFormatting>
  <conditionalFormatting sqref="I39:BL39">
    <cfRule type="expression" dxfId="10" priority="45">
      <formula>AND(début_tâche&lt;=I$6,ROUNDDOWN((fin_tâche-début_tâche+1)*avancement_tâche,0)+début_tâche-1&gt;=I$6)</formula>
    </cfRule>
    <cfRule type="expression" dxfId="9" priority="46" stopIfTrue="1">
      <formula>AND(fin_tâche&gt;=I$6,début_tâche&lt;J$6)</formula>
    </cfRule>
  </conditionalFormatting>
  <conditionalFormatting sqref="D39">
    <cfRule type="dataBar" priority="44">
      <dataBar>
        <cfvo type="num" val="0"/>
        <cfvo type="num" val="1"/>
        <color theme="0" tint="-0.249977111117893"/>
      </dataBar>
      <extLst>
        <ext xmlns:x14="http://schemas.microsoft.com/office/spreadsheetml/2009/9/main" uri="{B025F937-C7B1-47D3-B67F-A62EFF666E3E}">
          <x14:id>{2616EACB-B142-4ABA-AB98-D0EFAE3192B1}</x14:id>
        </ext>
      </extLst>
    </cfRule>
  </conditionalFormatting>
  <conditionalFormatting sqref="I40:BL41">
    <cfRule type="expression" dxfId="8" priority="43">
      <formula>AND(TODAY()&gt;=I$6,TODAY()&lt;J$6)</formula>
    </cfRule>
  </conditionalFormatting>
  <conditionalFormatting sqref="I40:BL41">
    <cfRule type="expression" dxfId="7" priority="41">
      <formula>AND(début_tâche&lt;=I$6,ROUNDDOWN((fin_tâche-début_tâche+1)*avancement_tâche,0)+début_tâche-1&gt;=I$6)</formula>
    </cfRule>
    <cfRule type="expression" dxfId="6" priority="42" stopIfTrue="1">
      <formula>AND(fin_tâche&gt;=I$6,début_tâche&lt;J$6)</formula>
    </cfRule>
  </conditionalFormatting>
  <conditionalFormatting sqref="D40:D41">
    <cfRule type="dataBar" priority="40">
      <dataBar>
        <cfvo type="num" val="0"/>
        <cfvo type="num" val="1"/>
        <color theme="0" tint="-0.249977111117893"/>
      </dataBar>
      <extLst>
        <ext xmlns:x14="http://schemas.microsoft.com/office/spreadsheetml/2009/9/main" uri="{B025F937-C7B1-47D3-B67F-A62EFF666E3E}">
          <x14:id>{9179826B-45ED-4988-BB2A-78DA7424E602}</x14:id>
        </ext>
      </extLst>
    </cfRule>
  </conditionalFormatting>
  <conditionalFormatting sqref="D46">
    <cfRule type="dataBar" priority="36">
      <dataBar>
        <cfvo type="num" val="0"/>
        <cfvo type="num" val="1"/>
        <color theme="0" tint="-0.249977111117893"/>
      </dataBar>
      <extLst>
        <ext xmlns:x14="http://schemas.microsoft.com/office/spreadsheetml/2009/9/main" uri="{B025F937-C7B1-47D3-B67F-A62EFF666E3E}">
          <x14:id>{9795FCF7-A67A-433E-B155-AD1C0E7C374A}</x14:id>
        </ext>
      </extLst>
    </cfRule>
  </conditionalFormatting>
  <conditionalFormatting sqref="I46:BL46">
    <cfRule type="expression" dxfId="5" priority="39">
      <formula>AND(TODAY()&gt;=I$6,TODAY()&lt;J$6)</formula>
    </cfRule>
  </conditionalFormatting>
  <conditionalFormatting sqref="I46:BL46">
    <cfRule type="expression" dxfId="4" priority="37">
      <formula>AND(début_tâche&lt;=I$6,ROUNDDOWN((fin_tâche-début_tâche+1)*avancement_tâche,0)+début_tâche-1&gt;=I$6)</formula>
    </cfRule>
    <cfRule type="expression" dxfId="3" priority="38" stopIfTrue="1">
      <formula>AND(fin_tâche&gt;=I$6,début_tâche&lt;J$6)</formula>
    </cfRule>
  </conditionalFormatting>
  <conditionalFormatting sqref="D9">
    <cfRule type="dataBar" priority="33">
      <dataBar>
        <cfvo type="num" val="0"/>
        <cfvo type="num" val="1"/>
        <color theme="0" tint="-0.249977111117893"/>
      </dataBar>
      <extLst>
        <ext xmlns:x14="http://schemas.microsoft.com/office/spreadsheetml/2009/9/main" uri="{B025F937-C7B1-47D3-B67F-A62EFF666E3E}">
          <x14:id>{36C8D48B-9FF9-4463-BC3F-14FABEE2DEF7}</x14:id>
        </ext>
      </extLst>
    </cfRule>
  </conditionalFormatting>
  <conditionalFormatting sqref="D8">
    <cfRule type="dataBar" priority="26">
      <dataBar>
        <cfvo type="num" val="0"/>
        <cfvo type="num" val="1"/>
        <color theme="0" tint="-0.249977111117893"/>
      </dataBar>
      <extLst>
        <ext xmlns:x14="http://schemas.microsoft.com/office/spreadsheetml/2009/9/main" uri="{B025F937-C7B1-47D3-B67F-A62EFF666E3E}">
          <x14:id>{E0B18B9E-ABE8-4DF8-8BD1-0C6F980D2ADC}</x14:id>
        </ext>
      </extLst>
    </cfRule>
  </conditionalFormatting>
  <conditionalFormatting sqref="D15">
    <cfRule type="dataBar" priority="25">
      <dataBar>
        <cfvo type="num" val="0"/>
        <cfvo type="num" val="1"/>
        <color theme="0" tint="-0.249977111117893"/>
      </dataBar>
      <extLst>
        <ext xmlns:x14="http://schemas.microsoft.com/office/spreadsheetml/2009/9/main" uri="{B025F937-C7B1-47D3-B67F-A62EFF666E3E}">
          <x14:id>{178C4897-C988-4B12-B787-7588CA53E10B}</x14:id>
        </ext>
      </extLst>
    </cfRule>
  </conditionalFormatting>
  <conditionalFormatting sqref="D18">
    <cfRule type="dataBar" priority="24">
      <dataBar>
        <cfvo type="num" val="0"/>
        <cfvo type="num" val="1"/>
        <color theme="0" tint="-0.249977111117893"/>
      </dataBar>
      <extLst>
        <ext xmlns:x14="http://schemas.microsoft.com/office/spreadsheetml/2009/9/main" uri="{B025F937-C7B1-47D3-B67F-A62EFF666E3E}">
          <x14:id>{B4ED5E57-C950-47E4-A099-DCA192DFE477}</x14:id>
        </ext>
      </extLst>
    </cfRule>
  </conditionalFormatting>
  <conditionalFormatting sqref="D23">
    <cfRule type="dataBar" priority="23">
      <dataBar>
        <cfvo type="num" val="0"/>
        <cfvo type="num" val="1"/>
        <color theme="0" tint="-0.249977111117893"/>
      </dataBar>
      <extLst>
        <ext xmlns:x14="http://schemas.microsoft.com/office/spreadsheetml/2009/9/main" uri="{B025F937-C7B1-47D3-B67F-A62EFF666E3E}">
          <x14:id>{164A214E-470A-43CF-8C6A-55A5991E08E9}</x14:id>
        </ext>
      </extLst>
    </cfRule>
  </conditionalFormatting>
  <conditionalFormatting sqref="D36">
    <cfRule type="dataBar" priority="20">
      <dataBar>
        <cfvo type="num" val="0"/>
        <cfvo type="num" val="1"/>
        <color theme="0" tint="-0.249977111117893"/>
      </dataBar>
      <extLst>
        <ext xmlns:x14="http://schemas.microsoft.com/office/spreadsheetml/2009/9/main" uri="{B025F937-C7B1-47D3-B67F-A62EFF666E3E}">
          <x14:id>{DE1AD479-0A37-44F4-AC20-51FF297665D3}</x14:id>
        </ext>
      </extLst>
    </cfRule>
  </conditionalFormatting>
  <conditionalFormatting sqref="D42">
    <cfRule type="dataBar" priority="19">
      <dataBar>
        <cfvo type="num" val="0"/>
        <cfvo type="num" val="1"/>
        <color theme="0" tint="-0.249977111117893"/>
      </dataBar>
      <extLst>
        <ext xmlns:x14="http://schemas.microsoft.com/office/spreadsheetml/2009/9/main" uri="{B025F937-C7B1-47D3-B67F-A62EFF666E3E}">
          <x14:id>{49FBE34D-D83B-497D-AB99-28B0686734FB}</x14:id>
        </ext>
      </extLst>
    </cfRule>
  </conditionalFormatting>
  <conditionalFormatting sqref="D48">
    <cfRule type="dataBar" priority="18">
      <dataBar>
        <cfvo type="num" val="0"/>
        <cfvo type="num" val="1"/>
        <color theme="0" tint="-0.249977111117893"/>
      </dataBar>
      <extLst>
        <ext xmlns:x14="http://schemas.microsoft.com/office/spreadsheetml/2009/9/main" uri="{B025F937-C7B1-47D3-B67F-A62EFF666E3E}">
          <x14:id>{FFA7516B-0875-4D87-99ED-B7E4CACCC0E1}</x14:id>
        </ext>
      </extLst>
    </cfRule>
  </conditionalFormatting>
  <conditionalFormatting sqref="D57">
    <cfRule type="dataBar" priority="17">
      <dataBar>
        <cfvo type="num" val="0"/>
        <cfvo type="num" val="1"/>
        <color theme="0" tint="-0.249977111117893"/>
      </dataBar>
      <extLst>
        <ext xmlns:x14="http://schemas.microsoft.com/office/spreadsheetml/2009/9/main" uri="{B025F937-C7B1-47D3-B67F-A62EFF666E3E}">
          <x14:id>{66BA6DFA-1489-4D78-8D16-D0BABA15730F}</x14:id>
        </ext>
      </extLst>
    </cfRule>
  </conditionalFormatting>
  <conditionalFormatting sqref="D75">
    <cfRule type="dataBar" priority="15">
      <dataBar>
        <cfvo type="num" val="0"/>
        <cfvo type="num" val="1"/>
        <color theme="0" tint="-0.249977111117893"/>
      </dataBar>
      <extLst>
        <ext xmlns:x14="http://schemas.microsoft.com/office/spreadsheetml/2009/9/main" uri="{B025F937-C7B1-47D3-B67F-A62EFF666E3E}">
          <x14:id>{F9FF2D8E-4C48-4314-AE00-D91E4BEBF00D}</x14:id>
        </ext>
      </extLst>
    </cfRule>
  </conditionalFormatting>
  <conditionalFormatting sqref="D82">
    <cfRule type="dataBar" priority="14">
      <dataBar>
        <cfvo type="num" val="0"/>
        <cfvo type="num" val="1"/>
        <color theme="0" tint="-0.249977111117893"/>
      </dataBar>
      <extLst>
        <ext xmlns:x14="http://schemas.microsoft.com/office/spreadsheetml/2009/9/main" uri="{B025F937-C7B1-47D3-B67F-A62EFF666E3E}">
          <x14:id>{47FD5541-751B-48F2-895B-231260031964}</x14:id>
        </ext>
      </extLst>
    </cfRule>
  </conditionalFormatting>
  <conditionalFormatting sqref="D88">
    <cfRule type="dataBar" priority="13">
      <dataBar>
        <cfvo type="num" val="0"/>
        <cfvo type="num" val="1"/>
        <color theme="0" tint="-0.249977111117893"/>
      </dataBar>
      <extLst>
        <ext xmlns:x14="http://schemas.microsoft.com/office/spreadsheetml/2009/9/main" uri="{B025F937-C7B1-47D3-B67F-A62EFF666E3E}">
          <x14:id>{CB458C94-EC1D-48A0-8F37-BA38EE604418}</x14:id>
        </ext>
      </extLst>
    </cfRule>
  </conditionalFormatting>
  <conditionalFormatting sqref="D29">
    <cfRule type="dataBar" priority="12">
      <dataBar>
        <cfvo type="num" val="0"/>
        <cfvo type="num" val="1"/>
        <color theme="0" tint="-0.249977111117893"/>
      </dataBar>
      <extLst>
        <ext xmlns:x14="http://schemas.microsoft.com/office/spreadsheetml/2009/9/main" uri="{B025F937-C7B1-47D3-B67F-A62EFF666E3E}">
          <x14:id>{AC19E591-9826-41D2-8753-21A5AEC1982F}</x14:id>
        </ext>
      </extLst>
    </cfRule>
  </conditionalFormatting>
  <conditionalFormatting sqref="D37">
    <cfRule type="dataBar" priority="11">
      <dataBar>
        <cfvo type="num" val="0"/>
        <cfvo type="num" val="1"/>
        <color theme="0" tint="-0.249977111117893"/>
      </dataBar>
      <extLst>
        <ext xmlns:x14="http://schemas.microsoft.com/office/spreadsheetml/2009/9/main" uri="{B025F937-C7B1-47D3-B67F-A62EFF666E3E}">
          <x14:id>{7E87486C-C83F-46B9-BB58-D6A8CEED9048}</x14:id>
        </ext>
      </extLst>
    </cfRule>
  </conditionalFormatting>
  <conditionalFormatting sqref="D43">
    <cfRule type="dataBar" priority="10">
      <dataBar>
        <cfvo type="num" val="0"/>
        <cfvo type="num" val="1"/>
        <color theme="0" tint="-0.249977111117893"/>
      </dataBar>
      <extLst>
        <ext xmlns:x14="http://schemas.microsoft.com/office/spreadsheetml/2009/9/main" uri="{B025F937-C7B1-47D3-B67F-A62EFF666E3E}">
          <x14:id>{1FF748D9-3BCB-4034-9208-1F2D65C79F13}</x14:id>
        </ext>
      </extLst>
    </cfRule>
  </conditionalFormatting>
  <conditionalFormatting sqref="D49">
    <cfRule type="dataBar" priority="9">
      <dataBar>
        <cfvo type="num" val="0"/>
        <cfvo type="num" val="1"/>
        <color theme="0" tint="-0.249977111117893"/>
      </dataBar>
      <extLst>
        <ext xmlns:x14="http://schemas.microsoft.com/office/spreadsheetml/2009/9/main" uri="{B025F937-C7B1-47D3-B67F-A62EFF666E3E}">
          <x14:id>{F2C994C7-19E2-44FD-954A-AB7D6DE46441}</x14:id>
        </ext>
      </extLst>
    </cfRule>
  </conditionalFormatting>
  <conditionalFormatting sqref="D58">
    <cfRule type="dataBar" priority="8">
      <dataBar>
        <cfvo type="num" val="0"/>
        <cfvo type="num" val="1"/>
        <color theme="0" tint="-0.249977111117893"/>
      </dataBar>
      <extLst>
        <ext xmlns:x14="http://schemas.microsoft.com/office/spreadsheetml/2009/9/main" uri="{B025F937-C7B1-47D3-B67F-A62EFF666E3E}">
          <x14:id>{8CA27610-5A3B-4302-BEA5-774F42E0EC59}</x14:id>
        </ext>
      </extLst>
    </cfRule>
  </conditionalFormatting>
  <conditionalFormatting sqref="D66">
    <cfRule type="dataBar" priority="7">
      <dataBar>
        <cfvo type="num" val="0"/>
        <cfvo type="num" val="1"/>
        <color theme="0" tint="-0.249977111117893"/>
      </dataBar>
      <extLst>
        <ext xmlns:x14="http://schemas.microsoft.com/office/spreadsheetml/2009/9/main" uri="{B025F937-C7B1-47D3-B67F-A62EFF666E3E}">
          <x14:id>{B566DAE9-59F0-494F-B4A5-6CA202ED05AF}</x14:id>
        </ext>
      </extLst>
    </cfRule>
  </conditionalFormatting>
  <conditionalFormatting sqref="D76">
    <cfRule type="dataBar" priority="6">
      <dataBar>
        <cfvo type="num" val="0"/>
        <cfvo type="num" val="1"/>
        <color theme="0" tint="-0.249977111117893"/>
      </dataBar>
      <extLst>
        <ext xmlns:x14="http://schemas.microsoft.com/office/spreadsheetml/2009/9/main" uri="{B025F937-C7B1-47D3-B67F-A62EFF666E3E}">
          <x14:id>{E8B7A00D-0A45-4E39-935E-0EF6E104B91A}</x14:id>
        </ext>
      </extLst>
    </cfRule>
  </conditionalFormatting>
  <conditionalFormatting sqref="D83">
    <cfRule type="dataBar" priority="5">
      <dataBar>
        <cfvo type="num" val="0"/>
        <cfvo type="num" val="1"/>
        <color theme="0" tint="-0.249977111117893"/>
      </dataBar>
      <extLst>
        <ext xmlns:x14="http://schemas.microsoft.com/office/spreadsheetml/2009/9/main" uri="{B025F937-C7B1-47D3-B67F-A62EFF666E3E}">
          <x14:id>{61C46EA8-F9E7-45B9-92F2-CA890223D6D5}</x14:id>
        </ext>
      </extLst>
    </cfRule>
  </conditionalFormatting>
  <conditionalFormatting sqref="I28:BL28">
    <cfRule type="expression" dxfId="2" priority="4">
      <formula>AND(TODAY()&gt;=I$6,TODAY()&lt;J$6)</formula>
    </cfRule>
  </conditionalFormatting>
  <conditionalFormatting sqref="I28:BL28">
    <cfRule type="expression" dxfId="1" priority="2">
      <formula>AND(début_tâche&lt;=I$6,ROUNDDOWN((fin_tâche-début_tâche+1)*avancement_tâche,0)+début_tâche-1&gt;=I$6)</formula>
    </cfRule>
    <cfRule type="expression" dxfId="0" priority="3" stopIfTrue="1">
      <formula>AND(fin_tâche&gt;=I$6,début_tâche&lt;J$6)</formula>
    </cfRule>
  </conditionalFormatting>
  <conditionalFormatting sqref="D28">
    <cfRule type="dataBar" priority="1">
      <dataBar>
        <cfvo type="num" val="0"/>
        <cfvo type="num" val="1"/>
        <color theme="0" tint="-0.249977111117893"/>
      </dataBar>
      <extLst>
        <ext xmlns:x14="http://schemas.microsoft.com/office/spreadsheetml/2009/9/main" uri="{B025F937-C7B1-47D3-B67F-A62EFF666E3E}">
          <x14:id>{8A618AE5-6A10-402E-8877-7F8471EF9C36}</x14:id>
        </ext>
      </extLst>
    </cfRule>
  </conditionalFormatting>
  <dataValidations count="1">
    <dataValidation type="whole" operator="greaterThanOrEqual" allowBlank="1" showInputMessage="1" promptTitle="Semaine d’affichage" prompt="La modification de ce nombre entraînera la défilement du diagramme de Gantt." sqref="E5" xr:uid="{894B0A2E-965D-4134-8E51-89C4953F1A0B}">
      <formula1>1</formula1>
    </dataValidation>
  </dataValidations>
  <printOptions horizontalCentered="1"/>
  <pageMargins left="0.35" right="0.35" top="0.35" bottom="0.5" header="0.3" footer="0.3"/>
  <pageSetup paperSize="9" scale="59"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E96E7C27-2E68-48F7-9678-60F568148046}">
            <x14:dataBar minLength="0" maxLength="100" gradient="0">
              <x14:cfvo type="num">
                <xm:f>0</xm:f>
              </x14:cfvo>
              <x14:cfvo type="num">
                <xm:f>1</xm:f>
              </x14:cfvo>
              <x14:negativeFillColor rgb="FFFF0000"/>
              <x14:axisColor rgb="FF000000"/>
            </x14:dataBar>
          </x14:cfRule>
          <xm:sqref>D16:D17 D89 D24:D27 D19:D22 D50:D56 D67:D74</xm:sqref>
        </x14:conditionalFormatting>
        <x14:conditionalFormatting xmlns:xm="http://schemas.microsoft.com/office/excel/2006/main">
          <x14:cfRule type="dataBar" id="{61BAFCB1-C9D1-4453-9835-894AAFFB2D48}">
            <x14:dataBar minLength="0" maxLength="100" gradient="0">
              <x14:cfvo type="num">
                <xm:f>0</xm:f>
              </x14:cfvo>
              <x14:cfvo type="num">
                <xm:f>1</xm:f>
              </x14:cfvo>
              <x14:negativeFillColor rgb="FFFF0000"/>
              <x14:axisColor rgb="FF000000"/>
            </x14:dataBar>
          </x14:cfRule>
          <xm:sqref>D34:D35 D30:D31</xm:sqref>
        </x14:conditionalFormatting>
        <x14:conditionalFormatting xmlns:xm="http://schemas.microsoft.com/office/excel/2006/main">
          <x14:cfRule type="dataBar" id="{AD57E977-98C8-4463-AF63-0B910B22A855}">
            <x14:dataBar minLength="0" maxLength="100" gradient="0">
              <x14:cfvo type="num">
                <xm:f>0</xm:f>
              </x14:cfvo>
              <x14:cfvo type="num">
                <xm:f>1</xm:f>
              </x14:cfvo>
              <x14:negativeFillColor rgb="FFFF0000"/>
              <x14:axisColor rgb="FF000000"/>
            </x14:dataBar>
          </x14:cfRule>
          <xm:sqref>D47</xm:sqref>
        </x14:conditionalFormatting>
        <x14:conditionalFormatting xmlns:xm="http://schemas.microsoft.com/office/excel/2006/main">
          <x14:cfRule type="dataBar" id="{85DD6914-E53C-41B0-AFBA-86F7B9451DA6}">
            <x14:dataBar minLength="0" maxLength="100" gradient="0">
              <x14:cfvo type="num">
                <xm:f>0</xm:f>
              </x14:cfvo>
              <x14:cfvo type="num">
                <xm:f>1</xm:f>
              </x14:cfvo>
              <x14:negativeFillColor rgb="FFFF0000"/>
              <x14:axisColor rgb="FF000000"/>
            </x14:dataBar>
          </x14:cfRule>
          <xm:sqref>D44:D45</xm:sqref>
        </x14:conditionalFormatting>
        <x14:conditionalFormatting xmlns:xm="http://schemas.microsoft.com/office/excel/2006/main">
          <x14:cfRule type="dataBar" id="{F7F63C90-679F-41E1-9DD7-C7641723B832}">
            <x14:dataBar minLength="0" maxLength="100" gradient="0">
              <x14:cfvo type="num">
                <xm:f>0</xm:f>
              </x14:cfvo>
              <x14:cfvo type="num">
                <xm:f>1</xm:f>
              </x14:cfvo>
              <x14:negativeFillColor rgb="FFFF0000"/>
              <x14:axisColor rgb="FF000000"/>
            </x14:dataBar>
          </x14:cfRule>
          <xm:sqref>D64:D65</xm:sqref>
        </x14:conditionalFormatting>
        <x14:conditionalFormatting xmlns:xm="http://schemas.microsoft.com/office/excel/2006/main">
          <x14:cfRule type="dataBar" id="{8C1F1D87-2F5D-4508-9015-0F4807608336}">
            <x14:dataBar minLength="0" maxLength="100" gradient="0">
              <x14:cfvo type="num">
                <xm:f>0</xm:f>
              </x14:cfvo>
              <x14:cfvo type="num">
                <xm:f>1</xm:f>
              </x14:cfvo>
              <x14:negativeFillColor rgb="FFFF0000"/>
              <x14:axisColor rgb="FF000000"/>
            </x14:dataBar>
          </x14:cfRule>
          <xm:sqref>D59:D63</xm:sqref>
        </x14:conditionalFormatting>
        <x14:conditionalFormatting xmlns:xm="http://schemas.microsoft.com/office/excel/2006/main">
          <x14:cfRule type="dataBar" id="{85676472-4DEA-4B47-8076-2B079F7EB722}">
            <x14:dataBar minLength="0" maxLength="100" gradient="0">
              <x14:cfvo type="num">
                <xm:f>0</xm:f>
              </x14:cfvo>
              <x14:cfvo type="num">
                <xm:f>1</xm:f>
              </x14:cfvo>
              <x14:negativeFillColor rgb="FFFF0000"/>
              <x14:axisColor rgb="FF000000"/>
            </x14:dataBar>
          </x14:cfRule>
          <xm:sqref>D12:D14</xm:sqref>
        </x14:conditionalFormatting>
        <x14:conditionalFormatting xmlns:xm="http://schemas.microsoft.com/office/excel/2006/main">
          <x14:cfRule type="dataBar" id="{31E90CF3-9F5F-44CA-B687-A51E64DCC915}">
            <x14:dataBar minLength="0" maxLength="100" gradient="0">
              <x14:cfvo type="num">
                <xm:f>0</xm:f>
              </x14:cfvo>
              <x14:cfvo type="num">
                <xm:f>1</xm:f>
              </x14:cfvo>
              <x14:negativeFillColor rgb="FFFF0000"/>
              <x14:axisColor rgb="FF000000"/>
            </x14:dataBar>
          </x14:cfRule>
          <xm:sqref>D10:D11</xm:sqref>
        </x14:conditionalFormatting>
        <x14:conditionalFormatting xmlns:xm="http://schemas.microsoft.com/office/excel/2006/main">
          <x14:cfRule type="dataBar" id="{D92EFAD8-9A39-41D6-8E74-09FCB7C99446}">
            <x14:dataBar minLength="0" maxLength="100" gradient="0">
              <x14:cfvo type="num">
                <xm:f>0</xm:f>
              </x14:cfvo>
              <x14:cfvo type="num">
                <xm:f>1</xm:f>
              </x14:cfvo>
              <x14:negativeFillColor rgb="FFFF0000"/>
              <x14:axisColor rgb="FF000000"/>
            </x14:dataBar>
          </x14:cfRule>
          <xm:sqref>D77:D81</xm:sqref>
        </x14:conditionalFormatting>
        <x14:conditionalFormatting xmlns:xm="http://schemas.microsoft.com/office/excel/2006/main">
          <x14:cfRule type="dataBar" id="{49690BEA-F1DA-49A9-87E0-BC10D33392B4}">
            <x14:dataBar minLength="0" maxLength="100" gradient="0">
              <x14:cfvo type="num">
                <xm:f>0</xm:f>
              </x14:cfvo>
              <x14:cfvo type="num">
                <xm:f>1</xm:f>
              </x14:cfvo>
              <x14:negativeFillColor rgb="FFFF0000"/>
              <x14:axisColor rgb="FF000000"/>
            </x14:dataBar>
          </x14:cfRule>
          <xm:sqref>D87</xm:sqref>
        </x14:conditionalFormatting>
        <x14:conditionalFormatting xmlns:xm="http://schemas.microsoft.com/office/excel/2006/main">
          <x14:cfRule type="dataBar" id="{F3BCBE8B-1131-4EC4-93C6-93A3D2241A3A}">
            <x14:dataBar minLength="0" maxLength="100" gradient="0">
              <x14:cfvo type="num">
                <xm:f>0</xm:f>
              </x14:cfvo>
              <x14:cfvo type="num">
                <xm:f>1</xm:f>
              </x14:cfvo>
              <x14:negativeFillColor rgb="FFFF0000"/>
              <x14:axisColor rgb="FF000000"/>
            </x14:dataBar>
          </x14:cfRule>
          <xm:sqref>D84:D86</xm:sqref>
        </x14:conditionalFormatting>
        <x14:conditionalFormatting xmlns:xm="http://schemas.microsoft.com/office/excel/2006/main">
          <x14:cfRule type="dataBar" id="{70FE4911-65CD-4B63-902B-DAD573D9D1E7}">
            <x14:dataBar minLength="0" maxLength="100" gradient="0">
              <x14:cfvo type="num">
                <xm:f>0</xm:f>
              </x14:cfvo>
              <x14:cfvo type="num">
                <xm:f>1</xm:f>
              </x14:cfvo>
              <x14:negativeFillColor rgb="FFFF0000"/>
              <x14:axisColor rgb="FF000000"/>
            </x14:dataBar>
          </x14:cfRule>
          <xm:sqref>D32</xm:sqref>
        </x14:conditionalFormatting>
        <x14:conditionalFormatting xmlns:xm="http://schemas.microsoft.com/office/excel/2006/main">
          <x14:cfRule type="dataBar" id="{107B3D2A-9D99-4B77-A0C1-E7D4234EC328}">
            <x14:dataBar minLength="0" maxLength="100" gradient="0">
              <x14:cfvo type="num">
                <xm:f>0</xm:f>
              </x14:cfvo>
              <x14:cfvo type="num">
                <xm:f>1</xm:f>
              </x14:cfvo>
              <x14:negativeFillColor rgb="FFFF0000"/>
              <x14:axisColor rgb="FF000000"/>
            </x14:dataBar>
          </x14:cfRule>
          <xm:sqref>D33</xm:sqref>
        </x14:conditionalFormatting>
        <x14:conditionalFormatting xmlns:xm="http://schemas.microsoft.com/office/excel/2006/main">
          <x14:cfRule type="dataBar" id="{4BDF0497-329E-4ACE-A091-C6666647B0A6}">
            <x14:dataBar minLength="0" maxLength="100" gradient="0">
              <x14:cfvo type="num">
                <xm:f>0</xm:f>
              </x14:cfvo>
              <x14:cfvo type="num">
                <xm:f>1</xm:f>
              </x14:cfvo>
              <x14:negativeFillColor rgb="FFFF0000"/>
              <x14:axisColor rgb="FF000000"/>
            </x14:dataBar>
          </x14:cfRule>
          <xm:sqref>D38</xm:sqref>
        </x14:conditionalFormatting>
        <x14:conditionalFormatting xmlns:xm="http://schemas.microsoft.com/office/excel/2006/main">
          <x14:cfRule type="dataBar" id="{2616EACB-B142-4ABA-AB98-D0EFAE3192B1}">
            <x14:dataBar minLength="0" maxLength="100" gradient="0">
              <x14:cfvo type="num">
                <xm:f>0</xm:f>
              </x14:cfvo>
              <x14:cfvo type="num">
                <xm:f>1</xm:f>
              </x14:cfvo>
              <x14:negativeFillColor rgb="FFFF0000"/>
              <x14:axisColor rgb="FF000000"/>
            </x14:dataBar>
          </x14:cfRule>
          <xm:sqref>D39</xm:sqref>
        </x14:conditionalFormatting>
        <x14:conditionalFormatting xmlns:xm="http://schemas.microsoft.com/office/excel/2006/main">
          <x14:cfRule type="dataBar" id="{9179826B-45ED-4988-BB2A-78DA7424E602}">
            <x14:dataBar minLength="0" maxLength="100" gradient="0">
              <x14:cfvo type="num">
                <xm:f>0</xm:f>
              </x14:cfvo>
              <x14:cfvo type="num">
                <xm:f>1</xm:f>
              </x14:cfvo>
              <x14:negativeFillColor rgb="FFFF0000"/>
              <x14:axisColor rgb="FF000000"/>
            </x14:dataBar>
          </x14:cfRule>
          <xm:sqref>D40:D41</xm:sqref>
        </x14:conditionalFormatting>
        <x14:conditionalFormatting xmlns:xm="http://schemas.microsoft.com/office/excel/2006/main">
          <x14:cfRule type="dataBar" id="{9795FCF7-A67A-433E-B155-AD1C0E7C374A}">
            <x14:dataBar minLength="0" maxLength="100" gradient="0">
              <x14:cfvo type="num">
                <xm:f>0</xm:f>
              </x14:cfvo>
              <x14:cfvo type="num">
                <xm:f>1</xm:f>
              </x14:cfvo>
              <x14:negativeFillColor rgb="FFFF0000"/>
              <x14:axisColor rgb="FF000000"/>
            </x14:dataBar>
          </x14:cfRule>
          <xm:sqref>D46</xm:sqref>
        </x14:conditionalFormatting>
        <x14:conditionalFormatting xmlns:xm="http://schemas.microsoft.com/office/excel/2006/main">
          <x14:cfRule type="dataBar" id="{36C8D48B-9FF9-4463-BC3F-14FABEE2DEF7}">
            <x14:dataBar minLength="0" maxLength="100" gradient="0">
              <x14:cfvo type="num">
                <xm:f>0</xm:f>
              </x14:cfvo>
              <x14:cfvo type="num">
                <xm:f>1</xm:f>
              </x14:cfvo>
              <x14:negativeFillColor rgb="FFFF0000"/>
              <x14:axisColor rgb="FF000000"/>
            </x14:dataBar>
          </x14:cfRule>
          <xm:sqref>D9</xm:sqref>
        </x14:conditionalFormatting>
        <x14:conditionalFormatting xmlns:xm="http://schemas.microsoft.com/office/excel/2006/main">
          <x14:cfRule type="dataBar" id="{E0B18B9E-ABE8-4DF8-8BD1-0C6F980D2ADC}">
            <x14:dataBar minLength="0" maxLength="100" gradient="0">
              <x14:cfvo type="num">
                <xm:f>0</xm:f>
              </x14:cfvo>
              <x14:cfvo type="num">
                <xm:f>1</xm:f>
              </x14:cfvo>
              <x14:negativeFillColor rgb="FFFF0000"/>
              <x14:axisColor rgb="FF000000"/>
            </x14:dataBar>
          </x14:cfRule>
          <xm:sqref>D8</xm:sqref>
        </x14:conditionalFormatting>
        <x14:conditionalFormatting xmlns:xm="http://schemas.microsoft.com/office/excel/2006/main">
          <x14:cfRule type="dataBar" id="{178C4897-C988-4B12-B787-7588CA53E10B}">
            <x14:dataBar minLength="0" maxLength="100" gradient="0">
              <x14:cfvo type="num">
                <xm:f>0</xm:f>
              </x14:cfvo>
              <x14:cfvo type="num">
                <xm:f>1</xm:f>
              </x14:cfvo>
              <x14:negativeFillColor rgb="FFFF0000"/>
              <x14:axisColor rgb="FF000000"/>
            </x14:dataBar>
          </x14:cfRule>
          <xm:sqref>D15</xm:sqref>
        </x14:conditionalFormatting>
        <x14:conditionalFormatting xmlns:xm="http://schemas.microsoft.com/office/excel/2006/main">
          <x14:cfRule type="dataBar" id="{B4ED5E57-C950-47E4-A099-DCA192DFE477}">
            <x14:dataBar minLength="0" maxLength="100" gradient="0">
              <x14:cfvo type="num">
                <xm:f>0</xm:f>
              </x14:cfvo>
              <x14:cfvo type="num">
                <xm:f>1</xm:f>
              </x14:cfvo>
              <x14:negativeFillColor rgb="FFFF0000"/>
              <x14:axisColor rgb="FF000000"/>
            </x14:dataBar>
          </x14:cfRule>
          <xm:sqref>D18</xm:sqref>
        </x14:conditionalFormatting>
        <x14:conditionalFormatting xmlns:xm="http://schemas.microsoft.com/office/excel/2006/main">
          <x14:cfRule type="dataBar" id="{164A214E-470A-43CF-8C6A-55A5991E08E9}">
            <x14:dataBar minLength="0" maxLength="100" gradient="0">
              <x14:cfvo type="num">
                <xm:f>0</xm:f>
              </x14:cfvo>
              <x14:cfvo type="num">
                <xm:f>1</xm:f>
              </x14:cfvo>
              <x14:negativeFillColor rgb="FFFF0000"/>
              <x14:axisColor rgb="FF000000"/>
            </x14:dataBar>
          </x14:cfRule>
          <xm:sqref>D23</xm:sqref>
        </x14:conditionalFormatting>
        <x14:conditionalFormatting xmlns:xm="http://schemas.microsoft.com/office/excel/2006/main">
          <x14:cfRule type="dataBar" id="{DE1AD479-0A37-44F4-AC20-51FF297665D3}">
            <x14:dataBar minLength="0" maxLength="100" gradient="0">
              <x14:cfvo type="num">
                <xm:f>0</xm:f>
              </x14:cfvo>
              <x14:cfvo type="num">
                <xm:f>1</xm:f>
              </x14:cfvo>
              <x14:negativeFillColor rgb="FFFF0000"/>
              <x14:axisColor rgb="FF000000"/>
            </x14:dataBar>
          </x14:cfRule>
          <xm:sqref>D36</xm:sqref>
        </x14:conditionalFormatting>
        <x14:conditionalFormatting xmlns:xm="http://schemas.microsoft.com/office/excel/2006/main">
          <x14:cfRule type="dataBar" id="{49FBE34D-D83B-497D-AB99-28B0686734FB}">
            <x14:dataBar minLength="0" maxLength="100" gradient="0">
              <x14:cfvo type="num">
                <xm:f>0</xm:f>
              </x14:cfvo>
              <x14:cfvo type="num">
                <xm:f>1</xm:f>
              </x14:cfvo>
              <x14:negativeFillColor rgb="FFFF0000"/>
              <x14:axisColor rgb="FF000000"/>
            </x14:dataBar>
          </x14:cfRule>
          <xm:sqref>D42</xm:sqref>
        </x14:conditionalFormatting>
        <x14:conditionalFormatting xmlns:xm="http://schemas.microsoft.com/office/excel/2006/main">
          <x14:cfRule type="dataBar" id="{FFA7516B-0875-4D87-99ED-B7E4CACCC0E1}">
            <x14:dataBar minLength="0" maxLength="100" gradient="0">
              <x14:cfvo type="num">
                <xm:f>0</xm:f>
              </x14:cfvo>
              <x14:cfvo type="num">
                <xm:f>1</xm:f>
              </x14:cfvo>
              <x14:negativeFillColor rgb="FFFF0000"/>
              <x14:axisColor rgb="FF000000"/>
            </x14:dataBar>
          </x14:cfRule>
          <xm:sqref>D48</xm:sqref>
        </x14:conditionalFormatting>
        <x14:conditionalFormatting xmlns:xm="http://schemas.microsoft.com/office/excel/2006/main">
          <x14:cfRule type="dataBar" id="{66BA6DFA-1489-4D78-8D16-D0BABA15730F}">
            <x14:dataBar minLength="0" maxLength="100" gradient="0">
              <x14:cfvo type="num">
                <xm:f>0</xm:f>
              </x14:cfvo>
              <x14:cfvo type="num">
                <xm:f>1</xm:f>
              </x14:cfvo>
              <x14:negativeFillColor rgb="FFFF0000"/>
              <x14:axisColor rgb="FF000000"/>
            </x14:dataBar>
          </x14:cfRule>
          <xm:sqref>D57</xm:sqref>
        </x14:conditionalFormatting>
        <x14:conditionalFormatting xmlns:xm="http://schemas.microsoft.com/office/excel/2006/main">
          <x14:cfRule type="dataBar" id="{F9FF2D8E-4C48-4314-AE00-D91E4BEBF00D}">
            <x14:dataBar minLength="0" maxLength="100" gradient="0">
              <x14:cfvo type="num">
                <xm:f>0</xm:f>
              </x14:cfvo>
              <x14:cfvo type="num">
                <xm:f>1</xm:f>
              </x14:cfvo>
              <x14:negativeFillColor rgb="FFFF0000"/>
              <x14:axisColor rgb="FF000000"/>
            </x14:dataBar>
          </x14:cfRule>
          <xm:sqref>D75</xm:sqref>
        </x14:conditionalFormatting>
        <x14:conditionalFormatting xmlns:xm="http://schemas.microsoft.com/office/excel/2006/main">
          <x14:cfRule type="dataBar" id="{47FD5541-751B-48F2-895B-231260031964}">
            <x14:dataBar minLength="0" maxLength="100" gradient="0">
              <x14:cfvo type="num">
                <xm:f>0</xm:f>
              </x14:cfvo>
              <x14:cfvo type="num">
                <xm:f>1</xm:f>
              </x14:cfvo>
              <x14:negativeFillColor rgb="FFFF0000"/>
              <x14:axisColor rgb="FF000000"/>
            </x14:dataBar>
          </x14:cfRule>
          <xm:sqref>D82</xm:sqref>
        </x14:conditionalFormatting>
        <x14:conditionalFormatting xmlns:xm="http://schemas.microsoft.com/office/excel/2006/main">
          <x14:cfRule type="dataBar" id="{CB458C94-EC1D-48A0-8F37-BA38EE604418}">
            <x14:dataBar minLength="0" maxLength="100" gradient="0">
              <x14:cfvo type="num">
                <xm:f>0</xm:f>
              </x14:cfvo>
              <x14:cfvo type="num">
                <xm:f>1</xm:f>
              </x14:cfvo>
              <x14:negativeFillColor rgb="FFFF0000"/>
              <x14:axisColor rgb="FF000000"/>
            </x14:dataBar>
          </x14:cfRule>
          <xm:sqref>D88</xm:sqref>
        </x14:conditionalFormatting>
        <x14:conditionalFormatting xmlns:xm="http://schemas.microsoft.com/office/excel/2006/main">
          <x14:cfRule type="dataBar" id="{AC19E591-9826-41D2-8753-21A5AEC1982F}">
            <x14:dataBar minLength="0" maxLength="100" gradient="0">
              <x14:cfvo type="num">
                <xm:f>0</xm:f>
              </x14:cfvo>
              <x14:cfvo type="num">
                <xm:f>1</xm:f>
              </x14:cfvo>
              <x14:negativeFillColor rgb="FFFF0000"/>
              <x14:axisColor rgb="FF000000"/>
            </x14:dataBar>
          </x14:cfRule>
          <xm:sqref>D29</xm:sqref>
        </x14:conditionalFormatting>
        <x14:conditionalFormatting xmlns:xm="http://schemas.microsoft.com/office/excel/2006/main">
          <x14:cfRule type="dataBar" id="{7E87486C-C83F-46B9-BB58-D6A8CEED9048}">
            <x14:dataBar minLength="0" maxLength="100" gradient="0">
              <x14:cfvo type="num">
                <xm:f>0</xm:f>
              </x14:cfvo>
              <x14:cfvo type="num">
                <xm:f>1</xm:f>
              </x14:cfvo>
              <x14:negativeFillColor rgb="FFFF0000"/>
              <x14:axisColor rgb="FF000000"/>
            </x14:dataBar>
          </x14:cfRule>
          <xm:sqref>D37</xm:sqref>
        </x14:conditionalFormatting>
        <x14:conditionalFormatting xmlns:xm="http://schemas.microsoft.com/office/excel/2006/main">
          <x14:cfRule type="dataBar" id="{1FF748D9-3BCB-4034-9208-1F2D65C79F13}">
            <x14:dataBar minLength="0" maxLength="100" gradient="0">
              <x14:cfvo type="num">
                <xm:f>0</xm:f>
              </x14:cfvo>
              <x14:cfvo type="num">
                <xm:f>1</xm:f>
              </x14:cfvo>
              <x14:negativeFillColor rgb="FFFF0000"/>
              <x14:axisColor rgb="FF000000"/>
            </x14:dataBar>
          </x14:cfRule>
          <xm:sqref>D43</xm:sqref>
        </x14:conditionalFormatting>
        <x14:conditionalFormatting xmlns:xm="http://schemas.microsoft.com/office/excel/2006/main">
          <x14:cfRule type="dataBar" id="{F2C994C7-19E2-44FD-954A-AB7D6DE46441}">
            <x14:dataBar minLength="0" maxLength="100" gradient="0">
              <x14:cfvo type="num">
                <xm:f>0</xm:f>
              </x14:cfvo>
              <x14:cfvo type="num">
                <xm:f>1</xm:f>
              </x14:cfvo>
              <x14:negativeFillColor rgb="FFFF0000"/>
              <x14:axisColor rgb="FF000000"/>
            </x14:dataBar>
          </x14:cfRule>
          <xm:sqref>D49</xm:sqref>
        </x14:conditionalFormatting>
        <x14:conditionalFormatting xmlns:xm="http://schemas.microsoft.com/office/excel/2006/main">
          <x14:cfRule type="dataBar" id="{8CA27610-5A3B-4302-BEA5-774F42E0EC59}">
            <x14:dataBar minLength="0" maxLength="100" gradient="0">
              <x14:cfvo type="num">
                <xm:f>0</xm:f>
              </x14:cfvo>
              <x14:cfvo type="num">
                <xm:f>1</xm:f>
              </x14:cfvo>
              <x14:negativeFillColor rgb="FFFF0000"/>
              <x14:axisColor rgb="FF000000"/>
            </x14:dataBar>
          </x14:cfRule>
          <xm:sqref>D58</xm:sqref>
        </x14:conditionalFormatting>
        <x14:conditionalFormatting xmlns:xm="http://schemas.microsoft.com/office/excel/2006/main">
          <x14:cfRule type="dataBar" id="{B566DAE9-59F0-494F-B4A5-6CA202ED05AF}">
            <x14:dataBar minLength="0" maxLength="100" gradient="0">
              <x14:cfvo type="num">
                <xm:f>0</xm:f>
              </x14:cfvo>
              <x14:cfvo type="num">
                <xm:f>1</xm:f>
              </x14:cfvo>
              <x14:negativeFillColor rgb="FFFF0000"/>
              <x14:axisColor rgb="FF000000"/>
            </x14:dataBar>
          </x14:cfRule>
          <xm:sqref>D66</xm:sqref>
        </x14:conditionalFormatting>
        <x14:conditionalFormatting xmlns:xm="http://schemas.microsoft.com/office/excel/2006/main">
          <x14:cfRule type="dataBar" id="{E8B7A00D-0A45-4E39-935E-0EF6E104B91A}">
            <x14:dataBar minLength="0" maxLength="100" gradient="0">
              <x14:cfvo type="num">
                <xm:f>0</xm:f>
              </x14:cfvo>
              <x14:cfvo type="num">
                <xm:f>1</xm:f>
              </x14:cfvo>
              <x14:negativeFillColor rgb="FFFF0000"/>
              <x14:axisColor rgb="FF000000"/>
            </x14:dataBar>
          </x14:cfRule>
          <xm:sqref>D76</xm:sqref>
        </x14:conditionalFormatting>
        <x14:conditionalFormatting xmlns:xm="http://schemas.microsoft.com/office/excel/2006/main">
          <x14:cfRule type="dataBar" id="{61C46EA8-F9E7-45B9-92F2-CA890223D6D5}">
            <x14:dataBar minLength="0" maxLength="100" gradient="0">
              <x14:cfvo type="num">
                <xm:f>0</xm:f>
              </x14:cfvo>
              <x14:cfvo type="num">
                <xm:f>1</xm:f>
              </x14:cfvo>
              <x14:negativeFillColor rgb="FFFF0000"/>
              <x14:axisColor rgb="FF000000"/>
            </x14:dataBar>
          </x14:cfRule>
          <xm:sqref>D83</xm:sqref>
        </x14:conditionalFormatting>
        <x14:conditionalFormatting xmlns:xm="http://schemas.microsoft.com/office/excel/2006/main">
          <x14:cfRule type="dataBar" id="{8A618AE5-6A10-402E-8877-7F8471EF9C36}">
            <x14:dataBar minLength="0" maxLength="100" gradient="0">
              <x14:cfvo type="num">
                <xm:f>0</xm:f>
              </x14:cfvo>
              <x14:cfvo type="num">
                <xm:f>1</xm:f>
              </x14:cfvo>
              <x14:negativeFillColor rgb="FFFF0000"/>
              <x14:axisColor rgb="FF000000"/>
            </x14:dataBar>
          </x14:cfRule>
          <xm:sqref>D28</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Feuilles de calcul</vt:lpstr>
      </vt:variant>
      <vt:variant>
        <vt:i4>1</vt:i4>
      </vt:variant>
      <vt:variant>
        <vt:lpstr>Plages nommées</vt:lpstr>
      </vt:variant>
      <vt:variant>
        <vt:i4>6</vt:i4>
      </vt:variant>
    </vt:vector>
  </HeadingPairs>
  <TitlesOfParts>
    <vt:vector size="7" baseType="lpstr">
      <vt:lpstr>PlanningProjet</vt:lpstr>
      <vt:lpstr>PlanningProjet!avancement_tâche</vt:lpstr>
      <vt:lpstr>PlanningProjet!Début_Projet</vt:lpstr>
      <vt:lpstr>PlanningProjet!début_tâche</vt:lpstr>
      <vt:lpstr>PlanningProjet!fin_tâche</vt:lpstr>
      <vt:lpstr>PlanningProjet!Impression_des_titres</vt:lpstr>
      <vt:lpstr>PlanningProjet!Semaine_Affichage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2022-04-02T13:56:05Z</dcterms:modified>
</cp:coreProperties>
</file>