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FB79E157-6A2C-164B-A9E2-76156043A2D5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6" i="21" l="1"/>
  <c r="N110" i="21"/>
  <c r="N84" i="21"/>
  <c r="N60" i="21"/>
  <c r="N35" i="21"/>
  <c r="N11" i="21"/>
  <c r="N135" i="21"/>
  <c r="N109" i="21"/>
  <c r="N83" i="21"/>
  <c r="N59" i="21"/>
  <c r="N34" i="21"/>
  <c r="N10" i="21"/>
  <c r="H177" i="17"/>
  <c r="H177" i="18"/>
  <c r="D175" i="18"/>
  <c r="D175" i="5"/>
  <c r="N134" i="21"/>
  <c r="N133" i="21"/>
  <c r="N132" i="21"/>
  <c r="N131" i="21"/>
  <c r="N129" i="21"/>
  <c r="N138" i="21" s="1"/>
  <c r="N108" i="21"/>
  <c r="N107" i="21"/>
  <c r="N106" i="21"/>
  <c r="N105" i="21"/>
  <c r="N103" i="21"/>
  <c r="N112" i="21" s="1"/>
  <c r="J103" i="17"/>
  <c r="N81" i="21"/>
  <c r="N82" i="21"/>
  <c r="N80" i="21"/>
  <c r="N79" i="21"/>
  <c r="N77" i="21"/>
  <c r="N86" i="21" s="1"/>
  <c r="N58" i="21"/>
  <c r="N57" i="21"/>
  <c r="N56" i="21"/>
  <c r="N55" i="21"/>
  <c r="N53" i="21"/>
  <c r="N62" i="21" s="1"/>
  <c r="N33" i="21"/>
  <c r="N32" i="21"/>
  <c r="N31" i="21"/>
  <c r="N30" i="21"/>
  <c r="N28" i="21"/>
  <c r="N37" i="21" s="1"/>
  <c r="N4" i="21"/>
  <c r="N13" i="21" s="1"/>
  <c r="N9" i="21"/>
  <c r="N8" i="21"/>
  <c r="N7" i="21"/>
  <c r="N6" i="21"/>
  <c r="H21" i="17"/>
  <c r="H53" i="17"/>
  <c r="H78" i="17"/>
  <c r="H103" i="17"/>
  <c r="H146" i="17"/>
  <c r="J177" i="17"/>
  <c r="J146" i="17"/>
  <c r="J78" i="17"/>
  <c r="J53" i="17"/>
  <c r="J21" i="17"/>
  <c r="H146" i="18"/>
  <c r="H103" i="18"/>
  <c r="H78" i="18"/>
  <c r="H53" i="18"/>
  <c r="H21" i="18"/>
  <c r="J177" i="18"/>
  <c r="J146" i="18"/>
  <c r="J103" i="18"/>
  <c r="J78" i="18"/>
  <c r="J53" i="18"/>
  <c r="J21" i="18"/>
  <c r="H177" i="19"/>
  <c r="H146" i="19"/>
  <c r="H103" i="19"/>
  <c r="H78" i="19"/>
  <c r="H53" i="19"/>
  <c r="J53" i="19"/>
  <c r="J21" i="19"/>
  <c r="H21" i="19"/>
  <c r="J177" i="19"/>
  <c r="J146" i="19"/>
  <c r="J103" i="19"/>
  <c r="J78" i="19"/>
  <c r="H78" i="20"/>
  <c r="H103" i="20"/>
  <c r="H146" i="20"/>
  <c r="H177" i="20"/>
  <c r="J177" i="20"/>
  <c r="J146" i="20"/>
  <c r="J103" i="20"/>
  <c r="J78" i="20"/>
  <c r="J53" i="20"/>
  <c r="J21" i="20"/>
  <c r="C15" i="20"/>
  <c r="C26" i="20"/>
  <c r="H53" i="20"/>
  <c r="H21" i="20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C151" i="19"/>
  <c r="D151" i="19" s="1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51" i="18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51" i="17"/>
  <c r="D151" i="17" s="1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D84" i="18" l="1"/>
  <c r="D85" i="18" s="1"/>
  <c r="E85" i="18" s="1"/>
  <c r="E83" i="18"/>
  <c r="D108" i="20"/>
  <c r="D58" i="20"/>
  <c r="E58" i="20" s="1"/>
  <c r="D151" i="20"/>
  <c r="D152" i="20" s="1"/>
  <c r="D151" i="18"/>
  <c r="D152" i="18" s="1"/>
  <c r="D153" i="18" s="1"/>
  <c r="E153" i="18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6" i="20" s="1"/>
  <c r="C17" i="20" s="1"/>
  <c r="C18" i="20" s="1"/>
  <c r="C19" i="20" s="1"/>
  <c r="C20" i="20" s="1"/>
  <c r="C21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51" i="18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154" i="18"/>
  <c r="D4" i="18"/>
  <c r="D5" i="18" s="1"/>
  <c r="D6" i="18" s="1"/>
  <c r="D7" i="18" s="1"/>
  <c r="D8" i="18" s="1"/>
  <c r="D9" i="18" s="1"/>
  <c r="D10" i="18" s="1"/>
  <c r="D11" i="18" s="1"/>
  <c r="D12" i="18" s="1"/>
  <c r="E152" i="18"/>
  <c r="E4" i="17"/>
  <c r="E108" i="17"/>
  <c r="E3" i="17"/>
  <c r="E58" i="17"/>
  <c r="D59" i="17"/>
  <c r="D60" i="17" s="1"/>
  <c r="D86" i="17"/>
  <c r="D152" i="17"/>
  <c r="C151" i="5"/>
  <c r="D151" i="5" s="1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E58" i="5" l="1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D155" i="18"/>
  <c r="E15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4" i="5" l="1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155" i="18"/>
  <c r="D156" i="18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28" i="5" l="1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D157" i="18"/>
  <c r="E15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30" i="5" l="1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E157" i="18"/>
  <c r="D158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31" i="5" l="1"/>
  <c r="E30" i="5"/>
  <c r="D168" i="5"/>
  <c r="D169" i="5" s="1"/>
  <c r="D170" i="5" s="1"/>
  <c r="D171" i="5" s="1"/>
  <c r="D172" i="5" s="1"/>
  <c r="D173" i="5" s="1"/>
  <c r="D174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159" i="18"/>
  <c r="E158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76" i="5" l="1"/>
  <c r="D177" i="5" s="1"/>
  <c r="E177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159" i="18"/>
  <c r="D160" i="18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33" i="5" l="1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161" i="18"/>
  <c r="E160" i="18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D34" i="5" l="1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E161" i="18"/>
  <c r="D162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35" i="5" l="1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D163" i="18"/>
  <c r="E162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D36" i="5" l="1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63" i="18"/>
  <c r="D164" i="18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37" i="5" l="1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D165" i="18"/>
  <c r="D166" i="18" s="1"/>
  <c r="D167" i="18" s="1"/>
  <c r="E16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D38" i="5" l="1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165" i="18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39" i="5" l="1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E166" i="18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40" i="5" l="1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E167" i="18"/>
  <c r="D168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D41" i="5" l="1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D169" i="18"/>
  <c r="E168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42" i="5" l="1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E169" i="18"/>
  <c r="D170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43" i="5" l="1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D171" i="18"/>
  <c r="E170" i="18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43" i="5" l="1"/>
  <c r="D44" i="5"/>
  <c r="D127" i="18"/>
  <c r="E126" i="18"/>
  <c r="E76" i="20"/>
  <c r="E44" i="20"/>
  <c r="E169" i="20"/>
  <c r="D170" i="20"/>
  <c r="E101" i="20"/>
  <c r="E125" i="20"/>
  <c r="D126" i="20"/>
  <c r="E125" i="19"/>
  <c r="D126" i="19"/>
  <c r="E171" i="19"/>
  <c r="D172" i="19"/>
  <c r="E101" i="19"/>
  <c r="E44" i="19"/>
  <c r="E76" i="19"/>
  <c r="E76" i="18"/>
  <c r="E171" i="18"/>
  <c r="D172" i="18"/>
  <c r="D173" i="18" s="1"/>
  <c r="E44" i="18"/>
  <c r="E127" i="17"/>
  <c r="D128" i="17"/>
  <c r="E76" i="17"/>
  <c r="E44" i="17"/>
  <c r="E169" i="17"/>
  <c r="D170" i="17"/>
  <c r="E166" i="5"/>
  <c r="E98" i="5"/>
  <c r="D45" i="5" l="1"/>
  <c r="E44" i="5"/>
  <c r="D128" i="18"/>
  <c r="E127" i="18"/>
  <c r="E103" i="20"/>
  <c r="E102" i="20"/>
  <c r="D171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172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46" i="5" l="1"/>
  <c r="E45" i="5"/>
  <c r="D129" i="18"/>
  <c r="E128" i="18"/>
  <c r="E127" i="20"/>
  <c r="D128" i="20"/>
  <c r="E46" i="20"/>
  <c r="D47" i="20"/>
  <c r="E171" i="20"/>
  <c r="D172" i="20"/>
  <c r="E127" i="19"/>
  <c r="D128" i="19"/>
  <c r="E173" i="19"/>
  <c r="D174" i="19"/>
  <c r="D175" i="19" s="1"/>
  <c r="E46" i="19"/>
  <c r="D47" i="19"/>
  <c r="E173" i="18"/>
  <c r="D174" i="18"/>
  <c r="D176" i="18" s="1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D173" i="20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E174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E48" i="19"/>
  <c r="E175" i="18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D177" i="19"/>
  <c r="E177" i="19" s="1"/>
  <c r="E176" i="19"/>
  <c r="D131" i="19"/>
  <c r="E130" i="19"/>
  <c r="E49" i="19"/>
  <c r="E49" i="18"/>
  <c r="D177" i="18"/>
  <c r="E177" i="18" s="1"/>
  <c r="E176" i="18"/>
  <c r="D175" i="17"/>
  <c r="E174" i="17"/>
  <c r="E49" i="17"/>
  <c r="E132" i="17"/>
  <c r="E171" i="5"/>
  <c r="E103" i="5"/>
  <c r="E61" i="5"/>
  <c r="D50" i="5" l="1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D51" i="5" l="1"/>
  <c r="E50" i="5"/>
  <c r="D134" i="18"/>
  <c r="E133" i="18"/>
  <c r="D177" i="20"/>
  <c r="E177" i="20" s="1"/>
  <c r="E176" i="20"/>
  <c r="E132" i="20"/>
  <c r="E51" i="20"/>
  <c r="E132" i="19"/>
  <c r="E51" i="19"/>
  <c r="E51" i="18"/>
  <c r="D177" i="17"/>
  <c r="E177" i="17" s="1"/>
  <c r="E176" i="17"/>
  <c r="E51" i="17"/>
  <c r="D135" i="17"/>
  <c r="E134" i="17"/>
  <c r="E173" i="5"/>
  <c r="E109" i="5"/>
  <c r="E63" i="5"/>
  <c r="D52" i="5" l="1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53" i="5" l="1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E136" i="18" l="1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37" i="18" l="1"/>
  <c r="D138" i="18"/>
  <c r="E136" i="20"/>
  <c r="E136" i="19"/>
  <c r="D139" i="17"/>
  <c r="E138" i="17"/>
  <c r="E113" i="5"/>
  <c r="E67" i="5"/>
  <c r="D139" i="18" l="1"/>
  <c r="E138" i="18"/>
  <c r="E137" i="20"/>
  <c r="E137" i="19"/>
  <c r="E139" i="17"/>
  <c r="D140" i="17"/>
  <c r="E114" i="5"/>
  <c r="E68" i="5"/>
  <c r="E139" i="18" l="1"/>
  <c r="D140" i="18"/>
  <c r="D139" i="20"/>
  <c r="E138" i="20"/>
  <c r="D139" i="19"/>
  <c r="E138" i="19"/>
  <c r="D141" i="17"/>
  <c r="E140" i="17"/>
  <c r="E115" i="5"/>
  <c r="E69" i="5"/>
  <c r="D141" i="18" l="1"/>
  <c r="E140" i="18"/>
  <c r="E139" i="20"/>
  <c r="D140" i="20"/>
  <c r="E139" i="19"/>
  <c r="D140" i="19"/>
  <c r="E141" i="17"/>
  <c r="D142" i="17"/>
  <c r="E116" i="5"/>
  <c r="E70" i="5"/>
  <c r="E141" i="18" l="1"/>
  <c r="D142" i="18"/>
  <c r="D141" i="20"/>
  <c r="E140" i="20"/>
  <c r="D141" i="19"/>
  <c r="E140" i="19"/>
  <c r="D143" i="17"/>
  <c r="E142" i="17"/>
  <c r="E117" i="5"/>
  <c r="E71" i="5"/>
  <c r="D143" i="18" l="1"/>
  <c r="E142" i="18"/>
  <c r="E141" i="20"/>
  <c r="D142" i="20"/>
  <c r="E141" i="19"/>
  <c r="D142" i="19"/>
  <c r="E143" i="17"/>
  <c r="D144" i="17"/>
  <c r="D145" i="17" s="1"/>
  <c r="D146" i="17" s="1"/>
  <c r="E118" i="5"/>
  <c r="E72" i="5"/>
  <c r="E143" i="18" l="1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</calcChain>
</file>

<file path=xl/sharedStrings.xml><?xml version="1.0" encoding="utf-8"?>
<sst xmlns="http://schemas.openxmlformats.org/spreadsheetml/2006/main" count="404" uniqueCount="232">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</sst>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71" formatCode="[h]:mm:ss;@"/>
  </numFmts>
  <fonts count="2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</font>
    <font>
      <b/>
      <sz val="12"/>
      <color rgb="FF3F835B"/>
      <name val="Calibri"/>
    </font>
    <font>
      <sz val="11"/>
      <color rgb="FF504A3B"/>
      <name val="Calibri"/>
    </font>
    <font>
      <b/>
      <sz val="12"/>
      <color rgb="FF00749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2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3" fillId="4" borderId="4" xfId="2" applyNumberFormat="1" applyFont="1" applyFill="1" applyBorder="1" applyAlignment="1">
      <alignment horizontal="left" vertical="center" wrapText="1"/>
    </xf>
    <xf numFmtId="166" fontId="24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left" vertical="center" wrapText="1"/>
    </xf>
    <xf numFmtId="166" fontId="24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67" fontId="23" fillId="2" borderId="4" xfId="2" applyNumberFormat="1" applyFont="1" applyFill="1" applyBorder="1" applyAlignment="1">
      <alignment horizontal="left" vertical="center" wrapText="1"/>
    </xf>
    <xf numFmtId="166" fontId="26" fillId="0" borderId="4" xfId="2" applyNumberFormat="1" applyFont="1" applyBorder="1" applyAlignment="1">
      <alignment horizontal="center" vertical="center" wrapText="1"/>
    </xf>
    <xf numFmtId="0" fontId="25" fillId="0" borderId="4" xfId="2" applyFont="1" applyBorder="1" applyAlignment="1">
      <alignment horizontal="left" vertical="center" wrapText="1"/>
    </xf>
    <xf numFmtId="171" fontId="0" fillId="0" borderId="0" xfId="0" applyNumberFormat="1"/>
    <xf numFmtId="171" fontId="0" fillId="0" borderId="0" xfId="0" applyNumberFormat="1" applyProtection="1">
      <protection locked="0"/>
    </xf>
    <xf numFmtId="0" fontId="3" fillId="0" borderId="0" xfId="0" applyFont="1"/>
    <xf numFmtId="171" fontId="3" fillId="0" borderId="0" xfId="0" applyNumberFormat="1" applyFont="1"/>
    <xf numFmtId="0" fontId="0" fillId="0" borderId="0" xfId="0" applyAlignment="1"/>
    <xf numFmtId="171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71" fontId="0" fillId="0" borderId="0" xfId="0" applyNumberFormat="1" applyBorder="1"/>
  </cellXfs>
  <cellStyles count="3">
    <cellStyle name="Normal" xfId="0" builtinId="0"/>
    <cellStyle name="Normal 2" xfId="2" xr:uid="{8878B6EB-44BE-C743-BF11-1FB9874699A9}"/>
    <cellStyle name="Pourcentage" xfId="1" builtinId="5"/>
  </cellStyles>
  <dxfs count="5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2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0\.0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0.86904761904761885</c:v>
                </c:pt>
                <c:pt idx="16">
                  <c:v>0.70238095238095222</c:v>
                </c:pt>
                <c:pt idx="17">
                  <c:v>0.70238095238095222</c:v>
                </c:pt>
                <c:pt idx="18">
                  <c:v>0.70238095238095222</c:v>
                </c:pt>
                <c:pt idx="19">
                  <c:v>0.70238095238095222</c:v>
                </c:pt>
                <c:pt idx="20">
                  <c:v>0.70238095238095222</c:v>
                </c:pt>
                <c:pt idx="21">
                  <c:v>0.70238095238095222</c:v>
                </c:pt>
                <c:pt idx="22">
                  <c:v>0.70238095238095222</c:v>
                </c:pt>
                <c:pt idx="23">
                  <c:v>0.70238095238095222</c:v>
                </c:pt>
                <c:pt idx="24">
                  <c:v>0.4940476190476189</c:v>
                </c:pt>
                <c:pt idx="25">
                  <c:v>0.4940476190476189</c:v>
                </c:pt>
                <c:pt idx="26">
                  <c:v>0.4940476190476189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1.1468253968253967</c:v>
                </c:pt>
                <c:pt idx="1">
                  <c:v>1.1468253968253967</c:v>
                </c:pt>
                <c:pt idx="2">
                  <c:v>1.1468253968253967</c:v>
                </c:pt>
                <c:pt idx="3">
                  <c:v>1.0843253968253967</c:v>
                </c:pt>
                <c:pt idx="4">
                  <c:v>1.0843253968253967</c:v>
                </c:pt>
                <c:pt idx="5">
                  <c:v>1.0843253968253967</c:v>
                </c:pt>
                <c:pt idx="6">
                  <c:v>1.0843253968253967</c:v>
                </c:pt>
                <c:pt idx="7">
                  <c:v>1.0843253968253967</c:v>
                </c:pt>
                <c:pt idx="8">
                  <c:v>1.0843253968253967</c:v>
                </c:pt>
                <c:pt idx="9">
                  <c:v>1.0843253968253967</c:v>
                </c:pt>
                <c:pt idx="10">
                  <c:v>1.0843253968253967</c:v>
                </c:pt>
                <c:pt idx="11">
                  <c:v>1.0843253968253967</c:v>
                </c:pt>
                <c:pt idx="12">
                  <c:v>1.0843253968253967</c:v>
                </c:pt>
                <c:pt idx="13">
                  <c:v>1.0079365079365079</c:v>
                </c:pt>
                <c:pt idx="14">
                  <c:v>1.0079365079365079</c:v>
                </c:pt>
                <c:pt idx="15">
                  <c:v>0.92460317460317454</c:v>
                </c:pt>
                <c:pt idx="16">
                  <c:v>0.92460317460317454</c:v>
                </c:pt>
                <c:pt idx="17">
                  <c:v>0.92460317460317454</c:v>
                </c:pt>
                <c:pt idx="18">
                  <c:v>0.92460317460317454</c:v>
                </c:pt>
                <c:pt idx="19">
                  <c:v>0.92460317460317454</c:v>
                </c:pt>
                <c:pt idx="20">
                  <c:v>0.92460317460317454</c:v>
                </c:pt>
                <c:pt idx="21">
                  <c:v>0.92460317460317454</c:v>
                </c:pt>
                <c:pt idx="22">
                  <c:v>0.92460317460317454</c:v>
                </c:pt>
                <c:pt idx="23">
                  <c:v>0.92460317460317454</c:v>
                </c:pt>
                <c:pt idx="24">
                  <c:v>0.81001984126984117</c:v>
                </c:pt>
                <c:pt idx="25">
                  <c:v>0.81001984126984117</c:v>
                </c:pt>
                <c:pt idx="26">
                  <c:v>0.81001984126984117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1.2023809523809523</c:v>
                </c:pt>
                <c:pt idx="16">
                  <c:v>1.2023809523809523</c:v>
                </c:pt>
                <c:pt idx="17">
                  <c:v>1.2023809523809523</c:v>
                </c:pt>
                <c:pt idx="18">
                  <c:v>1.2023809523809523</c:v>
                </c:pt>
                <c:pt idx="19">
                  <c:v>1.2023809523809523</c:v>
                </c:pt>
                <c:pt idx="20">
                  <c:v>1.2023809523809523</c:v>
                </c:pt>
                <c:pt idx="21">
                  <c:v>1.2023809523809523</c:v>
                </c:pt>
                <c:pt idx="22">
                  <c:v>1.2023809523809523</c:v>
                </c:pt>
                <c:pt idx="23">
                  <c:v>1.2023809523809523</c:v>
                </c:pt>
                <c:pt idx="24">
                  <c:v>1.2023809523809523</c:v>
                </c:pt>
                <c:pt idx="25">
                  <c:v>1.2023809523809523</c:v>
                </c:pt>
                <c:pt idx="26">
                  <c:v>1.2023809523809523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4.6914682539682531</c:v>
                </c:pt>
                <c:pt idx="1">
                  <c:v>4.6914682539682531</c:v>
                </c:pt>
                <c:pt idx="2">
                  <c:v>4.6914682539682531</c:v>
                </c:pt>
                <c:pt idx="3">
                  <c:v>4.5664682539682531</c:v>
                </c:pt>
                <c:pt idx="4">
                  <c:v>4.5664682539682531</c:v>
                </c:pt>
                <c:pt idx="5">
                  <c:v>4.5664682539682531</c:v>
                </c:pt>
                <c:pt idx="6">
                  <c:v>4.5664682539682531</c:v>
                </c:pt>
                <c:pt idx="7">
                  <c:v>4.5664682539682531</c:v>
                </c:pt>
                <c:pt idx="8">
                  <c:v>4.5664682539682531</c:v>
                </c:pt>
                <c:pt idx="9">
                  <c:v>4.5664682539682531</c:v>
                </c:pt>
                <c:pt idx="10">
                  <c:v>4.5664682539682531</c:v>
                </c:pt>
                <c:pt idx="11">
                  <c:v>4.5664682539682531</c:v>
                </c:pt>
                <c:pt idx="12">
                  <c:v>4.5664682539682531</c:v>
                </c:pt>
                <c:pt idx="13">
                  <c:v>4.4900793650793638</c:v>
                </c:pt>
                <c:pt idx="14">
                  <c:v>4.4900793650793638</c:v>
                </c:pt>
                <c:pt idx="15">
                  <c:v>3.9900793650793638</c:v>
                </c:pt>
                <c:pt idx="16">
                  <c:v>3.8234126984126973</c:v>
                </c:pt>
                <c:pt idx="17">
                  <c:v>3.8234126984126973</c:v>
                </c:pt>
                <c:pt idx="18">
                  <c:v>3.8234126984126973</c:v>
                </c:pt>
                <c:pt idx="19">
                  <c:v>3.8234126984126973</c:v>
                </c:pt>
                <c:pt idx="20">
                  <c:v>3.8234126984126973</c:v>
                </c:pt>
                <c:pt idx="21">
                  <c:v>3.8234126984126973</c:v>
                </c:pt>
                <c:pt idx="22">
                  <c:v>3.8234126984126973</c:v>
                </c:pt>
                <c:pt idx="23">
                  <c:v>3.8234126984126973</c:v>
                </c:pt>
                <c:pt idx="24">
                  <c:v>3.5004960317460307</c:v>
                </c:pt>
                <c:pt idx="25">
                  <c:v>3.5004960317460307</c:v>
                </c:pt>
                <c:pt idx="26">
                  <c:v>3.5004960317460307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0\.0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0\.0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0\.0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0\.0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0\.0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0\.0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0\.0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0\.0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0\.0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0\.0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0\.0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0\.0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0\.0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0\.0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0\.0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0\.0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0\.0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0\.0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0\.0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0\.0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0\.0</c:formatCode>
                <c:ptCount val="27"/>
                <c:pt idx="0">
                  <c:v>1.1398809523809523</c:v>
                </c:pt>
                <c:pt idx="1">
                  <c:v>1.1398809523809523</c:v>
                </c:pt>
                <c:pt idx="2">
                  <c:v>1.1398809523809523</c:v>
                </c:pt>
                <c:pt idx="3">
                  <c:v>1.0773809523809523</c:v>
                </c:pt>
                <c:pt idx="4">
                  <c:v>1.0773809523809523</c:v>
                </c:pt>
                <c:pt idx="5">
                  <c:v>1.0773809523809523</c:v>
                </c:pt>
                <c:pt idx="6">
                  <c:v>1.0773809523809523</c:v>
                </c:pt>
                <c:pt idx="7">
                  <c:v>1.0773809523809523</c:v>
                </c:pt>
                <c:pt idx="8">
                  <c:v>1.0773809523809523</c:v>
                </c:pt>
                <c:pt idx="9">
                  <c:v>1.0773809523809523</c:v>
                </c:pt>
                <c:pt idx="10">
                  <c:v>1.0773809523809523</c:v>
                </c:pt>
                <c:pt idx="11">
                  <c:v>1.0773809523809523</c:v>
                </c:pt>
                <c:pt idx="12">
                  <c:v>1.0773809523809523</c:v>
                </c:pt>
                <c:pt idx="13">
                  <c:v>1.0773809523809523</c:v>
                </c:pt>
                <c:pt idx="14">
                  <c:v>1.0773809523809523</c:v>
                </c:pt>
                <c:pt idx="15">
                  <c:v>0.99404761904761896</c:v>
                </c:pt>
                <c:pt idx="16">
                  <c:v>0.99404761904761896</c:v>
                </c:pt>
                <c:pt idx="17">
                  <c:v>0.99404761904761896</c:v>
                </c:pt>
                <c:pt idx="18">
                  <c:v>0.99404761904761896</c:v>
                </c:pt>
                <c:pt idx="19">
                  <c:v>0.99404761904761896</c:v>
                </c:pt>
                <c:pt idx="20">
                  <c:v>0.99404761904761896</c:v>
                </c:pt>
                <c:pt idx="21">
                  <c:v>0.99404761904761896</c:v>
                </c:pt>
                <c:pt idx="22">
                  <c:v>0.99404761904761896</c:v>
                </c:pt>
                <c:pt idx="23">
                  <c:v>0.99404761904761896</c:v>
                </c:pt>
                <c:pt idx="24">
                  <c:v>0.99404761904761896</c:v>
                </c:pt>
                <c:pt idx="25">
                  <c:v>0.99404761904761896</c:v>
                </c:pt>
                <c:pt idx="26">
                  <c:v>0.99404761904761896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0.86904761904761885</c:v>
                </c:pt>
                <c:pt idx="16">
                  <c:v>0.70238095238095222</c:v>
                </c:pt>
                <c:pt idx="17">
                  <c:v>0.70238095238095222</c:v>
                </c:pt>
                <c:pt idx="18">
                  <c:v>0.70238095238095222</c:v>
                </c:pt>
                <c:pt idx="19">
                  <c:v>0.70238095238095222</c:v>
                </c:pt>
                <c:pt idx="20">
                  <c:v>0.70238095238095222</c:v>
                </c:pt>
                <c:pt idx="21">
                  <c:v>0.70238095238095222</c:v>
                </c:pt>
                <c:pt idx="22">
                  <c:v>0.70238095238095222</c:v>
                </c:pt>
                <c:pt idx="23">
                  <c:v>0.70238095238095222</c:v>
                </c:pt>
                <c:pt idx="24">
                  <c:v>0.4940476190476189</c:v>
                </c:pt>
                <c:pt idx="25">
                  <c:v>0.4940476190476189</c:v>
                </c:pt>
                <c:pt idx="26">
                  <c:v>0.4940476190476189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0\.0</c:formatCode>
                <c:ptCount val="27"/>
                <c:pt idx="0">
                  <c:v>1.1468253968253967</c:v>
                </c:pt>
                <c:pt idx="1">
                  <c:v>1.1468253968253967</c:v>
                </c:pt>
                <c:pt idx="2">
                  <c:v>1.1468253968253967</c:v>
                </c:pt>
                <c:pt idx="3">
                  <c:v>1.0843253968253967</c:v>
                </c:pt>
                <c:pt idx="4">
                  <c:v>1.0843253968253967</c:v>
                </c:pt>
                <c:pt idx="5">
                  <c:v>1.0843253968253967</c:v>
                </c:pt>
                <c:pt idx="6">
                  <c:v>1.0843253968253967</c:v>
                </c:pt>
                <c:pt idx="7">
                  <c:v>1.0843253968253967</c:v>
                </c:pt>
                <c:pt idx="8">
                  <c:v>1.0843253968253967</c:v>
                </c:pt>
                <c:pt idx="9">
                  <c:v>1.0843253968253967</c:v>
                </c:pt>
                <c:pt idx="10">
                  <c:v>1.0843253968253967</c:v>
                </c:pt>
                <c:pt idx="11">
                  <c:v>1.0843253968253967</c:v>
                </c:pt>
                <c:pt idx="12">
                  <c:v>1.0843253968253967</c:v>
                </c:pt>
                <c:pt idx="13">
                  <c:v>1.0079365079365079</c:v>
                </c:pt>
                <c:pt idx="14">
                  <c:v>1.0079365079365079</c:v>
                </c:pt>
                <c:pt idx="15">
                  <c:v>0.92460317460317454</c:v>
                </c:pt>
                <c:pt idx="16">
                  <c:v>0.92460317460317454</c:v>
                </c:pt>
                <c:pt idx="17">
                  <c:v>0.92460317460317454</c:v>
                </c:pt>
                <c:pt idx="18">
                  <c:v>0.92460317460317454</c:v>
                </c:pt>
                <c:pt idx="19">
                  <c:v>0.92460317460317454</c:v>
                </c:pt>
                <c:pt idx="20">
                  <c:v>0.92460317460317454</c:v>
                </c:pt>
                <c:pt idx="21">
                  <c:v>0.92460317460317454</c:v>
                </c:pt>
                <c:pt idx="22">
                  <c:v>0.92460317460317454</c:v>
                </c:pt>
                <c:pt idx="23">
                  <c:v>0.92460317460317454</c:v>
                </c:pt>
                <c:pt idx="24">
                  <c:v>0.81001984126984117</c:v>
                </c:pt>
                <c:pt idx="25">
                  <c:v>0.81001984126984117</c:v>
                </c:pt>
                <c:pt idx="26">
                  <c:v>0.81001984126984117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0\.0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1.2023809523809523</c:v>
                </c:pt>
                <c:pt idx="16">
                  <c:v>1.2023809523809523</c:v>
                </c:pt>
                <c:pt idx="17">
                  <c:v>1.2023809523809523</c:v>
                </c:pt>
                <c:pt idx="18">
                  <c:v>1.2023809523809523</c:v>
                </c:pt>
                <c:pt idx="19">
                  <c:v>1.2023809523809523</c:v>
                </c:pt>
                <c:pt idx="20">
                  <c:v>1.2023809523809523</c:v>
                </c:pt>
                <c:pt idx="21">
                  <c:v>1.2023809523809523</c:v>
                </c:pt>
                <c:pt idx="22">
                  <c:v>1.2023809523809523</c:v>
                </c:pt>
                <c:pt idx="23">
                  <c:v>1.2023809523809523</c:v>
                </c:pt>
                <c:pt idx="24">
                  <c:v>1.2023809523809523</c:v>
                </c:pt>
                <c:pt idx="25">
                  <c:v>1.2023809523809523</c:v>
                </c:pt>
                <c:pt idx="26">
                  <c:v>1.2023809523809523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0\.0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1.1398809523809523</c:v>
                </c:pt>
                <c:pt idx="1">
                  <c:v>1.1398809523809523</c:v>
                </c:pt>
                <c:pt idx="2">
                  <c:v>1.1398809523809523</c:v>
                </c:pt>
                <c:pt idx="3">
                  <c:v>1.0773809523809523</c:v>
                </c:pt>
                <c:pt idx="4">
                  <c:v>1.0773809523809523</c:v>
                </c:pt>
                <c:pt idx="5">
                  <c:v>1.0773809523809523</c:v>
                </c:pt>
                <c:pt idx="6">
                  <c:v>1.0773809523809523</c:v>
                </c:pt>
                <c:pt idx="7">
                  <c:v>1.0773809523809523</c:v>
                </c:pt>
                <c:pt idx="8">
                  <c:v>1.0773809523809523</c:v>
                </c:pt>
                <c:pt idx="9">
                  <c:v>1.0773809523809523</c:v>
                </c:pt>
                <c:pt idx="10">
                  <c:v>1.0773809523809523</c:v>
                </c:pt>
                <c:pt idx="11">
                  <c:v>1.0773809523809523</c:v>
                </c:pt>
                <c:pt idx="12">
                  <c:v>1.0773809523809523</c:v>
                </c:pt>
                <c:pt idx="13">
                  <c:v>1.0773809523809523</c:v>
                </c:pt>
                <c:pt idx="14">
                  <c:v>1.0773809523809523</c:v>
                </c:pt>
                <c:pt idx="15">
                  <c:v>0.99404761904761896</c:v>
                </c:pt>
                <c:pt idx="16">
                  <c:v>0.99404761904761896</c:v>
                </c:pt>
                <c:pt idx="17">
                  <c:v>0.99404761904761896</c:v>
                </c:pt>
                <c:pt idx="18">
                  <c:v>0.99404761904761896</c:v>
                </c:pt>
                <c:pt idx="19">
                  <c:v>0.99404761904761896</c:v>
                </c:pt>
                <c:pt idx="20">
                  <c:v>0.99404761904761896</c:v>
                </c:pt>
                <c:pt idx="21">
                  <c:v>0.99404761904761896</c:v>
                </c:pt>
                <c:pt idx="22">
                  <c:v>0.99404761904761896</c:v>
                </c:pt>
                <c:pt idx="23">
                  <c:v>0.99404761904761896</c:v>
                </c:pt>
                <c:pt idx="24">
                  <c:v>0.99404761904761896</c:v>
                </c:pt>
                <c:pt idx="25">
                  <c:v>0.99404761904761896</c:v>
                </c:pt>
                <c:pt idx="26">
                  <c:v>0.99404761904761896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1" totalsRowDxfId="32" totalsRowCellStyle="Normal 2"/>
    <tableColumn id="2" xr3:uid="{35B558AF-A00C-8A47-8F22-48D29FAC35F3}" name="DURÉE" dataDxfId="50" totalsRowDxfId="31" totalsRowCellStyle="Normal 2"/>
    <tableColumn id="3" xr3:uid="{4C1F4176-4430-7541-BDFD-529187E4605B}" name="ÉVÉNEMENT" dataDxfId="49" totalsRowDxfId="30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58">
  <autoFilter ref="B2:D58" xr:uid="{00000000-0009-0000-0100-000002000000}"/>
  <tableColumns count="3">
    <tableColumn id="1" xr3:uid="{CDE0AF44-FE6E-3C47-B119-1998B4D9E114}" name="DATE" dataDxfId="48"/>
    <tableColumn id="2" xr3:uid="{D292EB81-5877-8644-8624-4C0F28230A2B}" name="DURÉE" dataDxfId="47"/>
    <tableColumn id="3" xr3:uid="{D47DACAE-3BB1-8340-8894-D5C1F5EFFB6E}" name="ÉVÉNEMENT" dataDxfId="4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5"/>
    <tableColumn id="2" xr3:uid="{08988867-3A46-0144-9445-31F4CD0B6F90}" name="DURÉE" dataDxfId="44"/>
    <tableColumn id="3" xr3:uid="{D0892573-CF5F-0E43-814C-9FD5C8DF0820}" name="ÉVÉNEMENT" dataDxfId="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78" totalsRowCount="1" totalsRowDxfId="42">
  <autoFilter ref="B2:D77" xr:uid="{00000000-0009-0000-0100-000004000000}"/>
  <tableColumns count="3">
    <tableColumn id="1" xr3:uid="{3114C9ED-3FB9-2A40-9DE4-7568BBC63CDB}" name="DATE" dataDxfId="41" totalsRowDxfId="35"/>
    <tableColumn id="2" xr3:uid="{C871BA2B-C157-5D44-850A-7FEF93E4BD8D}" name="DURÉE" dataDxfId="40" totalsRowDxfId="34"/>
    <tableColumn id="3" xr3:uid="{2ADBC9E4-6C96-824B-A44A-72B25B626F32}" name="ÉVÉNEMENT" dataDxfId="39" totalsRowDxfId="3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8"/>
    <tableColumn id="2" xr3:uid="{9A7F008B-1AE2-7142-B36B-9D012D8F6998}" name="DURÉE" dataDxfId="37"/>
    <tableColumn id="3" xr3:uid="{EF439370-94AD-674F-8F3E-FA50F341BBA9}" name="ÉVÉNEMENT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77"/>
  <sheetViews>
    <sheetView showGridLines="0" zoomScale="125" zoomScaleNormal="70" workbookViewId="0">
      <pane ySplit="1" topLeftCell="A23" activePane="bottomLeft" state="frozen"/>
      <selection pane="bottomLeft" activeCell="G21" sqref="G2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09" t="s">
        <v>8</v>
      </c>
      <c r="C2" s="110"/>
      <c r="D2" s="110"/>
      <c r="E2" s="110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09" t="s">
        <v>3</v>
      </c>
      <c r="C25" s="110"/>
      <c r="D25" s="110"/>
      <c r="E25" s="110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09" t="s">
        <v>4</v>
      </c>
      <c r="C57" s="110"/>
      <c r="D57" s="110"/>
      <c r="E57" s="110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09" t="s">
        <v>5</v>
      </c>
      <c r="C82" s="110"/>
      <c r="D82" s="110"/>
      <c r="E82" s="110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09" t="s">
        <v>6</v>
      </c>
      <c r="C107" s="110"/>
      <c r="D107" s="110"/>
      <c r="E107" s="110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09" t="s">
        <v>9</v>
      </c>
      <c r="C150" s="110"/>
      <c r="D150" s="110"/>
      <c r="E150" s="110"/>
    </row>
    <row r="151" spans="1:5" x14ac:dyDescent="0.2">
      <c r="A151">
        <v>1</v>
      </c>
      <c r="B151" s="4">
        <f>B146+1</f>
        <v>44587</v>
      </c>
      <c r="C151" s="5">
        <f>($F$1*4/7)*A177</f>
        <v>5.1428571428571423</v>
      </c>
      <c r="D151" s="5">
        <f>C151-(JDB_Angela!C55+JDB_Angela!C56+JDB_Aurelie!C48+JDB_Coralie!C69+JDB_Aurelie!C49+JDB_Angela!C57+JDB_Coralie!C70+JDB_Coralie!C71)</f>
        <v>4.6914682539682531</v>
      </c>
      <c r="E151" s="9">
        <f>D151/$C$151</f>
        <v>0.91222993827160481</v>
      </c>
    </row>
    <row r="152" spans="1:5" x14ac:dyDescent="0.2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4.6914682539682531</v>
      </c>
      <c r="E152" s="9">
        <f t="shared" ref="E152:E176" si="15">D152/$C$151</f>
        <v>0.91222993827160481</v>
      </c>
    </row>
    <row r="153" spans="1:5" x14ac:dyDescent="0.2">
      <c r="A153">
        <v>3</v>
      </c>
      <c r="B153" s="4">
        <f t="shared" ref="B153:B177" si="16">B152+1</f>
        <v>44589</v>
      </c>
      <c r="C153" s="5">
        <f t="shared" ref="C153:C177" si="17">C152-(($F$1/7)*4)</f>
        <v>4.761904761904761</v>
      </c>
      <c r="D153" s="5">
        <f t="shared" ref="D153:D177" si="18">D152</f>
        <v>4.6914682539682531</v>
      </c>
      <c r="E153" s="9">
        <f t="shared" si="15"/>
        <v>0.91222993827160481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4.5714285714285703</v>
      </c>
      <c r="D154" s="5">
        <f>D153-(JDB_Angela!C58+JDB_Coralie!C72)</f>
        <v>4.5664682539682531</v>
      </c>
      <c r="E154" s="9">
        <f t="shared" si="15"/>
        <v>0.88792438271604934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4.3809523809523796</v>
      </c>
      <c r="D155" s="5">
        <f t="shared" si="18"/>
        <v>4.5664682539682531</v>
      </c>
      <c r="E155" s="9">
        <f t="shared" si="15"/>
        <v>0.88792438271604934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4.1904761904761889</v>
      </c>
      <c r="D156" s="5">
        <f t="shared" si="18"/>
        <v>4.5664682539682531</v>
      </c>
      <c r="E156" s="9">
        <f t="shared" si="15"/>
        <v>0.88792438271604934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3.9999999999999982</v>
      </c>
      <c r="D157" s="5">
        <f t="shared" si="18"/>
        <v>4.5664682539682531</v>
      </c>
      <c r="E157" s="9">
        <f t="shared" si="15"/>
        <v>0.88792438271604934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3.8095238095238075</v>
      </c>
      <c r="D158" s="5">
        <f t="shared" si="18"/>
        <v>4.5664682539682531</v>
      </c>
      <c r="E158" s="9">
        <f t="shared" si="15"/>
        <v>0.88792438271604934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3.6190476190476168</v>
      </c>
      <c r="D159" s="5">
        <f t="shared" si="18"/>
        <v>4.5664682539682531</v>
      </c>
      <c r="E159" s="9">
        <f t="shared" si="15"/>
        <v>0.88792438271604934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3.4285714285714262</v>
      </c>
      <c r="D160" s="5">
        <f t="shared" si="18"/>
        <v>4.5664682539682531</v>
      </c>
      <c r="E160" s="9">
        <f t="shared" si="15"/>
        <v>0.88792438271604934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3.2380952380952355</v>
      </c>
      <c r="D161" s="5">
        <f t="shared" si="18"/>
        <v>4.5664682539682531</v>
      </c>
      <c r="E161" s="9">
        <f t="shared" si="15"/>
        <v>0.88792438271604934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3.0476190476190448</v>
      </c>
      <c r="D162" s="5">
        <f t="shared" si="18"/>
        <v>4.5664682539682531</v>
      </c>
      <c r="E162" s="9">
        <f t="shared" si="15"/>
        <v>0.88792438271604934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2.8571428571428541</v>
      </c>
      <c r="D163" s="5">
        <f t="shared" si="18"/>
        <v>4.5664682539682531</v>
      </c>
      <c r="E163" s="9">
        <f t="shared" si="15"/>
        <v>0.88792438271604934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2.6666666666666634</v>
      </c>
      <c r="D164" s="5">
        <f>D163-(JDB_Coralie!C73+JDB_Coralie!C74+JDB_Coralie!C75)</f>
        <v>4.4900793650793638</v>
      </c>
      <c r="E164" s="9">
        <f t="shared" si="15"/>
        <v>0.87307098765432078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2.4761904761904727</v>
      </c>
      <c r="D165" s="5">
        <f t="shared" si="18"/>
        <v>4.4900793650793638</v>
      </c>
      <c r="E165" s="9">
        <f>D165/$C$151</f>
        <v>0.87307098765432078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2.285714285714282</v>
      </c>
      <c r="D166" s="5">
        <f>D165-(JDB_Commun!C26*4+JDB_Aurelie!C50)</f>
        <v>3.9900793650793638</v>
      </c>
      <c r="E166" s="9">
        <f t="shared" si="15"/>
        <v>0.77584876543209857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2.0952380952380913</v>
      </c>
      <c r="D167" s="5">
        <f>D166-(JDB_Aurelie!C51)</f>
        <v>3.8234126984126973</v>
      </c>
      <c r="E167" s="9">
        <f t="shared" si="15"/>
        <v>0.74344135802469125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1.9047619047619009</v>
      </c>
      <c r="D168" s="5">
        <f t="shared" si="18"/>
        <v>3.8234126984126973</v>
      </c>
      <c r="E168" s="9">
        <f t="shared" si="15"/>
        <v>0.74344135802469125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1.7142857142857104</v>
      </c>
      <c r="D169" s="5">
        <f t="shared" si="18"/>
        <v>3.8234126984126973</v>
      </c>
      <c r="E169" s="9">
        <f t="shared" si="15"/>
        <v>0.74344135802469125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1.52380952380952</v>
      </c>
      <c r="D170" s="5">
        <f t="shared" si="18"/>
        <v>3.8234126984126973</v>
      </c>
      <c r="E170" s="9">
        <f t="shared" si="15"/>
        <v>0.74344135802469125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1.3333333333333295</v>
      </c>
      <c r="D171" s="5">
        <f t="shared" si="18"/>
        <v>3.8234126984126973</v>
      </c>
      <c r="E171" s="9">
        <f t="shared" si="15"/>
        <v>0.74344135802469125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1.142857142857139</v>
      </c>
      <c r="D172" s="5">
        <f t="shared" si="18"/>
        <v>3.8234126984126973</v>
      </c>
      <c r="E172" s="9">
        <f t="shared" si="15"/>
        <v>0.74344135802469125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0.95238095238094855</v>
      </c>
      <c r="D173" s="5">
        <f t="shared" si="18"/>
        <v>3.8234126984126973</v>
      </c>
      <c r="E173" s="9">
        <f t="shared" si="15"/>
        <v>0.74344135802469125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0.76190476190475809</v>
      </c>
      <c r="D174" s="5">
        <f t="shared" si="18"/>
        <v>3.8234126984126973</v>
      </c>
      <c r="E174" s="9">
        <f t="shared" si="15"/>
        <v>0.74344135802469125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0.57142857142856762</v>
      </c>
      <c r="D175" s="5">
        <f>D174-(JDB_Aurelie!C52+JDB_Coralie!C76+JDB_Coralie!C77+JDB_Aurelie!C53)</f>
        <v>3.5004960317460307</v>
      </c>
      <c r="E175" s="9">
        <f t="shared" si="15"/>
        <v>0.68065200617283939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0.38095238095237716</v>
      </c>
      <c r="D176" s="5">
        <f t="shared" si="18"/>
        <v>3.5004960317460307</v>
      </c>
      <c r="E176" s="9">
        <f t="shared" si="15"/>
        <v>0.68065200617283939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0.19047619047618669</v>
      </c>
      <c r="D177" s="5">
        <f t="shared" si="18"/>
        <v>3.5004960317460307</v>
      </c>
      <c r="E177" s="9">
        <f>D177/$C$151</f>
        <v>0.68065200617283939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29" priority="7" timePeriod="today">
      <formula>FLOOR(B1,1)=TODAY()</formula>
    </cfRule>
  </conditionalFormatting>
  <conditionalFormatting sqref="B150:E177">
    <cfRule type="timePeriod" dxfId="28" priority="5" timePeriod="today">
      <formula>FLOOR(B150,1)=TODAY()</formula>
    </cfRule>
  </conditionalFormatting>
  <conditionalFormatting sqref="B25:E25">
    <cfRule type="timePeriod" dxfId="27" priority="4" timePeriod="today">
      <formula>FLOOR(B25,1)=TODAY()</formula>
    </cfRule>
  </conditionalFormatting>
  <conditionalFormatting sqref="B22:E24">
    <cfRule type="timePeriod" dxfId="26" priority="3" timePeriod="today">
      <formula>FLOOR(B22,1)=TODAY()</formula>
    </cfRule>
  </conditionalFormatting>
  <conditionalFormatting sqref="B54:E57">
    <cfRule type="timePeriod" dxfId="25" priority="2" timePeriod="today">
      <formula>FLOOR(B54,1)=TODAY()</formula>
    </cfRule>
  </conditionalFormatting>
  <conditionalFormatting sqref="B107:E107">
    <cfRule type="timePeriod" dxfId="24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3" zoomScale="113" zoomScaleNormal="115" workbookViewId="0">
      <selection activeCell="B76" sqref="B76:D7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1" t="s">
        <v>123</v>
      </c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4">
        <v>44459</v>
      </c>
      <c r="C3" s="75">
        <v>3.472222222222222E-3</v>
      </c>
      <c r="D3" s="29" t="s">
        <v>124</v>
      </c>
    </row>
    <row r="4" spans="1:26" ht="30.75" customHeight="1" x14ac:dyDescent="0.2">
      <c r="B4" s="74">
        <v>44459</v>
      </c>
      <c r="C4" s="75">
        <v>3.472222222222222E-3</v>
      </c>
      <c r="D4" s="29" t="s">
        <v>125</v>
      </c>
    </row>
    <row r="5" spans="1:26" ht="30.75" customHeight="1" x14ac:dyDescent="0.2">
      <c r="B5" s="74">
        <v>44461</v>
      </c>
      <c r="C5" s="75">
        <v>3.472222222222222E-3</v>
      </c>
      <c r="D5" s="29" t="s">
        <v>126</v>
      </c>
    </row>
    <row r="6" spans="1:26" ht="30.75" customHeight="1" x14ac:dyDescent="0.2">
      <c r="B6" s="74">
        <v>44465</v>
      </c>
      <c r="C6" s="75">
        <v>0.125</v>
      </c>
      <c r="D6" s="29" t="s">
        <v>127</v>
      </c>
    </row>
    <row r="7" spans="1:26" ht="30.75" customHeight="1" x14ac:dyDescent="0.2">
      <c r="B7" s="74">
        <v>44465</v>
      </c>
      <c r="C7" s="75">
        <v>3.472222222222222E-3</v>
      </c>
      <c r="D7" s="29" t="s">
        <v>128</v>
      </c>
    </row>
    <row r="8" spans="1:26" ht="30.75" customHeight="1" x14ac:dyDescent="0.2">
      <c r="B8" s="74">
        <v>44466</v>
      </c>
      <c r="C8" s="75">
        <v>4.1666666666666664E-2</v>
      </c>
      <c r="D8" s="76" t="s">
        <v>38</v>
      </c>
    </row>
    <row r="9" spans="1:26" ht="30.75" customHeight="1" x14ac:dyDescent="0.2">
      <c r="B9" s="74">
        <v>44467</v>
      </c>
      <c r="C9" s="75">
        <v>3.125E-2</v>
      </c>
      <c r="D9" s="29" t="s">
        <v>129</v>
      </c>
    </row>
    <row r="10" spans="1:26" ht="30.75" customHeight="1" x14ac:dyDescent="0.2">
      <c r="B10" s="74">
        <v>44467</v>
      </c>
      <c r="C10" s="75">
        <v>1.0416666666666666E-2</v>
      </c>
      <c r="D10" s="29" t="s">
        <v>130</v>
      </c>
    </row>
    <row r="11" spans="1:26" ht="30.75" customHeight="1" x14ac:dyDescent="0.2">
      <c r="B11" s="74">
        <v>44467</v>
      </c>
      <c r="C11" s="77">
        <v>4.1666666666666664E-2</v>
      </c>
      <c r="D11" s="29" t="s">
        <v>39</v>
      </c>
    </row>
    <row r="12" spans="1:26" ht="30.75" customHeight="1" x14ac:dyDescent="0.2">
      <c r="B12" s="74">
        <v>44470</v>
      </c>
      <c r="C12" s="78">
        <v>2.0833333333333332E-2</v>
      </c>
      <c r="D12" s="29" t="s">
        <v>131</v>
      </c>
    </row>
    <row r="13" spans="1:26" ht="30.75" customHeight="1" x14ac:dyDescent="0.2">
      <c r="B13" s="74">
        <v>44472</v>
      </c>
      <c r="C13" s="79">
        <v>6.25E-2</v>
      </c>
      <c r="D13" s="29" t="s">
        <v>132</v>
      </c>
    </row>
    <row r="14" spans="1:26" ht="30.75" customHeight="1" x14ac:dyDescent="0.2">
      <c r="B14" s="74">
        <v>44472</v>
      </c>
      <c r="C14" s="79">
        <v>6.9444444444444441E-3</v>
      </c>
      <c r="D14" s="29" t="s">
        <v>133</v>
      </c>
    </row>
    <row r="15" spans="1:26" ht="30.75" customHeight="1" x14ac:dyDescent="0.2">
      <c r="B15" s="74">
        <v>44472</v>
      </c>
      <c r="C15" s="80">
        <v>1.7361111111111112E-2</v>
      </c>
      <c r="D15" s="29" t="s">
        <v>134</v>
      </c>
    </row>
    <row r="16" spans="1:26" ht="30.75" customHeight="1" x14ac:dyDescent="0.2">
      <c r="B16" s="74">
        <v>44477</v>
      </c>
      <c r="C16" s="81">
        <v>1.0416666666666666E-2</v>
      </c>
      <c r="D16" s="29" t="s">
        <v>135</v>
      </c>
    </row>
    <row r="17" spans="2:4" ht="30.75" customHeight="1" x14ac:dyDescent="0.2">
      <c r="B17" s="74">
        <v>44477</v>
      </c>
      <c r="C17" s="75">
        <v>6.9444444444444441E-3</v>
      </c>
      <c r="D17" s="29" t="s">
        <v>136</v>
      </c>
    </row>
    <row r="18" spans="2:4" ht="30.75" customHeight="1" thickBot="1" x14ac:dyDescent="0.25">
      <c r="B18" s="82">
        <v>44477</v>
      </c>
      <c r="C18" s="83">
        <v>6.9444444444444441E-3</v>
      </c>
      <c r="D18" s="38" t="s">
        <v>137</v>
      </c>
    </row>
    <row r="19" spans="2:4" ht="30.75" customHeight="1" thickTop="1" x14ac:dyDescent="0.2">
      <c r="B19" s="74">
        <v>44480</v>
      </c>
      <c r="C19" s="75">
        <v>2.0833333333333332E-2</v>
      </c>
      <c r="D19" s="40" t="s">
        <v>138</v>
      </c>
    </row>
    <row r="20" spans="2:4" ht="30.75" customHeight="1" x14ac:dyDescent="0.2">
      <c r="B20" s="74">
        <v>44480</v>
      </c>
      <c r="C20" s="75">
        <v>2.0833333333333332E-2</v>
      </c>
      <c r="D20" s="29" t="s">
        <v>139</v>
      </c>
    </row>
    <row r="21" spans="2:4" ht="30.75" customHeight="1" x14ac:dyDescent="0.2">
      <c r="B21" s="74">
        <v>44483</v>
      </c>
      <c r="C21" s="75">
        <v>3.472222222222222E-3</v>
      </c>
      <c r="D21" s="29" t="s">
        <v>140</v>
      </c>
    </row>
    <row r="22" spans="2:4" ht="30.75" customHeight="1" x14ac:dyDescent="0.2">
      <c r="B22" s="74">
        <v>44483</v>
      </c>
      <c r="C22" s="77">
        <v>1.0416666666666666E-2</v>
      </c>
      <c r="D22" s="29" t="s">
        <v>141</v>
      </c>
    </row>
    <row r="23" spans="2:4" ht="30.75" customHeight="1" x14ac:dyDescent="0.2">
      <c r="B23" s="74">
        <v>44483</v>
      </c>
      <c r="C23" s="78">
        <v>7.2916666666666671E-2</v>
      </c>
      <c r="D23" s="29" t="s">
        <v>142</v>
      </c>
    </row>
    <row r="24" spans="2:4" ht="30.75" customHeight="1" x14ac:dyDescent="0.2">
      <c r="B24" s="74">
        <v>44483</v>
      </c>
      <c r="C24" s="79">
        <v>1.0416666666666666E-2</v>
      </c>
      <c r="D24" s="29" t="s">
        <v>143</v>
      </c>
    </row>
    <row r="25" spans="2:4" ht="30.75" customHeight="1" x14ac:dyDescent="0.2">
      <c r="B25" s="74">
        <v>44484</v>
      </c>
      <c r="C25" s="79">
        <v>5.2083333333333336E-2</v>
      </c>
      <c r="D25" s="29" t="s">
        <v>144</v>
      </c>
    </row>
    <row r="26" spans="2:4" ht="30.75" customHeight="1" x14ac:dyDescent="0.2">
      <c r="B26" s="74">
        <v>44485</v>
      </c>
      <c r="C26" s="75">
        <v>6.9444444444444441E-3</v>
      </c>
      <c r="D26" s="29" t="s">
        <v>145</v>
      </c>
    </row>
    <row r="27" spans="2:4" ht="30.75" customHeight="1" x14ac:dyDescent="0.2">
      <c r="B27" s="74">
        <v>44485</v>
      </c>
      <c r="C27" s="79">
        <v>7.2916666666666671E-2</v>
      </c>
      <c r="D27" s="29" t="s">
        <v>146</v>
      </c>
    </row>
    <row r="28" spans="2:4" ht="30.75" customHeight="1" x14ac:dyDescent="0.2">
      <c r="B28" s="74">
        <v>44485</v>
      </c>
      <c r="C28" s="79">
        <v>5.2083333333333336E-2</v>
      </c>
      <c r="D28" s="29" t="s">
        <v>147</v>
      </c>
    </row>
    <row r="29" spans="2:4" ht="30.75" customHeight="1" x14ac:dyDescent="0.2">
      <c r="B29" s="74">
        <v>44485</v>
      </c>
      <c r="C29" s="75">
        <v>1.0416666666666666E-2</v>
      </c>
      <c r="D29" s="29" t="s">
        <v>148</v>
      </c>
    </row>
    <row r="30" spans="2:4" ht="30.75" customHeight="1" x14ac:dyDescent="0.2">
      <c r="B30" s="74">
        <v>44485</v>
      </c>
      <c r="C30" s="75">
        <v>3.125E-2</v>
      </c>
      <c r="D30" s="29" t="s">
        <v>149</v>
      </c>
    </row>
    <row r="31" spans="2:4" ht="30.75" customHeight="1" x14ac:dyDescent="0.2">
      <c r="B31" s="74">
        <v>44486</v>
      </c>
      <c r="C31" s="75">
        <v>1.7361111111111112E-2</v>
      </c>
      <c r="D31" s="29" t="s">
        <v>150</v>
      </c>
    </row>
    <row r="32" spans="2:4" ht="30.75" customHeight="1" x14ac:dyDescent="0.2">
      <c r="B32" s="74">
        <v>44486</v>
      </c>
      <c r="C32" s="75">
        <v>1.0416666666666666E-2</v>
      </c>
      <c r="D32" s="29" t="s">
        <v>151</v>
      </c>
    </row>
    <row r="33" spans="2:4" ht="30.75" customHeight="1" x14ac:dyDescent="0.2">
      <c r="B33" s="74">
        <v>44487</v>
      </c>
      <c r="C33" s="75">
        <v>3.125E-2</v>
      </c>
      <c r="D33" s="29" t="s">
        <v>152</v>
      </c>
    </row>
    <row r="34" spans="2:4" ht="30.75" customHeight="1" x14ac:dyDescent="0.2">
      <c r="B34" s="74">
        <v>44490</v>
      </c>
      <c r="C34" s="75">
        <v>1.0416666666666666E-2</v>
      </c>
      <c r="D34" s="40" t="s">
        <v>153</v>
      </c>
    </row>
    <row r="35" spans="2:4" ht="30.75" customHeight="1" x14ac:dyDescent="0.2">
      <c r="B35" s="74">
        <v>44493</v>
      </c>
      <c r="C35" s="75">
        <v>1.3888888888888888E-2</v>
      </c>
      <c r="D35" s="29" t="s">
        <v>154</v>
      </c>
    </row>
    <row r="36" spans="2:4" ht="30.75" customHeight="1" x14ac:dyDescent="0.2">
      <c r="B36" s="74">
        <v>44494</v>
      </c>
      <c r="C36" s="75">
        <v>6.9444444444444441E-3</v>
      </c>
      <c r="D36" s="29" t="s">
        <v>155</v>
      </c>
    </row>
    <row r="37" spans="2:4" ht="30.75" customHeight="1" x14ac:dyDescent="0.2">
      <c r="B37" s="74">
        <v>44497</v>
      </c>
      <c r="C37" s="75">
        <v>4.1666666666666664E-2</v>
      </c>
      <c r="D37" s="50" t="s">
        <v>156</v>
      </c>
    </row>
    <row r="38" spans="2:4" ht="30.75" customHeight="1" x14ac:dyDescent="0.2">
      <c r="B38" s="74">
        <v>44497</v>
      </c>
      <c r="C38" s="75">
        <v>1.0416666666666666E-2</v>
      </c>
      <c r="D38" s="50" t="s">
        <v>157</v>
      </c>
    </row>
    <row r="39" spans="2:4" ht="30.75" customHeight="1" x14ac:dyDescent="0.2">
      <c r="B39" s="74">
        <v>44501</v>
      </c>
      <c r="C39" s="75">
        <v>8.3333333333333329E-2</v>
      </c>
      <c r="D39" s="50" t="s">
        <v>158</v>
      </c>
    </row>
    <row r="40" spans="2:4" ht="30.75" customHeight="1" x14ac:dyDescent="0.2">
      <c r="B40" s="74">
        <v>44501</v>
      </c>
      <c r="C40" s="75">
        <v>3.472222222222222E-3</v>
      </c>
      <c r="D40" s="29" t="s">
        <v>159</v>
      </c>
    </row>
    <row r="41" spans="2:4" ht="30.75" customHeight="1" x14ac:dyDescent="0.2">
      <c r="B41" s="74">
        <v>44501</v>
      </c>
      <c r="C41" s="75">
        <v>3.472222222222222E-3</v>
      </c>
      <c r="D41" s="29" t="s">
        <v>160</v>
      </c>
    </row>
    <row r="42" spans="2:4" ht="30.75" customHeight="1" x14ac:dyDescent="0.2">
      <c r="B42" s="74">
        <v>44504</v>
      </c>
      <c r="C42" s="75">
        <v>5.2083333333333336E-2</v>
      </c>
      <c r="D42" s="29" t="s">
        <v>161</v>
      </c>
    </row>
    <row r="43" spans="2:4" ht="30.75" customHeight="1" thickBot="1" x14ac:dyDescent="0.25">
      <c r="B43" s="82">
        <v>44504</v>
      </c>
      <c r="C43" s="83">
        <v>3.472222222222222E-3</v>
      </c>
      <c r="D43" s="38" t="s">
        <v>162</v>
      </c>
    </row>
    <row r="44" spans="2:4" ht="30.75" customHeight="1" thickTop="1" x14ac:dyDescent="0.2">
      <c r="B44" s="74">
        <v>44506</v>
      </c>
      <c r="C44" s="84">
        <v>2.0833333333333332E-2</v>
      </c>
      <c r="D44" s="85" t="s">
        <v>59</v>
      </c>
    </row>
    <row r="45" spans="2:4" ht="30.75" customHeight="1" x14ac:dyDescent="0.2">
      <c r="B45" s="74">
        <v>44506</v>
      </c>
      <c r="C45" s="75">
        <v>3.472222222222222E-3</v>
      </c>
      <c r="D45" s="29" t="s">
        <v>163</v>
      </c>
    </row>
    <row r="46" spans="2:4" ht="30.75" customHeight="1" x14ac:dyDescent="0.2">
      <c r="B46" s="74">
        <v>44515</v>
      </c>
      <c r="C46" s="75">
        <v>1.0416666666666666E-2</v>
      </c>
      <c r="D46" s="29" t="s">
        <v>164</v>
      </c>
    </row>
    <row r="47" spans="2:4" ht="30.75" customHeight="1" x14ac:dyDescent="0.2">
      <c r="B47" s="74">
        <v>44515</v>
      </c>
      <c r="C47" s="75">
        <v>4.1666666666666664E-2</v>
      </c>
      <c r="D47" s="29" t="s">
        <v>165</v>
      </c>
    </row>
    <row r="48" spans="2:4" ht="30.75" customHeight="1" x14ac:dyDescent="0.2">
      <c r="B48" s="74">
        <v>44518</v>
      </c>
      <c r="C48" s="75">
        <v>2.0833333333333332E-2</v>
      </c>
      <c r="D48" s="29" t="s">
        <v>166</v>
      </c>
    </row>
    <row r="49" spans="2:4" ht="30.75" customHeight="1" x14ac:dyDescent="0.2">
      <c r="B49" s="74">
        <v>44519</v>
      </c>
      <c r="C49" s="75">
        <v>6.25E-2</v>
      </c>
      <c r="D49" s="29" t="s">
        <v>167</v>
      </c>
    </row>
    <row r="50" spans="2:4" ht="30.75" customHeight="1" x14ac:dyDescent="0.2">
      <c r="B50" s="86">
        <v>44520</v>
      </c>
      <c r="C50" s="75">
        <v>8.3333333333333329E-2</v>
      </c>
      <c r="D50" s="68" t="s">
        <v>168</v>
      </c>
    </row>
    <row r="51" spans="2:4" ht="30.75" customHeight="1" x14ac:dyDescent="0.2">
      <c r="B51" s="86">
        <v>44524</v>
      </c>
      <c r="C51" s="75">
        <v>8.3333333333333329E-2</v>
      </c>
      <c r="D51" s="68" t="s">
        <v>169</v>
      </c>
    </row>
    <row r="52" spans="2:4" ht="30.75" customHeight="1" x14ac:dyDescent="0.2">
      <c r="B52" s="86">
        <v>44525</v>
      </c>
      <c r="C52" s="75">
        <v>3.472222222222222E-3</v>
      </c>
      <c r="D52" s="68" t="s">
        <v>170</v>
      </c>
    </row>
    <row r="53" spans="2:4" ht="30.75" customHeight="1" thickBot="1" x14ac:dyDescent="0.25">
      <c r="B53" s="87">
        <v>44526</v>
      </c>
      <c r="C53" s="83">
        <v>2.0833333333333332E-2</v>
      </c>
      <c r="D53" s="70" t="s">
        <v>171</v>
      </c>
    </row>
    <row r="54" spans="2:4" ht="30.75" customHeight="1" thickTop="1" x14ac:dyDescent="0.2">
      <c r="B54" s="86">
        <v>44527</v>
      </c>
      <c r="C54" s="75">
        <v>4.1666666666666664E-2</v>
      </c>
      <c r="D54" s="68" t="s">
        <v>172</v>
      </c>
    </row>
    <row r="55" spans="2:4" ht="30.75" customHeight="1" x14ac:dyDescent="0.2">
      <c r="B55" s="86">
        <v>44529</v>
      </c>
      <c r="C55" s="75">
        <v>3.472222222222222E-3</v>
      </c>
      <c r="D55" s="68" t="s">
        <v>163</v>
      </c>
    </row>
    <row r="56" spans="2:4" ht="30.75" customHeight="1" x14ac:dyDescent="0.2">
      <c r="B56" s="86">
        <v>44539</v>
      </c>
      <c r="C56" s="75">
        <v>6.25E-2</v>
      </c>
      <c r="D56" s="68" t="s">
        <v>173</v>
      </c>
    </row>
    <row r="57" spans="2:4" ht="30.75" customHeight="1" x14ac:dyDescent="0.2">
      <c r="B57" s="86">
        <v>44541</v>
      </c>
      <c r="C57" s="75">
        <v>0.125</v>
      </c>
      <c r="D57" s="68" t="s">
        <v>174</v>
      </c>
    </row>
    <row r="58" spans="2:4" ht="30.75" customHeight="1" x14ac:dyDescent="0.2">
      <c r="B58" s="86">
        <v>44541</v>
      </c>
      <c r="C58" s="75">
        <v>3.472222222222222E-3</v>
      </c>
      <c r="D58" s="68" t="s">
        <v>175</v>
      </c>
    </row>
    <row r="59" spans="2:4" ht="30.75" customHeight="1" x14ac:dyDescent="0.2">
      <c r="B59" s="86">
        <v>44543</v>
      </c>
      <c r="C59" s="75">
        <v>8.3333333333333329E-2</v>
      </c>
      <c r="D59" s="68" t="s">
        <v>174</v>
      </c>
    </row>
    <row r="60" spans="2:4" ht="30.75" customHeight="1" x14ac:dyDescent="0.2">
      <c r="B60" s="86">
        <v>44543</v>
      </c>
      <c r="C60" s="75">
        <v>6.9444444444444441E-3</v>
      </c>
      <c r="D60" s="71" t="s">
        <v>176</v>
      </c>
    </row>
    <row r="61" spans="2:4" ht="30.75" customHeight="1" thickBot="1" x14ac:dyDescent="0.25">
      <c r="B61" s="87">
        <v>44546</v>
      </c>
      <c r="C61" s="83">
        <v>0.22916666666666666</v>
      </c>
      <c r="D61" s="70" t="s">
        <v>174</v>
      </c>
    </row>
    <row r="62" spans="2:4" ht="30.75" customHeight="1" thickTop="1" x14ac:dyDescent="0.2">
      <c r="B62" s="86">
        <v>44548</v>
      </c>
      <c r="C62" s="75">
        <v>2.0833333333333332E-2</v>
      </c>
      <c r="D62" s="72" t="s">
        <v>177</v>
      </c>
    </row>
    <row r="63" spans="2:4" ht="30.75" customHeight="1" x14ac:dyDescent="0.2">
      <c r="B63" s="86">
        <v>44550</v>
      </c>
      <c r="C63" s="75">
        <v>3.472222222222222E-3</v>
      </c>
      <c r="D63" s="71" t="s">
        <v>163</v>
      </c>
    </row>
    <row r="64" spans="2:4" ht="30.75" customHeight="1" x14ac:dyDescent="0.2">
      <c r="B64" s="86">
        <v>44553</v>
      </c>
      <c r="C64" s="75">
        <v>3.472222222222222E-3</v>
      </c>
      <c r="D64" s="71" t="s">
        <v>178</v>
      </c>
    </row>
    <row r="65" spans="2:4" ht="30.75" customHeight="1" x14ac:dyDescent="0.2">
      <c r="B65" s="86">
        <v>44573</v>
      </c>
      <c r="C65" s="75">
        <v>3.472222222222222E-3</v>
      </c>
      <c r="D65" s="71" t="s">
        <v>179</v>
      </c>
    </row>
    <row r="66" spans="2:4" ht="30.75" customHeight="1" x14ac:dyDescent="0.2">
      <c r="B66" s="86">
        <v>44573</v>
      </c>
      <c r="C66" s="75">
        <v>0.125</v>
      </c>
      <c r="D66" s="71" t="s">
        <v>180</v>
      </c>
    </row>
    <row r="67" spans="2:4" ht="30.75" customHeight="1" x14ac:dyDescent="0.2">
      <c r="B67" s="86">
        <v>44574</v>
      </c>
      <c r="C67" s="75">
        <v>3.472222222222222E-3</v>
      </c>
      <c r="D67" s="71" t="s">
        <v>181</v>
      </c>
    </row>
    <row r="68" spans="2:4" ht="30.75" customHeight="1" thickBot="1" x14ac:dyDescent="0.25">
      <c r="B68" s="87">
        <v>44586</v>
      </c>
      <c r="C68" s="83">
        <v>5.2083333333333336E-2</v>
      </c>
      <c r="D68" s="70" t="s">
        <v>182</v>
      </c>
    </row>
    <row r="69" spans="2:4" ht="30.75" customHeight="1" thickTop="1" x14ac:dyDescent="0.2">
      <c r="B69" s="86">
        <v>44587</v>
      </c>
      <c r="C69" s="75">
        <v>0.125</v>
      </c>
      <c r="D69" s="72" t="s">
        <v>183</v>
      </c>
    </row>
    <row r="70" spans="2:4" ht="30.75" customHeight="1" x14ac:dyDescent="0.2">
      <c r="B70" s="86">
        <v>44587</v>
      </c>
      <c r="C70" s="75">
        <v>1.0416666666666666E-2</v>
      </c>
      <c r="D70" s="71" t="s">
        <v>215</v>
      </c>
    </row>
    <row r="71" spans="2:4" ht="30.75" customHeight="1" x14ac:dyDescent="0.2">
      <c r="B71" s="86">
        <v>44587</v>
      </c>
      <c r="C71" s="75">
        <v>3.472222222222222E-3</v>
      </c>
      <c r="D71" s="71" t="s">
        <v>163</v>
      </c>
    </row>
    <row r="72" spans="2:4" ht="30.75" customHeight="1" x14ac:dyDescent="0.2">
      <c r="B72" s="86">
        <v>44590</v>
      </c>
      <c r="C72" s="75">
        <v>6.25E-2</v>
      </c>
      <c r="D72" s="71" t="s">
        <v>212</v>
      </c>
    </row>
    <row r="73" spans="2:4" ht="30.75" customHeight="1" x14ac:dyDescent="0.2">
      <c r="B73" s="86">
        <v>44600</v>
      </c>
      <c r="C73" s="75">
        <v>2.0833333333333332E-2</v>
      </c>
      <c r="D73" s="71" t="s">
        <v>213</v>
      </c>
    </row>
    <row r="74" spans="2:4" ht="30.75" customHeight="1" x14ac:dyDescent="0.2">
      <c r="B74" s="86">
        <v>44600</v>
      </c>
      <c r="C74" s="75">
        <v>2.7777777777777776E-2</v>
      </c>
      <c r="D74" s="71" t="s">
        <v>164</v>
      </c>
    </row>
    <row r="75" spans="2:4" ht="30.75" customHeight="1" x14ac:dyDescent="0.2">
      <c r="B75" s="86">
        <v>44600</v>
      </c>
      <c r="C75" s="75">
        <v>2.7777777777777776E-2</v>
      </c>
      <c r="D75" s="71" t="s">
        <v>214</v>
      </c>
    </row>
    <row r="76" spans="2:4" ht="30.75" customHeight="1" x14ac:dyDescent="0.2">
      <c r="B76" s="86">
        <v>44611</v>
      </c>
      <c r="C76" s="75">
        <v>0.10416666666666667</v>
      </c>
      <c r="D76" s="71" t="s">
        <v>219</v>
      </c>
    </row>
    <row r="77" spans="2:4" ht="30.75" customHeight="1" x14ac:dyDescent="0.2">
      <c r="B77" s="86">
        <v>44611</v>
      </c>
      <c r="C77" s="75">
        <v>1.0416666666666666E-2</v>
      </c>
      <c r="D77" s="71" t="s">
        <v>220</v>
      </c>
    </row>
    <row r="78" spans="2:4" ht="30.75" customHeight="1" x14ac:dyDescent="0.2">
      <c r="B78" s="88"/>
      <c r="C78" s="89"/>
      <c r="D78" s="90"/>
    </row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4" zoomScaleNormal="100" workbookViewId="0">
      <selection activeCell="B28" sqref="B2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1" t="s">
        <v>184</v>
      </c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1">
        <v>44459</v>
      </c>
      <c r="C3" s="92">
        <v>3.472222222222222E-3</v>
      </c>
      <c r="D3" s="29" t="s">
        <v>185</v>
      </c>
    </row>
    <row r="4" spans="1:26" ht="30.75" customHeight="1" x14ac:dyDescent="0.2">
      <c r="B4" s="91">
        <v>44463</v>
      </c>
      <c r="C4" s="92">
        <v>1.3888888888888889E-3</v>
      </c>
      <c r="D4" s="29" t="s">
        <v>186</v>
      </c>
    </row>
    <row r="5" spans="1:26" ht="30.75" customHeight="1" x14ac:dyDescent="0.2">
      <c r="B5" s="91">
        <v>44463</v>
      </c>
      <c r="C5" s="92">
        <v>4.1666666666666664E-2</v>
      </c>
      <c r="D5" s="29" t="s">
        <v>88</v>
      </c>
    </row>
    <row r="6" spans="1:26" ht="30.75" customHeight="1" x14ac:dyDescent="0.2">
      <c r="B6" s="91">
        <v>44468</v>
      </c>
      <c r="C6" s="92">
        <v>8.3333333333333329E-2</v>
      </c>
      <c r="D6" s="76" t="s">
        <v>187</v>
      </c>
    </row>
    <row r="7" spans="1:26" ht="30.75" customHeight="1" thickBot="1" x14ac:dyDescent="0.25">
      <c r="B7" s="93">
        <v>44477</v>
      </c>
      <c r="C7" s="94">
        <v>6.9444444444444441E-3</v>
      </c>
      <c r="D7" s="38" t="s">
        <v>188</v>
      </c>
    </row>
    <row r="8" spans="1:26" ht="30.75" customHeight="1" thickTop="1" x14ac:dyDescent="0.2">
      <c r="B8" s="91">
        <v>44479</v>
      </c>
      <c r="C8" s="95">
        <v>6.25E-2</v>
      </c>
      <c r="D8" s="40" t="s">
        <v>189</v>
      </c>
    </row>
    <row r="9" spans="1:26" ht="30.75" customHeight="1" x14ac:dyDescent="0.2">
      <c r="B9" s="91">
        <v>44485</v>
      </c>
      <c r="C9" s="96">
        <v>2.0833333333333332E-2</v>
      </c>
      <c r="D9" s="97" t="s">
        <v>190</v>
      </c>
    </row>
    <row r="10" spans="1:26" ht="30.75" customHeight="1" x14ac:dyDescent="0.2">
      <c r="B10" s="91">
        <v>44488</v>
      </c>
      <c r="C10" s="92">
        <v>4.1666666666666664E-2</v>
      </c>
      <c r="D10" s="29" t="s">
        <v>191</v>
      </c>
    </row>
    <row r="11" spans="1:26" ht="30.75" customHeight="1" x14ac:dyDescent="0.2">
      <c r="B11" s="91">
        <v>44494</v>
      </c>
      <c r="C11" s="95">
        <v>1.3888888888888888E-2</v>
      </c>
      <c r="D11" s="40" t="s">
        <v>192</v>
      </c>
    </row>
    <row r="12" spans="1:26" ht="30.75" customHeight="1" x14ac:dyDescent="0.2">
      <c r="B12" s="91">
        <v>44494</v>
      </c>
      <c r="C12" s="92">
        <v>3.125E-2</v>
      </c>
      <c r="D12" s="29" t="s">
        <v>193</v>
      </c>
    </row>
    <row r="13" spans="1:26" ht="30.75" customHeight="1" x14ac:dyDescent="0.2">
      <c r="B13" s="98">
        <v>44494</v>
      </c>
      <c r="C13" s="96">
        <v>2.0833333333333332E-2</v>
      </c>
      <c r="D13" s="97" t="s">
        <v>194</v>
      </c>
    </row>
    <row r="14" spans="1:26" ht="30.75" customHeight="1" thickBot="1" x14ac:dyDescent="0.25">
      <c r="B14" s="99">
        <v>44502</v>
      </c>
      <c r="C14" s="94">
        <v>4.1666666666666664E-2</v>
      </c>
      <c r="D14" s="38" t="s">
        <v>195</v>
      </c>
    </row>
    <row r="15" spans="1:26" ht="30.75" customHeight="1" thickTop="1" x14ac:dyDescent="0.2">
      <c r="B15" s="98">
        <v>44506</v>
      </c>
      <c r="C15" s="100">
        <v>2.0833333333333332E-2</v>
      </c>
      <c r="D15" s="85" t="s">
        <v>196</v>
      </c>
    </row>
    <row r="16" spans="1:26" ht="30.75" customHeight="1" x14ac:dyDescent="0.2">
      <c r="B16" s="98">
        <v>44508</v>
      </c>
      <c r="C16" s="96">
        <v>2.0833333333333332E-2</v>
      </c>
      <c r="D16" s="97" t="s">
        <v>197</v>
      </c>
    </row>
    <row r="17" spans="2:4" ht="30.75" customHeight="1" x14ac:dyDescent="0.2">
      <c r="B17" s="101">
        <v>44520</v>
      </c>
      <c r="C17" s="102">
        <v>6.25E-2</v>
      </c>
      <c r="D17" s="71" t="s">
        <v>198</v>
      </c>
    </row>
    <row r="18" spans="2:4" ht="30.75" customHeight="1" x14ac:dyDescent="0.2">
      <c r="B18" s="101">
        <v>44520</v>
      </c>
      <c r="C18" s="102">
        <v>3.125E-2</v>
      </c>
      <c r="D18" s="71" t="s">
        <v>199</v>
      </c>
    </row>
    <row r="19" spans="2:4" ht="30.75" customHeight="1" x14ac:dyDescent="0.2">
      <c r="B19" s="101">
        <v>44521</v>
      </c>
      <c r="C19" s="103">
        <v>2.0833333333333332E-2</v>
      </c>
      <c r="D19" s="68" t="s">
        <v>200</v>
      </c>
    </row>
    <row r="20" spans="2:4" ht="30.75" customHeight="1" x14ac:dyDescent="0.2">
      <c r="B20" s="101">
        <v>44522</v>
      </c>
      <c r="C20" s="102">
        <v>2.0833333333333332E-2</v>
      </c>
      <c r="D20" s="71" t="s">
        <v>201</v>
      </c>
    </row>
    <row r="21" spans="2:4" ht="30.75" customHeight="1" x14ac:dyDescent="0.2">
      <c r="B21" s="101">
        <v>44522</v>
      </c>
      <c r="C21" s="102">
        <v>6.25E-2</v>
      </c>
      <c r="D21" s="71" t="s">
        <v>202</v>
      </c>
    </row>
    <row r="22" spans="2:4" ht="30.75" customHeight="1" x14ac:dyDescent="0.2">
      <c r="B22" s="101">
        <v>44523</v>
      </c>
      <c r="C22" s="102">
        <v>0.16666666666666666</v>
      </c>
      <c r="D22" s="71" t="s">
        <v>203</v>
      </c>
    </row>
    <row r="23" spans="2:4" ht="30.75" customHeight="1" thickBot="1" x14ac:dyDescent="0.25">
      <c r="B23" s="104">
        <v>44523</v>
      </c>
      <c r="C23" s="105">
        <v>6.25E-2</v>
      </c>
      <c r="D23" s="70" t="s">
        <v>204</v>
      </c>
    </row>
    <row r="24" spans="2:4" ht="30.75" customHeight="1" thickTop="1" x14ac:dyDescent="0.2">
      <c r="B24" s="98">
        <v>44546</v>
      </c>
      <c r="C24" s="96">
        <v>0.125</v>
      </c>
      <c r="D24" s="97" t="s">
        <v>205</v>
      </c>
    </row>
    <row r="25" spans="2:4" ht="30.75" customHeight="1" x14ac:dyDescent="0.2">
      <c r="B25" s="98">
        <v>44546</v>
      </c>
      <c r="C25" s="96">
        <v>3.125E-2</v>
      </c>
      <c r="D25" s="97" t="s">
        <v>206</v>
      </c>
    </row>
    <row r="26" spans="2:4" ht="30.75" customHeight="1" thickBot="1" x14ac:dyDescent="0.25">
      <c r="B26" s="99">
        <v>44546</v>
      </c>
      <c r="C26" s="94">
        <v>2.0833333333333332E-2</v>
      </c>
      <c r="D26" s="38" t="s">
        <v>207</v>
      </c>
    </row>
    <row r="27" spans="2:4" ht="30.75" customHeight="1" thickTop="1" x14ac:dyDescent="0.2">
      <c r="B27" s="98">
        <v>44573</v>
      </c>
      <c r="C27" s="100">
        <v>0.125</v>
      </c>
      <c r="D27" s="85" t="s">
        <v>208</v>
      </c>
    </row>
    <row r="28" spans="2:4" ht="30.75" customHeight="1" thickBot="1" x14ac:dyDescent="0.25">
      <c r="B28" s="99">
        <v>44585</v>
      </c>
      <c r="C28" s="94">
        <v>0.16666666666666666</v>
      </c>
      <c r="D28" s="38" t="s">
        <v>209</v>
      </c>
    </row>
    <row r="29" spans="2:4" ht="30.75" customHeight="1" thickTop="1" x14ac:dyDescent="0.2">
      <c r="B29" s="106"/>
      <c r="C29" s="107"/>
      <c r="D29" s="73"/>
    </row>
    <row r="30" spans="2:4" ht="30.75" customHeight="1" x14ac:dyDescent="0.2">
      <c r="B30" s="26"/>
      <c r="C30" s="21"/>
      <c r="D30" s="23"/>
    </row>
    <row r="31" spans="2:4" ht="30.75" customHeight="1" x14ac:dyDescent="0.2">
      <c r="B31" s="26"/>
      <c r="C31" s="21"/>
      <c r="D31" s="23"/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177"/>
  <sheetViews>
    <sheetView showGridLines="0" zoomScale="110" zoomScaleNormal="70" workbookViewId="0">
      <pane ySplit="1" topLeftCell="A147" activePane="bottomLeft" state="frozen"/>
      <selection pane="bottomLeft" activeCell="H178" sqref="H1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21"/>
    <col min="9" max="9" width="2" bestFit="1" customWidth="1"/>
    <col min="10" max="10" width="8.5" style="12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22"/>
      <c r="J1" s="122"/>
    </row>
    <row r="2" spans="1:10" s="1" customFormat="1" ht="26" x14ac:dyDescent="0.2">
      <c r="B2" s="109" t="s">
        <v>8</v>
      </c>
      <c r="C2" s="110"/>
      <c r="D2" s="110"/>
      <c r="E2" s="110"/>
      <c r="F2" s="2"/>
      <c r="H2" s="122"/>
      <c r="J2" s="12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121">
        <f>SUM(JDB_Angela!C3:C9)</f>
        <v>0.18402777777777776</v>
      </c>
      <c r="I21" t="s">
        <v>222</v>
      </c>
      <c r="J21" s="121">
        <f>F1/7*A21</f>
        <v>0.90476190476190466</v>
      </c>
    </row>
    <row r="25" spans="1:10" ht="26" x14ac:dyDescent="0.2">
      <c r="A25" s="1"/>
      <c r="B25" s="109" t="s">
        <v>3</v>
      </c>
      <c r="C25" s="110"/>
      <c r="D25" s="110"/>
      <c r="E25" s="11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121">
        <f>SUM(JDB_Angela!C10:C29)</f>
        <v>0.68055555555555547</v>
      </c>
      <c r="I53" t="s">
        <v>222</v>
      </c>
      <c r="J53" s="121">
        <f>F1/7*A53</f>
        <v>1.3333333333333333</v>
      </c>
    </row>
    <row r="57" spans="1:10" ht="26" x14ac:dyDescent="0.2">
      <c r="B57" s="109" t="s">
        <v>4</v>
      </c>
      <c r="C57" s="110"/>
      <c r="D57" s="110"/>
      <c r="E57" s="11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121">
        <f>SUM(JDB_Angela!C30:C39)</f>
        <v>0.49652777777777779</v>
      </c>
      <c r="I78" t="s">
        <v>222</v>
      </c>
      <c r="J78" s="121">
        <f>F1/7*A78</f>
        <v>1</v>
      </c>
    </row>
    <row r="82" spans="1:5" ht="26" x14ac:dyDescent="0.2">
      <c r="B82" s="109" t="s">
        <v>5</v>
      </c>
      <c r="C82" s="110"/>
      <c r="D82" s="110"/>
      <c r="E82" s="11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121">
        <f>SUM(JDB_Angela!C40:C50)</f>
        <v>0.35416666666666657</v>
      </c>
      <c r="I103" t="s">
        <v>222</v>
      </c>
      <c r="J103" s="121">
        <f>F1/7*A103</f>
        <v>1</v>
      </c>
    </row>
    <row r="107" spans="1:10" ht="26" x14ac:dyDescent="0.2">
      <c r="B107" s="109" t="s">
        <v>6</v>
      </c>
      <c r="C107" s="110"/>
      <c r="D107" s="110"/>
      <c r="E107" s="11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121">
        <f>SUM(JDB_Angela!C51:C54)</f>
        <v>4.8611111111111105E-2</v>
      </c>
      <c r="I146" s="123" t="s">
        <v>222</v>
      </c>
      <c r="J146" s="124">
        <f>F1/7*A146</f>
        <v>1.857142857142857</v>
      </c>
    </row>
    <row r="150" spans="1:10" ht="26" x14ac:dyDescent="0.2">
      <c r="B150" s="109" t="s">
        <v>9</v>
      </c>
      <c r="C150" s="110"/>
      <c r="D150" s="110"/>
      <c r="E150" s="110"/>
    </row>
    <row r="151" spans="1:10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C151-(JDB_Angela!C55+JDB_Angela!C56+JDB_Angela!C57)</f>
        <v>1.1398809523809523</v>
      </c>
      <c r="E151" s="9">
        <f>D151/$C$151</f>
        <v>0.88657407407407407</v>
      </c>
    </row>
    <row r="152" spans="1:10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1.1398809523809523</v>
      </c>
      <c r="E152" s="9">
        <f t="shared" ref="E152:E176" si="16">D152/$C$151</f>
        <v>0.88657407407407407</v>
      </c>
    </row>
    <row r="153" spans="1:10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1.1398809523809523</v>
      </c>
      <c r="E153" s="9">
        <f t="shared" si="16"/>
        <v>0.88657407407407407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D153-(JDB_Angela!C58)</f>
        <v>1.0773809523809523</v>
      </c>
      <c r="E154" s="9">
        <f t="shared" si="16"/>
        <v>0.83796296296296302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1.0773809523809523</v>
      </c>
      <c r="E155" s="9">
        <f t="shared" si="16"/>
        <v>0.83796296296296302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1.0773809523809523</v>
      </c>
      <c r="E156" s="9">
        <f t="shared" si="16"/>
        <v>0.83796296296296302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1.0773809523809523</v>
      </c>
      <c r="E157" s="9">
        <f t="shared" si="16"/>
        <v>0.83796296296296302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1.0773809523809523</v>
      </c>
      <c r="E158" s="9">
        <f t="shared" si="16"/>
        <v>0.83796296296296302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1.0773809523809523</v>
      </c>
      <c r="E159" s="9">
        <f t="shared" si="16"/>
        <v>0.83796296296296302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1.0773809523809523</v>
      </c>
      <c r="E160" s="9">
        <f t="shared" si="16"/>
        <v>0.83796296296296302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1.0773809523809523</v>
      </c>
      <c r="E161" s="9">
        <f t="shared" si="16"/>
        <v>0.83796296296296302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1.0773809523809523</v>
      </c>
      <c r="E162" s="9">
        <f t="shared" si="16"/>
        <v>0.83796296296296302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1.0773809523809523</v>
      </c>
      <c r="E163" s="9">
        <f t="shared" si="16"/>
        <v>0.83796296296296302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1.0773809523809523</v>
      </c>
      <c r="E164" s="9">
        <f t="shared" si="16"/>
        <v>0.83796296296296302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1.0773809523809523</v>
      </c>
      <c r="E165" s="9">
        <f>D165/$C$151</f>
        <v>0.83796296296296302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0.99404761904761896</v>
      </c>
      <c r="E166" s="9">
        <f t="shared" si="16"/>
        <v>0.77314814814814814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0.99404761904761896</v>
      </c>
      <c r="E167" s="9">
        <f t="shared" si="16"/>
        <v>0.77314814814814814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0.99404761904761896</v>
      </c>
      <c r="E168" s="9">
        <f t="shared" si="16"/>
        <v>0.77314814814814814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0.99404761904761896</v>
      </c>
      <c r="E169" s="9">
        <f t="shared" si="16"/>
        <v>0.77314814814814814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0.99404761904761896</v>
      </c>
      <c r="E170" s="9">
        <f t="shared" si="16"/>
        <v>0.77314814814814814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0.99404761904761896</v>
      </c>
      <c r="E171" s="9">
        <f t="shared" si="16"/>
        <v>0.77314814814814814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0.99404761904761896</v>
      </c>
      <c r="E172" s="9">
        <f t="shared" si="16"/>
        <v>0.77314814814814814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0.99404761904761896</v>
      </c>
      <c r="E173" s="9">
        <f t="shared" si="16"/>
        <v>0.77314814814814814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0.99404761904761896</v>
      </c>
      <c r="E174" s="9">
        <f t="shared" si="16"/>
        <v>0.77314814814814814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0.99404761904761896</v>
      </c>
      <c r="E175" s="9">
        <f t="shared" si="16"/>
        <v>0.77314814814814814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0.99404761904761896</v>
      </c>
      <c r="E176" s="9">
        <f t="shared" si="16"/>
        <v>0.77314814814814814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0.99404761904761896</v>
      </c>
      <c r="E177" s="9">
        <f>D177/$C$151</f>
        <v>0.77314814814814814</v>
      </c>
      <c r="G177" t="s">
        <v>221</v>
      </c>
      <c r="H177" s="121">
        <f>SUM(JDB_Angela!C55:C58)</f>
        <v>0.20833333333333331</v>
      </c>
      <c r="I177" t="s">
        <v>222</v>
      </c>
      <c r="J177" s="121">
        <f>F1/7*A177</f>
        <v>1.2857142857142856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3" priority="6" timePeriod="today">
      <formula>FLOOR(B1,1)=TODAY()</formula>
    </cfRule>
  </conditionalFormatting>
  <conditionalFormatting sqref="B150:E177">
    <cfRule type="timePeriod" dxfId="22" priority="5" timePeriod="today">
      <formula>FLOOR(B150,1)=TODAY()</formula>
    </cfRule>
  </conditionalFormatting>
  <conditionalFormatting sqref="B25:E25">
    <cfRule type="timePeriod" dxfId="21" priority="4" timePeriod="today">
      <formula>FLOOR(B25,1)=TODAY()</formula>
    </cfRule>
  </conditionalFormatting>
  <conditionalFormatting sqref="B22:E24">
    <cfRule type="timePeriod" dxfId="20" priority="3" timePeriod="today">
      <formula>FLOOR(B22,1)=TODAY()</formula>
    </cfRule>
  </conditionalFormatting>
  <conditionalFormatting sqref="B54:E57">
    <cfRule type="timePeriod" dxfId="19" priority="2" timePeriod="today">
      <formula>FLOOR(B54,1)=TODAY()</formula>
    </cfRule>
  </conditionalFormatting>
  <conditionalFormatting sqref="B107:E107">
    <cfRule type="timePeriod" dxfId="18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177"/>
  <sheetViews>
    <sheetView showGridLines="0" zoomScale="125" zoomScaleNormal="70" workbookViewId="0">
      <pane ySplit="1" topLeftCell="A151" activePane="bottomLeft" state="frozen"/>
      <selection pane="bottomLeft" activeCell="H178" sqref="H1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21"/>
    <col min="9" max="9" width="2" bestFit="1" customWidth="1"/>
    <col min="10" max="10" width="8.5" style="12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22"/>
      <c r="J1" s="122"/>
    </row>
    <row r="2" spans="1:10" s="1" customFormat="1" ht="26" x14ac:dyDescent="0.2">
      <c r="B2" s="109" t="s">
        <v>8</v>
      </c>
      <c r="C2" s="110"/>
      <c r="D2" s="110"/>
      <c r="E2" s="110"/>
      <c r="F2" s="2"/>
      <c r="H2" s="122"/>
      <c r="J2" s="12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121">
        <f>SUM(JDB_Aurelie!C3:C11)</f>
        <v>0.2048611111111111</v>
      </c>
      <c r="I21" t="s">
        <v>222</v>
      </c>
      <c r="J21" s="121">
        <f>F1/7*A21</f>
        <v>0.90476190476190466</v>
      </c>
    </row>
    <row r="25" spans="1:10" ht="26" x14ac:dyDescent="0.2">
      <c r="A25" s="1"/>
      <c r="B25" s="109" t="s">
        <v>3</v>
      </c>
      <c r="C25" s="110"/>
      <c r="D25" s="110"/>
      <c r="E25" s="11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121">
        <f>SUM(JDB_Aurelie!C12:C19)</f>
        <v>0.30902777777777779</v>
      </c>
      <c r="I53" t="s">
        <v>222</v>
      </c>
      <c r="J53" s="121">
        <f>F1/7*A53</f>
        <v>1.3333333333333333</v>
      </c>
    </row>
    <row r="57" spans="1:10" ht="26" x14ac:dyDescent="0.2">
      <c r="B57" s="109" t="s">
        <v>4</v>
      </c>
      <c r="C57" s="110"/>
      <c r="D57" s="110"/>
      <c r="E57" s="11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121">
        <f>SUM(JDB_Aurelie!C20:C28)</f>
        <v>0.39236111111111105</v>
      </c>
      <c r="I78" t="s">
        <v>222</v>
      </c>
      <c r="J78" s="121">
        <f>F1/7*A78</f>
        <v>1</v>
      </c>
    </row>
    <row r="82" spans="1:5" ht="26" x14ac:dyDescent="0.2">
      <c r="B82" s="109" t="s">
        <v>5</v>
      </c>
      <c r="C82" s="110"/>
      <c r="D82" s="110"/>
      <c r="E82" s="11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121">
        <f>SUM(JDB_Aurelie!C29:C40)</f>
        <v>0.37152777777777773</v>
      </c>
      <c r="I103" t="s">
        <v>222</v>
      </c>
      <c r="J103" s="121">
        <f>F1/7*A103</f>
        <v>1</v>
      </c>
    </row>
    <row r="107" spans="1:10" ht="26" x14ac:dyDescent="0.2">
      <c r="B107" s="109" t="s">
        <v>6</v>
      </c>
      <c r="C107" s="110"/>
      <c r="D107" s="110"/>
      <c r="E107" s="11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121">
        <f>SUM(JDB_Aurelie!C41:C47)</f>
        <v>0.25347222222222221</v>
      </c>
      <c r="I146" s="123" t="s">
        <v>222</v>
      </c>
      <c r="J146" s="124">
        <f>F1/7*A146</f>
        <v>1.857142857142857</v>
      </c>
    </row>
    <row r="150" spans="1:10" ht="26" x14ac:dyDescent="0.2">
      <c r="B150" s="109" t="s">
        <v>9</v>
      </c>
      <c r="C150" s="110"/>
      <c r="D150" s="110"/>
      <c r="E150" s="110"/>
    </row>
    <row r="151" spans="1:10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C151-(JDB_Aurelie!C48+JDB_Aurelie!C49)</f>
        <v>1.1190476190476188</v>
      </c>
      <c r="E151" s="9">
        <f>D151/$C$151</f>
        <v>0.87037037037037035</v>
      </c>
    </row>
    <row r="152" spans="1:10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1.1190476190476188</v>
      </c>
      <c r="E152" s="9">
        <f t="shared" ref="E152:E176" si="16">D152/$C$151</f>
        <v>0.87037037037037035</v>
      </c>
    </row>
    <row r="153" spans="1:10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1.1190476190476188</v>
      </c>
      <c r="E153" s="9">
        <f t="shared" si="16"/>
        <v>0.87037037037037035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1.1190476190476188</v>
      </c>
      <c r="E154" s="9">
        <f t="shared" si="16"/>
        <v>0.87037037037037035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1.1190476190476188</v>
      </c>
      <c r="E155" s="9">
        <f t="shared" si="16"/>
        <v>0.87037037037037035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1.1190476190476188</v>
      </c>
      <c r="E156" s="9">
        <f t="shared" si="16"/>
        <v>0.87037037037037035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1.1190476190476188</v>
      </c>
      <c r="E157" s="9">
        <f t="shared" si="16"/>
        <v>0.87037037037037035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1.1190476190476188</v>
      </c>
      <c r="E158" s="9">
        <f t="shared" si="16"/>
        <v>0.87037037037037035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1.1190476190476188</v>
      </c>
      <c r="E159" s="9">
        <f t="shared" si="16"/>
        <v>0.87037037037037035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1.1190476190476188</v>
      </c>
      <c r="E160" s="9">
        <f t="shared" si="16"/>
        <v>0.87037037037037035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1.1190476190476188</v>
      </c>
      <c r="E161" s="9">
        <f t="shared" si="16"/>
        <v>0.87037037037037035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1.1190476190476188</v>
      </c>
      <c r="E162" s="9">
        <f t="shared" si="16"/>
        <v>0.87037037037037035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1.1190476190476188</v>
      </c>
      <c r="E163" s="9">
        <f t="shared" si="16"/>
        <v>0.87037037037037035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1.1190476190476188</v>
      </c>
      <c r="E164" s="9">
        <f t="shared" si="16"/>
        <v>0.87037037037037035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1.1190476190476188</v>
      </c>
      <c r="E165" s="9">
        <f>D165/$C$151</f>
        <v>0.87037037037037035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D165-(JDB_Commun!C26+JDB_Aurelie!C50)</f>
        <v>0.86904761904761885</v>
      </c>
      <c r="E166" s="9">
        <f t="shared" si="16"/>
        <v>0.67592592592592582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>D166-(JDB_Aurelie!C51)</f>
        <v>0.70238095238095222</v>
      </c>
      <c r="E167" s="9">
        <f t="shared" si="16"/>
        <v>0.54629629629629617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0.70238095238095222</v>
      </c>
      <c r="E168" s="9">
        <f t="shared" si="16"/>
        <v>0.54629629629629617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0.70238095238095222</v>
      </c>
      <c r="E169" s="9">
        <f t="shared" si="16"/>
        <v>0.54629629629629617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0.70238095238095222</v>
      </c>
      <c r="E170" s="9">
        <f t="shared" si="16"/>
        <v>0.54629629629629617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0.70238095238095222</v>
      </c>
      <c r="E171" s="9">
        <f t="shared" si="16"/>
        <v>0.54629629629629617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0.70238095238095222</v>
      </c>
      <c r="E172" s="9">
        <f t="shared" si="16"/>
        <v>0.54629629629629617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>D172</f>
        <v>0.70238095238095222</v>
      </c>
      <c r="E173" s="9">
        <f t="shared" si="16"/>
        <v>0.54629629629629617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0.70238095238095222</v>
      </c>
      <c r="E174" s="9">
        <f t="shared" si="16"/>
        <v>0.54629629629629617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>D174-(JDB_Aurelie!C52+JDB_Aurelie!C53)</f>
        <v>0.4940476190476189</v>
      </c>
      <c r="E175" s="9">
        <f t="shared" si="16"/>
        <v>0.38425925925925919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>D175</f>
        <v>0.4940476190476189</v>
      </c>
      <c r="E176" s="9">
        <f t="shared" si="16"/>
        <v>0.38425925925925919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0.4940476190476189</v>
      </c>
      <c r="E177" s="9">
        <f>D177/$C$151</f>
        <v>0.38425925925925919</v>
      </c>
      <c r="G177" t="s">
        <v>221</v>
      </c>
      <c r="H177" s="121">
        <f>SUM(JDB_Aurelie!C48:C53)</f>
        <v>0.70833333333333326</v>
      </c>
      <c r="I177" t="s">
        <v>222</v>
      </c>
      <c r="J177" s="121">
        <f>F1/7*A177</f>
        <v>1.2857142857142856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6" timePeriod="today">
      <formula>FLOOR(B1,1)=TODAY()</formula>
    </cfRule>
  </conditionalFormatting>
  <conditionalFormatting sqref="B150:E177">
    <cfRule type="timePeriod" dxfId="16" priority="5" timePeriod="today">
      <formula>FLOOR(B150,1)=TODAY()</formula>
    </cfRule>
  </conditionalFormatting>
  <conditionalFormatting sqref="B25:E25">
    <cfRule type="timePeriod" dxfId="15" priority="4" timePeriod="today">
      <formula>FLOOR(B25,1)=TODAY()</formula>
    </cfRule>
  </conditionalFormatting>
  <conditionalFormatting sqref="B22:E24">
    <cfRule type="timePeriod" dxfId="14" priority="3" timePeriod="today">
      <formula>FLOOR(B22,1)=TODAY()</formula>
    </cfRule>
  </conditionalFormatting>
  <conditionalFormatting sqref="B54:E57">
    <cfRule type="timePeriod" dxfId="13" priority="2" timePeriod="today">
      <formula>FLOOR(B54,1)=TODAY()</formula>
    </cfRule>
  </conditionalFormatting>
  <conditionalFormatting sqref="B107:E107">
    <cfRule type="timePeriod" dxfId="12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177"/>
  <sheetViews>
    <sheetView showGridLines="0" zoomScale="125" zoomScaleNormal="70" workbookViewId="0">
      <pane ySplit="1" topLeftCell="A149" activePane="bottomLeft" state="frozen"/>
      <selection pane="bottomLeft" activeCell="E88" sqref="E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21"/>
    <col min="9" max="9" width="2" bestFit="1" customWidth="1"/>
    <col min="10" max="10" width="8.5" style="12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22"/>
      <c r="J1" s="122"/>
    </row>
    <row r="2" spans="1:10" s="1" customFormat="1" ht="26" x14ac:dyDescent="0.2">
      <c r="B2" s="109" t="s">
        <v>8</v>
      </c>
      <c r="C2" s="110"/>
      <c r="D2" s="110"/>
      <c r="E2" s="110"/>
      <c r="F2" s="2"/>
      <c r="H2" s="122"/>
      <c r="J2" s="12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121">
        <f>SUM(JDB_Coralie!C3:C18)</f>
        <v>0.3958333333333332</v>
      </c>
      <c r="I21" t="s">
        <v>222</v>
      </c>
      <c r="J21" s="121">
        <f>F1/7*A21</f>
        <v>0.90476190476190466</v>
      </c>
    </row>
    <row r="25" spans="1:10" ht="26" x14ac:dyDescent="0.2">
      <c r="A25" s="1"/>
      <c r="B25" s="109" t="s">
        <v>3</v>
      </c>
      <c r="C25" s="110"/>
      <c r="D25" s="110"/>
      <c r="E25" s="11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121">
        <f>SUM(JDB_Coralie!C19:C43)</f>
        <v>0.65277777777777779</v>
      </c>
      <c r="I53" t="s">
        <v>222</v>
      </c>
      <c r="J53" s="121">
        <f>F1/7*A53</f>
        <v>1.3333333333333333</v>
      </c>
    </row>
    <row r="57" spans="1:10" ht="26" x14ac:dyDescent="0.2">
      <c r="B57" s="109" t="s">
        <v>4</v>
      </c>
      <c r="C57" s="110"/>
      <c r="D57" s="110"/>
      <c r="E57" s="11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121">
        <f>SUM(JDB_Coralie!C44:C53)</f>
        <v>0.35069444444444436</v>
      </c>
      <c r="I78" t="s">
        <v>222</v>
      </c>
      <c r="J78" s="121">
        <f>F1/7*A78</f>
        <v>1</v>
      </c>
    </row>
    <row r="82" spans="1:5" ht="26" x14ac:dyDescent="0.2">
      <c r="B82" s="109" t="s">
        <v>5</v>
      </c>
      <c r="C82" s="110"/>
      <c r="D82" s="110"/>
      <c r="E82" s="11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121">
        <f>SUM(JDB_Coralie!C54:C61)</f>
        <v>0.55555555555555547</v>
      </c>
      <c r="I103" t="s">
        <v>222</v>
      </c>
      <c r="J103" s="121">
        <f>F1/7*A103</f>
        <v>1</v>
      </c>
    </row>
    <row r="107" spans="1:10" ht="26" x14ac:dyDescent="0.2">
      <c r="B107" s="109" t="s">
        <v>6</v>
      </c>
      <c r="C107" s="110"/>
      <c r="D107" s="110"/>
      <c r="E107" s="11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121">
        <f>SUM(JDB_Coralie!C62:C68)</f>
        <v>0.21180555555555555</v>
      </c>
      <c r="I146" s="123" t="s">
        <v>222</v>
      </c>
      <c r="J146" s="124">
        <f>F1/7*A146</f>
        <v>1.857142857142857</v>
      </c>
    </row>
    <row r="150" spans="1:10" ht="26" x14ac:dyDescent="0.2">
      <c r="B150" s="109" t="s">
        <v>9</v>
      </c>
      <c r="C150" s="110"/>
      <c r="D150" s="110"/>
      <c r="E150" s="110"/>
    </row>
    <row r="151" spans="1:10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C151-(JDB_Coralie!C69+JDB_Coralie!C70+JDB_Coralie!C71)</f>
        <v>1.1468253968253967</v>
      </c>
      <c r="E151" s="9">
        <f>D151/$C$151</f>
        <v>0.89197530864197538</v>
      </c>
    </row>
    <row r="152" spans="1:10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1.1468253968253967</v>
      </c>
      <c r="E152" s="9">
        <f t="shared" ref="E152:E176" si="16">D152/$C$151</f>
        <v>0.89197530864197538</v>
      </c>
    </row>
    <row r="153" spans="1:10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1.1468253968253967</v>
      </c>
      <c r="E153" s="9">
        <f t="shared" si="16"/>
        <v>0.89197530864197538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D153-(JDB_Coralie!C72)</f>
        <v>1.0843253968253967</v>
      </c>
      <c r="E154" s="9">
        <f t="shared" si="16"/>
        <v>0.84336419753086422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1.0843253968253967</v>
      </c>
      <c r="E155" s="9">
        <f t="shared" si="16"/>
        <v>0.84336419753086422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1.0843253968253967</v>
      </c>
      <c r="E156" s="9">
        <f t="shared" si="16"/>
        <v>0.84336419753086422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1.0843253968253967</v>
      </c>
      <c r="E157" s="9">
        <f t="shared" si="16"/>
        <v>0.84336419753086422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1.0843253968253967</v>
      </c>
      <c r="E158" s="9">
        <f t="shared" si="16"/>
        <v>0.84336419753086422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1.0843253968253967</v>
      </c>
      <c r="E159" s="9">
        <f t="shared" si="16"/>
        <v>0.84336419753086422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1.0843253968253967</v>
      </c>
      <c r="E160" s="9">
        <f t="shared" si="16"/>
        <v>0.84336419753086422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1.0843253968253967</v>
      </c>
      <c r="E161" s="9">
        <f t="shared" si="16"/>
        <v>0.84336419753086422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1.0843253968253967</v>
      </c>
      <c r="E162" s="9">
        <f t="shared" si="16"/>
        <v>0.84336419753086422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1.0843253968253967</v>
      </c>
      <c r="E163" s="9">
        <f t="shared" si="16"/>
        <v>0.84336419753086422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>D163-(JDB_Coralie!C73+JDB_Coralie!C74+JDB_Coralie!C75)</f>
        <v>1.0079365079365079</v>
      </c>
      <c r="E164" s="9">
        <f t="shared" si="16"/>
        <v>0.78395061728395066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1.0079365079365079</v>
      </c>
      <c r="E165" s="9">
        <f>D165/$C$151</f>
        <v>0.78395061728395066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0.92460317460317454</v>
      </c>
      <c r="E166" s="9">
        <f t="shared" si="16"/>
        <v>0.71913580246913578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0.92460317460317454</v>
      </c>
      <c r="E167" s="9">
        <f t="shared" si="16"/>
        <v>0.71913580246913578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0.92460317460317454</v>
      </c>
      <c r="E168" s="9">
        <f t="shared" si="16"/>
        <v>0.71913580246913578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0.92460317460317454</v>
      </c>
      <c r="E169" s="9">
        <f t="shared" si="16"/>
        <v>0.71913580246913578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0.92460317460317454</v>
      </c>
      <c r="E170" s="9">
        <f t="shared" si="16"/>
        <v>0.71913580246913578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0.92460317460317454</v>
      </c>
      <c r="E171" s="9">
        <f t="shared" si="16"/>
        <v>0.71913580246913578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0.92460317460317454</v>
      </c>
      <c r="E172" s="9">
        <f t="shared" si="16"/>
        <v>0.71913580246913578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0.92460317460317454</v>
      </c>
      <c r="E173" s="9">
        <f t="shared" si="16"/>
        <v>0.71913580246913578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0.92460317460317454</v>
      </c>
      <c r="E174" s="9">
        <f t="shared" si="16"/>
        <v>0.71913580246913578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>D174-(JDB_Coralie!C76+JDB_Coralie!C77)</f>
        <v>0.81001984126984117</v>
      </c>
      <c r="E175" s="9">
        <f t="shared" si="16"/>
        <v>0.63001543209876543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0.81001984126984117</v>
      </c>
      <c r="E176" s="9">
        <f t="shared" si="16"/>
        <v>0.63001543209876543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0.81001984126984117</v>
      </c>
      <c r="E177" s="9">
        <f>D177/$C$151</f>
        <v>0.63001543209876543</v>
      </c>
      <c r="G177" t="s">
        <v>221</v>
      </c>
      <c r="H177" s="121">
        <f>SUM(JDB_Coralie!C69:C77)</f>
        <v>0.39236111111111116</v>
      </c>
      <c r="I177" t="s">
        <v>222</v>
      </c>
      <c r="J177" s="121">
        <f>F1/7*A177</f>
        <v>1.2857142857142856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1" priority="6" timePeriod="today">
      <formula>FLOOR(B1,1)=TODAY()</formula>
    </cfRule>
  </conditionalFormatting>
  <conditionalFormatting sqref="B150:E177">
    <cfRule type="timePeriod" dxfId="10" priority="5" timePeriod="today">
      <formula>FLOOR(B150,1)=TODAY()</formula>
    </cfRule>
  </conditionalFormatting>
  <conditionalFormatting sqref="B25:E25">
    <cfRule type="timePeriod" dxfId="9" priority="4" timePeriod="today">
      <formula>FLOOR(B25,1)=TODAY()</formula>
    </cfRule>
  </conditionalFormatting>
  <conditionalFormatting sqref="B22:E24">
    <cfRule type="timePeriod" dxfId="8" priority="3" timePeriod="today">
      <formula>FLOOR(B22,1)=TODAY()</formula>
    </cfRule>
  </conditionalFormatting>
  <conditionalFormatting sqref="B54:E57">
    <cfRule type="timePeriod" dxfId="7" priority="2" timePeriod="today">
      <formula>FLOOR(B54,1)=TODAY()</formula>
    </cfRule>
  </conditionalFormatting>
  <conditionalFormatting sqref="B107:E107">
    <cfRule type="timePeriod" dxfId="6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177"/>
  <sheetViews>
    <sheetView showGridLines="0" zoomScale="125" zoomScaleNormal="70" workbookViewId="0">
      <pane ySplit="1" topLeftCell="A149" activePane="bottomLeft" state="frozen"/>
      <selection pane="bottomLeft" activeCell="K147" sqref="K14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21"/>
    <col min="9" max="9" width="2" bestFit="1" customWidth="1"/>
    <col min="10" max="10" width="8.5" style="12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22"/>
      <c r="J1" s="122"/>
    </row>
    <row r="2" spans="1:10" s="1" customFormat="1" ht="26" x14ac:dyDescent="0.2">
      <c r="B2" s="109" t="s">
        <v>8</v>
      </c>
      <c r="C2" s="110"/>
      <c r="D2" s="110"/>
      <c r="E2" s="110"/>
      <c r="F2" s="2"/>
      <c r="H2" s="122"/>
      <c r="J2" s="12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121">
        <f>SUM(JDB_Constantin!C3:C7)</f>
        <v>0.13680555555555554</v>
      </c>
      <c r="I21" t="s">
        <v>222</v>
      </c>
      <c r="J21" s="121">
        <f>F1/7*A21</f>
        <v>0.90476190476190466</v>
      </c>
    </row>
    <row r="25" spans="1:10" ht="26" x14ac:dyDescent="0.2">
      <c r="A25" s="1"/>
      <c r="B25" s="109" t="s">
        <v>3</v>
      </c>
      <c r="C25" s="110"/>
      <c r="D25" s="110"/>
      <c r="E25" s="11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121">
        <f>SUM(JDB_Constantin!C8:C14)</f>
        <v>0.2326388888888889</v>
      </c>
      <c r="I53" t="s">
        <v>222</v>
      </c>
      <c r="J53" s="121">
        <f>F1/7*A53</f>
        <v>1.3333333333333333</v>
      </c>
    </row>
    <row r="57" spans="1:10" ht="26" x14ac:dyDescent="0.2">
      <c r="B57" s="109" t="s">
        <v>4</v>
      </c>
      <c r="C57" s="110"/>
      <c r="D57" s="110"/>
      <c r="E57" s="11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121">
        <f>SUM(JDB_Constantin!C15:C23)</f>
        <v>0.46875</v>
      </c>
      <c r="I78" t="s">
        <v>222</v>
      </c>
      <c r="J78" s="121">
        <f>F1/7*A78</f>
        <v>1</v>
      </c>
    </row>
    <row r="82" spans="1:5" ht="26" x14ac:dyDescent="0.2">
      <c r="B82" s="109" t="s">
        <v>5</v>
      </c>
      <c r="C82" s="110"/>
      <c r="D82" s="110"/>
      <c r="E82" s="11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121">
        <f>SUM(JDB_Constantin!C24:C26)</f>
        <v>0.17708333333333334</v>
      </c>
      <c r="I103" t="s">
        <v>222</v>
      </c>
      <c r="J103" s="121">
        <f>F1/7*A103</f>
        <v>1</v>
      </c>
    </row>
    <row r="107" spans="1:10" ht="26" x14ac:dyDescent="0.2">
      <c r="B107" s="109" t="s">
        <v>6</v>
      </c>
      <c r="C107" s="110"/>
      <c r="D107" s="110"/>
      <c r="E107" s="11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121">
        <f>SUM(JDB_Constantin!C27:C28)</f>
        <v>0.29166666666666663</v>
      </c>
      <c r="I146" s="123" t="s">
        <v>222</v>
      </c>
      <c r="J146" s="124">
        <f>F1/7*A146</f>
        <v>1.857142857142857</v>
      </c>
    </row>
    <row r="150" spans="1:10" ht="26" x14ac:dyDescent="0.2">
      <c r="B150" s="109" t="s">
        <v>9</v>
      </c>
      <c r="C150" s="110"/>
      <c r="D150" s="110"/>
      <c r="E150" s="110"/>
    </row>
    <row r="151" spans="1:10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</f>
        <v>1.2857142857142856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1.2857142857142856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1.2857142857142856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1.2857142857142856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1.2857142857142856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1.2857142857142856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1.2857142857142856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1.2857142857142856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1.2857142857142856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1.2857142857142856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1.2857142857142856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1.2857142857142856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1.2857142857142856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1.2857142857142856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1.2857142857142856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1.2023809523809523</v>
      </c>
      <c r="E166" s="9">
        <f t="shared" si="16"/>
        <v>0.93518518518518523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1.2023809523809523</v>
      </c>
      <c r="E167" s="9">
        <f t="shared" si="16"/>
        <v>0.93518518518518523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1.2023809523809523</v>
      </c>
      <c r="E168" s="9">
        <f t="shared" si="16"/>
        <v>0.93518518518518523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1.2023809523809523</v>
      </c>
      <c r="E169" s="9">
        <f t="shared" si="16"/>
        <v>0.93518518518518523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1.2023809523809523</v>
      </c>
      <c r="E170" s="9">
        <f t="shared" si="16"/>
        <v>0.93518518518518523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1.2023809523809523</v>
      </c>
      <c r="E171" s="9">
        <f t="shared" si="16"/>
        <v>0.93518518518518523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1.2023809523809523</v>
      </c>
      <c r="E172" s="9">
        <f t="shared" si="16"/>
        <v>0.93518518518518523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1.2023809523809523</v>
      </c>
      <c r="E173" s="9">
        <f t="shared" si="16"/>
        <v>0.93518518518518523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1.2023809523809523</v>
      </c>
      <c r="E174" s="9">
        <f t="shared" si="16"/>
        <v>0.93518518518518523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1.2023809523809523</v>
      </c>
      <c r="E175" s="9">
        <f t="shared" si="16"/>
        <v>0.93518518518518523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1.2023809523809523</v>
      </c>
      <c r="E176" s="9">
        <f t="shared" si="16"/>
        <v>0.93518518518518523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1.2023809523809523</v>
      </c>
      <c r="E177" s="9">
        <f>D177/$C$151</f>
        <v>0.93518518518518523</v>
      </c>
      <c r="G177" t="s">
        <v>221</v>
      </c>
      <c r="H177" s="121">
        <f>SUM(JDB_Constantin!C29)</f>
        <v>0</v>
      </c>
      <c r="I177" t="s">
        <v>222</v>
      </c>
      <c r="J177" s="121">
        <f>F1/7*A177</f>
        <v>1.2857142857142856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" priority="6" timePeriod="today">
      <formula>FLOOR(B1,1)=TODAY()</formula>
    </cfRule>
  </conditionalFormatting>
  <conditionalFormatting sqref="B150:E177">
    <cfRule type="timePeriod" dxfId="4" priority="5" timePeriod="today">
      <formula>FLOOR(B150,1)=TODAY()</formula>
    </cfRule>
  </conditionalFormatting>
  <conditionalFormatting sqref="B25:E25">
    <cfRule type="timePeriod" dxfId="3" priority="4" timePeriod="today">
      <formula>FLOOR(B25,1)=TODAY()</formula>
    </cfRule>
  </conditionalFormatting>
  <conditionalFormatting sqref="B22:E24">
    <cfRule type="timePeriod" dxfId="2" priority="3" timePeriod="today">
      <formula>FLOOR(B22,1)=TODAY()</formula>
    </cfRule>
  </conditionalFormatting>
  <conditionalFormatting sqref="B54:E57">
    <cfRule type="timePeriod" dxfId="1" priority="2" timePeriod="today">
      <formula>FLOOR(B54,1)=TODAY()</formula>
    </cfRule>
  </conditionalFormatting>
  <conditionalFormatting sqref="B107:E107">
    <cfRule type="timePeriod" dxfId="0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tabSelected="1" zoomScale="125" zoomScaleNormal="70" workbookViewId="0">
      <pane ySplit="1" topLeftCell="A121" activePane="bottomLeft" state="frozen"/>
      <selection pane="bottomLeft" activeCell="N137" sqref="N137"/>
    </sheetView>
  </sheetViews>
  <sheetFormatPr baseColWidth="10" defaultRowHeight="16" x14ac:dyDescent="0.2"/>
  <cols>
    <col min="2" max="2" width="10.83203125" style="121"/>
    <col min="4" max="4" width="10.83203125" style="121"/>
    <col min="13" max="13" width="18.5" customWidth="1"/>
    <col min="14" max="14" width="10.83203125" style="121"/>
    <col min="15" max="15" width="17.83203125" style="121" bestFit="1" customWidth="1"/>
  </cols>
  <sheetData>
    <row r="4" spans="13:15" x14ac:dyDescent="0.2">
      <c r="M4" s="125" t="s">
        <v>227</v>
      </c>
      <c r="N4" s="121">
        <f>Angela!J21</f>
        <v>0.90476190476190466</v>
      </c>
      <c r="O4" s="121" t="s">
        <v>230</v>
      </c>
    </row>
    <row r="6" spans="13:15" x14ac:dyDescent="0.2">
      <c r="M6" t="s">
        <v>223</v>
      </c>
      <c r="N6" s="121">
        <f>Angela!H21</f>
        <v>0.18402777777777776</v>
      </c>
    </row>
    <row r="7" spans="13:15" x14ac:dyDescent="0.2">
      <c r="M7" t="s">
        <v>224</v>
      </c>
      <c r="N7" s="121">
        <f>Aurelie!H21</f>
        <v>0.2048611111111111</v>
      </c>
    </row>
    <row r="8" spans="13:15" x14ac:dyDescent="0.2">
      <c r="M8" t="s">
        <v>225</v>
      </c>
      <c r="N8" s="121">
        <f>Coralie!$H$21</f>
        <v>0.3958333333333332</v>
      </c>
    </row>
    <row r="9" spans="13:15" x14ac:dyDescent="0.2">
      <c r="M9" t="s">
        <v>226</v>
      </c>
      <c r="N9" s="128">
        <f>Constantin!$H$21</f>
        <v>0.13680555555555554</v>
      </c>
    </row>
    <row r="10" spans="13:15" x14ac:dyDescent="0.2">
      <c r="M10" t="s">
        <v>231</v>
      </c>
      <c r="N10" s="126">
        <f>SUM(JDB_Commun!C3:C9)</f>
        <v>0.21875</v>
      </c>
    </row>
    <row r="11" spans="13:15" x14ac:dyDescent="0.2">
      <c r="N11" s="121">
        <f>SUM(N6:N9)+N10*4</f>
        <v>1.7965277777777775</v>
      </c>
      <c r="O11" s="121" t="s">
        <v>228</v>
      </c>
    </row>
    <row r="12" spans="13:15" ht="6" customHeight="1" x14ac:dyDescent="0.2"/>
    <row r="13" spans="13:15" x14ac:dyDescent="0.2">
      <c r="N13" s="121">
        <f>N4*4</f>
        <v>3.6190476190476186</v>
      </c>
      <c r="O13" s="121" t="s">
        <v>229</v>
      </c>
    </row>
    <row r="28" spans="13:15" x14ac:dyDescent="0.2">
      <c r="M28" s="125" t="s">
        <v>227</v>
      </c>
      <c r="N28" s="121">
        <f>Angela!J53</f>
        <v>1.3333333333333333</v>
      </c>
      <c r="O28" s="121" t="s">
        <v>230</v>
      </c>
    </row>
    <row r="30" spans="13:15" x14ac:dyDescent="0.2">
      <c r="M30" t="s">
        <v>223</v>
      </c>
      <c r="N30" s="121">
        <f>Angela!H53</f>
        <v>0.68055555555555547</v>
      </c>
    </row>
    <row r="31" spans="13:15" x14ac:dyDescent="0.2">
      <c r="M31" t="s">
        <v>224</v>
      </c>
      <c r="N31" s="121">
        <f>Aurelie!H53</f>
        <v>0.30902777777777779</v>
      </c>
    </row>
    <row r="32" spans="13:15" x14ac:dyDescent="0.2">
      <c r="M32" t="s">
        <v>225</v>
      </c>
      <c r="N32" s="121">
        <f>Coralie!$H$53</f>
        <v>0.65277777777777779</v>
      </c>
    </row>
    <row r="33" spans="13:15" x14ac:dyDescent="0.2">
      <c r="M33" t="s">
        <v>226</v>
      </c>
      <c r="N33" s="128">
        <f>Constantin!$H$53</f>
        <v>0.2326388888888889</v>
      </c>
    </row>
    <row r="34" spans="13:15" x14ac:dyDescent="0.2">
      <c r="M34" t="s">
        <v>231</v>
      </c>
      <c r="N34" s="126">
        <f>SUM(JDB_Commun!C10:C15)</f>
        <v>0.31249999999999994</v>
      </c>
    </row>
    <row r="35" spans="13:15" x14ac:dyDescent="0.2">
      <c r="N35" s="121">
        <f>SUM(N30:N33)+N34*4</f>
        <v>3.125</v>
      </c>
      <c r="O35" s="121" t="s">
        <v>228</v>
      </c>
    </row>
    <row r="37" spans="13:15" x14ac:dyDescent="0.2">
      <c r="N37" s="121">
        <f>N28*4</f>
        <v>5.333333333333333</v>
      </c>
      <c r="O37" s="121" t="s">
        <v>229</v>
      </c>
    </row>
    <row r="53" spans="13:15" x14ac:dyDescent="0.2">
      <c r="M53" s="125" t="s">
        <v>227</v>
      </c>
      <c r="N53" s="121">
        <f>Angela!J78</f>
        <v>1</v>
      </c>
      <c r="O53" s="121" t="s">
        <v>230</v>
      </c>
    </row>
    <row r="55" spans="13:15" x14ac:dyDescent="0.2">
      <c r="M55" t="s">
        <v>223</v>
      </c>
      <c r="N55" s="121">
        <f>Angela!H78</f>
        <v>0.49652777777777779</v>
      </c>
    </row>
    <row r="56" spans="13:15" x14ac:dyDescent="0.2">
      <c r="M56" t="s">
        <v>224</v>
      </c>
      <c r="N56" s="121">
        <f>Aurelie!H78</f>
        <v>0.39236111111111105</v>
      </c>
    </row>
    <row r="57" spans="13:15" x14ac:dyDescent="0.2">
      <c r="M57" t="s">
        <v>225</v>
      </c>
      <c r="N57" s="121">
        <f>Coralie!$H$78</f>
        <v>0.35069444444444436</v>
      </c>
    </row>
    <row r="58" spans="13:15" x14ac:dyDescent="0.2">
      <c r="M58" t="s">
        <v>226</v>
      </c>
      <c r="N58" s="128">
        <f>Constantin!$H$78</f>
        <v>0.46875</v>
      </c>
    </row>
    <row r="59" spans="13:15" x14ac:dyDescent="0.2">
      <c r="M59" t="s">
        <v>231</v>
      </c>
      <c r="N59" s="126">
        <f>SUM(JDB_Commun!C16:C20)</f>
        <v>0.21874999999999997</v>
      </c>
    </row>
    <row r="60" spans="13:15" x14ac:dyDescent="0.2">
      <c r="N60" s="121">
        <f>SUM(N55:N58)+N59*4</f>
        <v>2.583333333333333</v>
      </c>
      <c r="O60" s="121" t="s">
        <v>228</v>
      </c>
    </row>
    <row r="62" spans="13:15" x14ac:dyDescent="0.2">
      <c r="N62" s="121">
        <f>N53*4</f>
        <v>4</v>
      </c>
      <c r="O62" s="121" t="s">
        <v>229</v>
      </c>
    </row>
    <row r="77" spans="13:15" x14ac:dyDescent="0.2">
      <c r="M77" s="125" t="s">
        <v>227</v>
      </c>
      <c r="N77" s="121">
        <f>Angela!J103</f>
        <v>1</v>
      </c>
      <c r="O77" s="121" t="s">
        <v>230</v>
      </c>
    </row>
    <row r="79" spans="13:15" x14ac:dyDescent="0.2">
      <c r="M79" t="s">
        <v>223</v>
      </c>
      <c r="N79" s="121">
        <f>Angela!H103</f>
        <v>0.35416666666666657</v>
      </c>
    </row>
    <row r="80" spans="13:15" x14ac:dyDescent="0.2">
      <c r="M80" t="s">
        <v>224</v>
      </c>
      <c r="N80" s="121">
        <f>Aurelie!H103</f>
        <v>0.37152777777777773</v>
      </c>
    </row>
    <row r="81" spans="13:15" x14ac:dyDescent="0.2">
      <c r="M81" t="s">
        <v>225</v>
      </c>
      <c r="N81" s="121">
        <f>Coralie!H103</f>
        <v>0.55555555555555547</v>
      </c>
    </row>
    <row r="82" spans="13:15" x14ac:dyDescent="0.2">
      <c r="M82" t="s">
        <v>226</v>
      </c>
      <c r="N82" s="128">
        <f>Constantin!H103</f>
        <v>0.17708333333333334</v>
      </c>
    </row>
    <row r="83" spans="13:15" x14ac:dyDescent="0.2">
      <c r="M83" t="s">
        <v>231</v>
      </c>
      <c r="N83" s="126">
        <f>SUM(JDB_Commun!C21:C22)</f>
        <v>0.125</v>
      </c>
    </row>
    <row r="84" spans="13:15" x14ac:dyDescent="0.2">
      <c r="N84" s="121">
        <f>SUM(N79:N82)+N83*4</f>
        <v>1.958333333333333</v>
      </c>
      <c r="O84" s="121" t="s">
        <v>228</v>
      </c>
    </row>
    <row r="86" spans="13:15" x14ac:dyDescent="0.2">
      <c r="N86" s="121">
        <f>N77*4</f>
        <v>4</v>
      </c>
      <c r="O86" s="121" t="s">
        <v>229</v>
      </c>
    </row>
    <row r="103" spans="13:15" x14ac:dyDescent="0.2">
      <c r="M103" s="125" t="s">
        <v>227</v>
      </c>
      <c r="N103" s="121">
        <f>Angela!J146</f>
        <v>1.857142857142857</v>
      </c>
      <c r="O103" s="121" t="s">
        <v>230</v>
      </c>
    </row>
    <row r="105" spans="13:15" x14ac:dyDescent="0.2">
      <c r="M105" t="s">
        <v>223</v>
      </c>
      <c r="N105" s="121">
        <f>Angela!H146</f>
        <v>4.8611111111111105E-2</v>
      </c>
    </row>
    <row r="106" spans="13:15" x14ac:dyDescent="0.2">
      <c r="M106" t="s">
        <v>224</v>
      </c>
      <c r="N106" s="121">
        <f>Aurelie!H146</f>
        <v>0.25347222222222221</v>
      </c>
    </row>
    <row r="107" spans="13:15" x14ac:dyDescent="0.2">
      <c r="M107" t="s">
        <v>225</v>
      </c>
      <c r="N107" s="121">
        <f>Coralie!H146</f>
        <v>0.21180555555555555</v>
      </c>
    </row>
    <row r="108" spans="13:15" x14ac:dyDescent="0.2">
      <c r="M108" t="s">
        <v>226</v>
      </c>
      <c r="N108" s="128">
        <f>Constantin!H146</f>
        <v>0.29166666666666663</v>
      </c>
    </row>
    <row r="109" spans="13:15" x14ac:dyDescent="0.2">
      <c r="M109" t="s">
        <v>231</v>
      </c>
      <c r="N109" s="126">
        <f>SUM(JDB_Commun!C23:C25)</f>
        <v>0.125</v>
      </c>
    </row>
    <row r="110" spans="13:15" x14ac:dyDescent="0.2">
      <c r="N110" s="121">
        <f>SUM(N105:N108)+N109*4</f>
        <v>1.3055555555555554</v>
      </c>
      <c r="O110" s="121" t="s">
        <v>228</v>
      </c>
    </row>
    <row r="112" spans="13:15" x14ac:dyDescent="0.2">
      <c r="N112" s="121">
        <f>N103*4</f>
        <v>7.4285714285714279</v>
      </c>
      <c r="O112" s="121" t="s">
        <v>229</v>
      </c>
    </row>
    <row r="129" spans="13:15" x14ac:dyDescent="0.2">
      <c r="M129" s="125" t="s">
        <v>227</v>
      </c>
      <c r="N129" s="121">
        <f>Angela!J177</f>
        <v>1.2857142857142856</v>
      </c>
      <c r="O129" s="121" t="s">
        <v>230</v>
      </c>
    </row>
    <row r="131" spans="13:15" x14ac:dyDescent="0.2">
      <c r="M131" t="s">
        <v>223</v>
      </c>
      <c r="N131" s="121">
        <f>Angela!H177</f>
        <v>0.20833333333333331</v>
      </c>
    </row>
    <row r="132" spans="13:15" x14ac:dyDescent="0.2">
      <c r="M132" t="s">
        <v>224</v>
      </c>
      <c r="N132" s="121">
        <f>Aurelie!H177</f>
        <v>0.70833333333333326</v>
      </c>
    </row>
    <row r="133" spans="13:15" x14ac:dyDescent="0.2">
      <c r="M133" t="s">
        <v>225</v>
      </c>
      <c r="N133" s="121">
        <f>Coralie!H177</f>
        <v>0.39236111111111116</v>
      </c>
    </row>
    <row r="134" spans="13:15" x14ac:dyDescent="0.2">
      <c r="M134" t="s">
        <v>226</v>
      </c>
      <c r="N134" s="128">
        <f>Constantin!H177</f>
        <v>0</v>
      </c>
    </row>
    <row r="135" spans="13:15" x14ac:dyDescent="0.2">
      <c r="M135" t="s">
        <v>231</v>
      </c>
      <c r="N135" s="126">
        <f>SUM(JDB_Commun!C26)</f>
        <v>8.3333333333333329E-2</v>
      </c>
    </row>
    <row r="136" spans="13:15" x14ac:dyDescent="0.2">
      <c r="N136" s="121">
        <f>SUM(N131:N134)+N135*4</f>
        <v>1.6423611111111109</v>
      </c>
      <c r="O136" s="121" t="s">
        <v>228</v>
      </c>
    </row>
    <row r="138" spans="13:15" x14ac:dyDescent="0.2">
      <c r="N138" s="121">
        <f>N129*4</f>
        <v>5.1428571428571423</v>
      </c>
      <c r="O138" s="121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9" zoomScaleNormal="100" workbookViewId="0">
      <selection activeCell="F15" sqref="F1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11" t="s">
        <v>10</v>
      </c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27">
        <v>44384</v>
      </c>
      <c r="C3" s="28">
        <v>6.25E-2</v>
      </c>
      <c r="D3" s="29" t="s">
        <v>14</v>
      </c>
    </row>
    <row r="4" spans="1:25" ht="30.75" customHeight="1" x14ac:dyDescent="0.2">
      <c r="B4" s="30">
        <v>44459</v>
      </c>
      <c r="C4" s="31">
        <v>2.0833333333333332E-2</v>
      </c>
      <c r="D4" s="32" t="s">
        <v>15</v>
      </c>
    </row>
    <row r="5" spans="1:25" ht="30.75" customHeight="1" x14ac:dyDescent="0.2">
      <c r="B5" s="30">
        <v>44459</v>
      </c>
      <c r="C5" s="31">
        <v>2.0833333333333332E-2</v>
      </c>
      <c r="D5" s="32" t="s">
        <v>16</v>
      </c>
    </row>
    <row r="6" spans="1:25" ht="30.75" customHeight="1" x14ac:dyDescent="0.2">
      <c r="B6" s="30">
        <v>44468</v>
      </c>
      <c r="C6" s="33">
        <v>4.1666666666666664E-2</v>
      </c>
      <c r="D6" s="34" t="s">
        <v>17</v>
      </c>
    </row>
    <row r="7" spans="1:25" ht="30.75" customHeight="1" x14ac:dyDescent="0.2">
      <c r="B7" s="30">
        <v>44470</v>
      </c>
      <c r="C7" s="35">
        <v>1.7361111111111112E-2</v>
      </c>
      <c r="D7" s="29" t="s">
        <v>18</v>
      </c>
    </row>
    <row r="8" spans="1:25" ht="30.75" customHeight="1" x14ac:dyDescent="0.2">
      <c r="B8" s="30">
        <v>44470</v>
      </c>
      <c r="C8" s="35">
        <v>2.7777777777777776E-2</v>
      </c>
      <c r="D8" s="29" t="s">
        <v>19</v>
      </c>
    </row>
    <row r="9" spans="1:25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5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5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5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5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5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5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5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42">
        <v>44602</v>
      </c>
      <c r="C26" s="41">
        <v>8.3333333333333329E-2</v>
      </c>
      <c r="D26" s="43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>
      <c r="B28" s="118"/>
      <c r="C28" s="119"/>
      <c r="D28" s="120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workbookViewId="0">
      <selection activeCell="G4" sqref="G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11" t="s">
        <v>33</v>
      </c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8">
        <v>44459</v>
      </c>
      <c r="C3" s="49">
        <v>6.9444444444444441E-3</v>
      </c>
      <c r="D3" s="50" t="s">
        <v>34</v>
      </c>
    </row>
    <row r="4" spans="1:25" ht="30.75" customHeight="1" x14ac:dyDescent="0.2">
      <c r="B4" s="48">
        <v>44462</v>
      </c>
      <c r="C4" s="49">
        <v>5.2083333333333336E-2</v>
      </c>
      <c r="D4" s="50" t="s">
        <v>35</v>
      </c>
    </row>
    <row r="5" spans="1:25" ht="30.75" customHeight="1" x14ac:dyDescent="0.2">
      <c r="B5" s="48">
        <v>44463</v>
      </c>
      <c r="C5" s="49">
        <v>2.7777777777777776E-2</v>
      </c>
      <c r="D5" s="50" t="s">
        <v>36</v>
      </c>
    </row>
    <row r="6" spans="1:25" ht="30.75" customHeight="1" x14ac:dyDescent="0.2">
      <c r="B6" s="48">
        <v>44464</v>
      </c>
      <c r="C6" s="49">
        <v>6.9444444444444441E-3</v>
      </c>
      <c r="D6" s="50" t="s">
        <v>37</v>
      </c>
    </row>
    <row r="7" spans="1:25" ht="30.75" customHeight="1" x14ac:dyDescent="0.2">
      <c r="B7" s="48">
        <v>44466</v>
      </c>
      <c r="C7" s="49">
        <v>4.1666666666666664E-2</v>
      </c>
      <c r="D7" s="50" t="s">
        <v>38</v>
      </c>
    </row>
    <row r="8" spans="1:25" ht="30.75" customHeight="1" x14ac:dyDescent="0.2">
      <c r="B8" s="48">
        <v>44467</v>
      </c>
      <c r="C8" s="49">
        <v>4.1666666666666664E-2</v>
      </c>
      <c r="D8" s="50" t="s">
        <v>39</v>
      </c>
    </row>
    <row r="9" spans="1:25" ht="30.75" customHeight="1" thickBot="1" x14ac:dyDescent="0.25">
      <c r="B9" s="51">
        <v>44468</v>
      </c>
      <c r="C9" s="52">
        <v>6.9444444444444441E-3</v>
      </c>
      <c r="D9" s="53" t="s">
        <v>40</v>
      </c>
    </row>
    <row r="10" spans="1:25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5" ht="30.75" customHeight="1" x14ac:dyDescent="0.2">
      <c r="B11" s="48">
        <v>44480</v>
      </c>
      <c r="C11" s="49">
        <v>3.125E-2</v>
      </c>
      <c r="D11" s="50" t="s">
        <v>42</v>
      </c>
    </row>
    <row r="12" spans="1:25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5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5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5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5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5" workbookViewId="0">
      <selection activeCell="D54" sqref="D5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1" t="s">
        <v>84</v>
      </c>
      <c r="C1" s="112"/>
      <c r="D1" s="1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>
      <c r="B50" s="62">
        <v>44602</v>
      </c>
      <c r="C50" s="108">
        <v>0.16666666666666666</v>
      </c>
      <c r="D50" s="97" t="s">
        <v>216</v>
      </c>
    </row>
    <row r="51" spans="2:4" ht="30.75" customHeight="1" x14ac:dyDescent="0.2">
      <c r="B51" s="62">
        <v>44603</v>
      </c>
      <c r="C51" s="108">
        <v>0.16666666666666666</v>
      </c>
      <c r="D51" s="97" t="s">
        <v>217</v>
      </c>
    </row>
    <row r="52" spans="2:4" ht="30.75" customHeight="1" x14ac:dyDescent="0.2">
      <c r="B52" s="62">
        <v>44611</v>
      </c>
      <c r="C52" s="108">
        <v>0.16666666666666666</v>
      </c>
      <c r="D52" s="97" t="s">
        <v>218</v>
      </c>
    </row>
    <row r="53" spans="2:4" ht="30.75" customHeight="1" x14ac:dyDescent="0.2">
      <c r="B53" s="113">
        <v>44611</v>
      </c>
      <c r="C53" s="114">
        <v>4.1666666666666664E-2</v>
      </c>
      <c r="D53" s="127" t="s">
        <v>111</v>
      </c>
    </row>
    <row r="54" spans="2:4" ht="30.75" customHeight="1" x14ac:dyDescent="0.2">
      <c r="B54" s="113"/>
      <c r="C54" s="114"/>
      <c r="D54" s="115"/>
    </row>
    <row r="55" spans="2:4" ht="30.75" customHeight="1" x14ac:dyDescent="0.2">
      <c r="B55" s="113"/>
      <c r="C55" s="114"/>
      <c r="D55" s="115"/>
    </row>
    <row r="56" spans="2:4" ht="30.75" customHeight="1" x14ac:dyDescent="0.2">
      <c r="B56" s="113"/>
      <c r="C56" s="116"/>
      <c r="D56" s="117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2022-02-19T23:06:29Z</dcterms:modified>
</cp:coreProperties>
</file>