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xr:revisionPtr revIDLastSave="0" documentId="8_{AE556EC8-DEF7-4F71-8A52-1740E0C63F51}" xr6:coauthVersionLast="47" xr6:coauthVersionMax="47" xr10:uidLastSave="{00000000-0000-0000-0000-000000000000}"/>
  <bookViews>
    <workbookView xWindow="-120" yWindow="-120" windowWidth="15600" windowHeight="11160" firstSheet="3" activeTab="3" xr2:uid="{B38422CD-C7EE-4609-9BA7-2E5B2C3B0AA8}"/>
  </bookViews>
  <sheets>
    <sheet name="Ej1" sheetId="1" r:id="rId1"/>
    <sheet name="Ej2" sheetId="2" r:id="rId2"/>
    <sheet name="Ej3" sheetId="3" r:id="rId3"/>
    <sheet name="Ej4" sheetId="4" r:id="rId4"/>
  </sheets>
  <definedNames>
    <definedName name="_xlnm._FilterDatabase" localSheetId="0" hidden="1">'Ej1'!$C$2:$C$10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4" l="1"/>
  <c r="H11" i="4"/>
  <c r="H10" i="4"/>
  <c r="H9" i="4"/>
  <c r="H8" i="4"/>
  <c r="H7" i="4"/>
  <c r="H6" i="4"/>
  <c r="H5" i="4"/>
  <c r="H4" i="4"/>
  <c r="H3" i="4"/>
  <c r="H2" i="4"/>
  <c r="K23" i="3"/>
  <c r="K22" i="3"/>
  <c r="I23" i="3"/>
  <c r="H23" i="3"/>
  <c r="L23" i="3" s="1"/>
  <c r="I22" i="3"/>
  <c r="H22" i="3"/>
  <c r="L22" i="3" s="1"/>
  <c r="N8" i="3"/>
  <c r="N9" i="3"/>
  <c r="N10" i="3"/>
  <c r="N11" i="3"/>
  <c r="N12" i="3"/>
  <c r="N13" i="3"/>
  <c r="M23" i="3" s="1"/>
  <c r="N14" i="3"/>
  <c r="N15" i="3"/>
  <c r="N16" i="3"/>
  <c r="N7" i="3"/>
  <c r="B20" i="1"/>
  <c r="B22" i="1"/>
  <c r="B21" i="1"/>
  <c r="B17" i="1"/>
  <c r="B16" i="1"/>
  <c r="B18" i="2"/>
  <c r="A18" i="2"/>
  <c r="D14" i="2"/>
  <c r="C14" i="2"/>
  <c r="B14" i="2"/>
  <c r="N6" i="3"/>
  <c r="N3" i="3"/>
  <c r="M22" i="3" s="1"/>
  <c r="N2" i="3"/>
  <c r="N4" i="3"/>
  <c r="N5" i="3"/>
  <c r="F13" i="3"/>
  <c r="J22" i="3" s="1"/>
  <c r="F12" i="3"/>
  <c r="F2" i="3"/>
  <c r="F11" i="3"/>
  <c r="F14" i="3"/>
  <c r="F15" i="3"/>
  <c r="F16" i="3"/>
  <c r="F10" i="3"/>
  <c r="F3" i="3"/>
  <c r="F4" i="3"/>
  <c r="J23" i="3" s="1"/>
  <c r="F5" i="3"/>
  <c r="F6" i="3"/>
  <c r="F7" i="3"/>
  <c r="F8" i="3"/>
  <c r="F9" i="3"/>
  <c r="A14" i="2"/>
  <c r="D11" i="2"/>
  <c r="C11" i="2"/>
  <c r="B11" i="2"/>
  <c r="A11" i="2"/>
  <c r="E20" i="1"/>
  <c r="G17" i="1"/>
  <c r="F17" i="1"/>
  <c r="D13" i="1"/>
  <c r="C13" i="1"/>
  <c r="B13" i="1"/>
  <c r="A13" i="1"/>
</calcChain>
</file>

<file path=xl/sharedStrings.xml><?xml version="1.0" encoding="utf-8"?>
<sst xmlns="http://schemas.openxmlformats.org/spreadsheetml/2006/main" count="278" uniqueCount="170">
  <si>
    <t>ALUMNO</t>
  </si>
  <si>
    <t>CLASE</t>
  </si>
  <si>
    <t>ORIENTACION</t>
  </si>
  <si>
    <t>NOTA</t>
  </si>
  <si>
    <t>Pablo</t>
  </si>
  <si>
    <t>A</t>
  </si>
  <si>
    <t>Letras</t>
  </si>
  <si>
    <t>Santiago</t>
  </si>
  <si>
    <t>B</t>
  </si>
  <si>
    <t>Ciencias</t>
  </si>
  <si>
    <t>Raul</t>
  </si>
  <si>
    <t>C</t>
  </si>
  <si>
    <t>Ignacio</t>
  </si>
  <si>
    <t>Manuel</t>
  </si>
  <si>
    <t>Enrique</t>
  </si>
  <si>
    <t>Ramon</t>
  </si>
  <si>
    <t>Pedro</t>
  </si>
  <si>
    <t>Javier</t>
  </si>
  <si>
    <t>NOTA MEDIA</t>
  </si>
  <si>
    <t>NOTA MAXIMA</t>
  </si>
  <si>
    <t>NOTA MINIMA</t>
  </si>
  <si>
    <t>ALUMNOS</t>
  </si>
  <si>
    <t>NOTA Media por orientacion</t>
  </si>
  <si>
    <t>NOTA Media por clase</t>
  </si>
  <si>
    <t>NOTAS =&gt; 7</t>
  </si>
  <si>
    <t>JUAN</t>
  </si>
  <si>
    <t>PABLO</t>
  </si>
  <si>
    <t>JAVIER</t>
  </si>
  <si>
    <t>ALTURA</t>
  </si>
  <si>
    <t>EDAD</t>
  </si>
  <si>
    <t>LONGITUD MANO</t>
  </si>
  <si>
    <t>LONG PIE</t>
  </si>
  <si>
    <t>PESO</t>
  </si>
  <si>
    <t>OJOS</t>
  </si>
  <si>
    <t>VERDE</t>
  </si>
  <si>
    <t>AZUL</t>
  </si>
  <si>
    <t>PELO</t>
  </si>
  <si>
    <t>RUBIO</t>
  </si>
  <si>
    <t>CASTAÑO</t>
  </si>
  <si>
    <t>CALVO</t>
  </si>
  <si>
    <t>RESULTADO 1</t>
  </si>
  <si>
    <t>RESULTADO  2</t>
  </si>
  <si>
    <t>RESULTADO  3</t>
  </si>
  <si>
    <t>RESULTADO 4</t>
  </si>
  <si>
    <t xml:space="preserve"> </t>
  </si>
  <si>
    <t>RESULTADO 5</t>
  </si>
  <si>
    <t>RESULTADO 6</t>
  </si>
  <si>
    <t>RESULTADO 7</t>
  </si>
  <si>
    <t>RESULTADO 8</t>
  </si>
  <si>
    <t>RESULTADO 9</t>
  </si>
  <si>
    <t>RESULTADO 10</t>
  </si>
  <si>
    <t>referencia</t>
  </si>
  <si>
    <t>producto</t>
  </si>
  <si>
    <t>unidades</t>
  </si>
  <si>
    <t>Stock</t>
  </si>
  <si>
    <t>Color</t>
  </si>
  <si>
    <t>proveedor</t>
  </si>
  <si>
    <t>departamento</t>
  </si>
  <si>
    <t>salarios</t>
  </si>
  <si>
    <t>R001</t>
  </si>
  <si>
    <t>Guante</t>
  </si>
  <si>
    <t>R003</t>
  </si>
  <si>
    <t>Amarillo</t>
  </si>
  <si>
    <t>calcetines</t>
  </si>
  <si>
    <t>ropajes s.l.</t>
  </si>
  <si>
    <t>a_dept</t>
  </si>
  <si>
    <t>R002</t>
  </si>
  <si>
    <t>Gafas</t>
  </si>
  <si>
    <t>R010</t>
  </si>
  <si>
    <t>camisa</t>
  </si>
  <si>
    <t>atelieres s.a.</t>
  </si>
  <si>
    <t>b_dept</t>
  </si>
  <si>
    <t>Gorra</t>
  </si>
  <si>
    <t>R012</t>
  </si>
  <si>
    <t>Azul</t>
  </si>
  <si>
    <t>camisetas</t>
  </si>
  <si>
    <t>c_dept</t>
  </si>
  <si>
    <t>R004</t>
  </si>
  <si>
    <t>Camiseta</t>
  </si>
  <si>
    <t>blanco</t>
  </si>
  <si>
    <t>camison</t>
  </si>
  <si>
    <t>d_dept</t>
  </si>
  <si>
    <t>R005</t>
  </si>
  <si>
    <t>Sudadera</t>
  </si>
  <si>
    <t>R014</t>
  </si>
  <si>
    <t>chaqueta</t>
  </si>
  <si>
    <t>R006</t>
  </si>
  <si>
    <t>Gorro</t>
  </si>
  <si>
    <t>gris</t>
  </si>
  <si>
    <t>falda</t>
  </si>
  <si>
    <t>R007</t>
  </si>
  <si>
    <t>Calcetines</t>
  </si>
  <si>
    <t>R008</t>
  </si>
  <si>
    <t>gafas</t>
  </si>
  <si>
    <t>Pantalones</t>
  </si>
  <si>
    <t>rojo</t>
  </si>
  <si>
    <t>gorra</t>
  </si>
  <si>
    <t>R009</t>
  </si>
  <si>
    <t>Camisa</t>
  </si>
  <si>
    <t>gorro</t>
  </si>
  <si>
    <t>Jersey</t>
  </si>
  <si>
    <t>guante</t>
  </si>
  <si>
    <t>R011</t>
  </si>
  <si>
    <t>Pañuelo</t>
  </si>
  <si>
    <t>R013</t>
  </si>
  <si>
    <t>jersey</t>
  </si>
  <si>
    <t>Chaqueta</t>
  </si>
  <si>
    <t>verde</t>
  </si>
  <si>
    <t xml:space="preserve">pantalon </t>
  </si>
  <si>
    <t>Falda</t>
  </si>
  <si>
    <t xml:space="preserve">pañuelo </t>
  </si>
  <si>
    <t>Pijama</t>
  </si>
  <si>
    <t>pijama</t>
  </si>
  <si>
    <t>R015</t>
  </si>
  <si>
    <t>Camison</t>
  </si>
  <si>
    <t>sudadera</t>
  </si>
  <si>
    <t>DEPARTAMENTO</t>
  </si>
  <si>
    <t>SALARIOS</t>
  </si>
  <si>
    <t>CANTIDAD</t>
  </si>
  <si>
    <t>STOCK</t>
  </si>
  <si>
    <t>A_DEPT</t>
  </si>
  <si>
    <t>BAJO</t>
  </si>
  <si>
    <t>B_DEPT</t>
  </si>
  <si>
    <t>C_DEPT</t>
  </si>
  <si>
    <t>REFERENCIA</t>
  </si>
  <si>
    <t>PRODUCTO</t>
  </si>
  <si>
    <t>UNIDADES</t>
  </si>
  <si>
    <t>COLOR</t>
  </si>
  <si>
    <t>PROVEEDOR</t>
  </si>
  <si>
    <t>D_DEPT</t>
  </si>
  <si>
    <t>MEDIO</t>
  </si>
  <si>
    <t>ALTO</t>
  </si>
  <si>
    <t xml:space="preserve">ALTO </t>
  </si>
  <si>
    <t>ID</t>
  </si>
  <si>
    <t>Edad</t>
  </si>
  <si>
    <t>Departamento</t>
  </si>
  <si>
    <t>Jornada (horas)</t>
  </si>
  <si>
    <t>Ventas</t>
  </si>
  <si>
    <t>ID1</t>
  </si>
  <si>
    <t>Dept1</t>
  </si>
  <si>
    <t>1)</t>
  </si>
  <si>
    <t>ID2</t>
  </si>
  <si>
    <t>Dept3</t>
  </si>
  <si>
    <t>2)</t>
  </si>
  <si>
    <t>ID3</t>
  </si>
  <si>
    <t>3)</t>
  </si>
  <si>
    <t>ID4</t>
  </si>
  <si>
    <t>Dept6</t>
  </si>
  <si>
    <t>4)</t>
  </si>
  <si>
    <t>ID5</t>
  </si>
  <si>
    <t>5)</t>
  </si>
  <si>
    <t>ID6</t>
  </si>
  <si>
    <t>Dept5</t>
  </si>
  <si>
    <t>6)</t>
  </si>
  <si>
    <t>ID7</t>
  </si>
  <si>
    <t>7)</t>
  </si>
  <si>
    <t>ID8</t>
  </si>
  <si>
    <t>8)</t>
  </si>
  <si>
    <t>ID9</t>
  </si>
  <si>
    <t>9)</t>
  </si>
  <si>
    <t>ID10</t>
  </si>
  <si>
    <t>10)</t>
  </si>
  <si>
    <t>ID11</t>
  </si>
  <si>
    <t>11)</t>
  </si>
  <si>
    <t>ID12</t>
  </si>
  <si>
    <t>ID13</t>
  </si>
  <si>
    <t>Dept4</t>
  </si>
  <si>
    <t>ID14</t>
  </si>
  <si>
    <t>Dept2</t>
  </si>
  <si>
    <t>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</si>
</sst>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\ * #,##0.00_-;\-&quot;$&quot;\ * #,##0.00_-;_-&quot;$&quot;\ * &quot;-&quot;??_-;_-@_-"/>
    <numFmt numFmtId="165" formatCode="_-[$$-409]* #,##0.00_ ;_-[$$-409]* \-#,##0.00\ ;_-[$$-409]* &quot;-&quot;??_ ;_-@_ "/>
    <numFmt numFmtId="167" formatCode="_-[$€-2]\ * #,##0.00_-;\-[$€-2]\ * #,##0.00_-;_-[$€-2]\ * &quot;-&quot;??_-;_-@_-"/>
  </numFmts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theme="0" tint="-0.499984740745262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2" fillId="0" borderId="0" applyFon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9" xfId="0" applyBorder="1"/>
    <xf numFmtId="2" fontId="0" fillId="0" borderId="10" xfId="0" applyNumberFormat="1" applyBorder="1"/>
    <xf numFmtId="0" fontId="0" fillId="0" borderId="11" xfId="0" applyBorder="1"/>
    <xf numFmtId="2" fontId="0" fillId="0" borderId="12" xfId="0" applyNumberFormat="1" applyBorder="1"/>
    <xf numFmtId="0" fontId="0" fillId="0" borderId="6" xfId="0" applyBorder="1"/>
    <xf numFmtId="0" fontId="0" fillId="0" borderId="2" xfId="0" applyBorder="1"/>
    <xf numFmtId="2" fontId="0" fillId="0" borderId="7" xfId="0" applyNumberFormat="1" applyBorder="1"/>
    <xf numFmtId="2" fontId="0" fillId="0" borderId="1" xfId="0" applyNumberFormat="1" applyBorder="1"/>
    <xf numFmtId="0" fontId="1" fillId="2" borderId="1" xfId="1" applyBorder="1"/>
    <xf numFmtId="0" fontId="0" fillId="3" borderId="1" xfId="0" applyFill="1" applyBorder="1"/>
    <xf numFmtId="164" fontId="0" fillId="0" borderId="1" xfId="2" applyFont="1" applyBorder="1"/>
    <xf numFmtId="0" fontId="0" fillId="4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0" borderId="13" xfId="0" applyBorder="1"/>
    <xf numFmtId="0" fontId="0" fillId="0" borderId="14" xfId="0" applyBorder="1"/>
    <xf numFmtId="0" fontId="0" fillId="3" borderId="14" xfId="0" applyFill="1" applyBorder="1"/>
    <xf numFmtId="2" fontId="0" fillId="0" borderId="0" xfId="0" applyNumberFormat="1"/>
    <xf numFmtId="2" fontId="0" fillId="0" borderId="13" xfId="0" applyNumberFormat="1" applyBorder="1"/>
    <xf numFmtId="0" fontId="0" fillId="5" borderId="13" xfId="0" applyFill="1" applyBorder="1"/>
    <xf numFmtId="0" fontId="0" fillId="6" borderId="13" xfId="0" applyFill="1" applyBorder="1"/>
    <xf numFmtId="0" fontId="0" fillId="5" borderId="0" xfId="0" applyFill="1"/>
    <xf numFmtId="2" fontId="0" fillId="7" borderId="13" xfId="0" applyNumberFormat="1" applyFill="1" applyBorder="1"/>
    <xf numFmtId="2" fontId="0" fillId="0" borderId="16" xfId="0" applyNumberFormat="1" applyBorder="1"/>
    <xf numFmtId="0" fontId="0" fillId="7" borderId="8" xfId="0" applyFill="1" applyBorder="1" applyAlignment="1">
      <alignment horizontal="left"/>
    </xf>
    <xf numFmtId="0" fontId="0" fillId="7" borderId="17" xfId="0" applyFill="1" applyBorder="1" applyAlignment="1">
      <alignment horizontal="left"/>
    </xf>
    <xf numFmtId="0" fontId="0" fillId="7" borderId="15" xfId="0" applyFill="1" applyBorder="1" applyAlignment="1">
      <alignment horizontal="left"/>
    </xf>
    <xf numFmtId="164" fontId="0" fillId="4" borderId="1" xfId="2" applyFont="1" applyFill="1" applyBorder="1"/>
    <xf numFmtId="165" fontId="0" fillId="0" borderId="1" xfId="0" applyNumberFormat="1" applyBorder="1"/>
    <xf numFmtId="164" fontId="0" fillId="0" borderId="0" xfId="2" applyFont="1" applyBorder="1"/>
    <xf numFmtId="164" fontId="0" fillId="4" borderId="14" xfId="2" applyFont="1" applyFill="1" applyBorder="1"/>
    <xf numFmtId="0" fontId="0" fillId="0" borderId="18" xfId="0" applyBorder="1"/>
    <xf numFmtId="164" fontId="0" fillId="4" borderId="19" xfId="2" applyFont="1" applyFill="1" applyBorder="1"/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0" xfId="0" applyBorder="1"/>
    <xf numFmtId="0" fontId="5" fillId="8" borderId="13" xfId="0" applyFont="1" applyFill="1" applyBorder="1"/>
    <xf numFmtId="0" fontId="4" fillId="0" borderId="13" xfId="0" applyFont="1" applyBorder="1"/>
    <xf numFmtId="0" fontId="5" fillId="8" borderId="15" xfId="0" applyFont="1" applyFill="1" applyBorder="1"/>
    <xf numFmtId="0" fontId="4" fillId="0" borderId="15" xfId="0" applyFont="1" applyBorder="1"/>
    <xf numFmtId="0" fontId="6" fillId="8" borderId="13" xfId="0" applyFont="1" applyFill="1" applyBorder="1" applyAlignment="1">
      <alignment horizontal="center"/>
    </xf>
    <xf numFmtId="0" fontId="0" fillId="9" borderId="13" xfId="0" applyFill="1" applyBorder="1"/>
    <xf numFmtId="167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</cellXfs>
  <cellStyles count="3">
    <cellStyle name="Bueno" xfId="1" builtinId="26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8FA8-6817-431D-B1DB-EA99ABA8122D}">
  <dimension ref="A1:G22"/>
  <sheetViews>
    <sheetView topLeftCell="A6" zoomScale="175" zoomScaleNormal="175" workbookViewId="0">
      <selection activeCell="D24" sqref="D24"/>
    </sheetView>
  </sheetViews>
  <sheetFormatPr defaultColWidth="11.42578125" defaultRowHeight="15"/>
  <cols>
    <col min="1" max="1" width="26.7109375" bestFit="1" customWidth="1"/>
    <col min="2" max="2" width="19.85546875" bestFit="1" customWidth="1"/>
    <col min="3" max="5" width="20.42578125" bestFit="1" customWidth="1"/>
  </cols>
  <sheetData>
    <row r="1" spans="1:7">
      <c r="A1" s="15" t="s">
        <v>0</v>
      </c>
      <c r="B1" s="16" t="s">
        <v>1</v>
      </c>
      <c r="C1" s="16" t="s">
        <v>2</v>
      </c>
      <c r="D1" s="17" t="s">
        <v>3</v>
      </c>
    </row>
    <row r="2" spans="1:7">
      <c r="A2" s="2" t="s">
        <v>4</v>
      </c>
      <c r="B2" s="3" t="s">
        <v>5</v>
      </c>
      <c r="C2" s="3" t="s">
        <v>6</v>
      </c>
      <c r="D2" s="4">
        <v>6</v>
      </c>
      <c r="E2" s="22"/>
    </row>
    <row r="3" spans="1:7">
      <c r="A3" s="2" t="s">
        <v>7</v>
      </c>
      <c r="B3" s="3" t="s">
        <v>8</v>
      </c>
      <c r="C3" s="3" t="s">
        <v>9</v>
      </c>
      <c r="D3" s="4">
        <v>7</v>
      </c>
      <c r="E3" s="22"/>
    </row>
    <row r="4" spans="1:7">
      <c r="A4" s="2" t="s">
        <v>10</v>
      </c>
      <c r="B4" s="3" t="s">
        <v>11</v>
      </c>
      <c r="C4" s="3" t="s">
        <v>6</v>
      </c>
      <c r="D4" s="4">
        <v>8.5</v>
      </c>
      <c r="E4" s="22"/>
    </row>
    <row r="5" spans="1:7">
      <c r="A5" s="2" t="s">
        <v>12</v>
      </c>
      <c r="B5" s="3" t="s">
        <v>5</v>
      </c>
      <c r="C5" s="3" t="s">
        <v>6</v>
      </c>
      <c r="D5" s="4">
        <v>6.5</v>
      </c>
    </row>
    <row r="6" spans="1:7">
      <c r="A6" s="5" t="s">
        <v>13</v>
      </c>
      <c r="B6" s="3" t="s">
        <v>5</v>
      </c>
      <c r="C6" s="3" t="s">
        <v>9</v>
      </c>
      <c r="D6" s="6">
        <v>9.5</v>
      </c>
    </row>
    <row r="7" spans="1:7">
      <c r="A7" s="5" t="s">
        <v>14</v>
      </c>
      <c r="B7" s="3" t="s">
        <v>8</v>
      </c>
      <c r="C7" s="3" t="s">
        <v>9</v>
      </c>
      <c r="D7" s="6">
        <v>8</v>
      </c>
    </row>
    <row r="8" spans="1:7">
      <c r="A8" s="2" t="s">
        <v>15</v>
      </c>
      <c r="B8" s="3" t="s">
        <v>8</v>
      </c>
      <c r="C8" s="3" t="s">
        <v>6</v>
      </c>
      <c r="D8" s="4">
        <v>7.5</v>
      </c>
    </row>
    <row r="9" spans="1:7">
      <c r="A9" s="2" t="s">
        <v>16</v>
      </c>
      <c r="B9" s="3" t="s">
        <v>11</v>
      </c>
      <c r="C9" s="3" t="s">
        <v>9</v>
      </c>
      <c r="D9" s="4">
        <v>6</v>
      </c>
    </row>
    <row r="10" spans="1:7">
      <c r="A10" s="7" t="s">
        <v>17</v>
      </c>
      <c r="B10" s="8" t="s">
        <v>11</v>
      </c>
      <c r="C10" s="8" t="s">
        <v>6</v>
      </c>
      <c r="D10" s="9">
        <v>5</v>
      </c>
    </row>
    <row r="12" spans="1:7">
      <c r="A12" s="18" t="s">
        <v>18</v>
      </c>
      <c r="B12" s="18" t="s">
        <v>19</v>
      </c>
      <c r="C12" s="18" t="s">
        <v>20</v>
      </c>
      <c r="D12" s="18" t="s">
        <v>21</v>
      </c>
    </row>
    <row r="13" spans="1:7">
      <c r="A13" s="10">
        <f>AVERAGE(D2:D10)</f>
        <v>7.1111111111111107</v>
      </c>
      <c r="B13" s="10">
        <f>MAX(D2:D10)</f>
        <v>9.5</v>
      </c>
      <c r="C13" s="10">
        <f>MIN(D2:D10)</f>
        <v>5</v>
      </c>
      <c r="D13" s="1">
        <f>COUNTA(A2:A10)</f>
        <v>9</v>
      </c>
    </row>
    <row r="15" spans="1:7">
      <c r="A15" s="24" t="s">
        <v>22</v>
      </c>
      <c r="B15" s="25"/>
    </row>
    <row r="16" spans="1:7">
      <c r="A16" s="27" t="s">
        <v>6</v>
      </c>
      <c r="B16" s="23">
        <f>AVERAGEIF(C2:C10,A16,D2:D10)</f>
        <v>6.7</v>
      </c>
      <c r="E16" s="18" t="s">
        <v>0</v>
      </c>
      <c r="F16" s="18" t="s">
        <v>1</v>
      </c>
      <c r="G16" s="18" t="s">
        <v>3</v>
      </c>
    </row>
    <row r="17" spans="1:7">
      <c r="A17" s="27" t="s">
        <v>9</v>
      </c>
      <c r="B17" s="23">
        <f>AVERAGEIF(C2:C10,A17,D2:D10)</f>
        <v>7.625</v>
      </c>
      <c r="E17" s="1" t="s">
        <v>10</v>
      </c>
      <c r="F17" s="1" t="str">
        <f>VLOOKUP(E17,A1:D10,2,FALSE)</f>
        <v>C</v>
      </c>
      <c r="G17" s="10">
        <f>VLOOKUP(E17,A1:D10,4,FALSE)</f>
        <v>8.5</v>
      </c>
    </row>
    <row r="19" spans="1:7">
      <c r="A19" s="26" t="s">
        <v>23</v>
      </c>
      <c r="E19" s="18" t="s">
        <v>24</v>
      </c>
    </row>
    <row r="20" spans="1:7">
      <c r="A20" s="29" t="s">
        <v>5</v>
      </c>
      <c r="B20" s="28">
        <f>AVERAGEIF(B2:B10,A20,D2:D10)</f>
        <v>7.333333333333333</v>
      </c>
      <c r="E20" s="1">
        <f>COUNTIF(D2:D10,"&gt;=7")</f>
        <v>5</v>
      </c>
    </row>
    <row r="21" spans="1:7">
      <c r="A21" s="30" t="s">
        <v>8</v>
      </c>
      <c r="B21" s="23">
        <f>AVERAGEIF(B2:B10,A21,D2:D10)</f>
        <v>7.5</v>
      </c>
    </row>
    <row r="22" spans="1:7">
      <c r="A22" s="31" t="s">
        <v>11</v>
      </c>
      <c r="B22" s="23">
        <f>AVERAGEIF(B2:B10,A22,D2:D10)</f>
        <v>6.5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2D9F-B797-4BB5-9428-E07F83FD28A5}">
  <dimension ref="A1:D18"/>
  <sheetViews>
    <sheetView zoomScale="130" zoomScaleNormal="130" workbookViewId="0">
      <selection activeCell="C28" sqref="C28"/>
    </sheetView>
  </sheetViews>
  <sheetFormatPr defaultColWidth="11.42578125" defaultRowHeight="15"/>
  <cols>
    <col min="1" max="1" width="16.5703125" bestFit="1" customWidth="1"/>
    <col min="2" max="2" width="16.28515625" bestFit="1" customWidth="1"/>
    <col min="3" max="3" width="36.85546875" bestFit="1" customWidth="1"/>
    <col min="4" max="4" width="16.7109375" bestFit="1" customWidth="1"/>
    <col min="5" max="5" width="12.7109375" bestFit="1" customWidth="1"/>
    <col min="6" max="6" width="14.42578125" bestFit="1" customWidth="1"/>
  </cols>
  <sheetData>
    <row r="1" spans="1:4">
      <c r="A1" s="11"/>
      <c r="B1" s="11" t="s">
        <v>25</v>
      </c>
      <c r="C1" s="11" t="s">
        <v>26</v>
      </c>
      <c r="D1" s="11" t="s">
        <v>27</v>
      </c>
    </row>
    <row r="2" spans="1:4">
      <c r="A2" s="1" t="s">
        <v>28</v>
      </c>
      <c r="B2" s="1">
        <v>187</v>
      </c>
      <c r="C2" s="1">
        <v>167</v>
      </c>
      <c r="D2" s="1">
        <v>198</v>
      </c>
    </row>
    <row r="3" spans="1:4">
      <c r="A3" s="1" t="s">
        <v>29</v>
      </c>
      <c r="B3" s="1">
        <v>30</v>
      </c>
      <c r="C3" s="1">
        <v>56</v>
      </c>
      <c r="D3" s="1">
        <v>39</v>
      </c>
    </row>
    <row r="4" spans="1:4">
      <c r="A4" s="1" t="s">
        <v>30</v>
      </c>
      <c r="B4" s="1">
        <v>35</v>
      </c>
      <c r="C4" s="1">
        <v>40</v>
      </c>
      <c r="D4" s="1">
        <v>45</v>
      </c>
    </row>
    <row r="5" spans="1:4">
      <c r="A5" s="1" t="s">
        <v>31</v>
      </c>
      <c r="B5" s="1">
        <v>40</v>
      </c>
      <c r="C5" s="1">
        <v>47</v>
      </c>
      <c r="D5" s="1">
        <v>43</v>
      </c>
    </row>
    <row r="6" spans="1:4">
      <c r="A6" s="1" t="s">
        <v>32</v>
      </c>
      <c r="B6" s="1">
        <v>87</v>
      </c>
      <c r="C6" s="1">
        <v>69</v>
      </c>
      <c r="D6" s="1">
        <v>99</v>
      </c>
    </row>
    <row r="7" spans="1:4">
      <c r="A7" s="1" t="s">
        <v>33</v>
      </c>
      <c r="B7" s="1" t="s">
        <v>34</v>
      </c>
      <c r="C7" s="1" t="s">
        <v>34</v>
      </c>
      <c r="D7" s="1" t="s">
        <v>35</v>
      </c>
    </row>
    <row r="8" spans="1:4">
      <c r="A8" s="1" t="s">
        <v>36</v>
      </c>
      <c r="B8" s="1" t="s">
        <v>37</v>
      </c>
      <c r="C8" s="1" t="s">
        <v>38</v>
      </c>
      <c r="D8" s="1" t="s">
        <v>39</v>
      </c>
    </row>
    <row r="9" spans="1:4" ht="22.5" customHeight="1"/>
    <row r="10" spans="1:4">
      <c r="A10" s="12" t="s">
        <v>40</v>
      </c>
      <c r="B10" s="12" t="s">
        <v>41</v>
      </c>
      <c r="C10" s="12" t="s">
        <v>42</v>
      </c>
      <c r="D10" s="12" t="s">
        <v>43</v>
      </c>
    </row>
    <row r="11" spans="1:4">
      <c r="A11" s="1">
        <f>IF(B2&gt;180,C2,D2)</f>
        <v>167</v>
      </c>
      <c r="B11" s="1" t="str">
        <f>IF(B8="CASTAÑO","CASTAÑO","OTRO")</f>
        <v>OTRO</v>
      </c>
      <c r="C11" s="1" t="str">
        <f>IF(B6&gt;C6,B7,C7)</f>
        <v>VERDE</v>
      </c>
      <c r="D11" s="1">
        <f>IF(D3&gt;B3,SUM(D3+B3),AVERAGE(B3:D3))</f>
        <v>69</v>
      </c>
    </row>
    <row r="12" spans="1:4">
      <c r="B12" t="s">
        <v>44</v>
      </c>
    </row>
    <row r="13" spans="1:4">
      <c r="A13" s="12" t="s">
        <v>45</v>
      </c>
      <c r="B13" s="21" t="s">
        <v>46</v>
      </c>
      <c r="C13" s="21" t="s">
        <v>47</v>
      </c>
      <c r="D13" s="21" t="s">
        <v>48</v>
      </c>
    </row>
    <row r="14" spans="1:4">
      <c r="A14" s="2" t="str">
        <f>IF(OR(B8="RUBIO",C8="RUBIO"),"OK","NO OK")</f>
        <v>OK</v>
      </c>
      <c r="B14" s="19">
        <f>IF(C5&gt;C4,C2,C7)</f>
        <v>167</v>
      </c>
      <c r="C14" s="19" t="str">
        <f>IF(AND(B7="VERDE",C7="VERDE"),"VERDE",D7)</f>
        <v>VERDE</v>
      </c>
      <c r="D14" s="19" t="str">
        <f>IF(OR(B6&gt;100,C6&gt;100,D6&gt;100),"MÁS DE 100","MENOS DE 100")</f>
        <v>MENOS DE 100</v>
      </c>
    </row>
    <row r="17" spans="1:2">
      <c r="A17" s="21" t="s">
        <v>49</v>
      </c>
      <c r="B17" s="21" t="s">
        <v>50</v>
      </c>
    </row>
    <row r="18" spans="1:2">
      <c r="A18" s="19" t="str">
        <f>IF(AND(C2&gt;160,B2&gt;180),"ALTOS","NO CLASIFICADOS")</f>
        <v>ALTOS</v>
      </c>
      <c r="B18" s="19" t="str">
        <f>IF(OR(B2&gt;180,C2&lt;180),"Juan es más alto","Juan es más bajo")</f>
        <v>Juan es más alto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0C35-61EE-48A5-BD66-F8A1240A4A9F}">
  <dimension ref="A1:N28"/>
  <sheetViews>
    <sheetView workbookViewId="0">
      <selection activeCell="D2" sqref="D2:D16"/>
    </sheetView>
  </sheetViews>
  <sheetFormatPr defaultColWidth="11.42578125" defaultRowHeight="15"/>
  <cols>
    <col min="2" max="2" width="13" bestFit="1" customWidth="1"/>
    <col min="4" max="4" width="15.7109375" bestFit="1" customWidth="1"/>
    <col min="5" max="5" width="13" bestFit="1" customWidth="1"/>
    <col min="6" max="6" width="10.5703125" customWidth="1"/>
    <col min="10" max="10" width="12.28515625" bestFit="1" customWidth="1"/>
    <col min="13" max="13" width="13.7109375" bestFit="1" customWidth="1"/>
    <col min="14" max="14" width="13" bestFit="1" customWidth="1"/>
  </cols>
  <sheetData>
    <row r="1" spans="1:14">
      <c r="A1" s="12" t="s">
        <v>51</v>
      </c>
      <c r="B1" s="12" t="s">
        <v>52</v>
      </c>
      <c r="D1" s="21" t="s">
        <v>51</v>
      </c>
      <c r="E1" s="12" t="s">
        <v>53</v>
      </c>
      <c r="F1" s="12" t="s">
        <v>54</v>
      </c>
      <c r="G1" s="12" t="s">
        <v>55</v>
      </c>
      <c r="I1" s="12" t="s">
        <v>52</v>
      </c>
      <c r="J1" s="12" t="s">
        <v>56</v>
      </c>
      <c r="L1" s="12" t="s">
        <v>51</v>
      </c>
      <c r="M1" s="12" t="s">
        <v>57</v>
      </c>
      <c r="N1" s="12" t="s">
        <v>58</v>
      </c>
    </row>
    <row r="2" spans="1:14">
      <c r="A2" s="1" t="s">
        <v>59</v>
      </c>
      <c r="B2" s="1" t="s">
        <v>60</v>
      </c>
      <c r="D2" s="38" t="s">
        <v>61</v>
      </c>
      <c r="E2" s="41">
        <v>300</v>
      </c>
      <c r="F2" s="14" t="str">
        <f>VLOOKUP(E2,D19:E28,2,FALSE)</f>
        <v>BAJO</v>
      </c>
      <c r="G2" s="1" t="s">
        <v>62</v>
      </c>
      <c r="I2" s="1" t="s">
        <v>63</v>
      </c>
      <c r="J2" s="1" t="s">
        <v>64</v>
      </c>
      <c r="L2" s="1" t="s">
        <v>59</v>
      </c>
      <c r="M2" s="1" t="s">
        <v>65</v>
      </c>
      <c r="N2" s="32">
        <f>VLOOKUP(M2,A19:B22,2,FALSE)</f>
        <v>100000</v>
      </c>
    </row>
    <row r="3" spans="1:14">
      <c r="A3" s="1" t="s">
        <v>66</v>
      </c>
      <c r="B3" s="1" t="s">
        <v>67</v>
      </c>
      <c r="D3" s="39" t="s">
        <v>68</v>
      </c>
      <c r="E3" s="41">
        <v>900</v>
      </c>
      <c r="F3" s="14" t="str">
        <f t="shared" ref="F3:F16" si="0">VLOOKUP(E3,D20:E29,2,FALSE)</f>
        <v xml:space="preserve">ALTO </v>
      </c>
      <c r="G3" s="1" t="s">
        <v>62</v>
      </c>
      <c r="I3" s="1" t="s">
        <v>69</v>
      </c>
      <c r="J3" s="1" t="s">
        <v>70</v>
      </c>
      <c r="L3" s="1" t="s">
        <v>66</v>
      </c>
      <c r="M3" s="1" t="s">
        <v>71</v>
      </c>
      <c r="N3" s="32">
        <f>VLOOKUP(M3,A19:B22,2,FALSE)</f>
        <v>50000</v>
      </c>
    </row>
    <row r="4" spans="1:14">
      <c r="A4" s="1" t="s">
        <v>61</v>
      </c>
      <c r="B4" s="1" t="s">
        <v>72</v>
      </c>
      <c r="D4" s="39" t="s">
        <v>73</v>
      </c>
      <c r="E4" s="41">
        <v>600</v>
      </c>
      <c r="F4" s="14" t="str">
        <f t="shared" si="0"/>
        <v>MEDIO</v>
      </c>
      <c r="G4" s="1" t="s">
        <v>74</v>
      </c>
      <c r="I4" s="1" t="s">
        <v>75</v>
      </c>
      <c r="J4" s="1" t="s">
        <v>64</v>
      </c>
      <c r="L4" s="1" t="s">
        <v>61</v>
      </c>
      <c r="M4" s="1" t="s">
        <v>76</v>
      </c>
      <c r="N4" s="32">
        <f t="shared" ref="N4:N5" si="1">VLOOKUP(M4,A21:B24,2,FALSE)</f>
        <v>75000</v>
      </c>
    </row>
    <row r="5" spans="1:14">
      <c r="A5" s="1" t="s">
        <v>77</v>
      </c>
      <c r="B5" s="1" t="s">
        <v>78</v>
      </c>
      <c r="D5" s="39" t="s">
        <v>77</v>
      </c>
      <c r="E5" s="41">
        <v>500</v>
      </c>
      <c r="F5" s="14" t="str">
        <f t="shared" si="0"/>
        <v>MEDIO</v>
      </c>
      <c r="G5" s="1" t="s">
        <v>79</v>
      </c>
      <c r="I5" s="1" t="s">
        <v>80</v>
      </c>
      <c r="J5" s="1" t="s">
        <v>70</v>
      </c>
      <c r="L5" s="1" t="s">
        <v>77</v>
      </c>
      <c r="M5" s="1" t="s">
        <v>81</v>
      </c>
      <c r="N5" s="32">
        <f t="shared" si="1"/>
        <v>20000</v>
      </c>
    </row>
    <row r="6" spans="1:14">
      <c r="A6" s="1" t="s">
        <v>82</v>
      </c>
      <c r="B6" s="1" t="s">
        <v>83</v>
      </c>
      <c r="D6" s="39" t="s">
        <v>84</v>
      </c>
      <c r="E6" s="41">
        <v>500</v>
      </c>
      <c r="F6" s="14" t="str">
        <f t="shared" si="0"/>
        <v>MEDIO</v>
      </c>
      <c r="G6" s="1" t="s">
        <v>79</v>
      </c>
      <c r="I6" s="1" t="s">
        <v>85</v>
      </c>
      <c r="J6" s="1" t="s">
        <v>70</v>
      </c>
      <c r="L6" s="1" t="s">
        <v>82</v>
      </c>
      <c r="M6" s="1" t="s">
        <v>65</v>
      </c>
      <c r="N6" s="32">
        <f>VLOOKUP(M6,A19:B22,2,FALSE)</f>
        <v>100000</v>
      </c>
    </row>
    <row r="7" spans="1:14">
      <c r="A7" s="1" t="s">
        <v>86</v>
      </c>
      <c r="B7" s="1" t="s">
        <v>87</v>
      </c>
      <c r="D7" s="39" t="s">
        <v>82</v>
      </c>
      <c r="E7" s="41">
        <v>600</v>
      </c>
      <c r="F7" s="14" t="str">
        <f t="shared" si="0"/>
        <v>MEDIO</v>
      </c>
      <c r="G7" s="1" t="s">
        <v>88</v>
      </c>
      <c r="I7" s="1" t="s">
        <v>89</v>
      </c>
      <c r="J7" s="1" t="s">
        <v>70</v>
      </c>
      <c r="L7" s="1" t="s">
        <v>86</v>
      </c>
      <c r="M7" s="1" t="s">
        <v>71</v>
      </c>
      <c r="N7" s="32">
        <f>VLOOKUP(M7,$A$19:$B$22,2,FALSE)</f>
        <v>50000</v>
      </c>
    </row>
    <row r="8" spans="1:14">
      <c r="A8" s="1" t="s">
        <v>90</v>
      </c>
      <c r="B8" s="1" t="s">
        <v>91</v>
      </c>
      <c r="D8" s="39" t="s">
        <v>92</v>
      </c>
      <c r="E8" s="41">
        <v>1000</v>
      </c>
      <c r="F8" s="14" t="str">
        <f t="shared" si="0"/>
        <v>ALTO</v>
      </c>
      <c r="G8" s="1" t="s">
        <v>88</v>
      </c>
      <c r="I8" s="1" t="s">
        <v>93</v>
      </c>
      <c r="J8" s="1" t="s">
        <v>64</v>
      </c>
      <c r="L8" s="1" t="s">
        <v>90</v>
      </c>
      <c r="M8" s="1" t="s">
        <v>65</v>
      </c>
      <c r="N8" s="32">
        <f t="shared" ref="N8:N16" si="2">VLOOKUP(M8,$A$19:$B$22,2,FALSE)</f>
        <v>100000</v>
      </c>
    </row>
    <row r="9" spans="1:14">
      <c r="A9" s="1" t="s">
        <v>92</v>
      </c>
      <c r="B9" s="1" t="s">
        <v>94</v>
      </c>
      <c r="D9" s="39" t="s">
        <v>59</v>
      </c>
      <c r="E9" s="41">
        <v>900</v>
      </c>
      <c r="F9" s="14" t="str">
        <f t="shared" si="0"/>
        <v xml:space="preserve">ALTO </v>
      </c>
      <c r="G9" s="1" t="s">
        <v>95</v>
      </c>
      <c r="I9" s="1" t="s">
        <v>96</v>
      </c>
      <c r="J9" s="1" t="s">
        <v>64</v>
      </c>
      <c r="L9" s="1" t="s">
        <v>92</v>
      </c>
      <c r="M9" s="1" t="s">
        <v>65</v>
      </c>
      <c r="N9" s="32">
        <f t="shared" si="2"/>
        <v>100000</v>
      </c>
    </row>
    <row r="10" spans="1:14">
      <c r="A10" s="1" t="s">
        <v>97</v>
      </c>
      <c r="B10" s="1" t="s">
        <v>98</v>
      </c>
      <c r="D10" s="39" t="s">
        <v>86</v>
      </c>
      <c r="E10" s="41">
        <v>800</v>
      </c>
      <c r="F10" s="14" t="str">
        <f>VLOOKUP(E10,D19:E28,2,FALSE)</f>
        <v>ALTO</v>
      </c>
      <c r="G10" s="1" t="s">
        <v>95</v>
      </c>
      <c r="I10" s="1" t="s">
        <v>99</v>
      </c>
      <c r="J10" s="1" t="s">
        <v>64</v>
      </c>
      <c r="L10" s="1" t="s">
        <v>97</v>
      </c>
      <c r="M10" s="1" t="s">
        <v>76</v>
      </c>
      <c r="N10" s="32">
        <f t="shared" si="2"/>
        <v>75000</v>
      </c>
    </row>
    <row r="11" spans="1:14">
      <c r="A11" s="1" t="s">
        <v>68</v>
      </c>
      <c r="B11" s="1" t="s">
        <v>100</v>
      </c>
      <c r="D11" s="39" t="s">
        <v>97</v>
      </c>
      <c r="E11" s="41">
        <v>700</v>
      </c>
      <c r="F11" s="14" t="str">
        <f t="shared" ref="F11:F16" si="3">VLOOKUP(E11,D20:E29,2,FALSE)</f>
        <v>MEDIO</v>
      </c>
      <c r="G11" s="1" t="s">
        <v>95</v>
      </c>
      <c r="I11" s="1" t="s">
        <v>101</v>
      </c>
      <c r="J11" s="1" t="s">
        <v>64</v>
      </c>
      <c r="L11" s="1" t="s">
        <v>68</v>
      </c>
      <c r="M11" s="1" t="s">
        <v>81</v>
      </c>
      <c r="N11" s="32">
        <f t="shared" si="2"/>
        <v>20000</v>
      </c>
    </row>
    <row r="12" spans="1:14">
      <c r="A12" s="1" t="s">
        <v>102</v>
      </c>
      <c r="B12" s="1" t="s">
        <v>103</v>
      </c>
      <c r="D12" s="39" t="s">
        <v>104</v>
      </c>
      <c r="E12" s="41">
        <v>100</v>
      </c>
      <c r="F12" s="14" t="str">
        <f>VLOOKUP(E12,D19:E28,2,FALSE)</f>
        <v>BAJO</v>
      </c>
      <c r="G12" s="1" t="s">
        <v>95</v>
      </c>
      <c r="I12" s="1" t="s">
        <v>105</v>
      </c>
      <c r="J12" s="1" t="s">
        <v>70</v>
      </c>
      <c r="L12" s="1" t="s">
        <v>102</v>
      </c>
      <c r="M12" s="1" t="s">
        <v>81</v>
      </c>
      <c r="N12" s="32">
        <f t="shared" si="2"/>
        <v>20000</v>
      </c>
    </row>
    <row r="13" spans="1:14">
      <c r="A13" s="1" t="s">
        <v>73</v>
      </c>
      <c r="B13" s="1" t="s">
        <v>106</v>
      </c>
      <c r="D13" s="39" t="s">
        <v>66</v>
      </c>
      <c r="E13" s="41">
        <v>100</v>
      </c>
      <c r="F13" s="14" t="str">
        <f>VLOOKUP(E12,D19:E28,2,FALSE)</f>
        <v>BAJO</v>
      </c>
      <c r="G13" s="1" t="s">
        <v>107</v>
      </c>
      <c r="I13" s="1" t="s">
        <v>108</v>
      </c>
      <c r="J13" s="1" t="s">
        <v>64</v>
      </c>
      <c r="L13" s="1" t="s">
        <v>73</v>
      </c>
      <c r="M13" s="1" t="s">
        <v>76</v>
      </c>
      <c r="N13" s="32">
        <f t="shared" si="2"/>
        <v>75000</v>
      </c>
    </row>
    <row r="14" spans="1:14">
      <c r="A14" s="1" t="s">
        <v>104</v>
      </c>
      <c r="B14" s="1" t="s">
        <v>109</v>
      </c>
      <c r="D14" s="39" t="s">
        <v>90</v>
      </c>
      <c r="E14" s="41">
        <v>800</v>
      </c>
      <c r="F14" s="14" t="str">
        <f t="shared" si="3"/>
        <v>ALTO</v>
      </c>
      <c r="G14" s="1" t="s">
        <v>107</v>
      </c>
      <c r="I14" s="1" t="s">
        <v>110</v>
      </c>
      <c r="J14" s="1" t="s">
        <v>70</v>
      </c>
      <c r="L14" s="1" t="s">
        <v>104</v>
      </c>
      <c r="M14" s="1" t="s">
        <v>71</v>
      </c>
      <c r="N14" s="32">
        <f t="shared" si="2"/>
        <v>50000</v>
      </c>
    </row>
    <row r="15" spans="1:14">
      <c r="A15" s="1" t="s">
        <v>84</v>
      </c>
      <c r="B15" s="1" t="s">
        <v>111</v>
      </c>
      <c r="D15" s="39" t="s">
        <v>102</v>
      </c>
      <c r="E15" s="41">
        <v>700</v>
      </c>
      <c r="F15" s="14" t="str">
        <f t="shared" si="3"/>
        <v>MEDIO</v>
      </c>
      <c r="G15" s="1" t="s">
        <v>107</v>
      </c>
      <c r="I15" s="1" t="s">
        <v>112</v>
      </c>
      <c r="J15" s="1" t="s">
        <v>70</v>
      </c>
      <c r="L15" s="1" t="s">
        <v>84</v>
      </c>
      <c r="M15" s="20" t="s">
        <v>71</v>
      </c>
      <c r="N15" s="35">
        <f t="shared" si="2"/>
        <v>50000</v>
      </c>
    </row>
    <row r="16" spans="1:14">
      <c r="A16" s="1" t="s">
        <v>113</v>
      </c>
      <c r="B16" s="1" t="s">
        <v>114</v>
      </c>
      <c r="D16" s="40" t="s">
        <v>113</v>
      </c>
      <c r="E16" s="41">
        <v>700</v>
      </c>
      <c r="F16" s="14" t="str">
        <f t="shared" si="3"/>
        <v>MEDIO</v>
      </c>
      <c r="G16" s="1" t="s">
        <v>107</v>
      </c>
      <c r="I16" s="1" t="s">
        <v>115</v>
      </c>
      <c r="J16" s="1" t="s">
        <v>64</v>
      </c>
      <c r="L16" s="2" t="s">
        <v>113</v>
      </c>
      <c r="M16" s="36" t="s">
        <v>65</v>
      </c>
      <c r="N16" s="37">
        <f t="shared" si="2"/>
        <v>100000</v>
      </c>
    </row>
    <row r="17" spans="1:14">
      <c r="N17" s="34"/>
    </row>
    <row r="18" spans="1:14">
      <c r="A18" s="12" t="s">
        <v>116</v>
      </c>
      <c r="B18" s="12" t="s">
        <v>117</v>
      </c>
      <c r="D18" s="12" t="s">
        <v>118</v>
      </c>
      <c r="E18" s="12" t="s">
        <v>119</v>
      </c>
    </row>
    <row r="19" spans="1:14">
      <c r="A19" s="1" t="s">
        <v>120</v>
      </c>
      <c r="B19" s="13">
        <v>100000</v>
      </c>
      <c r="D19" s="1">
        <v>100</v>
      </c>
      <c r="E19" s="1" t="s">
        <v>121</v>
      </c>
    </row>
    <row r="20" spans="1:14">
      <c r="A20" s="1" t="s">
        <v>122</v>
      </c>
      <c r="B20" s="13">
        <v>50000</v>
      </c>
      <c r="D20" s="1">
        <v>200</v>
      </c>
      <c r="E20" s="1" t="s">
        <v>121</v>
      </c>
    </row>
    <row r="21" spans="1:14">
      <c r="A21" s="1" t="s">
        <v>123</v>
      </c>
      <c r="B21" s="13">
        <v>75000</v>
      </c>
      <c r="D21" s="1">
        <v>300</v>
      </c>
      <c r="E21" s="1" t="s">
        <v>121</v>
      </c>
      <c r="G21" s="12" t="s">
        <v>124</v>
      </c>
      <c r="H21" s="12" t="s">
        <v>125</v>
      </c>
      <c r="I21" s="12" t="s">
        <v>126</v>
      </c>
      <c r="J21" s="12" t="s">
        <v>119</v>
      </c>
      <c r="K21" s="12" t="s">
        <v>127</v>
      </c>
      <c r="L21" s="12" t="s">
        <v>128</v>
      </c>
      <c r="M21" s="12" t="s">
        <v>117</v>
      </c>
    </row>
    <row r="22" spans="1:14">
      <c r="A22" s="1" t="s">
        <v>129</v>
      </c>
      <c r="B22" s="13">
        <v>20000</v>
      </c>
      <c r="D22" s="1">
        <v>400</v>
      </c>
      <c r="E22" s="1" t="s">
        <v>130</v>
      </c>
      <c r="G22" s="1" t="s">
        <v>66</v>
      </c>
      <c r="H22" s="1" t="str">
        <f>VLOOKUP(G22,A2:B16,2,FALSE)</f>
        <v>Gafas</v>
      </c>
      <c r="I22" s="1">
        <f>VLOOKUP(G22,D2:E16,2,FALSE)</f>
        <v>100</v>
      </c>
      <c r="J22" s="1" t="str">
        <f>VLOOKUP(G22,D2:G16,3,FALSE)</f>
        <v>BAJO</v>
      </c>
      <c r="K22" s="1" t="str">
        <f>VLOOKUP(G22,D2:G16,4,FALSE)</f>
        <v>verde</v>
      </c>
      <c r="L22" s="1" t="str">
        <f>VLOOKUP(H22,I2:J16,2,FALSE)</f>
        <v>ropajes s.l.</v>
      </c>
      <c r="M22" s="33">
        <f>VLOOKUP(G22,L2:N16,3,FALSE)</f>
        <v>50000</v>
      </c>
    </row>
    <row r="23" spans="1:14">
      <c r="D23" s="1">
        <v>500</v>
      </c>
      <c r="E23" s="1" t="s">
        <v>130</v>
      </c>
      <c r="G23" s="1" t="s">
        <v>73</v>
      </c>
      <c r="H23" s="1" t="str">
        <f>VLOOKUP(G23,A3:B17,2,FALSE)</f>
        <v>Chaqueta</v>
      </c>
      <c r="I23" s="1">
        <f>VLOOKUP(G23,D3:E17,2,FALSE)</f>
        <v>600</v>
      </c>
      <c r="J23" s="1" t="str">
        <f>VLOOKUP(G23,D3:G17,3,FALSE)</f>
        <v>MEDIO</v>
      </c>
      <c r="K23" s="1" t="str">
        <f>VLOOKUP(G23,D3:G17,4,FALSE)</f>
        <v>Azul</v>
      </c>
      <c r="L23" s="1" t="str">
        <f>VLOOKUP(H23,I3:J17,2,FALSE)</f>
        <v>atelieres s.a.</v>
      </c>
      <c r="M23" s="33">
        <f>VLOOKUP(G23,L3:N17,3,FALSE)</f>
        <v>75000</v>
      </c>
    </row>
    <row r="24" spans="1:14">
      <c r="D24" s="1">
        <v>600</v>
      </c>
      <c r="E24" s="1" t="s">
        <v>130</v>
      </c>
    </row>
    <row r="25" spans="1:14">
      <c r="D25" s="1">
        <v>700</v>
      </c>
      <c r="E25" s="1" t="s">
        <v>130</v>
      </c>
    </row>
    <row r="26" spans="1:14">
      <c r="D26" s="1">
        <v>800</v>
      </c>
      <c r="E26" s="1" t="s">
        <v>131</v>
      </c>
    </row>
    <row r="27" spans="1:14">
      <c r="D27" s="1">
        <v>900</v>
      </c>
      <c r="E27" s="1" t="s">
        <v>132</v>
      </c>
    </row>
    <row r="28" spans="1:14">
      <c r="D28" s="1">
        <v>1000</v>
      </c>
      <c r="E28" s="1" t="s">
        <v>131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4DA2-11EF-42B3-9881-C3C8EA8CF4C1}">
  <dimension ref="A1:H16"/>
  <sheetViews>
    <sheetView tabSelected="1" workbookViewId="0">
      <selection activeCell="H2" sqref="H2:H12"/>
    </sheetView>
  </sheetViews>
  <sheetFormatPr defaultColWidth="11.42578125" defaultRowHeight="15"/>
  <cols>
    <col min="2" max="2" width="10" customWidth="1"/>
    <col min="3" max="3" width="14.28515625" bestFit="1" customWidth="1"/>
    <col min="4" max="4" width="15.140625" bestFit="1" customWidth="1"/>
    <col min="8" max="8" width="12.42578125" bestFit="1" customWidth="1"/>
  </cols>
  <sheetData>
    <row r="1" spans="1:8">
      <c r="A1" s="42" t="s">
        <v>133</v>
      </c>
      <c r="B1" s="42" t="s">
        <v>134</v>
      </c>
      <c r="C1" s="42" t="s">
        <v>135</v>
      </c>
      <c r="D1" s="44" t="s">
        <v>136</v>
      </c>
      <c r="E1" s="46" t="s">
        <v>137</v>
      </c>
    </row>
    <row r="2" spans="1:8">
      <c r="A2" s="43" t="s">
        <v>138</v>
      </c>
      <c r="B2" s="43">
        <v>50</v>
      </c>
      <c r="C2" s="43" t="s">
        <v>139</v>
      </c>
      <c r="D2" s="45">
        <v>7</v>
      </c>
      <c r="E2" s="48">
        <v>1050</v>
      </c>
      <c r="G2" s="47" t="s">
        <v>140</v>
      </c>
      <c r="H2" s="49">
        <f>COUNT(B2:B16)</f>
        <v>15</v>
      </c>
    </row>
    <row r="3" spans="1:8">
      <c r="A3" s="43" t="s">
        <v>141</v>
      </c>
      <c r="B3" s="43">
        <v>49</v>
      </c>
      <c r="C3" s="43" t="s">
        <v>142</v>
      </c>
      <c r="D3" s="45">
        <v>6</v>
      </c>
      <c r="E3" s="48">
        <v>1830</v>
      </c>
      <c r="G3" s="47" t="s">
        <v>143</v>
      </c>
      <c r="H3" s="49">
        <f>AVERAGE(B2:B16)</f>
        <v>39.799999999999997</v>
      </c>
    </row>
    <row r="4" spans="1:8">
      <c r="A4" s="43" t="s">
        <v>144</v>
      </c>
      <c r="B4" s="43">
        <v>33</v>
      </c>
      <c r="C4" s="43" t="s">
        <v>139</v>
      </c>
      <c r="D4" s="45">
        <v>6</v>
      </c>
      <c r="E4" s="48">
        <v>1410</v>
      </c>
      <c r="G4" s="47" t="s">
        <v>145</v>
      </c>
      <c r="H4" s="49">
        <f>AVERAGE(D2:D16)</f>
        <v>6.6</v>
      </c>
    </row>
    <row r="5" spans="1:8">
      <c r="A5" s="43" t="s">
        <v>146</v>
      </c>
      <c r="B5" s="43">
        <v>36</v>
      </c>
      <c r="C5" s="43" t="s">
        <v>147</v>
      </c>
      <c r="D5" s="45">
        <v>7</v>
      </c>
      <c r="E5" s="48">
        <v>1380</v>
      </c>
      <c r="G5" s="47" t="s">
        <v>148</v>
      </c>
      <c r="H5" s="48">
        <f>SUM(E2:E16)</f>
        <v>20800</v>
      </c>
    </row>
    <row r="6" spans="1:8">
      <c r="A6" s="43" t="s">
        <v>149</v>
      </c>
      <c r="B6" s="43">
        <v>31</v>
      </c>
      <c r="C6" s="43" t="s">
        <v>147</v>
      </c>
      <c r="D6" s="45">
        <v>5</v>
      </c>
      <c r="E6" s="48">
        <v>1040</v>
      </c>
      <c r="G6" s="47" t="s">
        <v>150</v>
      </c>
      <c r="H6" s="49">
        <f>COUNTIF(C2:C16,"Dept1")</f>
        <v>4</v>
      </c>
    </row>
    <row r="7" spans="1:8">
      <c r="A7" s="43" t="s">
        <v>151</v>
      </c>
      <c r="B7" s="43">
        <v>31</v>
      </c>
      <c r="C7" s="43" t="s">
        <v>152</v>
      </c>
      <c r="D7" s="45">
        <v>8</v>
      </c>
      <c r="E7" s="48">
        <v>1580</v>
      </c>
      <c r="G7" s="47" t="s">
        <v>153</v>
      </c>
      <c r="H7" s="49">
        <f>AVERAGEIF(C2:C16,"Dept2",B2:B16)</f>
        <v>42</v>
      </c>
    </row>
    <row r="8" spans="1:8">
      <c r="A8" s="43" t="s">
        <v>154</v>
      </c>
      <c r="B8" s="43">
        <v>45</v>
      </c>
      <c r="C8" s="43" t="s">
        <v>142</v>
      </c>
      <c r="D8" s="45">
        <v>8</v>
      </c>
      <c r="E8" s="48">
        <v>1870</v>
      </c>
      <c r="G8" s="47" t="s">
        <v>155</v>
      </c>
      <c r="H8" s="48">
        <f>SUMIF(C2:C16,"Dept3",E2:E16)</f>
        <v>6800</v>
      </c>
    </row>
    <row r="9" spans="1:8">
      <c r="A9" s="43" t="s">
        <v>156</v>
      </c>
      <c r="B9" s="43">
        <v>48</v>
      </c>
      <c r="C9" s="43" t="s">
        <v>147</v>
      </c>
      <c r="D9" s="45">
        <v>8</v>
      </c>
      <c r="E9" s="48">
        <v>1440</v>
      </c>
      <c r="G9" s="47" t="s">
        <v>157</v>
      </c>
      <c r="H9" s="48">
        <f>SUMIF(C2:C16,"Dept4",E2:E16)+SUMIF(C2:C16,"Dept5",E2:E16)</f>
        <v>4010</v>
      </c>
    </row>
    <row r="10" spans="1:8">
      <c r="A10" s="43" t="s">
        <v>158</v>
      </c>
      <c r="B10" s="43">
        <v>40</v>
      </c>
      <c r="C10" s="43" t="s">
        <v>142</v>
      </c>
      <c r="D10" s="45">
        <v>6</v>
      </c>
      <c r="E10" s="48">
        <v>1640</v>
      </c>
      <c r="G10" s="47" t="s">
        <v>159</v>
      </c>
      <c r="H10" s="48">
        <f>AVERAGEIF(B2:B16,"&gt;40",E2:E16)</f>
        <v>1455.7142857142858</v>
      </c>
    </row>
    <row r="11" spans="1:8">
      <c r="A11" s="43" t="s">
        <v>160</v>
      </c>
      <c r="B11" s="43">
        <v>38</v>
      </c>
      <c r="C11" s="43" t="s">
        <v>152</v>
      </c>
      <c r="D11" s="45">
        <v>5</v>
      </c>
      <c r="E11" s="48">
        <v>1060</v>
      </c>
      <c r="G11" s="47" t="s">
        <v>161</v>
      </c>
      <c r="H11" s="49">
        <f>AVERAGEIF(E2:E16,"&gt;1500",D2:D16)</f>
        <v>7</v>
      </c>
    </row>
    <row r="12" spans="1:8">
      <c r="A12" s="43" t="s">
        <v>162</v>
      </c>
      <c r="B12" s="43">
        <v>45</v>
      </c>
      <c r="C12" s="43" t="s">
        <v>139</v>
      </c>
      <c r="D12" s="45">
        <v>6</v>
      </c>
      <c r="E12" s="48">
        <v>1190</v>
      </c>
      <c r="G12" s="47" t="s">
        <v>163</v>
      </c>
      <c r="H12" s="48">
        <f>SUMIF(E2:E16,"&gt;1200")</f>
        <v>15420</v>
      </c>
    </row>
    <row r="13" spans="1:8">
      <c r="A13" s="43" t="s">
        <v>164</v>
      </c>
      <c r="B13" s="43">
        <v>33</v>
      </c>
      <c r="C13" s="43" t="s">
        <v>142</v>
      </c>
      <c r="D13" s="45">
        <v>8</v>
      </c>
      <c r="E13" s="48">
        <v>1460</v>
      </c>
    </row>
    <row r="14" spans="1:8">
      <c r="A14" s="43" t="s">
        <v>165</v>
      </c>
      <c r="B14" s="43">
        <v>42</v>
      </c>
      <c r="C14" s="43" t="s">
        <v>166</v>
      </c>
      <c r="D14" s="45">
        <v>8</v>
      </c>
      <c r="E14" s="48">
        <v>1370</v>
      </c>
    </row>
    <row r="15" spans="1:8">
      <c r="A15" s="43" t="s">
        <v>167</v>
      </c>
      <c r="B15" s="43">
        <v>42</v>
      </c>
      <c r="C15" s="43" t="s">
        <v>168</v>
      </c>
      <c r="D15" s="45">
        <v>5</v>
      </c>
      <c r="E15" s="48">
        <v>1440</v>
      </c>
    </row>
    <row r="16" spans="1:8">
      <c r="A16" s="43" t="s">
        <v>169</v>
      </c>
      <c r="B16" s="43">
        <v>34</v>
      </c>
      <c r="C16" s="43" t="s">
        <v>139</v>
      </c>
      <c r="D16" s="45">
        <v>6</v>
      </c>
      <c r="E16" s="48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alumno</dc:creator>
  <cp:keywords/>
  <dc:description/>
  <cp:lastModifiedBy/>
  <cp:revision/>
  <dcterms:created xsi:type="dcterms:W3CDTF">2023-09-13T19:07:23Z</dcterms:created>
  <dcterms:modified xsi:type="dcterms:W3CDTF">2023-09-21T00:51:42Z</dcterms:modified>
  <cp:category/>
  <cp:contentStatus/>
</cp:coreProperties>
</file>