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Инфа\excel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J5" i="1"/>
  <c r="J6" i="1"/>
  <c r="J7" i="1"/>
  <c r="J8" i="1"/>
  <c r="J9" i="1"/>
  <c r="J10" i="1"/>
  <c r="J11" i="1"/>
  <c r="J4" i="1"/>
  <c r="H5" i="1"/>
  <c r="H6" i="1"/>
  <c r="H7" i="1"/>
  <c r="H8" i="1"/>
  <c r="H9" i="1"/>
  <c r="H10" i="1"/>
  <c r="H11" i="1"/>
  <c r="H4" i="1"/>
  <c r="F5" i="1"/>
  <c r="F6" i="1"/>
  <c r="G6" i="1" s="1"/>
  <c r="F7" i="1"/>
  <c r="F8" i="1"/>
  <c r="F9" i="1"/>
  <c r="F10" i="1"/>
  <c r="G10" i="1" s="1"/>
  <c r="F11" i="1"/>
  <c r="F4" i="1"/>
  <c r="E5" i="1"/>
  <c r="E6" i="1"/>
  <c r="E7" i="1"/>
  <c r="E8" i="1"/>
  <c r="E9" i="1"/>
  <c r="E10" i="1"/>
  <c r="E11" i="1"/>
  <c r="E4" i="1"/>
  <c r="G11" i="1"/>
  <c r="G5" i="1"/>
  <c r="G7" i="1"/>
  <c r="G8" i="1"/>
  <c r="G9" i="1"/>
  <c r="G4" i="1" l="1"/>
  <c r="M6" i="1"/>
  <c r="L7" i="1"/>
  <c r="M7" i="1" s="1"/>
  <c r="L10" i="1"/>
  <c r="M10" i="1" s="1"/>
  <c r="L6" i="1"/>
  <c r="L9" i="1"/>
  <c r="M9" i="1" s="1"/>
  <c r="L5" i="1"/>
  <c r="M5" i="1" s="1"/>
  <c r="L8" i="1"/>
  <c r="M8" i="1" s="1"/>
  <c r="L11" i="1"/>
  <c r="M11" i="1" s="1"/>
  <c r="G16" i="1" l="1"/>
  <c r="G14" i="1"/>
  <c r="G18" i="1"/>
  <c r="L4" i="1"/>
  <c r="M4" i="1" s="1"/>
  <c r="M14" i="1" s="1"/>
  <c r="M18" i="1" s="1"/>
  <c r="L16" i="1"/>
  <c r="M16" i="1"/>
  <c r="L14" i="1" l="1"/>
  <c r="L18" i="1" s="1"/>
</calcChain>
</file>

<file path=xl/sharedStrings.xml><?xml version="1.0" encoding="utf-8"?>
<sst xmlns="http://schemas.openxmlformats.org/spreadsheetml/2006/main" count="54" uniqueCount="47">
  <si>
    <t>Фамилия И.О</t>
  </si>
  <si>
    <t>Начислено по видам оплат</t>
  </si>
  <si>
    <t>Удержано и зачтено</t>
  </si>
  <si>
    <t>Количество налоговых льгот</t>
  </si>
  <si>
    <t>Категория</t>
  </si>
  <si>
    <t>Начислено</t>
  </si>
  <si>
    <t>Районнный коэффициент</t>
  </si>
  <si>
    <t>Премия</t>
  </si>
  <si>
    <t>Начислено всего</t>
  </si>
  <si>
    <t>Облагаемая налогом сумма</t>
  </si>
  <si>
    <t>Аванс</t>
  </si>
  <si>
    <t>Подоходный налог</t>
  </si>
  <si>
    <t>Пенсионный фонд</t>
  </si>
  <si>
    <t>Всего</t>
  </si>
  <si>
    <t>Сумма к выдаче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</si>
  <si>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</si>
  <si>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</si>
  <si>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</si>
  <si>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</si>
  <si>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</si>
  <si>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</si>
  <si>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</si>
  <si>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</si>
  <si>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</si>
  <si>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</si>
  <si>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</si>
  <si>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</si>
  <si>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Иванов И.И</t>
  </si>
  <si>
    <t>Петрова М.С</t>
  </si>
  <si>
    <t>Симонова М.И</t>
  </si>
  <si>
    <t>Панова Л.М</t>
  </si>
  <si>
    <t>Кубасов С.П</t>
  </si>
  <si>
    <t>Романов П.П</t>
  </si>
  <si>
    <t>Скоков С.К</t>
  </si>
  <si>
    <t>Рыбкина Н.Е</t>
  </si>
  <si>
    <t>Районный коэф.</t>
  </si>
  <si>
    <t>Премия для 2/4</t>
  </si>
  <si>
    <t>Премия для ост</t>
  </si>
  <si>
    <t>Мин З/П</t>
  </si>
  <si>
    <t>Отчисление в ПФ</t>
  </si>
  <si>
    <t>Величина облагаемой налогом суммы</t>
  </si>
  <si>
    <t>от</t>
  </si>
  <si>
    <t>до (включительно)</t>
  </si>
  <si>
    <t>Налог (в %)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</si>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</sst>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textRotation="90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textRotation="90"/>
    </xf>
    <xf numFmtId="0" fontId="1" fillId="2" borderId="1" xfId="1"/>
    <xf numFmtId="0" fontId="1" fillId="2" borderId="1" xfId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1" fillId="2" borderId="1" xfId="1" applyNumberFormat="1" applyAlignment="1">
      <alignment horizontal="center" vertical="center"/>
    </xf>
    <xf numFmtId="0" fontId="0" fillId="3" borderId="0" xfId="0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P7" sqref="P7"/>
    </sheetView>
  </sheetViews>
  <sheetFormatPr defaultRowHeight="15" x14ac:dyDescent="0.25"/>
  <cols>
    <col min="1" max="1" width="17.85546875" customWidth="1"/>
    <col min="2" max="2" width="7.28515625" customWidth="1"/>
    <col min="4" max="4" width="5.7109375" customWidth="1"/>
    <col min="5" max="5" width="11.42578125" customWidth="1"/>
    <col min="6" max="6" width="5.7109375" customWidth="1"/>
    <col min="7" max="7" width="12.28515625" customWidth="1"/>
    <col min="8" max="8" width="16.5703125" customWidth="1"/>
    <col min="9" max="9" width="7.7109375" customWidth="1"/>
    <col min="10" max="10" width="8.140625" customWidth="1"/>
    <col min="11" max="11" width="7.5703125" customWidth="1"/>
    <col min="12" max="12" width="8.28515625" customWidth="1"/>
    <col min="13" max="13" width="10.28515625" customWidth="1"/>
    <col min="16" max="16" width="9" customWidth="1"/>
    <col min="17" max="17" width="21.28515625" customWidth="1"/>
    <col min="18" max="18" width="19.7109375" customWidth="1"/>
  </cols>
  <sheetData>
    <row r="1" spans="1:13" ht="32.25" customHeight="1" x14ac:dyDescent="0.25">
      <c r="A1" s="6" t="s">
        <v>0</v>
      </c>
      <c r="B1" s="7" t="s">
        <v>3</v>
      </c>
      <c r="C1" s="7" t="s">
        <v>4</v>
      </c>
      <c r="D1" s="8" t="s">
        <v>1</v>
      </c>
      <c r="E1" s="8"/>
      <c r="F1" s="8"/>
      <c r="G1" s="8" t="s">
        <v>8</v>
      </c>
      <c r="H1" s="8" t="s">
        <v>9</v>
      </c>
      <c r="I1" s="8" t="s">
        <v>2</v>
      </c>
      <c r="J1" s="8"/>
      <c r="K1" s="8"/>
      <c r="L1" s="8"/>
      <c r="M1" s="8" t="s">
        <v>14</v>
      </c>
    </row>
    <row r="2" spans="1:13" ht="133.5" customHeight="1" x14ac:dyDescent="0.25">
      <c r="A2" s="6"/>
      <c r="B2" s="7"/>
      <c r="C2" s="7"/>
      <c r="D2" s="9" t="s">
        <v>5</v>
      </c>
      <c r="E2" s="9" t="s">
        <v>6</v>
      </c>
      <c r="F2" s="9" t="s">
        <v>7</v>
      </c>
      <c r="G2" s="8"/>
      <c r="H2" s="8"/>
      <c r="I2" s="9" t="s">
        <v>10</v>
      </c>
      <c r="J2" s="9" t="s">
        <v>11</v>
      </c>
      <c r="K2" s="9" t="s">
        <v>12</v>
      </c>
      <c r="L2" s="9" t="s">
        <v>13</v>
      </c>
      <c r="M2" s="8"/>
    </row>
    <row r="3" spans="1:13" x14ac:dyDescent="0.25">
      <c r="A3" s="10"/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</row>
    <row r="4" spans="1:13" x14ac:dyDescent="0.25">
      <c r="A4" s="10" t="s">
        <v>27</v>
      </c>
      <c r="B4" s="11">
        <v>5</v>
      </c>
      <c r="C4" s="11">
        <v>3</v>
      </c>
      <c r="D4" s="11">
        <v>300</v>
      </c>
      <c r="E4" s="11">
        <f>ROUND(D4*B$17,2)</f>
        <v>45</v>
      </c>
      <c r="F4" s="11">
        <f>ROUND(IF(OR(C4=2, C4=4), D4*B$19,D4*B$20),2)</f>
        <v>30</v>
      </c>
      <c r="G4" s="11">
        <f>SUM(D4:F4)</f>
        <v>375</v>
      </c>
      <c r="H4" s="11">
        <f>MAX((G4-(B4*B$18)),0)</f>
        <v>0</v>
      </c>
      <c r="I4" s="11">
        <v>570</v>
      </c>
      <c r="J4" s="13">
        <f>ROUND(IF(H4&lt;Q$26,H4*(R$26),IF(H4&lt;Q$27,H4*(R$27),IF(H4&lt;Q$28,H4*(R$28),H4*(Q$29*(R$29))))),2)</f>
        <v>0</v>
      </c>
      <c r="K4" s="13">
        <f>ROUND(G4*B$16,2)</f>
        <v>3.75</v>
      </c>
      <c r="L4" s="11">
        <f>I4+J4+K4</f>
        <v>573.75</v>
      </c>
      <c r="M4" s="13">
        <f>G4-L4</f>
        <v>-198.75</v>
      </c>
    </row>
    <row r="5" spans="1:13" x14ac:dyDescent="0.25">
      <c r="A5" s="10" t="s">
        <v>28</v>
      </c>
      <c r="B5" s="11">
        <v>2</v>
      </c>
      <c r="C5" s="11">
        <v>2</v>
      </c>
      <c r="D5" s="11">
        <v>4500</v>
      </c>
      <c r="E5" s="11">
        <f t="shared" ref="E5:E11" si="0">ROUND(D5*B$17,2)</f>
        <v>675</v>
      </c>
      <c r="F5" s="11">
        <f t="shared" ref="F5:F11" si="1">ROUND(IF(OR(C5=2, C5=4), D5*B$19,D5*B$20),2)</f>
        <v>675</v>
      </c>
      <c r="G5" s="11">
        <f t="shared" ref="G5:G11" si="2">SUM(D5:F5)</f>
        <v>5850</v>
      </c>
      <c r="H5" s="11">
        <f t="shared" ref="H5:H11" si="3">MAX((G5-(B5*B$18)),0)</f>
        <v>5250</v>
      </c>
      <c r="I5" s="11">
        <v>500</v>
      </c>
      <c r="J5" s="13">
        <f t="shared" ref="J5:J11" si="4">ROUND(IF(H5&lt;Q$26,H5*(R$26),IF(H5&lt;Q$27,H5*(R$27),IF(H5&lt;Q$28,H5*(R$28),H5*(Q$29*(R$29))))),2)</f>
        <v>1050</v>
      </c>
      <c r="K5" s="13">
        <f t="shared" ref="K5:K11" si="5">ROUND(G5*B$16,2)</f>
        <v>58.5</v>
      </c>
      <c r="L5" s="11">
        <f t="shared" ref="L5:L11" si="6">I5+J5+K5</f>
        <v>1608.5</v>
      </c>
      <c r="M5" s="13">
        <f t="shared" ref="M5:M11" si="7">G5-L5</f>
        <v>4241.5</v>
      </c>
    </row>
    <row r="6" spans="1:13" x14ac:dyDescent="0.25">
      <c r="A6" s="10" t="s">
        <v>29</v>
      </c>
      <c r="B6" s="11">
        <v>1</v>
      </c>
      <c r="C6" s="11">
        <v>1</v>
      </c>
      <c r="D6" s="11">
        <v>1700</v>
      </c>
      <c r="E6" s="11">
        <f t="shared" si="0"/>
        <v>255</v>
      </c>
      <c r="F6" s="11">
        <f t="shared" si="1"/>
        <v>170</v>
      </c>
      <c r="G6" s="11">
        <f t="shared" si="2"/>
        <v>2125</v>
      </c>
      <c r="H6" s="11">
        <f t="shared" si="3"/>
        <v>1825</v>
      </c>
      <c r="I6" s="11">
        <v>460</v>
      </c>
      <c r="J6" s="13">
        <f t="shared" si="4"/>
        <v>273.75</v>
      </c>
      <c r="K6" s="13">
        <f t="shared" si="5"/>
        <v>21.25</v>
      </c>
      <c r="L6" s="11">
        <f t="shared" si="6"/>
        <v>755</v>
      </c>
      <c r="M6" s="13">
        <f t="shared" si="7"/>
        <v>1370</v>
      </c>
    </row>
    <row r="7" spans="1:13" x14ac:dyDescent="0.25">
      <c r="A7" s="10" t="s">
        <v>30</v>
      </c>
      <c r="B7" s="11">
        <v>2</v>
      </c>
      <c r="C7" s="11">
        <v>4</v>
      </c>
      <c r="D7" s="11">
        <v>2350</v>
      </c>
      <c r="E7" s="11">
        <f t="shared" si="0"/>
        <v>352.5</v>
      </c>
      <c r="F7" s="11">
        <f t="shared" si="1"/>
        <v>352.5</v>
      </c>
      <c r="G7" s="11">
        <f t="shared" si="2"/>
        <v>3055</v>
      </c>
      <c r="H7" s="11">
        <f t="shared" si="3"/>
        <v>2455</v>
      </c>
      <c r="I7" s="11">
        <v>450</v>
      </c>
      <c r="J7" s="13">
        <f t="shared" si="4"/>
        <v>491</v>
      </c>
      <c r="K7" s="13">
        <f t="shared" si="5"/>
        <v>30.55</v>
      </c>
      <c r="L7" s="11">
        <f t="shared" si="6"/>
        <v>971.55</v>
      </c>
      <c r="M7" s="13">
        <f t="shared" si="7"/>
        <v>2083.4499999999998</v>
      </c>
    </row>
    <row r="8" spans="1:13" x14ac:dyDescent="0.25">
      <c r="A8" s="10" t="s">
        <v>31</v>
      </c>
      <c r="B8" s="11">
        <v>4</v>
      </c>
      <c r="C8" s="11">
        <v>3</v>
      </c>
      <c r="D8" s="11">
        <v>1200</v>
      </c>
      <c r="E8" s="11">
        <f t="shared" si="0"/>
        <v>180</v>
      </c>
      <c r="F8" s="11">
        <f t="shared" si="1"/>
        <v>120</v>
      </c>
      <c r="G8" s="11">
        <f t="shared" si="2"/>
        <v>1500</v>
      </c>
      <c r="H8" s="11">
        <f t="shared" si="3"/>
        <v>300</v>
      </c>
      <c r="I8" s="11">
        <v>400</v>
      </c>
      <c r="J8" s="13">
        <f t="shared" si="4"/>
        <v>36</v>
      </c>
      <c r="K8" s="13">
        <f t="shared" si="5"/>
        <v>15</v>
      </c>
      <c r="L8" s="11">
        <f t="shared" si="6"/>
        <v>451</v>
      </c>
      <c r="M8" s="13">
        <f t="shared" si="7"/>
        <v>1049</v>
      </c>
    </row>
    <row r="9" spans="1:13" x14ac:dyDescent="0.25">
      <c r="A9" s="10" t="s">
        <v>32</v>
      </c>
      <c r="B9" s="11">
        <v>1</v>
      </c>
      <c r="C9" s="11">
        <v>1</v>
      </c>
      <c r="D9" s="11">
        <v>2050</v>
      </c>
      <c r="E9" s="11">
        <f t="shared" si="0"/>
        <v>307.5</v>
      </c>
      <c r="F9" s="11">
        <f t="shared" si="1"/>
        <v>205</v>
      </c>
      <c r="G9" s="11">
        <f t="shared" si="2"/>
        <v>2562.5</v>
      </c>
      <c r="H9" s="11">
        <f t="shared" si="3"/>
        <v>2262.5</v>
      </c>
      <c r="I9" s="11">
        <v>350</v>
      </c>
      <c r="J9" s="13">
        <f t="shared" si="4"/>
        <v>452.5</v>
      </c>
      <c r="K9" s="13">
        <f t="shared" si="5"/>
        <v>25.63</v>
      </c>
      <c r="L9" s="11">
        <f t="shared" si="6"/>
        <v>828.13</v>
      </c>
      <c r="M9" s="13">
        <f t="shared" si="7"/>
        <v>1734.37</v>
      </c>
    </row>
    <row r="10" spans="1:13" x14ac:dyDescent="0.25">
      <c r="A10" s="10" t="s">
        <v>33</v>
      </c>
      <c r="B10" s="11">
        <v>3</v>
      </c>
      <c r="C10" s="11">
        <v>2</v>
      </c>
      <c r="D10" s="11">
        <v>1930</v>
      </c>
      <c r="E10" s="11">
        <f t="shared" si="0"/>
        <v>289.5</v>
      </c>
      <c r="F10" s="11">
        <f t="shared" si="1"/>
        <v>289.5</v>
      </c>
      <c r="G10" s="11">
        <f t="shared" si="2"/>
        <v>2509</v>
      </c>
      <c r="H10" s="11">
        <f t="shared" si="3"/>
        <v>1609</v>
      </c>
      <c r="I10" s="11">
        <v>310</v>
      </c>
      <c r="J10" s="13">
        <f t="shared" si="4"/>
        <v>241.35</v>
      </c>
      <c r="K10" s="13">
        <f t="shared" si="5"/>
        <v>25.09</v>
      </c>
      <c r="L10" s="11">
        <f t="shared" si="6"/>
        <v>576.44000000000005</v>
      </c>
      <c r="M10" s="13">
        <f t="shared" si="7"/>
        <v>1932.56</v>
      </c>
    </row>
    <row r="11" spans="1:13" x14ac:dyDescent="0.25">
      <c r="A11" s="10" t="s">
        <v>34</v>
      </c>
      <c r="B11" s="11">
        <v>2</v>
      </c>
      <c r="C11" s="11">
        <v>4</v>
      </c>
      <c r="D11" s="11">
        <v>850</v>
      </c>
      <c r="E11" s="11">
        <f t="shared" si="0"/>
        <v>127.5</v>
      </c>
      <c r="F11" s="11">
        <f t="shared" si="1"/>
        <v>127.5</v>
      </c>
      <c r="G11" s="11">
        <f t="shared" si="2"/>
        <v>1105</v>
      </c>
      <c r="H11" s="11">
        <f t="shared" si="3"/>
        <v>505</v>
      </c>
      <c r="I11" s="11">
        <v>280</v>
      </c>
      <c r="J11" s="13">
        <f t="shared" si="4"/>
        <v>60.6</v>
      </c>
      <c r="K11" s="13">
        <f t="shared" si="5"/>
        <v>11.05</v>
      </c>
      <c r="L11" s="11">
        <f t="shared" si="6"/>
        <v>351.65000000000003</v>
      </c>
      <c r="M11" s="13">
        <f t="shared" si="7"/>
        <v>753.34999999999991</v>
      </c>
    </row>
    <row r="12" spans="1:13" x14ac:dyDescent="0.25">
      <c r="A12" s="1" t="s">
        <v>13</v>
      </c>
    </row>
    <row r="13" spans="1:13" x14ac:dyDescent="0.25">
      <c r="G13" s="14" t="s">
        <v>44</v>
      </c>
      <c r="L13" s="14" t="s">
        <v>44</v>
      </c>
      <c r="M13" s="14" t="s">
        <v>44</v>
      </c>
    </row>
    <row r="14" spans="1:13" x14ac:dyDescent="0.25">
      <c r="G14">
        <f>MAX(G4:G11)</f>
        <v>5850</v>
      </c>
      <c r="L14">
        <f>MAX(L4:L11)</f>
        <v>1608.5</v>
      </c>
      <c r="M14">
        <f>MAX(M4:M11)</f>
        <v>4241.5</v>
      </c>
    </row>
    <row r="15" spans="1:13" x14ac:dyDescent="0.25">
      <c r="G15" s="14" t="s">
        <v>45</v>
      </c>
      <c r="L15" s="14" t="s">
        <v>45</v>
      </c>
      <c r="M15" s="14" t="s">
        <v>45</v>
      </c>
    </row>
    <row r="16" spans="1:13" x14ac:dyDescent="0.25">
      <c r="A16" t="s">
        <v>39</v>
      </c>
      <c r="B16" s="5">
        <v>0.01</v>
      </c>
      <c r="G16">
        <f>MIN(G4:G11)</f>
        <v>375</v>
      </c>
      <c r="L16">
        <f>MAX(L6:L13)</f>
        <v>971.55</v>
      </c>
      <c r="M16">
        <f>MAX(M6:M13)</f>
        <v>2083.4499999999998</v>
      </c>
    </row>
    <row r="17" spans="1:18" x14ac:dyDescent="0.25">
      <c r="A17" t="s">
        <v>35</v>
      </c>
      <c r="B17" s="5">
        <v>0.15</v>
      </c>
      <c r="G17" s="14" t="s">
        <v>46</v>
      </c>
      <c r="L17" s="14" t="s">
        <v>46</v>
      </c>
      <c r="M17" s="14" t="s">
        <v>46</v>
      </c>
    </row>
    <row r="18" spans="1:18" x14ac:dyDescent="0.25">
      <c r="A18" t="s">
        <v>38</v>
      </c>
      <c r="B18">
        <v>300</v>
      </c>
      <c r="G18">
        <f>AVERAGE(G4:G11)</f>
        <v>2385.1875</v>
      </c>
      <c r="L18">
        <f>MAX(L8:L15)</f>
        <v>1608.5</v>
      </c>
      <c r="M18">
        <f>MAX(M8:M15)</f>
        <v>4241.5</v>
      </c>
    </row>
    <row r="19" spans="1:18" x14ac:dyDescent="0.25">
      <c r="A19" t="s">
        <v>36</v>
      </c>
      <c r="B19" s="5">
        <v>0.15</v>
      </c>
    </row>
    <row r="20" spans="1:18" x14ac:dyDescent="0.25">
      <c r="A20" t="s">
        <v>37</v>
      </c>
      <c r="B20" s="5">
        <v>0.1</v>
      </c>
    </row>
    <row r="21" spans="1:18" x14ac:dyDescent="0.25">
      <c r="A21">
        <v>1</v>
      </c>
    </row>
    <row r="22" spans="1:18" x14ac:dyDescent="0.25">
      <c r="A22">
        <v>2</v>
      </c>
    </row>
    <row r="23" spans="1:18" x14ac:dyDescent="0.25">
      <c r="A23">
        <v>3</v>
      </c>
    </row>
    <row r="24" spans="1:18" ht="33" customHeight="1" x14ac:dyDescent="0.25">
      <c r="A24">
        <v>4</v>
      </c>
      <c r="P24" s="2" t="s">
        <v>40</v>
      </c>
      <c r="Q24" s="2"/>
      <c r="R24" s="3" t="s">
        <v>43</v>
      </c>
    </row>
    <row r="25" spans="1:18" x14ac:dyDescent="0.25">
      <c r="P25" s="4" t="s">
        <v>41</v>
      </c>
      <c r="Q25" s="4" t="s">
        <v>42</v>
      </c>
      <c r="R25" s="3"/>
    </row>
    <row r="26" spans="1:18" x14ac:dyDescent="0.25">
      <c r="P26" s="4">
        <v>0</v>
      </c>
      <c r="Q26" s="4">
        <v>1000</v>
      </c>
      <c r="R26" s="12">
        <v>0.12</v>
      </c>
    </row>
    <row r="27" spans="1:18" x14ac:dyDescent="0.25">
      <c r="P27" s="4">
        <v>1000</v>
      </c>
      <c r="Q27" s="4">
        <v>2000</v>
      </c>
      <c r="R27" s="12">
        <v>0.15</v>
      </c>
    </row>
    <row r="28" spans="1:18" x14ac:dyDescent="0.25">
      <c r="P28" s="4">
        <v>2000</v>
      </c>
      <c r="Q28" s="4">
        <v>10000</v>
      </c>
      <c r="R28" s="12">
        <v>0.2</v>
      </c>
    </row>
    <row r="29" spans="1:18" x14ac:dyDescent="0.25">
      <c r="P29" s="4">
        <v>10000</v>
      </c>
      <c r="Q29" s="4">
        <v>100000</v>
      </c>
      <c r="R29" s="12">
        <v>0.3</v>
      </c>
    </row>
  </sheetData>
  <mergeCells count="10">
    <mergeCell ref="M1:M2"/>
    <mergeCell ref="P24:Q24"/>
    <mergeCell ref="R24:R25"/>
    <mergeCell ref="A1:A2"/>
    <mergeCell ref="B1:B2"/>
    <mergeCell ref="C1:C2"/>
    <mergeCell ref="D1:F1"/>
    <mergeCell ref="G1:G2"/>
    <mergeCell ref="H1:H2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Тюменский государственный университет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ТюмГУ</dc:creator>
  <cp:lastModifiedBy>Студент ТюмГУ</cp:lastModifiedBy>
  <dcterms:created xsi:type="dcterms:W3CDTF">2019-03-19T06:36:14Z</dcterms:created>
  <dcterms:modified xsi:type="dcterms:W3CDTF">2019-03-19T07:56:23Z</dcterms:modified>
</cp:coreProperties>
</file>