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Test\solidityTest\someContract\errorContract\存款借贷类\lendfME\"/>
    </mc:Choice>
  </mc:AlternateContent>
  <xr:revisionPtr revIDLastSave="0" documentId="13_ncr:1_{C940CD3A-631D-40D2-856E-01F8E3AE97D4}" xr6:coauthVersionLast="47" xr6:coauthVersionMax="47" xr10:uidLastSave="{00000000-0000-0000-0000-000000000000}"/>
  <bookViews>
    <workbookView xWindow="-120" yWindow="-120" windowWidth="29040" windowHeight="15840" activeTab="1" xr2:uid="{84F9BC4C-BCA9-402D-9630-9AEF0368CF2E}"/>
  </bookViews>
  <sheets>
    <sheet name="Sheet1" sheetId="1" r:id="rId1"/>
    <sheet name="v2_x0009__x0009_v2_x0009__x0009__x0009__x0009__x0009__x0009__x0009__x0009__x0009__x0009__x0009__x0009_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" i="2" l="1"/>
  <c r="L36" i="2"/>
  <c r="K36" i="2"/>
  <c r="M36" i="2" s="1"/>
  <c r="N36" i="2" s="1"/>
  <c r="J36" i="2"/>
  <c r="O35" i="2"/>
  <c r="M35" i="2"/>
  <c r="K35" i="2"/>
  <c r="J35" i="2"/>
  <c r="L35" i="2" s="1"/>
  <c r="O34" i="2"/>
  <c r="J34" i="2"/>
  <c r="K34" i="2" s="1"/>
  <c r="M34" i="2" s="1"/>
  <c r="E34" i="2"/>
  <c r="O33" i="2"/>
  <c r="J33" i="2"/>
  <c r="K33" i="2" s="1"/>
  <c r="M33" i="2" s="1"/>
  <c r="E33" i="2"/>
  <c r="O32" i="2"/>
  <c r="J32" i="2"/>
  <c r="L32" i="2" s="1"/>
  <c r="E32" i="2"/>
  <c r="O31" i="2"/>
  <c r="L31" i="2"/>
  <c r="J31" i="2"/>
  <c r="K31" i="2" s="1"/>
  <c r="M31" i="2" s="1"/>
  <c r="N31" i="2" s="1"/>
  <c r="E31" i="2"/>
  <c r="O30" i="2"/>
  <c r="J30" i="2"/>
  <c r="L30" i="2" s="1"/>
  <c r="E30" i="2"/>
  <c r="O29" i="2"/>
  <c r="J29" i="2"/>
  <c r="L29" i="2" s="1"/>
  <c r="E29" i="2"/>
  <c r="O28" i="2"/>
  <c r="M28" i="2"/>
  <c r="N28" i="2" s="1"/>
  <c r="L28" i="2"/>
  <c r="K28" i="2"/>
  <c r="J28" i="2"/>
  <c r="E28" i="2"/>
  <c r="O27" i="2"/>
  <c r="J27" i="2"/>
  <c r="L27" i="2" s="1"/>
  <c r="E27" i="2"/>
  <c r="O26" i="2"/>
  <c r="L26" i="2"/>
  <c r="K26" i="2"/>
  <c r="M26" i="2" s="1"/>
  <c r="N26" i="2" s="1"/>
  <c r="J26" i="2"/>
  <c r="E26" i="2"/>
  <c r="O25" i="2"/>
  <c r="M25" i="2"/>
  <c r="N25" i="2" s="1"/>
  <c r="L25" i="2"/>
  <c r="K25" i="2"/>
  <c r="J25" i="2"/>
  <c r="E25" i="2"/>
  <c r="O24" i="2"/>
  <c r="J24" i="2"/>
  <c r="L24" i="2" s="1"/>
  <c r="E24" i="2"/>
  <c r="O23" i="2"/>
  <c r="L23" i="2"/>
  <c r="K23" i="2"/>
  <c r="M23" i="2" s="1"/>
  <c r="N23" i="2" s="1"/>
  <c r="J23" i="2"/>
  <c r="E23" i="2"/>
  <c r="O22" i="2"/>
  <c r="K22" i="2"/>
  <c r="M22" i="2" s="1"/>
  <c r="J22" i="2"/>
  <c r="L22" i="2" s="1"/>
  <c r="E22" i="2"/>
  <c r="O17" i="2"/>
  <c r="L17" i="2"/>
  <c r="J17" i="2"/>
  <c r="K17" i="2" s="1"/>
  <c r="M17" i="2" s="1"/>
  <c r="N17" i="2" s="1"/>
  <c r="E17" i="2"/>
  <c r="O16" i="2"/>
  <c r="L16" i="2"/>
  <c r="K16" i="2"/>
  <c r="M16" i="2" s="1"/>
  <c r="N16" i="2" s="1"/>
  <c r="J16" i="2"/>
  <c r="E16" i="2"/>
  <c r="O15" i="2"/>
  <c r="L15" i="2"/>
  <c r="J15" i="2"/>
  <c r="K15" i="2" s="1"/>
  <c r="M15" i="2" s="1"/>
  <c r="N15" i="2" s="1"/>
  <c r="E15" i="2"/>
  <c r="O14" i="2"/>
  <c r="L14" i="2"/>
  <c r="J14" i="2"/>
  <c r="K14" i="2" s="1"/>
  <c r="M14" i="2" s="1"/>
  <c r="N14" i="2" s="1"/>
  <c r="E14" i="2"/>
  <c r="O13" i="2"/>
  <c r="J13" i="2"/>
  <c r="L13" i="2" s="1"/>
  <c r="E13" i="2"/>
  <c r="O12" i="2"/>
  <c r="L12" i="2"/>
  <c r="J12" i="2"/>
  <c r="K12" i="2" s="1"/>
  <c r="M12" i="2" s="1"/>
  <c r="N12" i="2" s="1"/>
  <c r="E12" i="2"/>
  <c r="O11" i="2"/>
  <c r="L11" i="2"/>
  <c r="K11" i="2"/>
  <c r="M11" i="2" s="1"/>
  <c r="N11" i="2" s="1"/>
  <c r="J11" i="2"/>
  <c r="E11" i="2"/>
  <c r="O10" i="2"/>
  <c r="J10" i="2"/>
  <c r="L10" i="2" s="1"/>
  <c r="E10" i="2"/>
  <c r="O9" i="2"/>
  <c r="J9" i="2"/>
  <c r="L9" i="2" s="1"/>
  <c r="E9" i="2"/>
  <c r="O8" i="2"/>
  <c r="M8" i="2"/>
  <c r="N8" i="2" s="1"/>
  <c r="L8" i="2"/>
  <c r="K8" i="2"/>
  <c r="J8" i="2"/>
  <c r="E8" i="2"/>
  <c r="O7" i="2"/>
  <c r="J7" i="2"/>
  <c r="L7" i="2" s="1"/>
  <c r="E7" i="2"/>
  <c r="O6" i="2"/>
  <c r="L6" i="2"/>
  <c r="K6" i="2"/>
  <c r="M6" i="2" s="1"/>
  <c r="N6" i="2" s="1"/>
  <c r="J6" i="2"/>
  <c r="E6" i="2"/>
  <c r="O5" i="2"/>
  <c r="M5" i="2"/>
  <c r="N5" i="2" s="1"/>
  <c r="L5" i="2"/>
  <c r="K5" i="2"/>
  <c r="J5" i="2"/>
  <c r="E5" i="2"/>
  <c r="V44" i="1"/>
  <c r="T44" i="1"/>
  <c r="R44" i="1"/>
  <c r="U44" i="1" s="1"/>
  <c r="Q44" i="1"/>
  <c r="X44" i="1" s="1"/>
  <c r="Y44" i="1" s="1"/>
  <c r="P44" i="1"/>
  <c r="M44" i="1"/>
  <c r="K44" i="1"/>
  <c r="Q43" i="1"/>
  <c r="X43" i="1" s="1"/>
  <c r="Y43" i="1" s="1"/>
  <c r="K43" i="1"/>
  <c r="M43" i="1" s="1"/>
  <c r="Q42" i="1"/>
  <c r="R42" i="1" s="1"/>
  <c r="K42" i="1"/>
  <c r="X42" i="1" s="1"/>
  <c r="Y42" i="1" s="1"/>
  <c r="X41" i="1"/>
  <c r="Y41" i="1" s="1"/>
  <c r="V41" i="1"/>
  <c r="T41" i="1"/>
  <c r="Q41" i="1"/>
  <c r="R41" i="1" s="1"/>
  <c r="P41" i="1"/>
  <c r="M41" i="1"/>
  <c r="K41" i="1"/>
  <c r="T40" i="1"/>
  <c r="R40" i="1"/>
  <c r="U40" i="1" s="1"/>
  <c r="Q40" i="1"/>
  <c r="X40" i="1" s="1"/>
  <c r="Y40" i="1" s="1"/>
  <c r="P40" i="1"/>
  <c r="V40" i="1" s="1"/>
  <c r="M40" i="1"/>
  <c r="K40" i="1"/>
  <c r="Q39" i="1"/>
  <c r="X39" i="1" s="1"/>
  <c r="Y39" i="1" s="1"/>
  <c r="K39" i="1"/>
  <c r="Y38" i="1"/>
  <c r="X38" i="1"/>
  <c r="Q38" i="1"/>
  <c r="R38" i="1" s="1"/>
  <c r="K38" i="1"/>
  <c r="X37" i="1"/>
  <c r="Y37" i="1" s="1"/>
  <c r="V37" i="1"/>
  <c r="T37" i="1"/>
  <c r="Q37" i="1"/>
  <c r="R37" i="1" s="1"/>
  <c r="P37" i="1"/>
  <c r="M37" i="1"/>
  <c r="K37" i="1"/>
  <c r="T36" i="1"/>
  <c r="R36" i="1"/>
  <c r="S36" i="1" s="1"/>
  <c r="W36" i="1" s="1"/>
  <c r="Q36" i="1"/>
  <c r="X36" i="1" s="1"/>
  <c r="Y36" i="1" s="1"/>
  <c r="P36" i="1"/>
  <c r="V36" i="1" s="1"/>
  <c r="M36" i="1"/>
  <c r="K36" i="1"/>
  <c r="Q35" i="1"/>
  <c r="R35" i="1" s="1"/>
  <c r="K35" i="1"/>
  <c r="Q34" i="1"/>
  <c r="R34" i="1" s="1"/>
  <c r="K34" i="1"/>
  <c r="P34" i="1" s="1"/>
  <c r="Q33" i="1"/>
  <c r="R33" i="1" s="1"/>
  <c r="K33" i="1"/>
  <c r="P33" i="1" s="1"/>
  <c r="V32" i="1"/>
  <c r="T32" i="1"/>
  <c r="Q32" i="1"/>
  <c r="R32" i="1" s="1"/>
  <c r="P32" i="1"/>
  <c r="M32" i="1"/>
  <c r="K32" i="1"/>
  <c r="Q22" i="1"/>
  <c r="R22" i="1" s="1"/>
  <c r="K22" i="1"/>
  <c r="M22" i="1" s="1"/>
  <c r="Q21" i="1"/>
  <c r="R21" i="1" s="1"/>
  <c r="K21" i="1"/>
  <c r="Q20" i="1"/>
  <c r="R20" i="1" s="1"/>
  <c r="P20" i="1"/>
  <c r="S20" i="1" s="1"/>
  <c r="K20" i="1"/>
  <c r="M20" i="1" s="1"/>
  <c r="Q19" i="1"/>
  <c r="R19" i="1" s="1"/>
  <c r="K19" i="1"/>
  <c r="T18" i="1"/>
  <c r="R18" i="1"/>
  <c r="S18" i="1" s="1"/>
  <c r="Q18" i="1"/>
  <c r="P18" i="1"/>
  <c r="V18" i="1" s="1"/>
  <c r="K18" i="1"/>
  <c r="M18" i="1" s="1"/>
  <c r="Q17" i="1"/>
  <c r="R17" i="1" s="1"/>
  <c r="K17" i="1"/>
  <c r="V16" i="1"/>
  <c r="T16" i="1"/>
  <c r="Q16" i="1"/>
  <c r="R16" i="1" s="1"/>
  <c r="P16" i="1"/>
  <c r="M16" i="1"/>
  <c r="K16" i="1"/>
  <c r="Q15" i="1"/>
  <c r="R15" i="1" s="1"/>
  <c r="P15" i="1"/>
  <c r="M15" i="1"/>
  <c r="K15" i="1"/>
  <c r="Q14" i="1"/>
  <c r="K14" i="1"/>
  <c r="Q13" i="1"/>
  <c r="R13" i="1" s="1"/>
  <c r="S13" i="1" s="1"/>
  <c r="P13" i="1"/>
  <c r="M13" i="1"/>
  <c r="K13" i="1"/>
  <c r="N22" i="2" l="1"/>
  <c r="N35" i="2"/>
  <c r="L34" i="2"/>
  <c r="N34" i="2" s="1"/>
  <c r="K32" i="2"/>
  <c r="M32" i="2" s="1"/>
  <c r="N32" i="2" s="1"/>
  <c r="K10" i="2"/>
  <c r="M10" i="2" s="1"/>
  <c r="N10" i="2" s="1"/>
  <c r="K30" i="2"/>
  <c r="M30" i="2" s="1"/>
  <c r="N30" i="2" s="1"/>
  <c r="K13" i="2"/>
  <c r="M13" i="2" s="1"/>
  <c r="N13" i="2" s="1"/>
  <c r="K24" i="2"/>
  <c r="M24" i="2" s="1"/>
  <c r="N24" i="2" s="1"/>
  <c r="L33" i="2"/>
  <c r="N33" i="2" s="1"/>
  <c r="K9" i="2"/>
  <c r="M9" i="2" s="1"/>
  <c r="N9" i="2" s="1"/>
  <c r="K29" i="2"/>
  <c r="M29" i="2" s="1"/>
  <c r="N29" i="2" s="1"/>
  <c r="K7" i="2"/>
  <c r="M7" i="2" s="1"/>
  <c r="N7" i="2" s="1"/>
  <c r="K27" i="2"/>
  <c r="M27" i="2" s="1"/>
  <c r="N27" i="2" s="1"/>
  <c r="S34" i="1"/>
  <c r="T34" i="1"/>
  <c r="V34" i="1"/>
  <c r="U34" i="1"/>
  <c r="U41" i="1"/>
  <c r="S41" i="1"/>
  <c r="W41" i="1" s="1"/>
  <c r="T21" i="1"/>
  <c r="S16" i="1"/>
  <c r="W16" i="1" s="1"/>
  <c r="U16" i="1"/>
  <c r="U13" i="1"/>
  <c r="V19" i="1"/>
  <c r="V17" i="1"/>
  <c r="U37" i="1"/>
  <c r="S37" i="1"/>
  <c r="W37" i="1" s="1"/>
  <c r="U32" i="1"/>
  <c r="S32" i="1"/>
  <c r="U15" i="1"/>
  <c r="S40" i="1"/>
  <c r="W40" i="1" s="1"/>
  <c r="U18" i="1"/>
  <c r="P43" i="1"/>
  <c r="S43" i="1" s="1"/>
  <c r="W43" i="1" s="1"/>
  <c r="V13" i="1"/>
  <c r="T15" i="1"/>
  <c r="P17" i="1"/>
  <c r="T17" i="1" s="1"/>
  <c r="U20" i="1"/>
  <c r="M35" i="1"/>
  <c r="R43" i="1"/>
  <c r="M14" i="1"/>
  <c r="V15" i="1"/>
  <c r="P19" i="1"/>
  <c r="S33" i="1"/>
  <c r="P38" i="1"/>
  <c r="T38" i="1" s="1"/>
  <c r="T39" i="1"/>
  <c r="P42" i="1"/>
  <c r="S42" i="1" s="1"/>
  <c r="W42" i="1" s="1"/>
  <c r="P14" i="1"/>
  <c r="V14" i="1" s="1"/>
  <c r="M21" i="1"/>
  <c r="T33" i="1"/>
  <c r="U39" i="1"/>
  <c r="P21" i="1"/>
  <c r="U33" i="1"/>
  <c r="V39" i="1"/>
  <c r="P22" i="1"/>
  <c r="U22" i="1" s="1"/>
  <c r="S15" i="1"/>
  <c r="W15" i="1" s="1"/>
  <c r="U36" i="1"/>
  <c r="R39" i="1"/>
  <c r="S39" i="1" s="1"/>
  <c r="W39" i="1" s="1"/>
  <c r="M42" i="1"/>
  <c r="R14" i="1"/>
  <c r="S14" i="1" s="1"/>
  <c r="V33" i="1"/>
  <c r="S38" i="1"/>
  <c r="W38" i="1" s="1"/>
  <c r="S44" i="1"/>
  <c r="W44" i="1" s="1"/>
  <c r="P39" i="1"/>
  <c r="M39" i="1"/>
  <c r="T13" i="1"/>
  <c r="M33" i="1"/>
  <c r="M17" i="1"/>
  <c r="T20" i="1"/>
  <c r="M19" i="1"/>
  <c r="V20" i="1"/>
  <c r="P35" i="1"/>
  <c r="U35" i="1" s="1"/>
  <c r="M38" i="1"/>
  <c r="U17" i="1"/>
  <c r="S19" i="1"/>
  <c r="T19" i="1"/>
  <c r="U19" i="1"/>
  <c r="S21" i="1"/>
  <c r="M34" i="1"/>
  <c r="U38" i="1"/>
  <c r="U42" i="1"/>
  <c r="V42" i="1"/>
  <c r="T22" i="1" l="1"/>
  <c r="T35" i="1"/>
  <c r="V22" i="1"/>
  <c r="U14" i="1"/>
  <c r="S22" i="1"/>
  <c r="S17" i="1"/>
  <c r="V35" i="1"/>
  <c r="T43" i="1"/>
  <c r="V43" i="1"/>
  <c r="V38" i="1"/>
  <c r="T14" i="1"/>
  <c r="S35" i="1"/>
  <c r="T42" i="1"/>
  <c r="V21" i="1"/>
  <c r="U21" i="1"/>
  <c r="U43" i="1"/>
</calcChain>
</file>

<file path=xl/sharedStrings.xml><?xml version="1.0" encoding="utf-8"?>
<sst xmlns="http://schemas.openxmlformats.org/spreadsheetml/2006/main" count="79" uniqueCount="32">
  <si>
    <t>这两个值哪个小 取哪个 再和优惠还款至等额 比较</t>
    <phoneticPr fontId="3" type="noConversion"/>
  </si>
  <si>
    <t>和这个</t>
    <phoneticPr fontId="3" type="noConversion"/>
  </si>
  <si>
    <t>先比这个</t>
    <phoneticPr fontId="3" type="noConversion"/>
  </si>
  <si>
    <t>有short才会计算</t>
    <phoneticPr fontId="3" type="noConversion"/>
  </si>
  <si>
    <t>1&amp;2&amp;3取最小</t>
    <phoneticPr fontId="3" type="noConversion"/>
  </si>
  <si>
    <t>1&amp;3取最小</t>
    <phoneticPr fontId="3" type="noConversion"/>
  </si>
  <si>
    <t>单位为U</t>
    <phoneticPr fontId="3" type="noConversion"/>
  </si>
  <si>
    <t>liquidationDiscount</t>
  </si>
  <si>
    <t>collateralRatio</t>
    <phoneticPr fontId="3" type="noConversion"/>
  </si>
  <si>
    <t>贴现借贷计抵押品</t>
    <phoneticPr fontId="3" type="noConversion"/>
  </si>
  <si>
    <t>shortfall 单位U</t>
    <phoneticPr fontId="3" type="noConversion"/>
  </si>
  <si>
    <t>优惠还款至等额</t>
    <phoneticPr fontId="3" type="noConversion"/>
  </si>
  <si>
    <t>还款价值</t>
    <phoneticPr fontId="3" type="noConversion"/>
  </si>
  <si>
    <t>获得抵押数量</t>
    <phoneticPr fontId="3" type="noConversion"/>
  </si>
  <si>
    <t>抵押DAI</t>
    <phoneticPr fontId="3" type="noConversion"/>
  </si>
  <si>
    <t>借贷weth</t>
    <phoneticPr fontId="3" type="noConversion"/>
  </si>
  <si>
    <t>weth单价</t>
    <phoneticPr fontId="3" type="noConversion"/>
  </si>
  <si>
    <t>拥有数量</t>
    <phoneticPr fontId="3" type="noConversion"/>
  </si>
  <si>
    <t>用户抵押率</t>
    <phoneticPr fontId="3" type="noConversion"/>
  </si>
  <si>
    <t>清算折扣</t>
    <phoneticPr fontId="3" type="noConversion"/>
  </si>
  <si>
    <t>抵押率</t>
    <phoneticPr fontId="3" type="noConversion"/>
  </si>
  <si>
    <t>抵押品的钱可以买多少借贷品</t>
    <phoneticPr fontId="3" type="noConversion"/>
  </si>
  <si>
    <t>然后除以1.1</t>
    <phoneticPr fontId="3" type="noConversion"/>
  </si>
  <si>
    <t>v2</t>
    <phoneticPr fontId="3" type="noConversion"/>
  </si>
  <si>
    <t>liquidationIncentiveMantissa 清算系数</t>
    <phoneticPr fontId="3" type="noConversion"/>
  </si>
  <si>
    <t>借贷的一半</t>
    <phoneticPr fontId="3" type="noConversion"/>
  </si>
  <si>
    <t>获取抵押品数量</t>
    <phoneticPr fontId="3" type="noConversion"/>
  </si>
  <si>
    <t>剩借贷</t>
    <phoneticPr fontId="3" type="noConversion"/>
  </si>
  <si>
    <t>剩抵押</t>
    <phoneticPr fontId="3" type="noConversion"/>
  </si>
  <si>
    <t>清算后短缺</t>
    <phoneticPr fontId="3" type="noConversion"/>
  </si>
  <si>
    <t>清算前短缺</t>
    <phoneticPr fontId="3" type="noConversion"/>
  </si>
  <si>
    <t>多次清算 使用短缺至0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</si>
</sst>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7679-058B-4FBC-9EE7-37957E23084B}">
  <dimension ref="B1:Y47"/>
  <sheetViews>
    <sheetView topLeftCell="A13" zoomScale="70" zoomScaleNormal="70" workbookViewId="0">
      <selection activeCell="F25" sqref="F25"/>
    </sheetView>
  </sheetViews>
  <sheetFormatPr defaultRowHeight="14.25" x14ac:dyDescent="0.2"/>
  <cols>
    <col min="2" max="2" width="10.25" customWidth="1"/>
    <col min="3" max="3" width="9.5" bestFit="1" customWidth="1"/>
    <col min="4" max="4" width="19.5" customWidth="1"/>
    <col min="7" max="7" width="13.5" customWidth="1"/>
    <col min="9" max="9" width="10.75" customWidth="1"/>
    <col min="10" max="10" width="10.5" customWidth="1"/>
    <col min="11" max="12" width="9.5" customWidth="1"/>
    <col min="13" max="13" width="11.25" customWidth="1"/>
    <col min="14" max="14" width="24.5" customWidth="1"/>
    <col min="15" max="15" width="18.125" customWidth="1"/>
    <col min="16" max="16" width="22" customWidth="1"/>
    <col min="17" max="17" width="17.375" customWidth="1"/>
    <col min="18" max="18" width="15.125" bestFit="1" customWidth="1"/>
    <col min="19" max="19" width="12.875" customWidth="1"/>
    <col min="20" max="20" width="10.5" customWidth="1"/>
    <col min="21" max="21" width="13.375" customWidth="1"/>
    <col min="22" max="22" width="17" customWidth="1"/>
  </cols>
  <sheetData>
    <row r="1" spans="2:23" x14ac:dyDescent="0.2">
      <c r="B1" s="1"/>
      <c r="C1" s="2"/>
    </row>
    <row r="7" spans="2:23" x14ac:dyDescent="0.2">
      <c r="L7" s="6" t="s">
        <v>0</v>
      </c>
      <c r="M7" s="7"/>
      <c r="N7" s="7"/>
      <c r="O7" s="7"/>
      <c r="P7" s="7"/>
      <c r="Q7" s="3"/>
    </row>
    <row r="8" spans="2:23" x14ac:dyDescent="0.2">
      <c r="L8" s="2" t="s">
        <v>1</v>
      </c>
      <c r="P8" s="2" t="s">
        <v>2</v>
      </c>
      <c r="Q8" s="2"/>
    </row>
    <row r="9" spans="2:23" x14ac:dyDescent="0.2">
      <c r="C9" s="1"/>
      <c r="D9" s="2"/>
      <c r="L9" s="2"/>
      <c r="R9" s="2" t="s">
        <v>3</v>
      </c>
    </row>
    <row r="10" spans="2:23" x14ac:dyDescent="0.2">
      <c r="L10">
        <v>1</v>
      </c>
      <c r="P10">
        <v>3</v>
      </c>
      <c r="R10">
        <v>2</v>
      </c>
      <c r="S10" s="2" t="s">
        <v>4</v>
      </c>
      <c r="T10" s="2" t="s">
        <v>5</v>
      </c>
      <c r="U10" s="2" t="s">
        <v>4</v>
      </c>
      <c r="V10" s="2" t="s">
        <v>5</v>
      </c>
    </row>
    <row r="11" spans="2:23" ht="15" x14ac:dyDescent="0.2">
      <c r="I11" s="6" t="s">
        <v>6</v>
      </c>
      <c r="J11" s="7"/>
      <c r="K11" s="7"/>
      <c r="N11" s="4" t="s">
        <v>7</v>
      </c>
      <c r="O11" s="2" t="s">
        <v>8</v>
      </c>
      <c r="P11" s="2" t="s">
        <v>9</v>
      </c>
      <c r="Q11" s="2" t="s">
        <v>10</v>
      </c>
      <c r="R11" s="2" t="s">
        <v>11</v>
      </c>
      <c r="S11" s="2" t="s">
        <v>12</v>
      </c>
      <c r="T11" s="2" t="s">
        <v>12</v>
      </c>
      <c r="U11" s="2" t="s">
        <v>13</v>
      </c>
      <c r="V11" s="2" t="s">
        <v>13</v>
      </c>
    </row>
    <row r="12" spans="2:23" x14ac:dyDescent="0.2">
      <c r="I12" s="2" t="s">
        <v>14</v>
      </c>
      <c r="J12" s="2" t="s">
        <v>15</v>
      </c>
      <c r="K12" s="2" t="s">
        <v>16</v>
      </c>
      <c r="L12" s="2" t="s">
        <v>17</v>
      </c>
      <c r="M12" s="2" t="s">
        <v>18</v>
      </c>
      <c r="N12" s="2" t="s">
        <v>19</v>
      </c>
      <c r="O12" s="2" t="s">
        <v>20</v>
      </c>
    </row>
    <row r="13" spans="2:23" x14ac:dyDescent="0.2">
      <c r="I13" s="2">
        <v>1000</v>
      </c>
      <c r="J13" s="2">
        <v>640</v>
      </c>
      <c r="K13">
        <f t="shared" ref="K13:K14" si="0">J13/L13</f>
        <v>8</v>
      </c>
      <c r="L13" s="2">
        <v>80</v>
      </c>
      <c r="M13">
        <f>1000/(L13*K13)</f>
        <v>1.5625</v>
      </c>
      <c r="N13">
        <v>0.1</v>
      </c>
      <c r="O13">
        <v>1.25</v>
      </c>
      <c r="P13">
        <f>I13*1/((1+N13)*K13)</f>
        <v>113.63636363636363</v>
      </c>
      <c r="Q13">
        <f>IF(O13*J13-I13&lt;0,0,O13*J13-I13)</f>
        <v>0</v>
      </c>
      <c r="R13">
        <f>Q13/(K13*(1.25-1-N13))</f>
        <v>0</v>
      </c>
      <c r="S13">
        <f>MIN(L13,P13,R13)*K13</f>
        <v>0</v>
      </c>
      <c r="T13">
        <f>MIN(L13,P13)*K13</f>
        <v>640</v>
      </c>
      <c r="U13">
        <f>MIN(L13,P13,R13)*K13/1*(1+0.1)</f>
        <v>0</v>
      </c>
      <c r="V13">
        <f>MIN(P13,L13)*K13/1*(1+0.1)</f>
        <v>704</v>
      </c>
    </row>
    <row r="14" spans="2:23" x14ac:dyDescent="0.2">
      <c r="I14" s="2">
        <v>1000</v>
      </c>
      <c r="J14" s="2">
        <v>800</v>
      </c>
      <c r="K14">
        <f t="shared" si="0"/>
        <v>10</v>
      </c>
      <c r="L14" s="2">
        <v>80</v>
      </c>
      <c r="M14">
        <f t="shared" ref="M14:M22" si="1">1000/(L14*K14)</f>
        <v>1.25</v>
      </c>
      <c r="N14">
        <v>0.1</v>
      </c>
      <c r="O14">
        <v>1.25</v>
      </c>
      <c r="P14">
        <f>I14*1/((1+N14)*K14)</f>
        <v>90.909090909090907</v>
      </c>
      <c r="Q14">
        <f t="shared" ref="Q14:Q22" si="2">IF(O14*J14-I14&lt;0,0,O14*J14-I14)</f>
        <v>0</v>
      </c>
      <c r="R14">
        <f>Q14/(K14*(1.25-1-N14))</f>
        <v>0</v>
      </c>
      <c r="S14">
        <f>MIN(L14,P14,R14)*K14</f>
        <v>0</v>
      </c>
      <c r="T14">
        <f>MIN(L14,P14)*K14</f>
        <v>800</v>
      </c>
      <c r="U14">
        <f>MIN(L14,P14,R14)*K14/1*(1+0.1)</f>
        <v>0</v>
      </c>
      <c r="V14">
        <f>MIN(P14,L14)*K14/1*(1+0.1)</f>
        <v>880.00000000000011</v>
      </c>
    </row>
    <row r="15" spans="2:23" x14ac:dyDescent="0.2">
      <c r="I15">
        <v>1000</v>
      </c>
      <c r="J15">
        <v>850</v>
      </c>
      <c r="K15">
        <f>J15/L15</f>
        <v>10.625</v>
      </c>
      <c r="L15">
        <v>80</v>
      </c>
      <c r="M15">
        <f t="shared" si="1"/>
        <v>1.1764705882352942</v>
      </c>
      <c r="N15">
        <v>0.1</v>
      </c>
      <c r="O15">
        <v>1.25</v>
      </c>
      <c r="P15">
        <f t="shared" ref="P15:P22" si="3">I15*1/((1+N15)*K15)</f>
        <v>85.561497326203195</v>
      </c>
      <c r="Q15">
        <f t="shared" si="2"/>
        <v>62.5</v>
      </c>
      <c r="R15">
        <f t="shared" ref="R15:R22" si="4">Q15/(K15*(1.25-1-N15))</f>
        <v>39.215686274509807</v>
      </c>
      <c r="S15">
        <f t="shared" ref="S15:S22" si="5">MIN(L15,P15,R15)*K15</f>
        <v>416.66666666666669</v>
      </c>
      <c r="T15">
        <f>MIN(L15,P15)*K15</f>
        <v>850</v>
      </c>
      <c r="U15">
        <f t="shared" ref="U15:U22" si="6">MIN(L15,P15,R15)*K15/1*(1+0.1)</f>
        <v>458.33333333333337</v>
      </c>
      <c r="V15">
        <f t="shared" ref="V15:V22" si="7">MIN(P15,L15)*K15/1*(1+0.1)</f>
        <v>935.00000000000011</v>
      </c>
      <c r="W15">
        <f>S15/Q15</f>
        <v>6.666666666666667</v>
      </c>
    </row>
    <row r="16" spans="2:23" x14ac:dyDescent="0.2">
      <c r="I16">
        <v>1000</v>
      </c>
      <c r="J16">
        <v>900</v>
      </c>
      <c r="K16">
        <f>J16/L16</f>
        <v>11.25</v>
      </c>
      <c r="L16">
        <v>80</v>
      </c>
      <c r="M16">
        <f t="shared" si="1"/>
        <v>1.1111111111111112</v>
      </c>
      <c r="N16">
        <v>0.1</v>
      </c>
      <c r="O16">
        <v>1.25</v>
      </c>
      <c r="P16">
        <f t="shared" si="3"/>
        <v>80.808080808080803</v>
      </c>
      <c r="Q16" s="5">
        <f t="shared" si="2"/>
        <v>125</v>
      </c>
      <c r="R16">
        <f t="shared" si="4"/>
        <v>74.074074074074076</v>
      </c>
      <c r="S16">
        <f t="shared" si="5"/>
        <v>833.33333333333337</v>
      </c>
      <c r="T16">
        <f>MIN(L16,P16)*K16</f>
        <v>900</v>
      </c>
      <c r="U16">
        <f t="shared" si="6"/>
        <v>916.66666666666674</v>
      </c>
      <c r="V16">
        <f t="shared" si="7"/>
        <v>990.00000000000011</v>
      </c>
      <c r="W16">
        <f>S16/Q16</f>
        <v>6.666666666666667</v>
      </c>
    </row>
    <row r="17" spans="7:22" x14ac:dyDescent="0.2">
      <c r="I17">
        <v>1000</v>
      </c>
      <c r="J17">
        <v>910</v>
      </c>
      <c r="K17">
        <f>J17/L17</f>
        <v>11.375</v>
      </c>
      <c r="L17">
        <v>80</v>
      </c>
      <c r="M17">
        <f t="shared" si="1"/>
        <v>1.098901098901099</v>
      </c>
      <c r="N17">
        <v>0.1</v>
      </c>
      <c r="O17">
        <v>1.25</v>
      </c>
      <c r="P17">
        <f t="shared" si="3"/>
        <v>79.920079920079914</v>
      </c>
      <c r="Q17">
        <f t="shared" si="2"/>
        <v>137.5</v>
      </c>
      <c r="R17">
        <f t="shared" si="4"/>
        <v>80.586080586080584</v>
      </c>
      <c r="S17">
        <f t="shared" si="5"/>
        <v>909.09090909090901</v>
      </c>
      <c r="T17">
        <f>MIN(L17,P17)*K17</f>
        <v>909.09090909090901</v>
      </c>
      <c r="U17">
        <f t="shared" si="6"/>
        <v>1000</v>
      </c>
      <c r="V17">
        <f t="shared" si="7"/>
        <v>1000</v>
      </c>
    </row>
    <row r="18" spans="7:22" x14ac:dyDescent="0.2">
      <c r="I18">
        <v>1000</v>
      </c>
      <c r="J18">
        <v>950</v>
      </c>
      <c r="K18">
        <f>J18/L18</f>
        <v>11.875</v>
      </c>
      <c r="L18">
        <v>80</v>
      </c>
      <c r="M18">
        <f t="shared" si="1"/>
        <v>1.0526315789473684</v>
      </c>
      <c r="N18">
        <v>0.1</v>
      </c>
      <c r="O18">
        <v>1.25</v>
      </c>
      <c r="P18">
        <f t="shared" si="3"/>
        <v>76.555023923444963</v>
      </c>
      <c r="Q18">
        <f t="shared" si="2"/>
        <v>187.5</v>
      </c>
      <c r="R18">
        <f t="shared" si="4"/>
        <v>105.26315789473684</v>
      </c>
      <c r="S18">
        <f t="shared" si="5"/>
        <v>909.09090909090889</v>
      </c>
      <c r="T18">
        <f t="shared" ref="T18:T22" si="8">MIN(L18,P18)*K18</f>
        <v>909.09090909090889</v>
      </c>
      <c r="U18">
        <f t="shared" si="6"/>
        <v>999.99999999999989</v>
      </c>
      <c r="V18">
        <f t="shared" si="7"/>
        <v>999.99999999999989</v>
      </c>
    </row>
    <row r="19" spans="7:22" x14ac:dyDescent="0.2">
      <c r="I19">
        <v>1000</v>
      </c>
      <c r="J19">
        <v>990</v>
      </c>
      <c r="K19">
        <f>J19/L19</f>
        <v>12.375</v>
      </c>
      <c r="L19">
        <v>80</v>
      </c>
      <c r="M19">
        <f t="shared" si="1"/>
        <v>1.0101010101010102</v>
      </c>
      <c r="N19">
        <v>0.1</v>
      </c>
      <c r="O19">
        <v>1.25</v>
      </c>
      <c r="P19">
        <f t="shared" si="3"/>
        <v>73.461891643709819</v>
      </c>
      <c r="Q19">
        <f t="shared" si="2"/>
        <v>237.5</v>
      </c>
      <c r="R19">
        <f t="shared" si="4"/>
        <v>127.94612794612794</v>
      </c>
      <c r="S19">
        <f t="shared" si="5"/>
        <v>909.09090909090901</v>
      </c>
      <c r="T19">
        <f t="shared" si="8"/>
        <v>909.09090909090901</v>
      </c>
      <c r="U19">
        <f t="shared" si="6"/>
        <v>1000</v>
      </c>
      <c r="V19">
        <f t="shared" si="7"/>
        <v>1000</v>
      </c>
    </row>
    <row r="20" spans="7:22" x14ac:dyDescent="0.2">
      <c r="I20">
        <v>1000</v>
      </c>
      <c r="J20">
        <v>1000</v>
      </c>
      <c r="K20">
        <f t="shared" ref="K20:K22" si="9">J20/L20</f>
        <v>12.5</v>
      </c>
      <c r="L20">
        <v>80</v>
      </c>
      <c r="M20">
        <f t="shared" si="1"/>
        <v>1</v>
      </c>
      <c r="N20">
        <v>0.1</v>
      </c>
      <c r="O20">
        <v>1.25</v>
      </c>
      <c r="P20">
        <f t="shared" si="3"/>
        <v>72.72727272727272</v>
      </c>
      <c r="Q20">
        <f t="shared" si="2"/>
        <v>250</v>
      </c>
      <c r="R20">
        <f t="shared" si="4"/>
        <v>133.33333333333334</v>
      </c>
      <c r="S20">
        <f t="shared" si="5"/>
        <v>909.09090909090901</v>
      </c>
      <c r="T20">
        <f t="shared" si="8"/>
        <v>909.09090909090901</v>
      </c>
      <c r="U20">
        <f t="shared" si="6"/>
        <v>1000</v>
      </c>
      <c r="V20">
        <f t="shared" si="7"/>
        <v>1000</v>
      </c>
    </row>
    <row r="21" spans="7:22" x14ac:dyDescent="0.2">
      <c r="I21">
        <v>1000</v>
      </c>
      <c r="J21">
        <v>1100</v>
      </c>
      <c r="K21">
        <f t="shared" si="9"/>
        <v>13.75</v>
      </c>
      <c r="L21">
        <v>80</v>
      </c>
      <c r="M21">
        <f t="shared" si="1"/>
        <v>0.90909090909090906</v>
      </c>
      <c r="N21">
        <v>0.1</v>
      </c>
      <c r="O21">
        <v>1.25</v>
      </c>
      <c r="P21">
        <f t="shared" si="3"/>
        <v>66.115702479338836</v>
      </c>
      <c r="Q21">
        <f t="shared" si="2"/>
        <v>375</v>
      </c>
      <c r="R21">
        <f t="shared" si="4"/>
        <v>181.81818181818181</v>
      </c>
      <c r="S21">
        <f t="shared" si="5"/>
        <v>909.09090909090901</v>
      </c>
      <c r="T21">
        <f t="shared" si="8"/>
        <v>909.09090909090901</v>
      </c>
      <c r="U21">
        <f t="shared" si="6"/>
        <v>1000</v>
      </c>
      <c r="V21">
        <f t="shared" si="7"/>
        <v>1000</v>
      </c>
    </row>
    <row r="22" spans="7:22" x14ac:dyDescent="0.2">
      <c r="I22">
        <v>1000</v>
      </c>
      <c r="J22">
        <v>1200</v>
      </c>
      <c r="K22">
        <f t="shared" si="9"/>
        <v>15</v>
      </c>
      <c r="L22">
        <v>80</v>
      </c>
      <c r="M22">
        <f t="shared" si="1"/>
        <v>0.83333333333333337</v>
      </c>
      <c r="N22">
        <v>0.1</v>
      </c>
      <c r="O22">
        <v>1.25</v>
      </c>
      <c r="P22">
        <f t="shared" si="3"/>
        <v>60.606060606060609</v>
      </c>
      <c r="Q22">
        <f t="shared" si="2"/>
        <v>500</v>
      </c>
      <c r="R22">
        <f t="shared" si="4"/>
        <v>222.22222222222223</v>
      </c>
      <c r="S22">
        <f t="shared" si="5"/>
        <v>909.09090909090912</v>
      </c>
      <c r="T22">
        <f t="shared" si="8"/>
        <v>909.09090909090912</v>
      </c>
      <c r="U22">
        <f t="shared" si="6"/>
        <v>1000.0000000000001</v>
      </c>
      <c r="V22">
        <f t="shared" si="7"/>
        <v>1000.0000000000001</v>
      </c>
    </row>
    <row r="26" spans="7:22" x14ac:dyDescent="0.2">
      <c r="G26" s="2"/>
      <c r="H26" s="2"/>
    </row>
    <row r="27" spans="7:22" x14ac:dyDescent="0.2">
      <c r="L27" s="2" t="s">
        <v>1</v>
      </c>
      <c r="P27" s="2" t="s">
        <v>2</v>
      </c>
      <c r="Q27" s="2"/>
    </row>
    <row r="28" spans="7:22" x14ac:dyDescent="0.2">
      <c r="L28" s="2"/>
      <c r="R28" s="2" t="s">
        <v>3</v>
      </c>
    </row>
    <row r="29" spans="7:22" x14ac:dyDescent="0.2">
      <c r="L29">
        <v>1</v>
      </c>
      <c r="P29">
        <v>3</v>
      </c>
      <c r="R29">
        <v>2</v>
      </c>
      <c r="S29" s="2" t="s">
        <v>4</v>
      </c>
      <c r="T29" s="2" t="s">
        <v>5</v>
      </c>
      <c r="U29" s="2" t="s">
        <v>4</v>
      </c>
      <c r="V29" s="2" t="s">
        <v>5</v>
      </c>
    </row>
    <row r="30" spans="7:22" ht="15" x14ac:dyDescent="0.2">
      <c r="I30" s="6" t="s">
        <v>6</v>
      </c>
      <c r="J30" s="7"/>
      <c r="K30" s="7"/>
      <c r="N30" s="4" t="s">
        <v>7</v>
      </c>
      <c r="O30" s="2" t="s">
        <v>8</v>
      </c>
      <c r="P30" s="2" t="s">
        <v>9</v>
      </c>
      <c r="Q30" s="2" t="s">
        <v>10</v>
      </c>
      <c r="R30" s="2" t="s">
        <v>11</v>
      </c>
      <c r="S30" s="2" t="s">
        <v>12</v>
      </c>
      <c r="T30" s="2" t="s">
        <v>12</v>
      </c>
      <c r="U30" s="2" t="s">
        <v>13</v>
      </c>
      <c r="V30" s="2" t="s">
        <v>13</v>
      </c>
    </row>
    <row r="31" spans="7:22" x14ac:dyDescent="0.2">
      <c r="G31" s="2"/>
      <c r="I31" s="2" t="s">
        <v>14</v>
      </c>
      <c r="J31" s="2" t="s">
        <v>15</v>
      </c>
      <c r="K31" s="2" t="s">
        <v>16</v>
      </c>
      <c r="L31" s="2" t="s">
        <v>17</v>
      </c>
      <c r="M31" s="2" t="s">
        <v>18</v>
      </c>
      <c r="N31" s="2" t="s">
        <v>19</v>
      </c>
      <c r="O31" s="2" t="s">
        <v>20</v>
      </c>
    </row>
    <row r="32" spans="7:22" x14ac:dyDescent="0.2">
      <c r="I32" s="2">
        <v>1000</v>
      </c>
      <c r="J32" s="2">
        <v>340</v>
      </c>
      <c r="K32">
        <f t="shared" ref="K32:K33" si="10">J32/L32</f>
        <v>4.25</v>
      </c>
      <c r="L32" s="2">
        <v>80</v>
      </c>
      <c r="M32">
        <f>1000/(L32*K32)</f>
        <v>2.9411764705882355</v>
      </c>
      <c r="N32">
        <v>0.1</v>
      </c>
      <c r="O32">
        <v>2</v>
      </c>
      <c r="P32">
        <f>I32*1/((1+N32)*K32)</f>
        <v>213.903743315508</v>
      </c>
      <c r="Q32">
        <f>IF(O32*J32-I32&lt;0,0,O32*J32-I32)</f>
        <v>0</v>
      </c>
      <c r="R32">
        <f>Q32/(K32*(O32-1-N32))</f>
        <v>0</v>
      </c>
      <c r="S32">
        <f>MIN(L32,P32,R32)*K32</f>
        <v>0</v>
      </c>
      <c r="T32">
        <f>MIN(L32,P32)*K32</f>
        <v>340</v>
      </c>
      <c r="U32">
        <f>MIN(L32,P32,R32)*K32/1*(1+0.1)</f>
        <v>0</v>
      </c>
      <c r="V32">
        <f>MIN(P32,L32)*K32/1*(1+0.1)</f>
        <v>374.00000000000006</v>
      </c>
    </row>
    <row r="33" spans="9:25" x14ac:dyDescent="0.2">
      <c r="I33" s="2">
        <v>1000</v>
      </c>
      <c r="J33" s="2">
        <v>400</v>
      </c>
      <c r="K33">
        <f t="shared" si="10"/>
        <v>5</v>
      </c>
      <c r="L33" s="2">
        <v>80</v>
      </c>
      <c r="M33">
        <f t="shared" ref="M33:M44" si="11">1000/(L33*K33)</f>
        <v>2.5</v>
      </c>
      <c r="N33">
        <v>0.1</v>
      </c>
      <c r="O33">
        <v>2</v>
      </c>
      <c r="P33">
        <f>I33*1/((1+N33)*K33)</f>
        <v>181.81818181818181</v>
      </c>
      <c r="Q33">
        <f t="shared" ref="Q33:Q44" si="12">IF(O33*J33-I33&lt;0,0,O33*J33-I33)</f>
        <v>0</v>
      </c>
      <c r="R33">
        <f t="shared" ref="R33:R44" si="13">Q33/(K33*(O33-1-N33))</f>
        <v>0</v>
      </c>
      <c r="S33">
        <f>MIN(L33,P33,R33)*K33</f>
        <v>0</v>
      </c>
      <c r="T33">
        <f>MIN(L33,P33)*K33</f>
        <v>400</v>
      </c>
      <c r="U33">
        <f>MIN(L33,P33,R33)*K33/1*(1+0.1)</f>
        <v>0</v>
      </c>
      <c r="V33">
        <f>MIN(P33,L33)*K33/1*(1+0.1)</f>
        <v>440.00000000000006</v>
      </c>
    </row>
    <row r="34" spans="9:25" x14ac:dyDescent="0.2">
      <c r="I34">
        <v>1000</v>
      </c>
      <c r="J34">
        <v>450</v>
      </c>
      <c r="K34">
        <f>J34/L34</f>
        <v>5.625</v>
      </c>
      <c r="L34">
        <v>80</v>
      </c>
      <c r="M34">
        <f t="shared" si="11"/>
        <v>2.2222222222222223</v>
      </c>
      <c r="N34">
        <v>0.1</v>
      </c>
      <c r="O34">
        <v>2</v>
      </c>
      <c r="P34">
        <f t="shared" ref="P34:P44" si="14">I34*1/((1+N34)*K34)</f>
        <v>161.61616161616161</v>
      </c>
      <c r="Q34">
        <f t="shared" si="12"/>
        <v>0</v>
      </c>
      <c r="R34">
        <f t="shared" si="13"/>
        <v>0</v>
      </c>
      <c r="S34">
        <f t="shared" ref="S34:S44" si="15">MIN(L34,P34,R34)*K34</f>
        <v>0</v>
      </c>
      <c r="T34">
        <f>MIN(L34,P34)*K34</f>
        <v>450</v>
      </c>
      <c r="U34">
        <f t="shared" ref="U34:U44" si="16">MIN(L34,P34,R34)*K34/1*(1+0.1)</f>
        <v>0</v>
      </c>
      <c r="V34">
        <f t="shared" ref="V34:V44" si="17">MIN(P34,L34)*K34/1*(1+0.1)</f>
        <v>495.00000000000006</v>
      </c>
    </row>
    <row r="35" spans="9:25" x14ac:dyDescent="0.2">
      <c r="I35">
        <v>1000</v>
      </c>
      <c r="J35">
        <v>500</v>
      </c>
      <c r="K35">
        <f>J35/L35</f>
        <v>6.25</v>
      </c>
      <c r="L35">
        <v>80</v>
      </c>
      <c r="M35">
        <f t="shared" si="11"/>
        <v>2</v>
      </c>
      <c r="N35">
        <v>0.1</v>
      </c>
      <c r="O35">
        <v>2</v>
      </c>
      <c r="P35">
        <f t="shared" si="14"/>
        <v>145.45454545454544</v>
      </c>
      <c r="Q35" s="5">
        <f t="shared" si="12"/>
        <v>0</v>
      </c>
      <c r="R35">
        <f t="shared" si="13"/>
        <v>0</v>
      </c>
      <c r="S35">
        <f t="shared" si="15"/>
        <v>0</v>
      </c>
      <c r="T35">
        <f>MIN(L35,P35)*K35</f>
        <v>500</v>
      </c>
      <c r="U35">
        <f t="shared" si="16"/>
        <v>0</v>
      </c>
      <c r="V35">
        <f t="shared" si="17"/>
        <v>550</v>
      </c>
    </row>
    <row r="36" spans="9:25" x14ac:dyDescent="0.2">
      <c r="I36">
        <v>1000</v>
      </c>
      <c r="J36">
        <v>510</v>
      </c>
      <c r="K36">
        <f>J36/L36</f>
        <v>6.375</v>
      </c>
      <c r="L36">
        <v>80</v>
      </c>
      <c r="M36">
        <f t="shared" si="11"/>
        <v>1.9607843137254901</v>
      </c>
      <c r="N36">
        <v>0.1</v>
      </c>
      <c r="O36">
        <v>2</v>
      </c>
      <c r="P36">
        <f t="shared" si="14"/>
        <v>142.60249554367201</v>
      </c>
      <c r="Q36">
        <f t="shared" si="12"/>
        <v>20</v>
      </c>
      <c r="R36">
        <f t="shared" si="13"/>
        <v>3.4858387799564272</v>
      </c>
      <c r="S36">
        <f t="shared" si="15"/>
        <v>22.222222222222225</v>
      </c>
      <c r="T36">
        <f>MIN(L36,P36)*K36</f>
        <v>510</v>
      </c>
      <c r="U36">
        <f t="shared" si="16"/>
        <v>24.44444444444445</v>
      </c>
      <c r="V36">
        <f t="shared" si="17"/>
        <v>561</v>
      </c>
      <c r="W36">
        <f>S36/Q36</f>
        <v>1.1111111111111112</v>
      </c>
      <c r="X36">
        <f>Q36/K36</f>
        <v>3.1372549019607843</v>
      </c>
      <c r="Y36">
        <f>X36*K36</f>
        <v>20</v>
      </c>
    </row>
    <row r="37" spans="9:25" x14ac:dyDescent="0.2">
      <c r="I37">
        <v>1000</v>
      </c>
      <c r="J37">
        <v>540</v>
      </c>
      <c r="K37">
        <f>J37/L37</f>
        <v>6.75</v>
      </c>
      <c r="L37">
        <v>80</v>
      </c>
      <c r="M37">
        <f t="shared" si="11"/>
        <v>1.8518518518518519</v>
      </c>
      <c r="N37">
        <v>0.1</v>
      </c>
      <c r="O37">
        <v>2</v>
      </c>
      <c r="P37">
        <f t="shared" si="14"/>
        <v>134.68013468013467</v>
      </c>
      <c r="Q37">
        <f t="shared" si="12"/>
        <v>80</v>
      </c>
      <c r="R37">
        <f t="shared" si="13"/>
        <v>13.168724279835391</v>
      </c>
      <c r="S37">
        <f t="shared" si="15"/>
        <v>88.888888888888886</v>
      </c>
      <c r="T37">
        <f t="shared" ref="T37:T44" si="18">MIN(L37,P37)*K37</f>
        <v>540</v>
      </c>
      <c r="U37">
        <f t="shared" si="16"/>
        <v>97.777777777777786</v>
      </c>
      <c r="V37">
        <f t="shared" si="17"/>
        <v>594</v>
      </c>
      <c r="W37">
        <f t="shared" ref="W37:W44" si="19">S37/Q37</f>
        <v>1.1111111111111112</v>
      </c>
      <c r="X37">
        <f t="shared" ref="X37:X44" si="20">Q37/K37</f>
        <v>11.851851851851851</v>
      </c>
      <c r="Y37">
        <f t="shared" ref="Y37:Y44" si="21">X37*K37</f>
        <v>80</v>
      </c>
    </row>
    <row r="38" spans="9:25" x14ac:dyDescent="0.2">
      <c r="I38">
        <v>1000</v>
      </c>
      <c r="J38">
        <v>550</v>
      </c>
      <c r="K38">
        <f>J38/L38</f>
        <v>6.875</v>
      </c>
      <c r="L38">
        <v>80</v>
      </c>
      <c r="M38">
        <f t="shared" si="11"/>
        <v>1.8181818181818181</v>
      </c>
      <c r="N38">
        <v>0.1</v>
      </c>
      <c r="O38">
        <v>2</v>
      </c>
      <c r="P38">
        <f t="shared" si="14"/>
        <v>132.23140495867767</v>
      </c>
      <c r="Q38">
        <f t="shared" si="12"/>
        <v>100</v>
      </c>
      <c r="R38">
        <f t="shared" si="13"/>
        <v>16.161616161616163</v>
      </c>
      <c r="S38">
        <f t="shared" si="15"/>
        <v>111.11111111111111</v>
      </c>
      <c r="T38">
        <f t="shared" si="18"/>
        <v>550</v>
      </c>
      <c r="U38">
        <f t="shared" si="16"/>
        <v>122.22222222222223</v>
      </c>
      <c r="V38">
        <f t="shared" si="17"/>
        <v>605</v>
      </c>
      <c r="W38">
        <f t="shared" si="19"/>
        <v>1.1111111111111112</v>
      </c>
      <c r="X38">
        <f t="shared" si="20"/>
        <v>14.545454545454545</v>
      </c>
      <c r="Y38">
        <f t="shared" si="21"/>
        <v>100</v>
      </c>
    </row>
    <row r="39" spans="9:25" x14ac:dyDescent="0.2">
      <c r="I39">
        <v>1000</v>
      </c>
      <c r="J39">
        <v>600</v>
      </c>
      <c r="K39">
        <f t="shared" ref="K39:K44" si="22">J39/L39</f>
        <v>7.5</v>
      </c>
      <c r="L39">
        <v>80</v>
      </c>
      <c r="M39">
        <f t="shared" si="11"/>
        <v>1.6666666666666667</v>
      </c>
      <c r="N39">
        <v>0.1</v>
      </c>
      <c r="O39">
        <v>2</v>
      </c>
      <c r="P39">
        <f t="shared" si="14"/>
        <v>121.21212121212122</v>
      </c>
      <c r="Q39">
        <f t="shared" si="12"/>
        <v>200</v>
      </c>
      <c r="R39">
        <f t="shared" si="13"/>
        <v>29.62962962962963</v>
      </c>
      <c r="S39">
        <f t="shared" si="15"/>
        <v>222.22222222222223</v>
      </c>
      <c r="T39">
        <f t="shared" si="18"/>
        <v>600</v>
      </c>
      <c r="U39">
        <f t="shared" si="16"/>
        <v>244.44444444444446</v>
      </c>
      <c r="V39">
        <f t="shared" si="17"/>
        <v>660</v>
      </c>
      <c r="W39">
        <f t="shared" si="19"/>
        <v>1.1111111111111112</v>
      </c>
      <c r="X39">
        <f t="shared" si="20"/>
        <v>26.666666666666668</v>
      </c>
      <c r="Y39">
        <f t="shared" si="21"/>
        <v>200</v>
      </c>
    </row>
    <row r="40" spans="9:25" x14ac:dyDescent="0.2">
      <c r="I40">
        <v>1000</v>
      </c>
      <c r="J40">
        <v>700</v>
      </c>
      <c r="K40">
        <f t="shared" si="22"/>
        <v>8.75</v>
      </c>
      <c r="L40">
        <v>80</v>
      </c>
      <c r="M40">
        <f t="shared" si="11"/>
        <v>1.4285714285714286</v>
      </c>
      <c r="N40">
        <v>0.1</v>
      </c>
      <c r="O40">
        <v>2</v>
      </c>
      <c r="P40">
        <f t="shared" si="14"/>
        <v>103.8961038961039</v>
      </c>
      <c r="Q40">
        <f t="shared" si="12"/>
        <v>400</v>
      </c>
      <c r="R40">
        <f t="shared" si="13"/>
        <v>50.793650793650791</v>
      </c>
      <c r="S40">
        <f t="shared" si="15"/>
        <v>444.4444444444444</v>
      </c>
      <c r="T40">
        <f t="shared" si="18"/>
        <v>700</v>
      </c>
      <c r="U40">
        <f t="shared" si="16"/>
        <v>488.88888888888886</v>
      </c>
      <c r="V40">
        <f t="shared" si="17"/>
        <v>770.00000000000011</v>
      </c>
      <c r="W40">
        <f t="shared" si="19"/>
        <v>1.1111111111111109</v>
      </c>
      <c r="X40">
        <f t="shared" si="20"/>
        <v>45.714285714285715</v>
      </c>
      <c r="Y40">
        <f t="shared" si="21"/>
        <v>400</v>
      </c>
    </row>
    <row r="41" spans="9:25" x14ac:dyDescent="0.2">
      <c r="I41">
        <v>1000</v>
      </c>
      <c r="J41">
        <v>800</v>
      </c>
      <c r="K41">
        <f t="shared" si="22"/>
        <v>10</v>
      </c>
      <c r="L41">
        <v>80</v>
      </c>
      <c r="M41">
        <f t="shared" si="11"/>
        <v>1.25</v>
      </c>
      <c r="N41">
        <v>0.1</v>
      </c>
      <c r="O41">
        <v>2</v>
      </c>
      <c r="P41">
        <f t="shared" si="14"/>
        <v>90.909090909090907</v>
      </c>
      <c r="Q41">
        <f t="shared" si="12"/>
        <v>600</v>
      </c>
      <c r="R41">
        <f t="shared" si="13"/>
        <v>66.666666666666671</v>
      </c>
      <c r="S41">
        <f t="shared" si="15"/>
        <v>666.66666666666674</v>
      </c>
      <c r="T41">
        <f t="shared" si="18"/>
        <v>800</v>
      </c>
      <c r="U41">
        <f t="shared" si="16"/>
        <v>733.33333333333348</v>
      </c>
      <c r="V41">
        <f t="shared" si="17"/>
        <v>880.00000000000011</v>
      </c>
      <c r="W41">
        <f t="shared" si="19"/>
        <v>1.1111111111111112</v>
      </c>
      <c r="X41">
        <f t="shared" si="20"/>
        <v>60</v>
      </c>
      <c r="Y41">
        <f t="shared" si="21"/>
        <v>600</v>
      </c>
    </row>
    <row r="42" spans="9:25" x14ac:dyDescent="0.2">
      <c r="I42">
        <v>1000</v>
      </c>
      <c r="J42">
        <v>900</v>
      </c>
      <c r="K42">
        <f t="shared" si="22"/>
        <v>11.25</v>
      </c>
      <c r="L42">
        <v>80</v>
      </c>
      <c r="M42">
        <f t="shared" si="11"/>
        <v>1.1111111111111112</v>
      </c>
      <c r="N42">
        <v>0.1</v>
      </c>
      <c r="O42">
        <v>2</v>
      </c>
      <c r="P42">
        <f t="shared" si="14"/>
        <v>80.808080808080803</v>
      </c>
      <c r="Q42">
        <f t="shared" si="12"/>
        <v>800</v>
      </c>
      <c r="R42">
        <f t="shared" si="13"/>
        <v>79.012345679012341</v>
      </c>
      <c r="S42">
        <f t="shared" si="15"/>
        <v>888.8888888888888</v>
      </c>
      <c r="T42">
        <f t="shared" si="18"/>
        <v>900</v>
      </c>
      <c r="U42">
        <f t="shared" si="16"/>
        <v>977.77777777777771</v>
      </c>
      <c r="V42">
        <f t="shared" si="17"/>
        <v>990.00000000000011</v>
      </c>
      <c r="W42">
        <f t="shared" si="19"/>
        <v>1.1111111111111109</v>
      </c>
      <c r="X42">
        <f t="shared" si="20"/>
        <v>71.111111111111114</v>
      </c>
      <c r="Y42">
        <f t="shared" si="21"/>
        <v>800</v>
      </c>
    </row>
    <row r="43" spans="9:25" x14ac:dyDescent="0.2">
      <c r="I43">
        <v>1000</v>
      </c>
      <c r="J43">
        <v>1000</v>
      </c>
      <c r="K43">
        <f t="shared" si="22"/>
        <v>12.5</v>
      </c>
      <c r="L43">
        <v>80</v>
      </c>
      <c r="M43">
        <f t="shared" si="11"/>
        <v>1</v>
      </c>
      <c r="N43">
        <v>0.1</v>
      </c>
      <c r="O43">
        <v>2</v>
      </c>
      <c r="P43">
        <f t="shared" si="14"/>
        <v>72.72727272727272</v>
      </c>
      <c r="Q43">
        <f t="shared" si="12"/>
        <v>1000</v>
      </c>
      <c r="R43">
        <f t="shared" si="13"/>
        <v>88.888888888888886</v>
      </c>
      <c r="S43">
        <f t="shared" si="15"/>
        <v>909.09090909090901</v>
      </c>
      <c r="T43">
        <f t="shared" si="18"/>
        <v>909.09090909090901</v>
      </c>
      <c r="U43">
        <f t="shared" si="16"/>
        <v>1000</v>
      </c>
      <c r="V43">
        <f t="shared" si="17"/>
        <v>1000</v>
      </c>
      <c r="W43">
        <f>S43/Q43</f>
        <v>0.90909090909090906</v>
      </c>
      <c r="X43">
        <f t="shared" si="20"/>
        <v>80</v>
      </c>
      <c r="Y43">
        <f t="shared" si="21"/>
        <v>1000</v>
      </c>
    </row>
    <row r="44" spans="9:25" x14ac:dyDescent="0.2">
      <c r="I44">
        <v>1000</v>
      </c>
      <c r="J44">
        <v>1200</v>
      </c>
      <c r="K44">
        <f t="shared" si="22"/>
        <v>15</v>
      </c>
      <c r="L44">
        <v>80</v>
      </c>
      <c r="M44">
        <f t="shared" si="11"/>
        <v>0.83333333333333337</v>
      </c>
      <c r="N44">
        <v>0.1</v>
      </c>
      <c r="O44">
        <v>2</v>
      </c>
      <c r="P44">
        <f t="shared" si="14"/>
        <v>60.606060606060609</v>
      </c>
      <c r="Q44">
        <f t="shared" si="12"/>
        <v>1400</v>
      </c>
      <c r="R44">
        <f t="shared" si="13"/>
        <v>103.70370370370371</v>
      </c>
      <c r="S44">
        <f t="shared" si="15"/>
        <v>909.09090909090912</v>
      </c>
      <c r="T44">
        <f t="shared" si="18"/>
        <v>909.09090909090912</v>
      </c>
      <c r="U44">
        <f t="shared" si="16"/>
        <v>1000.0000000000001</v>
      </c>
      <c r="V44">
        <f t="shared" si="17"/>
        <v>1000.0000000000001</v>
      </c>
      <c r="W44">
        <f t="shared" si="19"/>
        <v>0.64935064935064934</v>
      </c>
      <c r="X44">
        <f t="shared" si="20"/>
        <v>93.333333333333329</v>
      </c>
      <c r="Y44">
        <f t="shared" si="21"/>
        <v>1400</v>
      </c>
    </row>
    <row r="46" spans="9:25" x14ac:dyDescent="0.2">
      <c r="P46" s="2" t="s">
        <v>21</v>
      </c>
    </row>
    <row r="47" spans="9:25" x14ac:dyDescent="0.2">
      <c r="P47" s="2" t="s">
        <v>22</v>
      </c>
    </row>
  </sheetData>
  <mergeCells count="3">
    <mergeCell ref="L7:P7"/>
    <mergeCell ref="I11:K11"/>
    <mergeCell ref="I30:K3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9B81-A43C-43E1-AC49-7361BDE9FDBA}">
  <dimension ref="A1:O36"/>
  <sheetViews>
    <sheetView tabSelected="1" topLeftCell="A4" workbookViewId="0">
      <selection activeCell="S16" sqref="S16"/>
    </sheetView>
  </sheetViews>
  <sheetFormatPr defaultRowHeight="14.25" x14ac:dyDescent="0.2"/>
  <sheetData>
    <row r="1" spans="3:15" x14ac:dyDescent="0.2">
      <c r="C1" s="2" t="s">
        <v>23</v>
      </c>
    </row>
    <row r="3" spans="3:15" x14ac:dyDescent="0.2">
      <c r="C3" s="6" t="s">
        <v>6</v>
      </c>
      <c r="D3" s="7"/>
      <c r="E3" s="7"/>
    </row>
    <row r="4" spans="3:15" x14ac:dyDescent="0.2">
      <c r="C4" s="2" t="s">
        <v>14</v>
      </c>
      <c r="D4" s="2" t="s">
        <v>15</v>
      </c>
      <c r="E4" s="2" t="s">
        <v>16</v>
      </c>
      <c r="F4" s="2" t="s">
        <v>17</v>
      </c>
      <c r="H4" s="2" t="s">
        <v>24</v>
      </c>
      <c r="I4" s="2" t="s">
        <v>20</v>
      </c>
      <c r="J4" s="2" t="s">
        <v>25</v>
      </c>
      <c r="K4" s="2" t="s">
        <v>26</v>
      </c>
      <c r="L4" s="2" t="s">
        <v>27</v>
      </c>
      <c r="M4" s="2" t="s">
        <v>28</v>
      </c>
      <c r="N4" s="2" t="s">
        <v>29</v>
      </c>
      <c r="O4" s="2" t="s">
        <v>30</v>
      </c>
    </row>
    <row r="5" spans="3:15" x14ac:dyDescent="0.2">
      <c r="C5" s="2">
        <v>1000</v>
      </c>
      <c r="D5" s="2">
        <v>340</v>
      </c>
      <c r="E5">
        <f t="shared" ref="E5:E6" si="0">D5/F5</f>
        <v>4.25</v>
      </c>
      <c r="F5" s="2">
        <v>80</v>
      </c>
      <c r="H5">
        <v>1.08</v>
      </c>
      <c r="I5">
        <v>2</v>
      </c>
      <c r="J5">
        <f>D5/2</f>
        <v>170</v>
      </c>
      <c r="K5">
        <f>J5/1*H5</f>
        <v>183.60000000000002</v>
      </c>
      <c r="L5">
        <f>D5-J5</f>
        <v>170</v>
      </c>
      <c r="M5">
        <f>C5-K5</f>
        <v>816.4</v>
      </c>
      <c r="N5">
        <f>IF(M5*1/I5-J5&gt;0,0,-M5*1/I5+J5)</f>
        <v>0</v>
      </c>
      <c r="O5">
        <f>IF(C5*1/I5-D5&gt;0,0,-C5*1/I5+D5)</f>
        <v>0</v>
      </c>
    </row>
    <row r="6" spans="3:15" x14ac:dyDescent="0.2">
      <c r="C6" s="2">
        <v>1000</v>
      </c>
      <c r="D6" s="2">
        <v>400</v>
      </c>
      <c r="E6">
        <f t="shared" si="0"/>
        <v>5</v>
      </c>
      <c r="F6" s="2">
        <v>80</v>
      </c>
      <c r="H6">
        <v>1.08</v>
      </c>
      <c r="I6">
        <v>2</v>
      </c>
      <c r="J6">
        <f t="shared" ref="J6:J17" si="1">D6/2</f>
        <v>200</v>
      </c>
      <c r="K6">
        <f t="shared" ref="K6:K17" si="2">J6/1*H6</f>
        <v>216</v>
      </c>
      <c r="L6">
        <f t="shared" ref="L6:L17" si="3">D6-J6</f>
        <v>200</v>
      </c>
      <c r="M6">
        <f t="shared" ref="M6:M17" si="4">C6-K6</f>
        <v>784</v>
      </c>
      <c r="N6">
        <f t="shared" ref="N6:N17" si="5">IF(M6*1/I6-J6&gt;0,0,-M6*1/I6+J6)</f>
        <v>0</v>
      </c>
      <c r="O6">
        <f t="shared" ref="O6:O17" si="6">IF(C6*1/I6-D6&gt;0,0,-C6*1/I6+D6)</f>
        <v>0</v>
      </c>
    </row>
    <row r="7" spans="3:15" x14ac:dyDescent="0.2">
      <c r="C7">
        <v>1000</v>
      </c>
      <c r="D7">
        <v>450</v>
      </c>
      <c r="E7">
        <f>D7/F7</f>
        <v>5.625</v>
      </c>
      <c r="F7">
        <v>80</v>
      </c>
      <c r="H7">
        <v>1.08</v>
      </c>
      <c r="I7">
        <v>2</v>
      </c>
      <c r="J7">
        <f t="shared" si="1"/>
        <v>225</v>
      </c>
      <c r="K7">
        <f t="shared" si="2"/>
        <v>243.00000000000003</v>
      </c>
      <c r="L7">
        <f t="shared" si="3"/>
        <v>225</v>
      </c>
      <c r="M7">
        <f t="shared" si="4"/>
        <v>757</v>
      </c>
      <c r="N7">
        <f t="shared" si="5"/>
        <v>0</v>
      </c>
      <c r="O7">
        <f t="shared" si="6"/>
        <v>0</v>
      </c>
    </row>
    <row r="8" spans="3:15" x14ac:dyDescent="0.2">
      <c r="C8">
        <v>1000</v>
      </c>
      <c r="D8">
        <v>500</v>
      </c>
      <c r="E8">
        <f>D8/F8</f>
        <v>6.25</v>
      </c>
      <c r="F8">
        <v>80</v>
      </c>
      <c r="H8">
        <v>1.08</v>
      </c>
      <c r="I8">
        <v>2</v>
      </c>
      <c r="J8">
        <f t="shared" si="1"/>
        <v>250</v>
      </c>
      <c r="K8">
        <f t="shared" si="2"/>
        <v>270</v>
      </c>
      <c r="L8">
        <f t="shared" si="3"/>
        <v>250</v>
      </c>
      <c r="M8">
        <f t="shared" si="4"/>
        <v>730</v>
      </c>
      <c r="N8">
        <f t="shared" si="5"/>
        <v>0</v>
      </c>
      <c r="O8">
        <f t="shared" si="6"/>
        <v>0</v>
      </c>
    </row>
    <row r="9" spans="3:15" x14ac:dyDescent="0.2">
      <c r="C9">
        <v>1000</v>
      </c>
      <c r="D9">
        <v>510</v>
      </c>
      <c r="E9">
        <f>D9/F9</f>
        <v>6.375</v>
      </c>
      <c r="F9">
        <v>80</v>
      </c>
      <c r="H9">
        <v>1.08</v>
      </c>
      <c r="I9">
        <v>2</v>
      </c>
      <c r="J9">
        <f t="shared" si="1"/>
        <v>255</v>
      </c>
      <c r="K9">
        <f t="shared" si="2"/>
        <v>275.40000000000003</v>
      </c>
      <c r="L9">
        <f t="shared" si="3"/>
        <v>255</v>
      </c>
      <c r="M9">
        <f t="shared" si="4"/>
        <v>724.59999999999991</v>
      </c>
      <c r="N9">
        <f t="shared" si="5"/>
        <v>0</v>
      </c>
      <c r="O9">
        <f t="shared" si="6"/>
        <v>10</v>
      </c>
    </row>
    <row r="10" spans="3:15" x14ac:dyDescent="0.2">
      <c r="C10">
        <v>1000</v>
      </c>
      <c r="D10">
        <v>540</v>
      </c>
      <c r="E10">
        <f>D10/F10</f>
        <v>6.75</v>
      </c>
      <c r="F10">
        <v>80</v>
      </c>
      <c r="H10">
        <v>1.08</v>
      </c>
      <c r="I10">
        <v>2</v>
      </c>
      <c r="J10">
        <f t="shared" si="1"/>
        <v>270</v>
      </c>
      <c r="K10">
        <f t="shared" si="2"/>
        <v>291.60000000000002</v>
      </c>
      <c r="L10">
        <f t="shared" si="3"/>
        <v>270</v>
      </c>
      <c r="M10">
        <f t="shared" si="4"/>
        <v>708.4</v>
      </c>
      <c r="N10">
        <f t="shared" si="5"/>
        <v>0</v>
      </c>
      <c r="O10">
        <f t="shared" si="6"/>
        <v>40</v>
      </c>
    </row>
    <row r="11" spans="3:15" x14ac:dyDescent="0.2">
      <c r="C11">
        <v>1000</v>
      </c>
      <c r="D11">
        <v>550</v>
      </c>
      <c r="E11">
        <f>D11/F11</f>
        <v>6.875</v>
      </c>
      <c r="F11">
        <v>80</v>
      </c>
      <c r="H11">
        <v>1.08</v>
      </c>
      <c r="I11">
        <v>2</v>
      </c>
      <c r="J11">
        <f t="shared" si="1"/>
        <v>275</v>
      </c>
      <c r="K11">
        <f t="shared" si="2"/>
        <v>297</v>
      </c>
      <c r="L11">
        <f t="shared" si="3"/>
        <v>275</v>
      </c>
      <c r="M11">
        <f t="shared" si="4"/>
        <v>703</v>
      </c>
      <c r="N11">
        <f t="shared" si="5"/>
        <v>0</v>
      </c>
      <c r="O11">
        <f t="shared" si="6"/>
        <v>50</v>
      </c>
    </row>
    <row r="12" spans="3:15" x14ac:dyDescent="0.2">
      <c r="C12">
        <v>1000</v>
      </c>
      <c r="D12">
        <v>600</v>
      </c>
      <c r="E12">
        <f t="shared" ref="E12:E17" si="7">D12/F12</f>
        <v>7.5</v>
      </c>
      <c r="F12">
        <v>80</v>
      </c>
      <c r="H12">
        <v>1.08</v>
      </c>
      <c r="I12">
        <v>2</v>
      </c>
      <c r="J12">
        <f t="shared" si="1"/>
        <v>300</v>
      </c>
      <c r="K12">
        <f t="shared" si="2"/>
        <v>324</v>
      </c>
      <c r="L12">
        <f t="shared" si="3"/>
        <v>300</v>
      </c>
      <c r="M12">
        <f t="shared" si="4"/>
        <v>676</v>
      </c>
      <c r="N12">
        <f t="shared" si="5"/>
        <v>0</v>
      </c>
      <c r="O12">
        <f t="shared" si="6"/>
        <v>100</v>
      </c>
    </row>
    <row r="13" spans="3:15" x14ac:dyDescent="0.2">
      <c r="C13">
        <v>1000</v>
      </c>
      <c r="D13">
        <v>700</v>
      </c>
      <c r="E13">
        <f t="shared" si="7"/>
        <v>8.75</v>
      </c>
      <c r="F13">
        <v>80</v>
      </c>
      <c r="H13">
        <v>1.08</v>
      </c>
      <c r="I13">
        <v>2</v>
      </c>
      <c r="J13">
        <f t="shared" si="1"/>
        <v>350</v>
      </c>
      <c r="K13">
        <f t="shared" si="2"/>
        <v>378</v>
      </c>
      <c r="L13">
        <f t="shared" si="3"/>
        <v>350</v>
      </c>
      <c r="M13">
        <f t="shared" si="4"/>
        <v>622</v>
      </c>
      <c r="N13">
        <f t="shared" si="5"/>
        <v>39</v>
      </c>
      <c r="O13">
        <f t="shared" si="6"/>
        <v>200</v>
      </c>
    </row>
    <row r="14" spans="3:15" x14ac:dyDescent="0.2">
      <c r="C14">
        <v>1000</v>
      </c>
      <c r="D14">
        <v>800</v>
      </c>
      <c r="E14">
        <f t="shared" si="7"/>
        <v>10</v>
      </c>
      <c r="F14">
        <v>80</v>
      </c>
      <c r="H14">
        <v>1.08</v>
      </c>
      <c r="I14">
        <v>2</v>
      </c>
      <c r="J14">
        <f t="shared" si="1"/>
        <v>400</v>
      </c>
      <c r="K14">
        <f t="shared" si="2"/>
        <v>432</v>
      </c>
      <c r="L14">
        <f t="shared" si="3"/>
        <v>400</v>
      </c>
      <c r="M14">
        <f t="shared" si="4"/>
        <v>568</v>
      </c>
      <c r="N14">
        <f t="shared" si="5"/>
        <v>116</v>
      </c>
      <c r="O14">
        <f t="shared" si="6"/>
        <v>300</v>
      </c>
    </row>
    <row r="15" spans="3:15" x14ac:dyDescent="0.2">
      <c r="C15">
        <v>1000</v>
      </c>
      <c r="D15">
        <v>900</v>
      </c>
      <c r="E15">
        <f t="shared" si="7"/>
        <v>11.25</v>
      </c>
      <c r="F15">
        <v>80</v>
      </c>
      <c r="H15">
        <v>1.08</v>
      </c>
      <c r="I15">
        <v>2</v>
      </c>
      <c r="J15">
        <f t="shared" si="1"/>
        <v>450</v>
      </c>
      <c r="K15">
        <f t="shared" si="2"/>
        <v>486.00000000000006</v>
      </c>
      <c r="L15">
        <f t="shared" si="3"/>
        <v>450</v>
      </c>
      <c r="M15">
        <f t="shared" si="4"/>
        <v>514</v>
      </c>
      <c r="N15">
        <f t="shared" si="5"/>
        <v>193</v>
      </c>
      <c r="O15">
        <f t="shared" si="6"/>
        <v>400</v>
      </c>
    </row>
    <row r="16" spans="3:15" x14ac:dyDescent="0.2">
      <c r="C16">
        <v>1000</v>
      </c>
      <c r="D16">
        <v>1000</v>
      </c>
      <c r="E16">
        <f t="shared" si="7"/>
        <v>12.5</v>
      </c>
      <c r="F16">
        <v>80</v>
      </c>
      <c r="H16">
        <v>1.08</v>
      </c>
      <c r="I16">
        <v>2</v>
      </c>
      <c r="J16">
        <f t="shared" si="1"/>
        <v>500</v>
      </c>
      <c r="K16">
        <f t="shared" si="2"/>
        <v>540</v>
      </c>
      <c r="L16">
        <f t="shared" si="3"/>
        <v>500</v>
      </c>
      <c r="M16">
        <f t="shared" si="4"/>
        <v>460</v>
      </c>
      <c r="N16">
        <f t="shared" si="5"/>
        <v>270</v>
      </c>
      <c r="O16">
        <f t="shared" si="6"/>
        <v>500</v>
      </c>
    </row>
    <row r="17" spans="3:15" x14ac:dyDescent="0.2">
      <c r="C17">
        <v>1000</v>
      </c>
      <c r="D17">
        <v>1200</v>
      </c>
      <c r="E17">
        <f t="shared" si="7"/>
        <v>15</v>
      </c>
      <c r="F17">
        <v>80</v>
      </c>
      <c r="H17">
        <v>1.08</v>
      </c>
      <c r="I17">
        <v>2</v>
      </c>
      <c r="J17">
        <f t="shared" si="1"/>
        <v>600</v>
      </c>
      <c r="K17">
        <f t="shared" si="2"/>
        <v>648</v>
      </c>
      <c r="L17">
        <f t="shared" si="3"/>
        <v>600</v>
      </c>
      <c r="M17">
        <f t="shared" si="4"/>
        <v>352</v>
      </c>
      <c r="N17">
        <f t="shared" si="5"/>
        <v>424</v>
      </c>
      <c r="O17">
        <f t="shared" si="6"/>
        <v>700</v>
      </c>
    </row>
    <row r="20" spans="3:15" x14ac:dyDescent="0.2">
      <c r="C20" s="6" t="s">
        <v>6</v>
      </c>
      <c r="D20" s="7"/>
      <c r="E20" s="7"/>
    </row>
    <row r="21" spans="3:15" x14ac:dyDescent="0.2">
      <c r="C21" s="2" t="s">
        <v>14</v>
      </c>
      <c r="D21" s="2" t="s">
        <v>15</v>
      </c>
      <c r="E21" s="2" t="s">
        <v>16</v>
      </c>
      <c r="F21" s="2" t="s">
        <v>17</v>
      </c>
      <c r="H21" s="2" t="s">
        <v>24</v>
      </c>
      <c r="I21" s="2" t="s">
        <v>20</v>
      </c>
      <c r="J21" s="2" t="s">
        <v>25</v>
      </c>
      <c r="K21" s="2" t="s">
        <v>26</v>
      </c>
      <c r="L21" s="2" t="s">
        <v>27</v>
      </c>
      <c r="M21" s="2" t="s">
        <v>28</v>
      </c>
      <c r="N21" s="2" t="s">
        <v>29</v>
      </c>
      <c r="O21" s="2" t="s">
        <v>30</v>
      </c>
    </row>
    <row r="22" spans="3:15" x14ac:dyDescent="0.2">
      <c r="C22" s="2">
        <v>1000</v>
      </c>
      <c r="D22" s="2">
        <v>340</v>
      </c>
      <c r="E22">
        <f t="shared" ref="E22:E23" si="8">D22/F22</f>
        <v>4.25</v>
      </c>
      <c r="F22" s="2">
        <v>80</v>
      </c>
      <c r="H22">
        <v>1.08</v>
      </c>
      <c r="I22">
        <v>1.25</v>
      </c>
      <c r="J22">
        <f>D22/2</f>
        <v>170</v>
      </c>
      <c r="K22">
        <f>J22/1*H22</f>
        <v>183.60000000000002</v>
      </c>
      <c r="L22">
        <f>D22-J22</f>
        <v>170</v>
      </c>
      <c r="M22">
        <f>C22-K22</f>
        <v>816.4</v>
      </c>
      <c r="N22">
        <f>IF(M22*1/I22-L22&gt;0,0,-M22*1/I22+L22)</f>
        <v>0</v>
      </c>
      <c r="O22">
        <f>IF(C22*1/I22-D22&gt;0,0,-C22*1/I22+D22)</f>
        <v>0</v>
      </c>
    </row>
    <row r="23" spans="3:15" x14ac:dyDescent="0.2">
      <c r="C23" s="2">
        <v>1000</v>
      </c>
      <c r="D23" s="2">
        <v>400</v>
      </c>
      <c r="E23">
        <f t="shared" si="8"/>
        <v>5</v>
      </c>
      <c r="F23" s="2">
        <v>80</v>
      </c>
      <c r="H23">
        <v>1.08</v>
      </c>
      <c r="I23">
        <v>1.25</v>
      </c>
      <c r="J23">
        <f t="shared" ref="J23:J36" si="9">D23/2</f>
        <v>200</v>
      </c>
      <c r="K23">
        <f t="shared" ref="K23:K36" si="10">J23/1*H23</f>
        <v>216</v>
      </c>
      <c r="L23">
        <f t="shared" ref="L23:L36" si="11">D23-J23</f>
        <v>200</v>
      </c>
      <c r="M23">
        <f t="shared" ref="M23:M34" si="12">C23-K23</f>
        <v>784</v>
      </c>
      <c r="N23">
        <f t="shared" ref="N23:N36" si="13">IF(M23*1/I23-L23&gt;0,0,-M23*1/I23+L23)</f>
        <v>0</v>
      </c>
      <c r="O23">
        <f t="shared" ref="O23:O36" si="14">IF(C23*1/I23-D23&gt;0,0,-C23*1/I23+D23)</f>
        <v>0</v>
      </c>
    </row>
    <row r="24" spans="3:15" x14ac:dyDescent="0.2">
      <c r="C24">
        <v>1000</v>
      </c>
      <c r="D24">
        <v>450</v>
      </c>
      <c r="E24">
        <f>D24/F24</f>
        <v>5.625</v>
      </c>
      <c r="F24">
        <v>80</v>
      </c>
      <c r="H24">
        <v>1.08</v>
      </c>
      <c r="I24">
        <v>1.25</v>
      </c>
      <c r="J24">
        <f t="shared" si="9"/>
        <v>225</v>
      </c>
      <c r="K24">
        <f t="shared" si="10"/>
        <v>243.00000000000003</v>
      </c>
      <c r="L24">
        <f t="shared" si="11"/>
        <v>225</v>
      </c>
      <c r="M24">
        <f t="shared" si="12"/>
        <v>757</v>
      </c>
      <c r="N24">
        <f t="shared" si="13"/>
        <v>0</v>
      </c>
      <c r="O24">
        <f t="shared" si="14"/>
        <v>0</v>
      </c>
    </row>
    <row r="25" spans="3:15" x14ac:dyDescent="0.2">
      <c r="C25">
        <v>1000</v>
      </c>
      <c r="D25">
        <v>500</v>
      </c>
      <c r="E25">
        <f>D25/F25</f>
        <v>6.25</v>
      </c>
      <c r="F25">
        <v>80</v>
      </c>
      <c r="H25">
        <v>1.08</v>
      </c>
      <c r="I25">
        <v>1.25</v>
      </c>
      <c r="J25">
        <f t="shared" si="9"/>
        <v>250</v>
      </c>
      <c r="K25">
        <f t="shared" si="10"/>
        <v>270</v>
      </c>
      <c r="L25">
        <f t="shared" si="11"/>
        <v>250</v>
      </c>
      <c r="M25">
        <f t="shared" si="12"/>
        <v>730</v>
      </c>
      <c r="N25">
        <f t="shared" si="13"/>
        <v>0</v>
      </c>
      <c r="O25">
        <f t="shared" si="14"/>
        <v>0</v>
      </c>
    </row>
    <row r="26" spans="3:15" x14ac:dyDescent="0.2">
      <c r="C26">
        <v>1000</v>
      </c>
      <c r="D26">
        <v>510</v>
      </c>
      <c r="E26">
        <f>D26/F26</f>
        <v>6.375</v>
      </c>
      <c r="F26">
        <v>80</v>
      </c>
      <c r="H26">
        <v>1.08</v>
      </c>
      <c r="I26">
        <v>1.25</v>
      </c>
      <c r="J26">
        <f t="shared" si="9"/>
        <v>255</v>
      </c>
      <c r="K26">
        <f t="shared" si="10"/>
        <v>275.40000000000003</v>
      </c>
      <c r="L26">
        <f t="shared" si="11"/>
        <v>255</v>
      </c>
      <c r="M26">
        <f t="shared" si="12"/>
        <v>724.59999999999991</v>
      </c>
      <c r="N26">
        <f t="shared" si="13"/>
        <v>0</v>
      </c>
      <c r="O26">
        <f t="shared" si="14"/>
        <v>0</v>
      </c>
    </row>
    <row r="27" spans="3:15" x14ac:dyDescent="0.2">
      <c r="C27">
        <v>1000</v>
      </c>
      <c r="D27">
        <v>540</v>
      </c>
      <c r="E27">
        <f>D27/F27</f>
        <v>6.75</v>
      </c>
      <c r="F27">
        <v>80</v>
      </c>
      <c r="H27">
        <v>1.08</v>
      </c>
      <c r="I27">
        <v>1.25</v>
      </c>
      <c r="J27">
        <f t="shared" si="9"/>
        <v>270</v>
      </c>
      <c r="K27">
        <f t="shared" si="10"/>
        <v>291.60000000000002</v>
      </c>
      <c r="L27">
        <f t="shared" si="11"/>
        <v>270</v>
      </c>
      <c r="M27">
        <f t="shared" si="12"/>
        <v>708.4</v>
      </c>
      <c r="N27">
        <f t="shared" si="13"/>
        <v>0</v>
      </c>
      <c r="O27">
        <f t="shared" si="14"/>
        <v>0</v>
      </c>
    </row>
    <row r="28" spans="3:15" x14ac:dyDescent="0.2">
      <c r="C28">
        <v>1000</v>
      </c>
      <c r="D28">
        <v>550</v>
      </c>
      <c r="E28">
        <f>D28/F28</f>
        <v>6.875</v>
      </c>
      <c r="F28">
        <v>80</v>
      </c>
      <c r="H28">
        <v>1.08</v>
      </c>
      <c r="I28">
        <v>1.25</v>
      </c>
      <c r="J28">
        <f t="shared" si="9"/>
        <v>275</v>
      </c>
      <c r="K28">
        <f t="shared" si="10"/>
        <v>297</v>
      </c>
      <c r="L28">
        <f t="shared" si="11"/>
        <v>275</v>
      </c>
      <c r="M28">
        <f t="shared" si="12"/>
        <v>703</v>
      </c>
      <c r="N28">
        <f t="shared" si="13"/>
        <v>0</v>
      </c>
      <c r="O28">
        <f t="shared" si="14"/>
        <v>0</v>
      </c>
    </row>
    <row r="29" spans="3:15" x14ac:dyDescent="0.2">
      <c r="C29">
        <v>1000</v>
      </c>
      <c r="D29">
        <v>600</v>
      </c>
      <c r="E29">
        <f t="shared" ref="E29:E34" si="15">D29/F29</f>
        <v>7.5</v>
      </c>
      <c r="F29">
        <v>80</v>
      </c>
      <c r="H29">
        <v>1.08</v>
      </c>
      <c r="I29">
        <v>1.25</v>
      </c>
      <c r="J29">
        <f t="shared" si="9"/>
        <v>300</v>
      </c>
      <c r="K29">
        <f t="shared" si="10"/>
        <v>324</v>
      </c>
      <c r="L29">
        <f t="shared" si="11"/>
        <v>300</v>
      </c>
      <c r="M29">
        <f t="shared" si="12"/>
        <v>676</v>
      </c>
      <c r="N29">
        <f t="shared" si="13"/>
        <v>0</v>
      </c>
      <c r="O29">
        <f t="shared" si="14"/>
        <v>0</v>
      </c>
    </row>
    <row r="30" spans="3:15" x14ac:dyDescent="0.2">
      <c r="C30">
        <v>1000</v>
      </c>
      <c r="D30">
        <v>700</v>
      </c>
      <c r="E30">
        <f t="shared" si="15"/>
        <v>8.75</v>
      </c>
      <c r="F30">
        <v>80</v>
      </c>
      <c r="H30">
        <v>1.08</v>
      </c>
      <c r="I30">
        <v>1.25</v>
      </c>
      <c r="J30">
        <f t="shared" si="9"/>
        <v>350</v>
      </c>
      <c r="K30">
        <f t="shared" si="10"/>
        <v>378</v>
      </c>
      <c r="L30">
        <f t="shared" si="11"/>
        <v>350</v>
      </c>
      <c r="M30">
        <f t="shared" si="12"/>
        <v>622</v>
      </c>
      <c r="N30">
        <f t="shared" si="13"/>
        <v>0</v>
      </c>
      <c r="O30">
        <f t="shared" si="14"/>
        <v>0</v>
      </c>
    </row>
    <row r="31" spans="3:15" x14ac:dyDescent="0.2">
      <c r="C31">
        <v>1000</v>
      </c>
      <c r="D31">
        <v>800</v>
      </c>
      <c r="E31">
        <f t="shared" si="15"/>
        <v>10</v>
      </c>
      <c r="F31">
        <v>80</v>
      </c>
      <c r="H31">
        <v>1.08</v>
      </c>
      <c r="I31">
        <v>1.25</v>
      </c>
      <c r="J31">
        <f t="shared" si="9"/>
        <v>400</v>
      </c>
      <c r="K31">
        <f t="shared" si="10"/>
        <v>432</v>
      </c>
      <c r="L31">
        <f t="shared" si="11"/>
        <v>400</v>
      </c>
      <c r="M31">
        <f t="shared" si="12"/>
        <v>568</v>
      </c>
      <c r="N31">
        <f t="shared" si="13"/>
        <v>0</v>
      </c>
      <c r="O31">
        <f t="shared" si="14"/>
        <v>0</v>
      </c>
    </row>
    <row r="32" spans="3:15" x14ac:dyDescent="0.2">
      <c r="C32">
        <v>1000</v>
      </c>
      <c r="D32">
        <v>900</v>
      </c>
      <c r="E32">
        <f t="shared" si="15"/>
        <v>11.25</v>
      </c>
      <c r="F32">
        <v>80</v>
      </c>
      <c r="H32">
        <v>1.08</v>
      </c>
      <c r="I32">
        <v>1.25</v>
      </c>
      <c r="J32">
        <f t="shared" si="9"/>
        <v>450</v>
      </c>
      <c r="K32">
        <f t="shared" si="10"/>
        <v>486.00000000000006</v>
      </c>
      <c r="L32">
        <f t="shared" si="11"/>
        <v>450</v>
      </c>
      <c r="M32">
        <f t="shared" si="12"/>
        <v>514</v>
      </c>
      <c r="N32">
        <f t="shared" si="13"/>
        <v>38.800000000000011</v>
      </c>
      <c r="O32">
        <f t="shared" si="14"/>
        <v>100</v>
      </c>
    </row>
    <row r="33" spans="1:15" x14ac:dyDescent="0.2">
      <c r="C33">
        <v>1000</v>
      </c>
      <c r="D33">
        <v>1000</v>
      </c>
      <c r="E33">
        <f t="shared" si="15"/>
        <v>12.5</v>
      </c>
      <c r="F33">
        <v>80</v>
      </c>
      <c r="H33">
        <v>1.08</v>
      </c>
      <c r="I33">
        <v>1.25</v>
      </c>
      <c r="J33">
        <f t="shared" si="9"/>
        <v>500</v>
      </c>
      <c r="K33">
        <f t="shared" si="10"/>
        <v>540</v>
      </c>
      <c r="L33">
        <f t="shared" si="11"/>
        <v>500</v>
      </c>
      <c r="M33">
        <f t="shared" si="12"/>
        <v>460</v>
      </c>
      <c r="N33">
        <f t="shared" si="13"/>
        <v>132</v>
      </c>
      <c r="O33">
        <f t="shared" si="14"/>
        <v>200</v>
      </c>
    </row>
    <row r="34" spans="1:15" x14ac:dyDescent="0.2">
      <c r="C34">
        <v>1000</v>
      </c>
      <c r="D34">
        <v>1200</v>
      </c>
      <c r="E34">
        <f t="shared" si="15"/>
        <v>15</v>
      </c>
      <c r="F34">
        <v>80</v>
      </c>
      <c r="H34">
        <v>1.08</v>
      </c>
      <c r="I34">
        <v>1.25</v>
      </c>
      <c r="J34">
        <f t="shared" si="9"/>
        <v>600</v>
      </c>
      <c r="K34">
        <f t="shared" si="10"/>
        <v>648</v>
      </c>
      <c r="L34">
        <f t="shared" si="11"/>
        <v>600</v>
      </c>
      <c r="M34">
        <f t="shared" si="12"/>
        <v>352</v>
      </c>
      <c r="N34">
        <f t="shared" si="13"/>
        <v>318.39999999999998</v>
      </c>
      <c r="O34">
        <f t="shared" si="14"/>
        <v>400</v>
      </c>
    </row>
    <row r="35" spans="1:15" x14ac:dyDescent="0.2">
      <c r="A35" s="2" t="s">
        <v>31</v>
      </c>
      <c r="C35">
        <v>514</v>
      </c>
      <c r="D35">
        <v>450</v>
      </c>
      <c r="H35">
        <v>1.08</v>
      </c>
      <c r="I35">
        <v>1.25</v>
      </c>
      <c r="J35">
        <f t="shared" si="9"/>
        <v>225</v>
      </c>
      <c r="K35">
        <f t="shared" si="10"/>
        <v>243.00000000000003</v>
      </c>
      <c r="L35">
        <f t="shared" si="11"/>
        <v>225</v>
      </c>
      <c r="M35">
        <f>C35-K35</f>
        <v>271</v>
      </c>
      <c r="N35">
        <f t="shared" si="13"/>
        <v>8.1999999999999886</v>
      </c>
      <c r="O35">
        <f t="shared" si="14"/>
        <v>38.800000000000011</v>
      </c>
    </row>
    <row r="36" spans="1:15" x14ac:dyDescent="0.2">
      <c r="C36">
        <v>271</v>
      </c>
      <c r="D36">
        <v>225</v>
      </c>
      <c r="H36">
        <v>1.08</v>
      </c>
      <c r="I36">
        <v>1.25</v>
      </c>
      <c r="J36">
        <f t="shared" si="9"/>
        <v>112.5</v>
      </c>
      <c r="K36">
        <f t="shared" si="10"/>
        <v>121.50000000000001</v>
      </c>
      <c r="L36">
        <f t="shared" si="11"/>
        <v>112.5</v>
      </c>
      <c r="M36">
        <f>C36-K36</f>
        <v>149.5</v>
      </c>
      <c r="N36">
        <f t="shared" si="13"/>
        <v>0</v>
      </c>
      <c r="O36">
        <f t="shared" si="14"/>
        <v>8.1999999999999886</v>
      </c>
    </row>
  </sheetData>
  <mergeCells count="2">
    <mergeCell ref="C3:E3"/>
    <mergeCell ref="C20:E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v2		v2												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EDY</cp:lastModifiedBy>
  <dcterms:created xsi:type="dcterms:W3CDTF">2023-03-26T04:28:48Z</dcterms:created>
  <dcterms:modified xsi:type="dcterms:W3CDTF">2023-03-30T03:24:51Z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5B77E7CEEC58BC6AFAE8886BEB80DBEB">
    <vt:lpwstr>otCYQxs9Dbw2bUEn/Soxv9pYAoWsCRIsU8+gIbxzzmNcJN13+qHIPyWmbF9hFzPHyi2m8DLwi54E5OVVM5pJ0yGmgAiYTaR6oYUdYZxdjep6I9xviFUFZ9aTScfBW9OGdEpq1f3WZIBiLOL3/VAN6bxqqxgiKXUgmwl5yp8i/j8CXVgsSqfWNtutLtKAi7By0Y8d6Z4V9AG5SW4lLAluHl7da0bZtU5MZhyiR2QX2Ibbf5Jq81+2xsUDqNyYaaPhDtFQpLBlNbjJGAQyiFZq07gnTAaC4jU0tByTFwU5Q9ULH28vyG6PaYu3MiJAshsueAizEeJv+0lO9mgsqCC+WcbP1luszIT/1oanS732/ROczMY1qvs+dgA4znS/69rbvfZ8bul4H3wmI6LVrgUVXpKzBU+C6RUB0uCJtT4OQOxOk4g14i/L2+0+GvOAFJk3kKqhmw/FIh+hjBRdL6MNJD5l6bEKI5fn7XEpjWIwMHuOceYDQmQkuN9uHI6SmU/YNJ9KqeEB6Y5nQPJv/mDZQdMKw9jUBNuELxuN5O5mxn3OU0fgH8Xh73pJGIFEwa5aLvwivr2Rc10hurVaUtEKU/luX6+Jo5CPrewfn6m8Xho=</vt:lpwstr>
  </property>
</Properties>
</file>