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Test\solidityTest\someContract\errorContract\存款借贷类\lendfME\"/>
    </mc:Choice>
  </mc:AlternateContent>
  <xr:revisionPtr revIDLastSave="0" documentId="8_{58EAE5E9-7F6D-4225-B573-1A31602BB5BA}" xr6:coauthVersionLast="47" xr6:coauthVersionMax="47" xr10:uidLastSave="{00000000-0000-0000-0000-000000000000}"/>
  <bookViews>
    <workbookView xWindow="-120" yWindow="-120" windowWidth="29040" windowHeight="15840" xr2:uid="{84F9BC4C-BCA9-402D-9630-9AEF0368CF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4" i="1" l="1"/>
  <c r="T44" i="1"/>
  <c r="R44" i="1"/>
  <c r="U44" i="1" s="1"/>
  <c r="Q44" i="1"/>
  <c r="X44" i="1" s="1"/>
  <c r="Y44" i="1" s="1"/>
  <c r="P44" i="1"/>
  <c r="M44" i="1"/>
  <c r="K44" i="1"/>
  <c r="Q43" i="1"/>
  <c r="X43" i="1" s="1"/>
  <c r="Y43" i="1" s="1"/>
  <c r="K43" i="1"/>
  <c r="M43" i="1" s="1"/>
  <c r="Q42" i="1"/>
  <c r="R42" i="1" s="1"/>
  <c r="K42" i="1"/>
  <c r="X42" i="1" s="1"/>
  <c r="Y42" i="1" s="1"/>
  <c r="X41" i="1"/>
  <c r="Y41" i="1" s="1"/>
  <c r="V41" i="1"/>
  <c r="T41" i="1"/>
  <c r="Q41" i="1"/>
  <c r="R41" i="1" s="1"/>
  <c r="P41" i="1"/>
  <c r="M41" i="1"/>
  <c r="K41" i="1"/>
  <c r="T40" i="1"/>
  <c r="R40" i="1"/>
  <c r="U40" i="1" s="1"/>
  <c r="Q40" i="1"/>
  <c r="X40" i="1" s="1"/>
  <c r="Y40" i="1" s="1"/>
  <c r="P40" i="1"/>
  <c r="V40" i="1" s="1"/>
  <c r="M40" i="1"/>
  <c r="K40" i="1"/>
  <c r="Q39" i="1"/>
  <c r="X39" i="1" s="1"/>
  <c r="Y39" i="1" s="1"/>
  <c r="K39" i="1"/>
  <c r="Y38" i="1"/>
  <c r="X38" i="1"/>
  <c r="Q38" i="1"/>
  <c r="R38" i="1" s="1"/>
  <c r="K38" i="1"/>
  <c r="X37" i="1"/>
  <c r="Y37" i="1" s="1"/>
  <c r="V37" i="1"/>
  <c r="T37" i="1"/>
  <c r="Q37" i="1"/>
  <c r="R37" i="1" s="1"/>
  <c r="P37" i="1"/>
  <c r="M37" i="1"/>
  <c r="K37" i="1"/>
  <c r="T36" i="1"/>
  <c r="R36" i="1"/>
  <c r="S36" i="1" s="1"/>
  <c r="W36" i="1" s="1"/>
  <c r="Q36" i="1"/>
  <c r="X36" i="1" s="1"/>
  <c r="Y36" i="1" s="1"/>
  <c r="P36" i="1"/>
  <c r="V36" i="1" s="1"/>
  <c r="M36" i="1"/>
  <c r="K36" i="1"/>
  <c r="Q35" i="1"/>
  <c r="R35" i="1" s="1"/>
  <c r="K35" i="1"/>
  <c r="Q34" i="1"/>
  <c r="R34" i="1" s="1"/>
  <c r="K34" i="1"/>
  <c r="P34" i="1" s="1"/>
  <c r="Q33" i="1"/>
  <c r="R33" i="1" s="1"/>
  <c r="K33" i="1"/>
  <c r="P33" i="1" s="1"/>
  <c r="V32" i="1"/>
  <c r="T32" i="1"/>
  <c r="Q32" i="1"/>
  <c r="R32" i="1" s="1"/>
  <c r="P32" i="1"/>
  <c r="M32" i="1"/>
  <c r="K32" i="1"/>
  <c r="Q22" i="1"/>
  <c r="R22" i="1" s="1"/>
  <c r="K22" i="1"/>
  <c r="M22" i="1" s="1"/>
  <c r="Q21" i="1"/>
  <c r="R21" i="1" s="1"/>
  <c r="K21" i="1"/>
  <c r="Q20" i="1"/>
  <c r="R20" i="1" s="1"/>
  <c r="P20" i="1"/>
  <c r="S20" i="1" s="1"/>
  <c r="K20" i="1"/>
  <c r="M20" i="1" s="1"/>
  <c r="Q19" i="1"/>
  <c r="R19" i="1" s="1"/>
  <c r="K19" i="1"/>
  <c r="T18" i="1"/>
  <c r="R18" i="1"/>
  <c r="S18" i="1" s="1"/>
  <c r="Q18" i="1"/>
  <c r="P18" i="1"/>
  <c r="V18" i="1" s="1"/>
  <c r="K18" i="1"/>
  <c r="M18" i="1" s="1"/>
  <c r="Q17" i="1"/>
  <c r="R17" i="1" s="1"/>
  <c r="K17" i="1"/>
  <c r="V16" i="1"/>
  <c r="T16" i="1"/>
  <c r="Q16" i="1"/>
  <c r="R16" i="1" s="1"/>
  <c r="P16" i="1"/>
  <c r="M16" i="1"/>
  <c r="K16" i="1"/>
  <c r="Q15" i="1"/>
  <c r="R15" i="1" s="1"/>
  <c r="P15" i="1"/>
  <c r="M15" i="1"/>
  <c r="K15" i="1"/>
  <c r="Q14" i="1"/>
  <c r="K14" i="1"/>
  <c r="Q13" i="1"/>
  <c r="R13" i="1" s="1"/>
  <c r="S13" i="1" s="1"/>
  <c r="P13" i="1"/>
  <c r="M13" i="1"/>
  <c r="K13" i="1"/>
  <c r="S34" i="1" l="1"/>
  <c r="T34" i="1"/>
  <c r="V34" i="1"/>
  <c r="U34" i="1"/>
  <c r="U41" i="1"/>
  <c r="S41" i="1"/>
  <c r="W41" i="1" s="1"/>
  <c r="T21" i="1"/>
  <c r="S16" i="1"/>
  <c r="W16" i="1" s="1"/>
  <c r="U16" i="1"/>
  <c r="U13" i="1"/>
  <c r="V19" i="1"/>
  <c r="V17" i="1"/>
  <c r="U37" i="1"/>
  <c r="S37" i="1"/>
  <c r="W37" i="1" s="1"/>
  <c r="U32" i="1"/>
  <c r="S32" i="1"/>
  <c r="U15" i="1"/>
  <c r="S40" i="1"/>
  <c r="W40" i="1" s="1"/>
  <c r="U18" i="1"/>
  <c r="P43" i="1"/>
  <c r="S43" i="1" s="1"/>
  <c r="W43" i="1" s="1"/>
  <c r="V13" i="1"/>
  <c r="T15" i="1"/>
  <c r="P17" i="1"/>
  <c r="T17" i="1" s="1"/>
  <c r="U20" i="1"/>
  <c r="M35" i="1"/>
  <c r="R43" i="1"/>
  <c r="M14" i="1"/>
  <c r="V15" i="1"/>
  <c r="P19" i="1"/>
  <c r="S33" i="1"/>
  <c r="P38" i="1"/>
  <c r="T38" i="1" s="1"/>
  <c r="T39" i="1"/>
  <c r="P42" i="1"/>
  <c r="S42" i="1" s="1"/>
  <c r="W42" i="1" s="1"/>
  <c r="P14" i="1"/>
  <c r="V14" i="1" s="1"/>
  <c r="M21" i="1"/>
  <c r="T33" i="1"/>
  <c r="U39" i="1"/>
  <c r="P21" i="1"/>
  <c r="U33" i="1"/>
  <c r="V39" i="1"/>
  <c r="P22" i="1"/>
  <c r="U22" i="1" s="1"/>
  <c r="S15" i="1"/>
  <c r="W15" i="1" s="1"/>
  <c r="U36" i="1"/>
  <c r="R39" i="1"/>
  <c r="S39" i="1" s="1"/>
  <c r="W39" i="1" s="1"/>
  <c r="M42" i="1"/>
  <c r="R14" i="1"/>
  <c r="S14" i="1" s="1"/>
  <c r="V33" i="1"/>
  <c r="S38" i="1"/>
  <c r="W38" i="1" s="1"/>
  <c r="S44" i="1"/>
  <c r="W44" i="1" s="1"/>
  <c r="P39" i="1"/>
  <c r="M39" i="1"/>
  <c r="T13" i="1"/>
  <c r="M33" i="1"/>
  <c r="M17" i="1"/>
  <c r="T20" i="1"/>
  <c r="M19" i="1"/>
  <c r="V20" i="1"/>
  <c r="P35" i="1"/>
  <c r="U35" i="1" s="1"/>
  <c r="M38" i="1"/>
  <c r="U17" i="1"/>
  <c r="S19" i="1"/>
  <c r="T19" i="1"/>
  <c r="U19" i="1"/>
  <c r="S21" i="1"/>
  <c r="M34" i="1"/>
  <c r="U38" i="1"/>
  <c r="U42" i="1"/>
  <c r="V42" i="1"/>
  <c r="T22" i="1" l="1"/>
  <c r="T35" i="1"/>
  <c r="V22" i="1"/>
  <c r="U14" i="1"/>
  <c r="S22" i="1"/>
  <c r="S17" i="1"/>
  <c r="V35" i="1"/>
  <c r="T43" i="1"/>
  <c r="V43" i="1"/>
  <c r="V38" i="1"/>
  <c r="T14" i="1"/>
  <c r="S35" i="1"/>
  <c r="T42" i="1"/>
  <c r="V21" i="1"/>
  <c r="U21" i="1"/>
  <c r="U43" i="1"/>
</calcChain>
</file>

<file path=xl/sharedStrings.xml><?xml version="1.0" encoding="utf-8"?>
<sst xmlns="http://schemas.openxmlformats.org/spreadsheetml/2006/main" count="51" uniqueCount="23">
  <si>
    <t>这两个值哪个小 取哪个 再和优惠还款至等额 比较</t>
    <phoneticPr fontId="3" type="noConversion"/>
  </si>
  <si>
    <t>和这个</t>
    <phoneticPr fontId="3" type="noConversion"/>
  </si>
  <si>
    <t>先比这个</t>
    <phoneticPr fontId="3" type="noConversion"/>
  </si>
  <si>
    <t>有short才会计算</t>
    <phoneticPr fontId="3" type="noConversion"/>
  </si>
  <si>
    <t>1&amp;2&amp;3取最小</t>
    <phoneticPr fontId="3" type="noConversion"/>
  </si>
  <si>
    <t>1&amp;3取最小</t>
    <phoneticPr fontId="3" type="noConversion"/>
  </si>
  <si>
    <t>单位为U</t>
    <phoneticPr fontId="3" type="noConversion"/>
  </si>
  <si>
    <t>liquidationDiscount</t>
  </si>
  <si>
    <t>collateralRatio</t>
    <phoneticPr fontId="3" type="noConversion"/>
  </si>
  <si>
    <t>贴现借贷计抵押品</t>
    <phoneticPr fontId="3" type="noConversion"/>
  </si>
  <si>
    <t>shortfall 单位U</t>
    <phoneticPr fontId="3" type="noConversion"/>
  </si>
  <si>
    <t>优惠还款至等额</t>
    <phoneticPr fontId="3" type="noConversion"/>
  </si>
  <si>
    <t>还款价值</t>
    <phoneticPr fontId="3" type="noConversion"/>
  </si>
  <si>
    <t>获得抵押数量</t>
    <phoneticPr fontId="3" type="noConversion"/>
  </si>
  <si>
    <t>抵押DAI</t>
    <phoneticPr fontId="3" type="noConversion"/>
  </si>
  <si>
    <t>借贷weth</t>
    <phoneticPr fontId="3" type="noConversion"/>
  </si>
  <si>
    <t>weth单价</t>
    <phoneticPr fontId="3" type="noConversion"/>
  </si>
  <si>
    <t>拥有数量</t>
    <phoneticPr fontId="3" type="noConversion"/>
  </si>
  <si>
    <t>用户抵押率</t>
    <phoneticPr fontId="3" type="noConversion"/>
  </si>
  <si>
    <t>清算折扣</t>
    <phoneticPr fontId="3" type="noConversion"/>
  </si>
  <si>
    <t>抵押率</t>
    <phoneticPr fontId="3" type="noConversion"/>
  </si>
  <si>
    <t>抵押品的钱可以买多少借贷品</t>
    <phoneticPr fontId="3" type="noConversion"/>
  </si>
  <si>
    <t>然后除以1.1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</si>
</sst>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7679-058B-4FBC-9EE7-37957E23084B}">
  <dimension ref="B1:Y47"/>
  <sheetViews>
    <sheetView tabSelected="1" topLeftCell="B13" workbookViewId="0">
      <selection activeCell="F25" sqref="F25"/>
    </sheetView>
  </sheetViews>
  <sheetFormatPr defaultRowHeight="14.25" x14ac:dyDescent="0.2"/>
  <cols>
    <col min="2" max="2" width="10.25" customWidth="1"/>
    <col min="3" max="3" width="9.5" bestFit="1" customWidth="1"/>
    <col min="4" max="4" width="19.5" customWidth="1"/>
    <col min="7" max="7" width="13.5" customWidth="1"/>
    <col min="9" max="9" width="10.75" customWidth="1"/>
    <col min="10" max="10" width="10.5" customWidth="1"/>
    <col min="11" max="12" width="9.5" customWidth="1"/>
    <col min="13" max="13" width="11.25" customWidth="1"/>
    <col min="14" max="14" width="24.5" customWidth="1"/>
    <col min="15" max="15" width="18.125" customWidth="1"/>
    <col min="16" max="16" width="22" customWidth="1"/>
    <col min="17" max="17" width="17.375" customWidth="1"/>
    <col min="18" max="18" width="15.125" bestFit="1" customWidth="1"/>
    <col min="19" max="19" width="12.875" customWidth="1"/>
    <col min="20" max="20" width="10.5" customWidth="1"/>
    <col min="21" max="21" width="13.375" customWidth="1"/>
    <col min="22" max="22" width="17" customWidth="1"/>
  </cols>
  <sheetData>
    <row r="1" spans="2:23" x14ac:dyDescent="0.2">
      <c r="B1" s="1"/>
      <c r="C1" s="2"/>
    </row>
    <row r="7" spans="2:23" x14ac:dyDescent="0.2">
      <c r="L7" s="3" t="s">
        <v>0</v>
      </c>
      <c r="M7" s="4"/>
      <c r="N7" s="4"/>
      <c r="O7" s="4"/>
      <c r="P7" s="4"/>
      <c r="Q7" s="5"/>
    </row>
    <row r="8" spans="2:23" x14ac:dyDescent="0.2">
      <c r="L8" s="2" t="s">
        <v>1</v>
      </c>
      <c r="P8" s="2" t="s">
        <v>2</v>
      </c>
      <c r="Q8" s="2"/>
    </row>
    <row r="9" spans="2:23" x14ac:dyDescent="0.2">
      <c r="C9" s="1"/>
      <c r="D9" s="2"/>
      <c r="L9" s="2"/>
      <c r="R9" s="2" t="s">
        <v>3</v>
      </c>
    </row>
    <row r="10" spans="2:23" x14ac:dyDescent="0.2">
      <c r="L10">
        <v>1</v>
      </c>
      <c r="P10">
        <v>3</v>
      </c>
      <c r="R10">
        <v>2</v>
      </c>
      <c r="S10" s="2" t="s">
        <v>4</v>
      </c>
      <c r="T10" s="2" t="s">
        <v>5</v>
      </c>
      <c r="U10" s="2" t="s">
        <v>4</v>
      </c>
      <c r="V10" s="2" t="s">
        <v>5</v>
      </c>
    </row>
    <row r="11" spans="2:23" ht="15" x14ac:dyDescent="0.2">
      <c r="I11" s="3" t="s">
        <v>6</v>
      </c>
      <c r="J11" s="4"/>
      <c r="K11" s="4"/>
      <c r="N11" s="6" t="s">
        <v>7</v>
      </c>
      <c r="O11" s="2" t="s">
        <v>8</v>
      </c>
      <c r="P11" s="2" t="s">
        <v>9</v>
      </c>
      <c r="Q11" s="2" t="s">
        <v>10</v>
      </c>
      <c r="R11" s="2" t="s">
        <v>11</v>
      </c>
      <c r="S11" s="2" t="s">
        <v>12</v>
      </c>
      <c r="T11" s="2" t="s">
        <v>12</v>
      </c>
      <c r="U11" s="2" t="s">
        <v>13</v>
      </c>
      <c r="V11" s="2" t="s">
        <v>13</v>
      </c>
    </row>
    <row r="12" spans="2:23" x14ac:dyDescent="0.2">
      <c r="I12" s="2" t="s">
        <v>14</v>
      </c>
      <c r="J12" s="2" t="s">
        <v>15</v>
      </c>
      <c r="K12" s="2" t="s">
        <v>16</v>
      </c>
      <c r="L12" s="2" t="s">
        <v>17</v>
      </c>
      <c r="M12" s="2" t="s">
        <v>18</v>
      </c>
      <c r="N12" s="2" t="s">
        <v>19</v>
      </c>
      <c r="O12" s="2" t="s">
        <v>20</v>
      </c>
    </row>
    <row r="13" spans="2:23" x14ac:dyDescent="0.2">
      <c r="I13" s="2">
        <v>1000</v>
      </c>
      <c r="J13" s="2">
        <v>640</v>
      </c>
      <c r="K13">
        <f t="shared" ref="K13:K14" si="0">J13/L13</f>
        <v>8</v>
      </c>
      <c r="L13" s="2">
        <v>80</v>
      </c>
      <c r="M13">
        <f>1000/(L13*K13)</f>
        <v>1.5625</v>
      </c>
      <c r="N13">
        <v>0.1</v>
      </c>
      <c r="O13">
        <v>1.25</v>
      </c>
      <c r="P13">
        <f>I13*1/((1+N13)*K13)</f>
        <v>113.63636363636363</v>
      </c>
      <c r="Q13">
        <f>IF(O13*J13-I13&lt;0,0,O13*J13-I13)</f>
        <v>0</v>
      </c>
      <c r="R13">
        <f>Q13/(K13*(1.25-1-N13))</f>
        <v>0</v>
      </c>
      <c r="S13">
        <f>MIN(L13,P13,R13)*K13</f>
        <v>0</v>
      </c>
      <c r="T13">
        <f>MIN(L13,P13)*K13</f>
        <v>640</v>
      </c>
      <c r="U13">
        <f>MIN(L13,P13,R13)*K13/1*(1+0.1)</f>
        <v>0</v>
      </c>
      <c r="V13">
        <f>MIN(P13,L13)*K13/1*(1+0.1)</f>
        <v>704</v>
      </c>
    </row>
    <row r="14" spans="2:23" x14ac:dyDescent="0.2">
      <c r="I14" s="2">
        <v>1000</v>
      </c>
      <c r="J14" s="2">
        <v>800</v>
      </c>
      <c r="K14">
        <f t="shared" si="0"/>
        <v>10</v>
      </c>
      <c r="L14" s="2">
        <v>80</v>
      </c>
      <c r="M14">
        <f t="shared" ref="M14:M22" si="1">1000/(L14*K14)</f>
        <v>1.25</v>
      </c>
      <c r="N14">
        <v>0.1</v>
      </c>
      <c r="O14">
        <v>1.25</v>
      </c>
      <c r="P14">
        <f>I14*1/((1+N14)*K14)</f>
        <v>90.909090909090907</v>
      </c>
      <c r="Q14">
        <f t="shared" ref="Q14:Q22" si="2">IF(O14*J14-I14&lt;0,0,O14*J14-I14)</f>
        <v>0</v>
      </c>
      <c r="R14">
        <f>Q14/(K14*(1.25-1-N14))</f>
        <v>0</v>
      </c>
      <c r="S14">
        <f>MIN(L14,P14,R14)*K14</f>
        <v>0</v>
      </c>
      <c r="T14">
        <f>MIN(L14,P14)*K14</f>
        <v>800</v>
      </c>
      <c r="U14">
        <f>MIN(L14,P14,R14)*K14/1*(1+0.1)</f>
        <v>0</v>
      </c>
      <c r="V14">
        <f>MIN(P14,L14)*K14/1*(1+0.1)</f>
        <v>880.00000000000011</v>
      </c>
    </row>
    <row r="15" spans="2:23" x14ac:dyDescent="0.2">
      <c r="I15">
        <v>1000</v>
      </c>
      <c r="J15">
        <v>850</v>
      </c>
      <c r="K15">
        <f>J15/L15</f>
        <v>10.625</v>
      </c>
      <c r="L15">
        <v>80</v>
      </c>
      <c r="M15">
        <f t="shared" si="1"/>
        <v>1.1764705882352942</v>
      </c>
      <c r="N15">
        <v>0.1</v>
      </c>
      <c r="O15">
        <v>1.25</v>
      </c>
      <c r="P15">
        <f t="shared" ref="P15:P22" si="3">I15*1/((1+N15)*K15)</f>
        <v>85.561497326203195</v>
      </c>
      <c r="Q15">
        <f t="shared" si="2"/>
        <v>62.5</v>
      </c>
      <c r="R15">
        <f t="shared" ref="R15:R22" si="4">Q15/(K15*(1.25-1-N15))</f>
        <v>39.215686274509807</v>
      </c>
      <c r="S15">
        <f t="shared" ref="S15:S22" si="5">MIN(L15,P15,R15)*K15</f>
        <v>416.66666666666669</v>
      </c>
      <c r="T15">
        <f>MIN(L15,P15)*K15</f>
        <v>850</v>
      </c>
      <c r="U15">
        <f t="shared" ref="U15:U22" si="6">MIN(L15,P15,R15)*K15/1*(1+0.1)</f>
        <v>458.33333333333337</v>
      </c>
      <c r="V15">
        <f t="shared" ref="V15:V22" si="7">MIN(P15,L15)*K15/1*(1+0.1)</f>
        <v>935.00000000000011</v>
      </c>
      <c r="W15">
        <f>S15/Q15</f>
        <v>6.666666666666667</v>
      </c>
    </row>
    <row r="16" spans="2:23" x14ac:dyDescent="0.2">
      <c r="I16">
        <v>1000</v>
      </c>
      <c r="J16">
        <v>900</v>
      </c>
      <c r="K16">
        <f>J16/L16</f>
        <v>11.25</v>
      </c>
      <c r="L16">
        <v>80</v>
      </c>
      <c r="M16">
        <f t="shared" si="1"/>
        <v>1.1111111111111112</v>
      </c>
      <c r="N16">
        <v>0.1</v>
      </c>
      <c r="O16">
        <v>1.25</v>
      </c>
      <c r="P16">
        <f t="shared" si="3"/>
        <v>80.808080808080803</v>
      </c>
      <c r="Q16" s="7">
        <f t="shared" si="2"/>
        <v>125</v>
      </c>
      <c r="R16">
        <f t="shared" si="4"/>
        <v>74.074074074074076</v>
      </c>
      <c r="S16">
        <f t="shared" si="5"/>
        <v>833.33333333333337</v>
      </c>
      <c r="T16">
        <f>MIN(L16,P16)*K16</f>
        <v>900</v>
      </c>
      <c r="U16">
        <f t="shared" si="6"/>
        <v>916.66666666666674</v>
      </c>
      <c r="V16">
        <f t="shared" si="7"/>
        <v>990.00000000000011</v>
      </c>
      <c r="W16">
        <f>S16/Q16</f>
        <v>6.666666666666667</v>
      </c>
    </row>
    <row r="17" spans="7:22" x14ac:dyDescent="0.2">
      <c r="I17">
        <v>1000</v>
      </c>
      <c r="J17">
        <v>910</v>
      </c>
      <c r="K17">
        <f>J17/L17</f>
        <v>11.375</v>
      </c>
      <c r="L17">
        <v>80</v>
      </c>
      <c r="M17">
        <f t="shared" si="1"/>
        <v>1.098901098901099</v>
      </c>
      <c r="N17">
        <v>0.1</v>
      </c>
      <c r="O17">
        <v>1.25</v>
      </c>
      <c r="P17">
        <f t="shared" si="3"/>
        <v>79.920079920079914</v>
      </c>
      <c r="Q17">
        <f t="shared" si="2"/>
        <v>137.5</v>
      </c>
      <c r="R17">
        <f t="shared" si="4"/>
        <v>80.586080586080584</v>
      </c>
      <c r="S17">
        <f t="shared" si="5"/>
        <v>909.09090909090901</v>
      </c>
      <c r="T17">
        <f>MIN(L17,P17)*K17</f>
        <v>909.09090909090901</v>
      </c>
      <c r="U17">
        <f t="shared" si="6"/>
        <v>1000</v>
      </c>
      <c r="V17">
        <f t="shared" si="7"/>
        <v>1000</v>
      </c>
    </row>
    <row r="18" spans="7:22" x14ac:dyDescent="0.2">
      <c r="I18">
        <v>1000</v>
      </c>
      <c r="J18">
        <v>950</v>
      </c>
      <c r="K18">
        <f>J18/L18</f>
        <v>11.875</v>
      </c>
      <c r="L18">
        <v>80</v>
      </c>
      <c r="M18">
        <f t="shared" si="1"/>
        <v>1.0526315789473684</v>
      </c>
      <c r="N18">
        <v>0.1</v>
      </c>
      <c r="O18">
        <v>1.25</v>
      </c>
      <c r="P18">
        <f t="shared" si="3"/>
        <v>76.555023923444963</v>
      </c>
      <c r="Q18">
        <f t="shared" si="2"/>
        <v>187.5</v>
      </c>
      <c r="R18">
        <f t="shared" si="4"/>
        <v>105.26315789473684</v>
      </c>
      <c r="S18">
        <f t="shared" si="5"/>
        <v>909.09090909090889</v>
      </c>
      <c r="T18">
        <f t="shared" ref="T18:T22" si="8">MIN(L18,P18)*K18</f>
        <v>909.09090909090889</v>
      </c>
      <c r="U18">
        <f t="shared" si="6"/>
        <v>999.99999999999989</v>
      </c>
      <c r="V18">
        <f t="shared" si="7"/>
        <v>999.99999999999989</v>
      </c>
    </row>
    <row r="19" spans="7:22" x14ac:dyDescent="0.2">
      <c r="I19">
        <v>1000</v>
      </c>
      <c r="J19">
        <v>990</v>
      </c>
      <c r="K19">
        <f>J19/L19</f>
        <v>12.375</v>
      </c>
      <c r="L19">
        <v>80</v>
      </c>
      <c r="M19">
        <f t="shared" si="1"/>
        <v>1.0101010101010102</v>
      </c>
      <c r="N19">
        <v>0.1</v>
      </c>
      <c r="O19">
        <v>1.25</v>
      </c>
      <c r="P19">
        <f t="shared" si="3"/>
        <v>73.461891643709819</v>
      </c>
      <c r="Q19">
        <f t="shared" si="2"/>
        <v>237.5</v>
      </c>
      <c r="R19">
        <f t="shared" si="4"/>
        <v>127.94612794612794</v>
      </c>
      <c r="S19">
        <f t="shared" si="5"/>
        <v>909.09090909090901</v>
      </c>
      <c r="T19">
        <f t="shared" si="8"/>
        <v>909.09090909090901</v>
      </c>
      <c r="U19">
        <f t="shared" si="6"/>
        <v>1000</v>
      </c>
      <c r="V19">
        <f t="shared" si="7"/>
        <v>1000</v>
      </c>
    </row>
    <row r="20" spans="7:22" x14ac:dyDescent="0.2">
      <c r="I20">
        <v>1000</v>
      </c>
      <c r="J20">
        <v>1000</v>
      </c>
      <c r="K20">
        <f t="shared" ref="K20:K22" si="9">J20/L20</f>
        <v>12.5</v>
      </c>
      <c r="L20">
        <v>80</v>
      </c>
      <c r="M20">
        <f t="shared" si="1"/>
        <v>1</v>
      </c>
      <c r="N20">
        <v>0.1</v>
      </c>
      <c r="O20">
        <v>1.25</v>
      </c>
      <c r="P20">
        <f t="shared" si="3"/>
        <v>72.72727272727272</v>
      </c>
      <c r="Q20">
        <f t="shared" si="2"/>
        <v>250</v>
      </c>
      <c r="R20">
        <f t="shared" si="4"/>
        <v>133.33333333333334</v>
      </c>
      <c r="S20">
        <f t="shared" si="5"/>
        <v>909.09090909090901</v>
      </c>
      <c r="T20">
        <f t="shared" si="8"/>
        <v>909.09090909090901</v>
      </c>
      <c r="U20">
        <f t="shared" si="6"/>
        <v>1000</v>
      </c>
      <c r="V20">
        <f t="shared" si="7"/>
        <v>1000</v>
      </c>
    </row>
    <row r="21" spans="7:22" x14ac:dyDescent="0.2">
      <c r="I21">
        <v>1000</v>
      </c>
      <c r="J21">
        <v>1100</v>
      </c>
      <c r="K21">
        <f t="shared" si="9"/>
        <v>13.75</v>
      </c>
      <c r="L21">
        <v>80</v>
      </c>
      <c r="M21">
        <f t="shared" si="1"/>
        <v>0.90909090909090906</v>
      </c>
      <c r="N21">
        <v>0.1</v>
      </c>
      <c r="O21">
        <v>1.25</v>
      </c>
      <c r="P21">
        <f t="shared" si="3"/>
        <v>66.115702479338836</v>
      </c>
      <c r="Q21">
        <f t="shared" si="2"/>
        <v>375</v>
      </c>
      <c r="R21">
        <f t="shared" si="4"/>
        <v>181.81818181818181</v>
      </c>
      <c r="S21">
        <f t="shared" si="5"/>
        <v>909.09090909090901</v>
      </c>
      <c r="T21">
        <f t="shared" si="8"/>
        <v>909.09090909090901</v>
      </c>
      <c r="U21">
        <f t="shared" si="6"/>
        <v>1000</v>
      </c>
      <c r="V21">
        <f t="shared" si="7"/>
        <v>1000</v>
      </c>
    </row>
    <row r="22" spans="7:22" x14ac:dyDescent="0.2">
      <c r="I22">
        <v>1000</v>
      </c>
      <c r="J22">
        <v>1200</v>
      </c>
      <c r="K22">
        <f t="shared" si="9"/>
        <v>15</v>
      </c>
      <c r="L22">
        <v>80</v>
      </c>
      <c r="M22">
        <f t="shared" si="1"/>
        <v>0.83333333333333337</v>
      </c>
      <c r="N22">
        <v>0.1</v>
      </c>
      <c r="O22">
        <v>1.25</v>
      </c>
      <c r="P22">
        <f t="shared" si="3"/>
        <v>60.606060606060609</v>
      </c>
      <c r="Q22">
        <f t="shared" si="2"/>
        <v>500</v>
      </c>
      <c r="R22">
        <f t="shared" si="4"/>
        <v>222.22222222222223</v>
      </c>
      <c r="S22">
        <f t="shared" si="5"/>
        <v>909.09090909090912</v>
      </c>
      <c r="T22">
        <f t="shared" si="8"/>
        <v>909.09090909090912</v>
      </c>
      <c r="U22">
        <f t="shared" si="6"/>
        <v>1000.0000000000001</v>
      </c>
      <c r="V22">
        <f t="shared" si="7"/>
        <v>1000.0000000000001</v>
      </c>
    </row>
    <row r="26" spans="7:22" x14ac:dyDescent="0.2">
      <c r="G26" s="2"/>
      <c r="H26" s="2"/>
    </row>
    <row r="27" spans="7:22" x14ac:dyDescent="0.2">
      <c r="L27" s="2" t="s">
        <v>1</v>
      </c>
      <c r="P27" s="2" t="s">
        <v>2</v>
      </c>
      <c r="Q27" s="2"/>
    </row>
    <row r="28" spans="7:22" x14ac:dyDescent="0.2">
      <c r="L28" s="2"/>
      <c r="R28" s="2" t="s">
        <v>3</v>
      </c>
    </row>
    <row r="29" spans="7:22" x14ac:dyDescent="0.2">
      <c r="L29">
        <v>1</v>
      </c>
      <c r="P29">
        <v>3</v>
      </c>
      <c r="R29">
        <v>2</v>
      </c>
      <c r="S29" s="2" t="s">
        <v>4</v>
      </c>
      <c r="T29" s="2" t="s">
        <v>5</v>
      </c>
      <c r="U29" s="2" t="s">
        <v>4</v>
      </c>
      <c r="V29" s="2" t="s">
        <v>5</v>
      </c>
    </row>
    <row r="30" spans="7:22" ht="15" x14ac:dyDescent="0.2">
      <c r="I30" s="3" t="s">
        <v>6</v>
      </c>
      <c r="J30" s="4"/>
      <c r="K30" s="4"/>
      <c r="N30" s="6" t="s">
        <v>7</v>
      </c>
      <c r="O30" s="2" t="s">
        <v>8</v>
      </c>
      <c r="P30" s="2" t="s">
        <v>9</v>
      </c>
      <c r="Q30" s="2" t="s">
        <v>10</v>
      </c>
      <c r="R30" s="2" t="s">
        <v>11</v>
      </c>
      <c r="S30" s="2" t="s">
        <v>12</v>
      </c>
      <c r="T30" s="2" t="s">
        <v>12</v>
      </c>
      <c r="U30" s="2" t="s">
        <v>13</v>
      </c>
      <c r="V30" s="2" t="s">
        <v>13</v>
      </c>
    </row>
    <row r="31" spans="7:22" x14ac:dyDescent="0.2">
      <c r="G31" s="2"/>
      <c r="I31" s="2" t="s">
        <v>14</v>
      </c>
      <c r="J31" s="2" t="s">
        <v>15</v>
      </c>
      <c r="K31" s="2" t="s">
        <v>16</v>
      </c>
      <c r="L31" s="2" t="s">
        <v>17</v>
      </c>
      <c r="M31" s="2" t="s">
        <v>18</v>
      </c>
      <c r="N31" s="2" t="s">
        <v>19</v>
      </c>
      <c r="O31" s="2" t="s">
        <v>20</v>
      </c>
    </row>
    <row r="32" spans="7:22" x14ac:dyDescent="0.2">
      <c r="I32" s="2">
        <v>1000</v>
      </c>
      <c r="J32" s="2">
        <v>340</v>
      </c>
      <c r="K32">
        <f t="shared" ref="K32:K33" si="10">J32/L32</f>
        <v>4.25</v>
      </c>
      <c r="L32" s="2">
        <v>80</v>
      </c>
      <c r="M32">
        <f>1000/(L32*K32)</f>
        <v>2.9411764705882355</v>
      </c>
      <c r="N32">
        <v>0.1</v>
      </c>
      <c r="O32">
        <v>2</v>
      </c>
      <c r="P32">
        <f>I32*1/((1+N32)*K32)</f>
        <v>213.903743315508</v>
      </c>
      <c r="Q32">
        <f>IF(O32*J32-I32&lt;0,0,O32*J32-I32)</f>
        <v>0</v>
      </c>
      <c r="R32">
        <f>Q32/(K32*(O32-1-N32))</f>
        <v>0</v>
      </c>
      <c r="S32">
        <f>MIN(L32,P32,R32)*K32</f>
        <v>0</v>
      </c>
      <c r="T32">
        <f>MIN(L32,P32)*K32</f>
        <v>340</v>
      </c>
      <c r="U32">
        <f>MIN(L32,P32,R32)*K32/1*(1+0.1)</f>
        <v>0</v>
      </c>
      <c r="V32">
        <f>MIN(P32,L32)*K32/1*(1+0.1)</f>
        <v>374.00000000000006</v>
      </c>
    </row>
    <row r="33" spans="9:25" x14ac:dyDescent="0.2">
      <c r="I33" s="2">
        <v>1000</v>
      </c>
      <c r="J33" s="2">
        <v>400</v>
      </c>
      <c r="K33">
        <f t="shared" si="10"/>
        <v>5</v>
      </c>
      <c r="L33" s="2">
        <v>80</v>
      </c>
      <c r="M33">
        <f t="shared" ref="M33:M44" si="11">1000/(L33*K33)</f>
        <v>2.5</v>
      </c>
      <c r="N33">
        <v>0.1</v>
      </c>
      <c r="O33">
        <v>2</v>
      </c>
      <c r="P33">
        <f>I33*1/((1+N33)*K33)</f>
        <v>181.81818181818181</v>
      </c>
      <c r="Q33">
        <f t="shared" ref="Q33:Q44" si="12">IF(O33*J33-I33&lt;0,0,O33*J33-I33)</f>
        <v>0</v>
      </c>
      <c r="R33">
        <f t="shared" ref="R33:R44" si="13">Q33/(K33*(O33-1-N33))</f>
        <v>0</v>
      </c>
      <c r="S33">
        <f>MIN(L33,P33,R33)*K33</f>
        <v>0</v>
      </c>
      <c r="T33">
        <f>MIN(L33,P33)*K33</f>
        <v>400</v>
      </c>
      <c r="U33">
        <f>MIN(L33,P33,R33)*K33/1*(1+0.1)</f>
        <v>0</v>
      </c>
      <c r="V33">
        <f>MIN(P33,L33)*K33/1*(1+0.1)</f>
        <v>440.00000000000006</v>
      </c>
    </row>
    <row r="34" spans="9:25" x14ac:dyDescent="0.2">
      <c r="I34">
        <v>1000</v>
      </c>
      <c r="J34">
        <v>450</v>
      </c>
      <c r="K34">
        <f>J34/L34</f>
        <v>5.625</v>
      </c>
      <c r="L34">
        <v>80</v>
      </c>
      <c r="M34">
        <f t="shared" si="11"/>
        <v>2.2222222222222223</v>
      </c>
      <c r="N34">
        <v>0.1</v>
      </c>
      <c r="O34">
        <v>2</v>
      </c>
      <c r="P34">
        <f t="shared" ref="P34:P44" si="14">I34*1/((1+N34)*K34)</f>
        <v>161.61616161616161</v>
      </c>
      <c r="Q34">
        <f t="shared" si="12"/>
        <v>0</v>
      </c>
      <c r="R34">
        <f t="shared" si="13"/>
        <v>0</v>
      </c>
      <c r="S34">
        <f t="shared" ref="S34:S44" si="15">MIN(L34,P34,R34)*K34</f>
        <v>0</v>
      </c>
      <c r="T34">
        <f>MIN(L34,P34)*K34</f>
        <v>450</v>
      </c>
      <c r="U34">
        <f t="shared" ref="U34:U44" si="16">MIN(L34,P34,R34)*K34/1*(1+0.1)</f>
        <v>0</v>
      </c>
      <c r="V34">
        <f t="shared" ref="V34:V44" si="17">MIN(P34,L34)*K34/1*(1+0.1)</f>
        <v>495.00000000000006</v>
      </c>
    </row>
    <row r="35" spans="9:25" x14ac:dyDescent="0.2">
      <c r="I35">
        <v>1000</v>
      </c>
      <c r="J35">
        <v>500</v>
      </c>
      <c r="K35">
        <f>J35/L35</f>
        <v>6.25</v>
      </c>
      <c r="L35">
        <v>80</v>
      </c>
      <c r="M35">
        <f t="shared" si="11"/>
        <v>2</v>
      </c>
      <c r="N35">
        <v>0.1</v>
      </c>
      <c r="O35">
        <v>2</v>
      </c>
      <c r="P35">
        <f t="shared" si="14"/>
        <v>145.45454545454544</v>
      </c>
      <c r="Q35" s="7">
        <f t="shared" si="12"/>
        <v>0</v>
      </c>
      <c r="R35">
        <f t="shared" si="13"/>
        <v>0</v>
      </c>
      <c r="S35">
        <f t="shared" si="15"/>
        <v>0</v>
      </c>
      <c r="T35">
        <f>MIN(L35,P35)*K35</f>
        <v>500</v>
      </c>
      <c r="U35">
        <f t="shared" si="16"/>
        <v>0</v>
      </c>
      <c r="V35">
        <f t="shared" si="17"/>
        <v>550</v>
      </c>
    </row>
    <row r="36" spans="9:25" x14ac:dyDescent="0.2">
      <c r="I36">
        <v>1000</v>
      </c>
      <c r="J36">
        <v>510</v>
      </c>
      <c r="K36">
        <f>J36/L36</f>
        <v>6.375</v>
      </c>
      <c r="L36">
        <v>80</v>
      </c>
      <c r="M36">
        <f t="shared" si="11"/>
        <v>1.9607843137254901</v>
      </c>
      <c r="N36">
        <v>0.1</v>
      </c>
      <c r="O36">
        <v>2</v>
      </c>
      <c r="P36">
        <f t="shared" si="14"/>
        <v>142.60249554367201</v>
      </c>
      <c r="Q36">
        <f t="shared" si="12"/>
        <v>20</v>
      </c>
      <c r="R36">
        <f t="shared" si="13"/>
        <v>3.4858387799564272</v>
      </c>
      <c r="S36">
        <f t="shared" si="15"/>
        <v>22.222222222222225</v>
      </c>
      <c r="T36">
        <f>MIN(L36,P36)*K36</f>
        <v>510</v>
      </c>
      <c r="U36">
        <f t="shared" si="16"/>
        <v>24.44444444444445</v>
      </c>
      <c r="V36">
        <f t="shared" si="17"/>
        <v>561</v>
      </c>
      <c r="W36">
        <f>S36/Q36</f>
        <v>1.1111111111111112</v>
      </c>
      <c r="X36">
        <f>Q36/K36</f>
        <v>3.1372549019607843</v>
      </c>
      <c r="Y36">
        <f>X36*K36</f>
        <v>20</v>
      </c>
    </row>
    <row r="37" spans="9:25" x14ac:dyDescent="0.2">
      <c r="I37">
        <v>1000</v>
      </c>
      <c r="J37">
        <v>540</v>
      </c>
      <c r="K37">
        <f>J37/L37</f>
        <v>6.75</v>
      </c>
      <c r="L37">
        <v>80</v>
      </c>
      <c r="M37">
        <f t="shared" si="11"/>
        <v>1.8518518518518519</v>
      </c>
      <c r="N37">
        <v>0.1</v>
      </c>
      <c r="O37">
        <v>2</v>
      </c>
      <c r="P37">
        <f t="shared" si="14"/>
        <v>134.68013468013467</v>
      </c>
      <c r="Q37">
        <f t="shared" si="12"/>
        <v>80</v>
      </c>
      <c r="R37">
        <f t="shared" si="13"/>
        <v>13.168724279835391</v>
      </c>
      <c r="S37">
        <f t="shared" si="15"/>
        <v>88.888888888888886</v>
      </c>
      <c r="T37">
        <f t="shared" ref="T37:T44" si="18">MIN(L37,P37)*K37</f>
        <v>540</v>
      </c>
      <c r="U37">
        <f t="shared" si="16"/>
        <v>97.777777777777786</v>
      </c>
      <c r="V37">
        <f t="shared" si="17"/>
        <v>594</v>
      </c>
      <c r="W37">
        <f t="shared" ref="W37:W44" si="19">S37/Q37</f>
        <v>1.1111111111111112</v>
      </c>
      <c r="X37">
        <f t="shared" ref="X37:X44" si="20">Q37/K37</f>
        <v>11.851851851851851</v>
      </c>
      <c r="Y37">
        <f t="shared" ref="Y37:Y44" si="21">X37*K37</f>
        <v>80</v>
      </c>
    </row>
    <row r="38" spans="9:25" x14ac:dyDescent="0.2">
      <c r="I38">
        <v>1000</v>
      </c>
      <c r="J38">
        <v>550</v>
      </c>
      <c r="K38">
        <f>J38/L38</f>
        <v>6.875</v>
      </c>
      <c r="L38">
        <v>80</v>
      </c>
      <c r="M38">
        <f t="shared" si="11"/>
        <v>1.8181818181818181</v>
      </c>
      <c r="N38">
        <v>0.1</v>
      </c>
      <c r="O38">
        <v>2</v>
      </c>
      <c r="P38">
        <f t="shared" si="14"/>
        <v>132.23140495867767</v>
      </c>
      <c r="Q38">
        <f t="shared" si="12"/>
        <v>100</v>
      </c>
      <c r="R38">
        <f t="shared" si="13"/>
        <v>16.161616161616163</v>
      </c>
      <c r="S38">
        <f t="shared" si="15"/>
        <v>111.11111111111111</v>
      </c>
      <c r="T38">
        <f t="shared" si="18"/>
        <v>550</v>
      </c>
      <c r="U38">
        <f t="shared" si="16"/>
        <v>122.22222222222223</v>
      </c>
      <c r="V38">
        <f t="shared" si="17"/>
        <v>605</v>
      </c>
      <c r="W38">
        <f t="shared" si="19"/>
        <v>1.1111111111111112</v>
      </c>
      <c r="X38">
        <f t="shared" si="20"/>
        <v>14.545454545454545</v>
      </c>
      <c r="Y38">
        <f t="shared" si="21"/>
        <v>100</v>
      </c>
    </row>
    <row r="39" spans="9:25" x14ac:dyDescent="0.2">
      <c r="I39">
        <v>1000</v>
      </c>
      <c r="J39">
        <v>600</v>
      </c>
      <c r="K39">
        <f t="shared" ref="K39:K44" si="22">J39/L39</f>
        <v>7.5</v>
      </c>
      <c r="L39">
        <v>80</v>
      </c>
      <c r="M39">
        <f t="shared" si="11"/>
        <v>1.6666666666666667</v>
      </c>
      <c r="N39">
        <v>0.1</v>
      </c>
      <c r="O39">
        <v>2</v>
      </c>
      <c r="P39">
        <f t="shared" si="14"/>
        <v>121.21212121212122</v>
      </c>
      <c r="Q39">
        <f t="shared" si="12"/>
        <v>200</v>
      </c>
      <c r="R39">
        <f t="shared" si="13"/>
        <v>29.62962962962963</v>
      </c>
      <c r="S39">
        <f t="shared" si="15"/>
        <v>222.22222222222223</v>
      </c>
      <c r="T39">
        <f t="shared" si="18"/>
        <v>600</v>
      </c>
      <c r="U39">
        <f t="shared" si="16"/>
        <v>244.44444444444446</v>
      </c>
      <c r="V39">
        <f t="shared" si="17"/>
        <v>660</v>
      </c>
      <c r="W39">
        <f t="shared" si="19"/>
        <v>1.1111111111111112</v>
      </c>
      <c r="X39">
        <f t="shared" si="20"/>
        <v>26.666666666666668</v>
      </c>
      <c r="Y39">
        <f t="shared" si="21"/>
        <v>200</v>
      </c>
    </row>
    <row r="40" spans="9:25" x14ac:dyDescent="0.2">
      <c r="I40">
        <v>1000</v>
      </c>
      <c r="J40">
        <v>700</v>
      </c>
      <c r="K40">
        <f t="shared" si="22"/>
        <v>8.75</v>
      </c>
      <c r="L40">
        <v>80</v>
      </c>
      <c r="M40">
        <f t="shared" si="11"/>
        <v>1.4285714285714286</v>
      </c>
      <c r="N40">
        <v>0.1</v>
      </c>
      <c r="O40">
        <v>2</v>
      </c>
      <c r="P40">
        <f t="shared" si="14"/>
        <v>103.8961038961039</v>
      </c>
      <c r="Q40">
        <f t="shared" si="12"/>
        <v>400</v>
      </c>
      <c r="R40">
        <f t="shared" si="13"/>
        <v>50.793650793650791</v>
      </c>
      <c r="S40">
        <f t="shared" si="15"/>
        <v>444.4444444444444</v>
      </c>
      <c r="T40">
        <f t="shared" si="18"/>
        <v>700</v>
      </c>
      <c r="U40">
        <f t="shared" si="16"/>
        <v>488.88888888888886</v>
      </c>
      <c r="V40">
        <f t="shared" si="17"/>
        <v>770.00000000000011</v>
      </c>
      <c r="W40">
        <f t="shared" si="19"/>
        <v>1.1111111111111109</v>
      </c>
      <c r="X40">
        <f t="shared" si="20"/>
        <v>45.714285714285715</v>
      </c>
      <c r="Y40">
        <f t="shared" si="21"/>
        <v>400</v>
      </c>
    </row>
    <row r="41" spans="9:25" x14ac:dyDescent="0.2">
      <c r="I41">
        <v>1000</v>
      </c>
      <c r="J41">
        <v>800</v>
      </c>
      <c r="K41">
        <f t="shared" si="22"/>
        <v>10</v>
      </c>
      <c r="L41">
        <v>80</v>
      </c>
      <c r="M41">
        <f t="shared" si="11"/>
        <v>1.25</v>
      </c>
      <c r="N41">
        <v>0.1</v>
      </c>
      <c r="O41">
        <v>2</v>
      </c>
      <c r="P41">
        <f t="shared" si="14"/>
        <v>90.909090909090907</v>
      </c>
      <c r="Q41">
        <f t="shared" si="12"/>
        <v>600</v>
      </c>
      <c r="R41">
        <f t="shared" si="13"/>
        <v>66.666666666666671</v>
      </c>
      <c r="S41">
        <f t="shared" si="15"/>
        <v>666.66666666666674</v>
      </c>
      <c r="T41">
        <f t="shared" si="18"/>
        <v>800</v>
      </c>
      <c r="U41">
        <f t="shared" si="16"/>
        <v>733.33333333333348</v>
      </c>
      <c r="V41">
        <f t="shared" si="17"/>
        <v>880.00000000000011</v>
      </c>
      <c r="W41">
        <f t="shared" si="19"/>
        <v>1.1111111111111112</v>
      </c>
      <c r="X41">
        <f t="shared" si="20"/>
        <v>60</v>
      </c>
      <c r="Y41">
        <f t="shared" si="21"/>
        <v>600</v>
      </c>
    </row>
    <row r="42" spans="9:25" x14ac:dyDescent="0.2">
      <c r="I42">
        <v>1000</v>
      </c>
      <c r="J42">
        <v>900</v>
      </c>
      <c r="K42">
        <f t="shared" si="22"/>
        <v>11.25</v>
      </c>
      <c r="L42">
        <v>80</v>
      </c>
      <c r="M42">
        <f t="shared" si="11"/>
        <v>1.1111111111111112</v>
      </c>
      <c r="N42">
        <v>0.1</v>
      </c>
      <c r="O42">
        <v>2</v>
      </c>
      <c r="P42">
        <f t="shared" si="14"/>
        <v>80.808080808080803</v>
      </c>
      <c r="Q42">
        <f t="shared" si="12"/>
        <v>800</v>
      </c>
      <c r="R42">
        <f t="shared" si="13"/>
        <v>79.012345679012341</v>
      </c>
      <c r="S42">
        <f t="shared" si="15"/>
        <v>888.8888888888888</v>
      </c>
      <c r="T42">
        <f t="shared" si="18"/>
        <v>900</v>
      </c>
      <c r="U42">
        <f t="shared" si="16"/>
        <v>977.77777777777771</v>
      </c>
      <c r="V42">
        <f t="shared" si="17"/>
        <v>990.00000000000011</v>
      </c>
      <c r="W42">
        <f t="shared" si="19"/>
        <v>1.1111111111111109</v>
      </c>
      <c r="X42">
        <f t="shared" si="20"/>
        <v>71.111111111111114</v>
      </c>
      <c r="Y42">
        <f t="shared" si="21"/>
        <v>800</v>
      </c>
    </row>
    <row r="43" spans="9:25" x14ac:dyDescent="0.2">
      <c r="I43">
        <v>1000</v>
      </c>
      <c r="J43">
        <v>1000</v>
      </c>
      <c r="K43">
        <f t="shared" si="22"/>
        <v>12.5</v>
      </c>
      <c r="L43">
        <v>80</v>
      </c>
      <c r="M43">
        <f t="shared" si="11"/>
        <v>1</v>
      </c>
      <c r="N43">
        <v>0.1</v>
      </c>
      <c r="O43">
        <v>2</v>
      </c>
      <c r="P43">
        <f t="shared" si="14"/>
        <v>72.72727272727272</v>
      </c>
      <c r="Q43">
        <f t="shared" si="12"/>
        <v>1000</v>
      </c>
      <c r="R43">
        <f t="shared" si="13"/>
        <v>88.888888888888886</v>
      </c>
      <c r="S43">
        <f t="shared" si="15"/>
        <v>909.09090909090901</v>
      </c>
      <c r="T43">
        <f t="shared" si="18"/>
        <v>909.09090909090901</v>
      </c>
      <c r="U43">
        <f t="shared" si="16"/>
        <v>1000</v>
      </c>
      <c r="V43">
        <f t="shared" si="17"/>
        <v>1000</v>
      </c>
      <c r="W43">
        <f>S43/Q43</f>
        <v>0.90909090909090906</v>
      </c>
      <c r="X43">
        <f t="shared" si="20"/>
        <v>80</v>
      </c>
      <c r="Y43">
        <f t="shared" si="21"/>
        <v>1000</v>
      </c>
    </row>
    <row r="44" spans="9:25" x14ac:dyDescent="0.2">
      <c r="I44">
        <v>1000</v>
      </c>
      <c r="J44">
        <v>1200</v>
      </c>
      <c r="K44">
        <f t="shared" si="22"/>
        <v>15</v>
      </c>
      <c r="L44">
        <v>80</v>
      </c>
      <c r="M44">
        <f t="shared" si="11"/>
        <v>0.83333333333333337</v>
      </c>
      <c r="N44">
        <v>0.1</v>
      </c>
      <c r="O44">
        <v>2</v>
      </c>
      <c r="P44">
        <f t="shared" si="14"/>
        <v>60.606060606060609</v>
      </c>
      <c r="Q44">
        <f t="shared" si="12"/>
        <v>1400</v>
      </c>
      <c r="R44">
        <f t="shared" si="13"/>
        <v>103.70370370370371</v>
      </c>
      <c r="S44">
        <f t="shared" si="15"/>
        <v>909.09090909090912</v>
      </c>
      <c r="T44">
        <f t="shared" si="18"/>
        <v>909.09090909090912</v>
      </c>
      <c r="U44">
        <f t="shared" si="16"/>
        <v>1000.0000000000001</v>
      </c>
      <c r="V44">
        <f t="shared" si="17"/>
        <v>1000.0000000000001</v>
      </c>
      <c r="W44">
        <f t="shared" si="19"/>
        <v>0.64935064935064934</v>
      </c>
      <c r="X44">
        <f t="shared" si="20"/>
        <v>93.333333333333329</v>
      </c>
      <c r="Y44">
        <f t="shared" si="21"/>
        <v>1400</v>
      </c>
    </row>
    <row r="46" spans="9:25" x14ac:dyDescent="0.2">
      <c r="P46" s="2" t="s">
        <v>21</v>
      </c>
    </row>
    <row r="47" spans="9:25" x14ac:dyDescent="0.2">
      <c r="P47" s="2" t="s">
        <v>22</v>
      </c>
    </row>
  </sheetData>
  <mergeCells count="3">
    <mergeCell ref="L7:P7"/>
    <mergeCell ref="I11:K11"/>
    <mergeCell ref="I30:K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EDY</cp:lastModifiedBy>
  <dcterms:created xsi:type="dcterms:W3CDTF">2023-03-26T04:28:48Z</dcterms:created>
  <dcterms:modified xsi:type="dcterms:W3CDTF">2023-03-26T07:52:46Z</dcterms:modified>
</cp:coreProperties>
</file>