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 activeTab="3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0" hidden="1">Hoja1!$A$1:$Y$1814</definedName>
  </definedNames>
  <calcPr calcId="124519"/>
</workbook>
</file>

<file path=xl/calcChain.xml><?xml version="1.0" encoding="utf-8"?>
<calcChain xmlns="http://schemas.openxmlformats.org/spreadsheetml/2006/main">
  <c r="X76" i="4"/>
  <c r="X75"/>
  <c r="X74"/>
  <c r="X73"/>
  <c r="X72"/>
  <c r="X71"/>
  <c r="X66"/>
  <c r="O76"/>
  <c r="O75"/>
  <c r="O74"/>
  <c r="O73"/>
  <c r="O72"/>
  <c r="O71"/>
  <c r="O70"/>
  <c r="L1112" i="3"/>
  <c r="L1099"/>
  <c r="L1093"/>
  <c r="L1092"/>
  <c r="L1091"/>
  <c r="L1087"/>
  <c r="L1086" s="1"/>
  <c r="L1083"/>
  <c r="L1081"/>
  <c r="L1080" s="1"/>
  <c r="L1079"/>
  <c r="L1078" s="1"/>
  <c r="L1077" s="1"/>
  <c r="L1076"/>
  <c r="L1075" s="1"/>
  <c r="L1073"/>
  <c r="L1013"/>
  <c r="L1014" s="1"/>
  <c r="L981"/>
  <c r="L885"/>
  <c r="L779"/>
  <c r="L763"/>
  <c r="L743"/>
  <c r="L677"/>
  <c r="L674"/>
  <c r="L673"/>
  <c r="L672"/>
  <c r="L670"/>
  <c r="L669"/>
  <c r="L667"/>
  <c r="L665"/>
  <c r="L664"/>
  <c r="L660"/>
  <c r="L658"/>
  <c r="L657"/>
  <c r="L656"/>
  <c r="L652"/>
  <c r="L651"/>
  <c r="L646"/>
  <c r="L644"/>
  <c r="L642"/>
  <c r="L636"/>
  <c r="L634"/>
  <c r="L625"/>
  <c r="L622"/>
  <c r="L614"/>
  <c r="L611"/>
  <c r="L607"/>
  <c r="L602"/>
  <c r="L598"/>
  <c r="L594"/>
  <c r="L589"/>
  <c r="L588"/>
  <c r="L584"/>
  <c r="L579"/>
  <c r="L586" s="1"/>
  <c r="L576"/>
  <c r="L573"/>
  <c r="L571"/>
  <c r="L567"/>
  <c r="L564"/>
  <c r="L563"/>
  <c r="L562"/>
  <c r="L556"/>
  <c r="L552"/>
  <c r="L549"/>
  <c r="L548"/>
  <c r="L544"/>
  <c r="L538"/>
  <c r="L520"/>
  <c r="L517"/>
  <c r="L516"/>
  <c r="L514"/>
  <c r="L510"/>
  <c r="L509"/>
  <c r="L503"/>
  <c r="L497"/>
  <c r="L493"/>
  <c r="L480"/>
  <c r="L470"/>
  <c r="L469"/>
  <c r="L446"/>
  <c r="L434"/>
  <c r="L425"/>
  <c r="L418"/>
  <c r="L415"/>
  <c r="L413"/>
  <c r="L409"/>
  <c r="L410" s="1"/>
  <c r="L411" s="1"/>
  <c r="L412" s="1"/>
  <c r="L408"/>
  <c r="L407"/>
  <c r="L406"/>
  <c r="L405"/>
  <c r="L404"/>
  <c r="L388"/>
  <c r="L387"/>
  <c r="L383"/>
  <c r="L380"/>
  <c r="L379"/>
  <c r="L366"/>
  <c r="L365"/>
  <c r="L362"/>
  <c r="L360"/>
  <c r="L357"/>
  <c r="L352"/>
  <c r="L338"/>
  <c r="L335"/>
  <c r="L328"/>
  <c r="L326"/>
  <c r="L321"/>
  <c r="L318"/>
  <c r="L315"/>
  <c r="L313"/>
  <c r="L312"/>
  <c r="L311"/>
  <c r="L305"/>
  <c r="L304"/>
  <c r="L300"/>
  <c r="L296"/>
  <c r="L279"/>
  <c r="L236"/>
  <c r="I985"/>
  <c r="I719"/>
  <c r="X1255"/>
  <c r="X1254"/>
  <c r="X1253"/>
  <c r="X1252"/>
  <c r="X1251"/>
  <c r="X1250"/>
  <c r="X1249"/>
  <c r="X1248"/>
  <c r="X1247"/>
  <c r="X1246"/>
  <c r="X1245"/>
  <c r="X1244"/>
  <c r="X1242"/>
  <c r="X1241"/>
  <c r="X1239"/>
  <c r="X1238"/>
  <c r="X1237"/>
  <c r="X1236"/>
  <c r="X1234"/>
  <c r="X1233"/>
  <c r="X1232"/>
  <c r="X1231"/>
  <c r="X1230"/>
  <c r="X1229"/>
  <c r="X1228"/>
  <c r="X1227"/>
  <c r="X1226"/>
  <c r="X1225"/>
  <c r="X1224"/>
  <c r="X1223"/>
  <c r="X1222"/>
  <c r="X1221"/>
  <c r="X1220"/>
  <c r="X1218"/>
  <c r="X1216"/>
  <c r="X1214"/>
  <c r="X1211"/>
  <c r="X1208"/>
  <c r="X1207"/>
  <c r="X1205"/>
  <c r="X1204"/>
  <c r="X1203"/>
  <c r="X1201"/>
  <c r="X1200"/>
  <c r="X1199"/>
  <c r="X1198"/>
  <c r="X1197"/>
  <c r="X1196"/>
  <c r="X1195"/>
  <c r="X1194"/>
  <c r="X1193"/>
  <c r="X1192"/>
  <c r="X1191"/>
  <c r="X1190"/>
  <c r="X1189"/>
  <c r="X1188"/>
  <c r="X1187"/>
  <c r="X1186"/>
  <c r="X1184"/>
  <c r="X1183"/>
  <c r="X1182"/>
  <c r="X1181"/>
  <c r="X1180"/>
  <c r="X1178"/>
  <c r="X1177"/>
  <c r="X1176"/>
  <c r="X1175"/>
  <c r="X1174"/>
  <c r="X1173"/>
  <c r="X1172"/>
  <c r="X1171"/>
  <c r="X1170"/>
  <c r="X1169"/>
  <c r="X1166"/>
  <c r="X1165"/>
  <c r="X1162"/>
  <c r="X1160"/>
  <c r="X1159"/>
  <c r="X1158"/>
  <c r="X1156"/>
  <c r="X1155"/>
  <c r="X1154"/>
  <c r="X1152"/>
  <c r="X1148"/>
  <c r="X1147"/>
  <c r="X1146"/>
  <c r="X1145"/>
  <c r="X1144"/>
  <c r="X1143"/>
  <c r="X1142"/>
  <c r="X1141"/>
  <c r="X1140"/>
  <c r="X1139"/>
  <c r="X1138"/>
  <c r="X1136"/>
  <c r="X1135"/>
  <c r="X1134"/>
  <c r="X1133"/>
  <c r="X1132"/>
  <c r="X1131"/>
  <c r="X1130"/>
  <c r="X1129"/>
  <c r="X1128"/>
  <c r="X1127"/>
  <c r="X1125"/>
  <c r="X1124"/>
  <c r="X1123"/>
  <c r="X1122"/>
  <c r="X1121"/>
  <c r="X1120"/>
  <c r="X1119"/>
  <c r="X1118"/>
  <c r="X1117"/>
  <c r="X1114"/>
  <c r="X1113"/>
  <c r="X1111"/>
  <c r="X1110"/>
  <c r="X1109"/>
  <c r="X1108"/>
  <c r="X1107"/>
  <c r="X1106"/>
  <c r="X1105"/>
  <c r="X1104"/>
  <c r="X1103"/>
  <c r="X1102"/>
  <c r="X1101"/>
  <c r="X1100"/>
  <c r="X1099"/>
  <c r="X1098"/>
  <c r="X1097"/>
  <c r="X1096"/>
  <c r="X1094"/>
  <c r="X1093"/>
  <c r="X1092"/>
  <c r="X1091"/>
  <c r="X1090"/>
  <c r="X1089"/>
  <c r="X1088"/>
  <c r="X1087"/>
  <c r="X1086"/>
  <c r="X1084"/>
  <c r="X1083"/>
  <c r="X1082"/>
  <c r="X1081"/>
  <c r="X1080"/>
  <c r="X1079"/>
  <c r="X1078"/>
  <c r="X1077"/>
  <c r="X1076"/>
  <c r="X1075"/>
  <c r="X1074"/>
  <c r="X1073"/>
  <c r="X1071"/>
  <c r="X1069"/>
  <c r="X1068"/>
  <c r="X1067"/>
  <c r="X1066"/>
  <c r="X1065"/>
  <c r="X1064"/>
  <c r="X1063"/>
  <c r="X1062"/>
  <c r="X1060"/>
  <c r="X1059"/>
  <c r="X1057"/>
  <c r="X1054"/>
  <c r="X1050"/>
  <c r="X1048"/>
  <c r="X1044"/>
  <c r="X1043"/>
  <c r="X1042"/>
  <c r="X1041"/>
  <c r="X1040"/>
  <c r="X1038"/>
  <c r="X1037"/>
  <c r="X1036"/>
  <c r="X1034"/>
  <c r="X1029"/>
  <c r="X1028"/>
  <c r="X1026"/>
  <c r="X1024"/>
  <c r="X1023"/>
  <c r="X1022"/>
  <c r="X1019"/>
  <c r="X1018"/>
  <c r="X1016"/>
  <c r="X1015"/>
  <c r="X1014"/>
  <c r="X1013"/>
  <c r="X1012"/>
  <c r="X1011"/>
  <c r="X1007"/>
  <c r="X1005"/>
  <c r="X1004"/>
  <c r="X1001"/>
  <c r="X999"/>
  <c r="X997"/>
  <c r="X996"/>
  <c r="X994"/>
  <c r="X993"/>
  <c r="X992"/>
  <c r="X991"/>
  <c r="X988"/>
  <c r="X987"/>
  <c r="X986"/>
  <c r="X985"/>
  <c r="X984"/>
  <c r="X983"/>
  <c r="X982"/>
  <c r="X980"/>
  <c r="X978"/>
  <c r="X977"/>
  <c r="X976"/>
  <c r="X975"/>
  <c r="X974"/>
  <c r="X973"/>
  <c r="X972"/>
  <c r="X971"/>
  <c r="X970"/>
  <c r="X969"/>
  <c r="X968"/>
  <c r="X967"/>
  <c r="X966"/>
  <c r="X965"/>
  <c r="X964"/>
  <c r="X963"/>
  <c r="X962"/>
  <c r="X961"/>
  <c r="X960"/>
  <c r="X959"/>
  <c r="X957"/>
  <c r="X955"/>
  <c r="X954"/>
  <c r="X953"/>
  <c r="X952"/>
  <c r="X951"/>
  <c r="X950"/>
  <c r="X949"/>
  <c r="X948"/>
  <c r="X947"/>
  <c r="X946"/>
  <c r="X945"/>
  <c r="X944"/>
  <c r="X943"/>
  <c r="X942"/>
  <c r="X941"/>
  <c r="X940"/>
  <c r="X939"/>
  <c r="X938"/>
  <c r="X937"/>
  <c r="X936"/>
  <c r="X935"/>
  <c r="X934"/>
  <c r="X933"/>
  <c r="X932"/>
  <c r="X931"/>
  <c r="X930"/>
  <c r="X929"/>
  <c r="X928"/>
  <c r="X927"/>
  <c r="X926"/>
  <c r="X925"/>
  <c r="X924"/>
  <c r="X922"/>
  <c r="X921"/>
  <c r="X920"/>
  <c r="X919"/>
  <c r="X918"/>
  <c r="X917"/>
  <c r="X916"/>
  <c r="X915"/>
  <c r="X914"/>
  <c r="X913"/>
  <c r="X912"/>
  <c r="X911"/>
  <c r="X910"/>
  <c r="X909"/>
  <c r="X905"/>
  <c r="X904"/>
  <c r="X903"/>
  <c r="X902"/>
  <c r="X901"/>
  <c r="X900"/>
  <c r="X899"/>
  <c r="X893"/>
  <c r="X891"/>
  <c r="X890"/>
  <c r="X889"/>
  <c r="X888"/>
  <c r="X887"/>
  <c r="X886"/>
  <c r="X885"/>
  <c r="X884"/>
  <c r="X882"/>
  <c r="X881"/>
  <c r="X880"/>
  <c r="X878"/>
  <c r="X877"/>
  <c r="X876"/>
  <c r="X875"/>
  <c r="X874"/>
  <c r="X873"/>
  <c r="X872"/>
  <c r="X871"/>
  <c r="X870"/>
  <c r="X869"/>
  <c r="X868"/>
  <c r="X867"/>
  <c r="X866"/>
  <c r="X865"/>
  <c r="X864"/>
  <c r="X863"/>
  <c r="X862"/>
  <c r="X861"/>
  <c r="X860"/>
  <c r="X859"/>
  <c r="X858"/>
  <c r="X856"/>
  <c r="X854"/>
  <c r="X853"/>
  <c r="X851"/>
  <c r="X848"/>
  <c r="X847"/>
  <c r="X846"/>
  <c r="X844"/>
  <c r="X843"/>
  <c r="X839"/>
  <c r="X838"/>
  <c r="X837"/>
  <c r="X836"/>
  <c r="X835"/>
  <c r="X834"/>
  <c r="X833"/>
  <c r="X832"/>
  <c r="X831"/>
  <c r="X830"/>
  <c r="X829"/>
  <c r="X828"/>
  <c r="X827"/>
  <c r="X826"/>
  <c r="X824"/>
  <c r="X823"/>
  <c r="X821"/>
  <c r="X820"/>
  <c r="X819"/>
  <c r="X818"/>
  <c r="X817"/>
  <c r="X816"/>
  <c r="X815"/>
  <c r="X814"/>
  <c r="X813"/>
  <c r="X812"/>
  <c r="X809"/>
  <c r="X806"/>
  <c r="X805"/>
  <c r="X804"/>
  <c r="X803"/>
  <c r="X802"/>
  <c r="X800"/>
  <c r="X799"/>
  <c r="X798"/>
  <c r="X797"/>
  <c r="X796"/>
  <c r="X795"/>
  <c r="X794"/>
  <c r="X793"/>
  <c r="X792"/>
  <c r="X791"/>
  <c r="X788"/>
  <c r="X787"/>
  <c r="X786"/>
  <c r="X785"/>
  <c r="X784"/>
  <c r="X783"/>
  <c r="X782"/>
  <c r="X780"/>
  <c r="X778"/>
  <c r="X777"/>
  <c r="X776"/>
  <c r="X774"/>
  <c r="X773"/>
  <c r="X772"/>
  <c r="X770"/>
  <c r="X769"/>
  <c r="X768"/>
  <c r="X764"/>
  <c r="X763"/>
  <c r="X762"/>
  <c r="X761"/>
  <c r="X760"/>
  <c r="X759"/>
  <c r="X758"/>
  <c r="X757"/>
  <c r="X756"/>
  <c r="X755"/>
  <c r="X754"/>
  <c r="X753"/>
  <c r="X752"/>
  <c r="X751"/>
  <c r="X750"/>
  <c r="X749"/>
  <c r="X746"/>
  <c r="X745"/>
  <c r="X744"/>
  <c r="X743"/>
  <c r="X742"/>
  <c r="X741"/>
  <c r="X740"/>
  <c r="X738"/>
  <c r="X737"/>
  <c r="X736"/>
  <c r="X734"/>
  <c r="X733"/>
  <c r="X731"/>
  <c r="X730"/>
  <c r="X729"/>
  <c r="X728"/>
  <c r="X727"/>
  <c r="X726"/>
  <c r="X725"/>
  <c r="X724"/>
  <c r="X723"/>
  <c r="X722"/>
  <c r="X721"/>
  <c r="X720"/>
  <c r="X719"/>
  <c r="X718"/>
  <c r="X717"/>
  <c r="X716"/>
  <c r="X715"/>
  <c r="X714"/>
  <c r="X713"/>
  <c r="X712"/>
  <c r="X711"/>
  <c r="X710"/>
  <c r="X709"/>
  <c r="X708"/>
  <c r="X707"/>
  <c r="X706"/>
  <c r="X705"/>
  <c r="X704"/>
  <c r="X703"/>
  <c r="X702"/>
  <c r="X701"/>
  <c r="X700"/>
  <c r="X699"/>
  <c r="X698"/>
  <c r="X697"/>
  <c r="X696"/>
  <c r="X695"/>
  <c r="X694"/>
  <c r="X693"/>
  <c r="X692"/>
  <c r="X691"/>
  <c r="X688"/>
  <c r="X686"/>
  <c r="X685"/>
  <c r="X684"/>
  <c r="X683"/>
  <c r="X681"/>
  <c r="X680"/>
  <c r="X679"/>
  <c r="X678"/>
  <c r="X677"/>
  <c r="X676"/>
  <c r="X675"/>
  <c r="X674"/>
  <c r="X672"/>
  <c r="X671"/>
  <c r="X670"/>
  <c r="X669"/>
  <c r="X668"/>
  <c r="X667"/>
  <c r="X666"/>
  <c r="X665"/>
  <c r="X664"/>
  <c r="X663"/>
  <c r="X660"/>
  <c r="X659"/>
  <c r="X658"/>
  <c r="X657"/>
  <c r="X656"/>
  <c r="X655"/>
  <c r="X654"/>
  <c r="X653"/>
  <c r="X651"/>
  <c r="X650"/>
  <c r="X649"/>
  <c r="X648"/>
  <c r="X647"/>
  <c r="X646"/>
  <c r="X645"/>
  <c r="X644"/>
  <c r="X643"/>
  <c r="X642"/>
  <c r="X641"/>
  <c r="X640"/>
  <c r="X639"/>
  <c r="X638"/>
  <c r="X637"/>
  <c r="X636"/>
  <c r="X635"/>
  <c r="X634"/>
  <c r="X633"/>
  <c r="X632"/>
  <c r="X631"/>
  <c r="X630"/>
  <c r="X629"/>
  <c r="X628"/>
  <c r="X627"/>
  <c r="X626"/>
  <c r="X625"/>
  <c r="X624"/>
  <c r="X623"/>
  <c r="X622"/>
  <c r="X621"/>
  <c r="X620"/>
  <c r="X619"/>
  <c r="X618"/>
  <c r="X617"/>
  <c r="X616"/>
  <c r="X615"/>
  <c r="X614"/>
  <c r="X613"/>
  <c r="X612"/>
  <c r="X611"/>
  <c r="X610"/>
  <c r="X609"/>
  <c r="X608"/>
  <c r="X607"/>
  <c r="X606"/>
  <c r="X605"/>
  <c r="X604"/>
  <c r="X603"/>
  <c r="X602"/>
  <c r="X601"/>
  <c r="X600"/>
  <c r="X599"/>
  <c r="X598"/>
  <c r="X597"/>
  <c r="X596"/>
  <c r="X595"/>
  <c r="X594"/>
  <c r="X593"/>
  <c r="X592"/>
  <c r="X591"/>
  <c r="X590"/>
  <c r="X589"/>
  <c r="X588"/>
  <c r="X587"/>
  <c r="X586"/>
  <c r="X585"/>
  <c r="X584"/>
  <c r="X583"/>
  <c r="X582"/>
  <c r="X581"/>
  <c r="X580"/>
  <c r="X579"/>
  <c r="X578"/>
  <c r="X577"/>
  <c r="X576"/>
  <c r="X575"/>
  <c r="X574"/>
  <c r="X573"/>
  <c r="X572"/>
  <c r="X571"/>
  <c r="X570"/>
  <c r="X569"/>
  <c r="X568"/>
  <c r="X567"/>
  <c r="X566"/>
  <c r="X565"/>
  <c r="X564"/>
  <c r="X563"/>
  <c r="X562"/>
  <c r="X561"/>
  <c r="X560"/>
  <c r="X559"/>
  <c r="X558"/>
  <c r="X557"/>
  <c r="X556"/>
  <c r="X555"/>
  <c r="X554"/>
  <c r="X553"/>
  <c r="X552"/>
  <c r="X551"/>
  <c r="X550"/>
  <c r="X549"/>
  <c r="X548"/>
  <c r="X547"/>
  <c r="X546"/>
  <c r="X545"/>
  <c r="X544"/>
  <c r="X543"/>
  <c r="X542"/>
  <c r="X541"/>
  <c r="X540"/>
  <c r="X539"/>
  <c r="X538"/>
  <c r="X537"/>
  <c r="X536"/>
  <c r="X535"/>
  <c r="X534"/>
  <c r="X533"/>
  <c r="X532"/>
  <c r="X531"/>
  <c r="X530"/>
  <c r="X529"/>
  <c r="X528"/>
  <c r="X527"/>
  <c r="X526"/>
  <c r="X525"/>
  <c r="X524"/>
  <c r="X523"/>
  <c r="X522"/>
  <c r="X521"/>
  <c r="X520"/>
  <c r="X519"/>
  <c r="X518"/>
  <c r="X517"/>
  <c r="X516"/>
  <c r="X515"/>
  <c r="X514"/>
  <c r="X513"/>
  <c r="X512"/>
  <c r="X511"/>
  <c r="X510"/>
  <c r="X509"/>
  <c r="X508"/>
  <c r="X507"/>
  <c r="X506"/>
  <c r="X505"/>
  <c r="X504"/>
  <c r="X503"/>
  <c r="X502"/>
  <c r="X501"/>
  <c r="X500"/>
  <c r="X499"/>
  <c r="X498"/>
  <c r="X497"/>
  <c r="X496"/>
  <c r="X494"/>
  <c r="X493"/>
  <c r="X492"/>
  <c r="X491"/>
  <c r="X490"/>
  <c r="X489"/>
  <c r="X488"/>
  <c r="X487"/>
  <c r="X486"/>
  <c r="X485"/>
  <c r="X484"/>
  <c r="X483"/>
  <c r="X482"/>
  <c r="X481"/>
  <c r="X480"/>
  <c r="X479"/>
  <c r="X478"/>
  <c r="X477"/>
  <c r="X476"/>
  <c r="X475"/>
  <c r="X474"/>
  <c r="X473"/>
  <c r="X472"/>
  <c r="X471"/>
  <c r="X470"/>
  <c r="X469"/>
  <c r="X468"/>
  <c r="X467"/>
  <c r="X466"/>
  <c r="X465"/>
  <c r="X464"/>
  <c r="X463"/>
  <c r="X462"/>
  <c r="X461"/>
  <c r="X460"/>
  <c r="X459"/>
  <c r="X458"/>
  <c r="X457"/>
  <c r="X456"/>
  <c r="X455"/>
  <c r="X454"/>
  <c r="X453"/>
  <c r="X452"/>
  <c r="X451"/>
  <c r="X450"/>
  <c r="X449"/>
  <c r="X448"/>
  <c r="X447"/>
  <c r="X446"/>
  <c r="X445"/>
  <c r="X444"/>
  <c r="X443"/>
  <c r="X442"/>
  <c r="X441"/>
  <c r="X440"/>
  <c r="X439"/>
  <c r="X438"/>
  <c r="X437"/>
  <c r="X436"/>
  <c r="X435"/>
  <c r="X434"/>
  <c r="X433"/>
  <c r="X432"/>
  <c r="X431"/>
  <c r="X430"/>
  <c r="X429"/>
  <c r="X428"/>
  <c r="X427"/>
  <c r="X426"/>
  <c r="X425"/>
  <c r="X424"/>
  <c r="X423"/>
  <c r="X422"/>
  <c r="X421"/>
  <c r="X420"/>
  <c r="X419"/>
  <c r="X418"/>
  <c r="X417"/>
  <c r="X416"/>
  <c r="X415"/>
  <c r="X414"/>
  <c r="X413"/>
  <c r="X412"/>
  <c r="X411"/>
  <c r="X410"/>
  <c r="X409"/>
  <c r="X408"/>
  <c r="X407"/>
  <c r="X406"/>
  <c r="X405"/>
  <c r="X404"/>
  <c r="X403"/>
  <c r="X402"/>
  <c r="X401"/>
  <c r="X400"/>
  <c r="X399"/>
  <c r="X398"/>
  <c r="X397"/>
  <c r="X396"/>
  <c r="X395"/>
  <c r="X394"/>
  <c r="X393"/>
  <c r="X392"/>
  <c r="X391"/>
  <c r="X390"/>
  <c r="X389"/>
  <c r="X388"/>
  <c r="X387"/>
  <c r="X386"/>
  <c r="X385"/>
  <c r="X384"/>
  <c r="X383"/>
  <c r="X382"/>
  <c r="X381"/>
  <c r="X380"/>
  <c r="X379"/>
  <c r="X378"/>
  <c r="X377"/>
  <c r="X376"/>
  <c r="X375"/>
  <c r="X374"/>
  <c r="X373"/>
  <c r="X372"/>
  <c r="X371"/>
  <c r="X370"/>
  <c r="X369"/>
  <c r="X368"/>
  <c r="X367"/>
  <c r="X366"/>
  <c r="X365"/>
  <c r="X363"/>
  <c r="X362"/>
  <c r="X361"/>
  <c r="X360"/>
  <c r="X359"/>
  <c r="X358"/>
  <c r="X357"/>
  <c r="X356"/>
  <c r="X355"/>
  <c r="X354"/>
  <c r="X353"/>
  <c r="X352"/>
  <c r="X351"/>
  <c r="X350"/>
  <c r="X349"/>
  <c r="X348"/>
  <c r="X347"/>
  <c r="X346"/>
  <c r="X345"/>
  <c r="X344"/>
  <c r="X343"/>
  <c r="X342"/>
  <c r="X341"/>
  <c r="X340"/>
  <c r="X339"/>
  <c r="X338"/>
  <c r="X337"/>
  <c r="X336"/>
  <c r="X335"/>
  <c r="X334"/>
  <c r="X333"/>
  <c r="X332"/>
  <c r="X331"/>
  <c r="X330"/>
  <c r="X329"/>
  <c r="X328"/>
  <c r="X327"/>
  <c r="X326"/>
  <c r="X325"/>
  <c r="X324"/>
  <c r="X323"/>
  <c r="X322"/>
  <c r="X320"/>
  <c r="X319"/>
  <c r="X318"/>
  <c r="X317"/>
  <c r="X316"/>
  <c r="X315"/>
  <c r="X314"/>
  <c r="X313"/>
  <c r="X312"/>
  <c r="X311"/>
  <c r="X310"/>
  <c r="X309"/>
  <c r="X308"/>
  <c r="X307"/>
  <c r="X306"/>
  <c r="X305"/>
  <c r="X304"/>
  <c r="X303"/>
  <c r="X302"/>
  <c r="X301"/>
  <c r="X300"/>
  <c r="X299"/>
  <c r="X298"/>
  <c r="X297"/>
  <c r="X296"/>
  <c r="X295"/>
  <c r="X294"/>
  <c r="X292"/>
  <c r="X291"/>
  <c r="X290"/>
  <c r="X289"/>
  <c r="X288"/>
  <c r="X287"/>
  <c r="X286"/>
  <c r="X285"/>
  <c r="X284"/>
  <c r="X283"/>
  <c r="X282"/>
  <c r="X281"/>
  <c r="X280"/>
  <c r="X279"/>
  <c r="X278"/>
  <c r="X277"/>
  <c r="X276"/>
  <c r="X275"/>
  <c r="X265"/>
  <c r="X257"/>
  <c r="X250"/>
  <c r="X249"/>
  <c r="X248"/>
  <c r="X247"/>
  <c r="X246"/>
  <c r="X245"/>
  <c r="X244"/>
  <c r="X243"/>
  <c r="X241"/>
  <c r="X240"/>
  <c r="X239"/>
  <c r="X238"/>
  <c r="X237"/>
  <c r="X236"/>
  <c r="X235"/>
  <c r="X233"/>
  <c r="X232"/>
  <c r="X231"/>
  <c r="X230"/>
  <c r="X229"/>
  <c r="X228"/>
  <c r="X227"/>
  <c r="X226"/>
  <c r="X223"/>
  <c r="P401"/>
  <c r="P400"/>
  <c r="P376"/>
  <c r="P367"/>
  <c r="P361"/>
  <c r="P353"/>
  <c r="I644" i="2"/>
  <c r="I645" s="1"/>
  <c r="I646" s="1"/>
  <c r="I647" s="1"/>
  <c r="I643"/>
  <c r="I632"/>
  <c r="I624"/>
  <c r="O548"/>
  <c r="O545"/>
  <c r="O540"/>
  <c r="O534"/>
  <c r="O533"/>
  <c r="P31" i="1"/>
  <c r="P35"/>
  <c r="P38"/>
  <c r="P39"/>
  <c r="P40"/>
  <c r="P41"/>
  <c r="P42"/>
  <c r="P43"/>
  <c r="P46"/>
  <c r="P47"/>
  <c r="P48"/>
  <c r="P49"/>
  <c r="P50"/>
  <c r="P51"/>
  <c r="P52"/>
  <c r="P53"/>
  <c r="P54"/>
  <c r="P55"/>
  <c r="P56"/>
  <c r="P58"/>
  <c r="P59"/>
  <c r="P60"/>
  <c r="P61"/>
  <c r="P62"/>
  <c r="P63"/>
  <c r="P64"/>
  <c r="P65"/>
  <c r="P67"/>
  <c r="P68"/>
  <c r="P69"/>
  <c r="P70"/>
  <c r="P71"/>
  <c r="P72"/>
  <c r="P73"/>
  <c r="P75"/>
  <c r="P76"/>
  <c r="P77"/>
  <c r="P78"/>
  <c r="P79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3"/>
  <c r="P104"/>
  <c r="P105"/>
  <c r="P106"/>
  <c r="P107"/>
  <c r="P108"/>
  <c r="P109"/>
  <c r="P110"/>
  <c r="P112"/>
  <c r="P113"/>
  <c r="P114"/>
  <c r="P115"/>
  <c r="P116"/>
  <c r="P117"/>
  <c r="P118"/>
  <c r="P119"/>
  <c r="P120"/>
  <c r="P784"/>
  <c r="P801"/>
  <c r="P826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9"/>
  <c r="P980"/>
  <c r="P981"/>
  <c r="P982"/>
  <c r="P983"/>
  <c r="P984"/>
  <c r="P985"/>
  <c r="P986"/>
  <c r="P987"/>
  <c r="P988"/>
  <c r="P989"/>
  <c r="P990"/>
  <c r="P991"/>
  <c r="P992"/>
  <c r="P993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1040"/>
  <c r="P1041"/>
  <c r="P1042"/>
  <c r="P1043"/>
  <c r="P1044"/>
  <c r="P1045"/>
  <c r="P1046"/>
  <c r="P1047"/>
  <c r="P1048"/>
  <c r="P1049"/>
  <c r="P1050"/>
  <c r="P1052"/>
  <c r="P1053"/>
  <c r="P1054"/>
  <c r="P1055"/>
  <c r="P1056"/>
  <c r="P1057"/>
  <c r="P1058"/>
  <c r="P1065"/>
  <c r="P1067"/>
  <c r="P1068"/>
  <c r="P1069"/>
  <c r="P1070"/>
  <c r="P1071"/>
  <c r="P1072"/>
  <c r="P1073"/>
  <c r="P1074"/>
  <c r="P1075"/>
  <c r="P1076"/>
  <c r="P1077"/>
  <c r="P1078"/>
  <c r="P1079"/>
  <c r="P1080"/>
  <c r="P1081"/>
  <c r="P1082"/>
  <c r="P1083"/>
  <c r="P1084"/>
  <c r="P1086"/>
  <c r="P1087"/>
  <c r="P1088"/>
  <c r="P1089"/>
  <c r="P1090"/>
  <c r="P1091"/>
  <c r="P1092"/>
  <c r="P1093"/>
  <c r="P1094"/>
  <c r="P1095"/>
  <c r="P1096"/>
  <c r="P1097"/>
  <c r="P1098"/>
  <c r="P1099"/>
  <c r="P1100"/>
  <c r="P1101"/>
  <c r="P1102"/>
  <c r="P1103"/>
  <c r="P1104"/>
  <c r="P1105"/>
  <c r="P1106"/>
  <c r="P1107"/>
  <c r="P1108"/>
  <c r="P1109"/>
  <c r="P1110"/>
  <c r="P1111"/>
  <c r="P1113"/>
  <c r="P1114"/>
  <c r="P1116"/>
  <c r="P1117"/>
  <c r="P1118"/>
  <c r="P1119"/>
  <c r="P1120"/>
  <c r="P1121"/>
  <c r="P1122"/>
  <c r="P1123"/>
  <c r="P1124"/>
  <c r="P1125"/>
  <c r="P1127"/>
  <c r="P1128"/>
  <c r="P1129"/>
  <c r="P1131"/>
  <c r="P1132"/>
  <c r="P1133"/>
  <c r="P1134"/>
  <c r="P1135"/>
  <c r="P1136"/>
  <c r="P1137"/>
  <c r="P1138"/>
  <c r="P1139"/>
  <c r="P1141"/>
  <c r="P1142"/>
  <c r="P1143"/>
  <c r="P1144"/>
  <c r="P1145"/>
  <c r="P1146"/>
  <c r="P1147"/>
  <c r="P1148"/>
  <c r="P1149"/>
  <c r="P1150"/>
  <c r="P1151"/>
  <c r="P1152"/>
  <c r="P1153"/>
  <c r="P1154"/>
  <c r="P1155"/>
  <c r="P1156"/>
  <c r="P1157"/>
  <c r="P1158"/>
  <c r="P1159"/>
  <c r="P1160"/>
  <c r="P1161"/>
  <c r="P1162"/>
  <c r="P1163"/>
  <c r="P1164"/>
  <c r="P1165"/>
  <c r="P1166"/>
  <c r="P1167"/>
  <c r="P1168"/>
  <c r="P1169"/>
  <c r="P1170"/>
  <c r="P1171"/>
  <c r="P1172"/>
  <c r="P1173"/>
  <c r="P1174"/>
  <c r="P1177"/>
  <c r="P1178"/>
  <c r="P1179"/>
  <c r="P1180"/>
  <c r="P1181"/>
  <c r="P1182"/>
  <c r="P1183"/>
  <c r="P1184"/>
  <c r="P1185"/>
  <c r="P1186"/>
  <c r="P1187"/>
  <c r="P1188"/>
  <c r="P1189"/>
  <c r="P1190"/>
  <c r="P1191"/>
  <c r="P1192"/>
  <c r="P1193"/>
  <c r="P1194"/>
  <c r="P1195"/>
  <c r="P1196"/>
  <c r="P1197"/>
  <c r="P1198"/>
  <c r="P1199"/>
  <c r="P1200"/>
  <c r="P1201"/>
  <c r="P1202"/>
  <c r="P1203"/>
  <c r="P1204"/>
  <c r="P1205"/>
  <c r="P1206"/>
  <c r="P1207"/>
  <c r="P1208"/>
  <c r="P1209"/>
  <c r="P1210"/>
  <c r="P1211"/>
  <c r="P1212"/>
  <c r="P1213"/>
  <c r="P1214"/>
  <c r="P1215"/>
  <c r="P1216"/>
  <c r="P1217"/>
  <c r="P1218"/>
  <c r="P1219"/>
  <c r="P1220"/>
  <c r="P1221"/>
  <c r="P1222"/>
  <c r="P1223"/>
  <c r="P1224"/>
  <c r="P1225"/>
  <c r="P1226"/>
  <c r="P1227"/>
  <c r="P1228"/>
  <c r="P1229"/>
  <c r="P1230"/>
  <c r="P1231"/>
  <c r="P1232"/>
  <c r="P1233"/>
  <c r="P1234"/>
  <c r="P1235"/>
  <c r="P1236"/>
  <c r="P1237"/>
  <c r="P1238"/>
  <c r="P1239"/>
  <c r="P1240"/>
  <c r="P1241"/>
  <c r="P1242"/>
  <c r="P1243"/>
  <c r="P1244"/>
  <c r="P1245"/>
  <c r="P1246"/>
  <c r="P1247"/>
  <c r="P1248"/>
  <c r="P1249"/>
  <c r="P1250"/>
  <c r="P1251"/>
  <c r="P1252"/>
  <c r="P1253"/>
  <c r="P1254"/>
  <c r="P1255"/>
  <c r="P1256"/>
  <c r="P1257"/>
  <c r="P1258"/>
  <c r="P1259"/>
  <c r="P1260"/>
  <c r="P1261"/>
  <c r="P1262"/>
  <c r="P1263"/>
  <c r="P1264"/>
  <c r="P1265"/>
  <c r="P1266"/>
  <c r="P1267"/>
  <c r="P1268"/>
  <c r="P1269"/>
  <c r="P1270"/>
  <c r="P1271"/>
  <c r="P1272"/>
  <c r="P1273"/>
  <c r="P1274"/>
  <c r="P1275"/>
  <c r="P1276"/>
  <c r="P1277"/>
  <c r="P1278"/>
  <c r="P1279"/>
  <c r="P1280"/>
  <c r="P1281"/>
  <c r="P1282"/>
  <c r="P1283"/>
  <c r="P1284"/>
  <c r="P1285"/>
  <c r="P1286"/>
  <c r="P1287"/>
  <c r="P1288"/>
  <c r="P1289"/>
  <c r="P1290"/>
  <c r="P1291"/>
  <c r="P1292"/>
  <c r="P1293"/>
  <c r="P1294"/>
  <c r="P1295"/>
  <c r="P1296"/>
  <c r="P1297"/>
  <c r="P1298"/>
  <c r="P1299"/>
  <c r="P1300"/>
  <c r="P1301"/>
  <c r="P1302"/>
  <c r="P1303"/>
  <c r="P1304"/>
  <c r="P1305"/>
  <c r="P1306"/>
  <c r="P1307"/>
  <c r="P1308"/>
  <c r="P1309"/>
  <c r="P1310"/>
  <c r="P1311"/>
  <c r="P1312"/>
  <c r="P1313"/>
  <c r="P1314"/>
  <c r="P1315"/>
  <c r="P1316"/>
  <c r="P1317"/>
  <c r="P1318"/>
  <c r="P1319"/>
  <c r="P1320"/>
  <c r="P1321"/>
  <c r="P1322"/>
  <c r="P1323"/>
  <c r="P1324"/>
  <c r="P1325"/>
  <c r="P1326"/>
  <c r="P1327"/>
  <c r="P1328"/>
  <c r="P1329"/>
  <c r="P1330"/>
  <c r="P1331"/>
  <c r="P1332"/>
  <c r="P1333"/>
  <c r="P1334"/>
  <c r="P1335"/>
  <c r="P1336"/>
  <c r="P1337"/>
  <c r="P1338"/>
  <c r="P1339"/>
  <c r="P1340"/>
  <c r="P1341"/>
  <c r="P1342"/>
  <c r="P1343"/>
  <c r="P1344"/>
  <c r="P1345"/>
  <c r="P1346"/>
  <c r="P1347"/>
  <c r="P1348"/>
  <c r="P1349"/>
  <c r="P1350"/>
  <c r="P1351"/>
  <c r="P1352"/>
  <c r="P1353"/>
  <c r="P1354"/>
  <c r="P1355"/>
  <c r="P1356"/>
  <c r="P1357"/>
  <c r="P1358"/>
  <c r="P1359"/>
  <c r="P1360"/>
  <c r="P1361"/>
  <c r="P1362"/>
  <c r="P1363"/>
  <c r="P1364"/>
  <c r="P1365"/>
  <c r="P1366"/>
  <c r="P1367"/>
  <c r="P1368"/>
  <c r="P1369"/>
  <c r="P1370"/>
  <c r="P1371"/>
  <c r="P1372"/>
  <c r="P1373"/>
  <c r="P1374"/>
  <c r="P1375"/>
  <c r="P1376"/>
  <c r="P1377"/>
  <c r="P1378"/>
  <c r="P1379"/>
  <c r="P1380"/>
  <c r="P1381"/>
  <c r="P1382"/>
  <c r="P1383"/>
  <c r="P1384"/>
  <c r="P1385"/>
  <c r="P1386"/>
  <c r="P1387"/>
  <c r="P1388"/>
  <c r="P1389"/>
  <c r="P1390"/>
  <c r="P1391"/>
  <c r="P1392"/>
  <c r="P1393"/>
  <c r="P1394"/>
  <c r="P1395"/>
  <c r="P1396"/>
  <c r="P1397"/>
  <c r="P1398"/>
  <c r="P1399"/>
  <c r="P1400"/>
  <c r="P1401"/>
  <c r="P1402"/>
  <c r="P1403"/>
  <c r="P1404"/>
  <c r="P1405"/>
  <c r="P1406"/>
  <c r="P1407"/>
  <c r="P1408"/>
  <c r="P1409"/>
  <c r="P1410"/>
  <c r="P1411"/>
  <c r="P1412"/>
  <c r="P1413"/>
  <c r="P1414"/>
  <c r="P1415"/>
  <c r="P1416"/>
  <c r="P1417"/>
  <c r="P1418"/>
  <c r="P1419"/>
  <c r="P1420"/>
  <c r="P1421"/>
  <c r="P1422"/>
  <c r="P1423"/>
  <c r="P1424"/>
  <c r="P1425"/>
  <c r="P1426"/>
  <c r="P1427"/>
  <c r="P1428"/>
  <c r="P1429"/>
  <c r="P1430"/>
  <c r="P1431"/>
  <c r="P1432"/>
  <c r="P1433"/>
  <c r="P1434"/>
  <c r="P1435"/>
  <c r="P1436"/>
  <c r="P1437"/>
  <c r="P1438"/>
  <c r="P1439"/>
  <c r="P1440"/>
  <c r="P1441"/>
  <c r="P1442"/>
  <c r="P1443"/>
  <c r="P1444"/>
  <c r="P1445"/>
  <c r="P1446"/>
  <c r="P1447"/>
  <c r="P1448"/>
  <c r="P1449"/>
  <c r="P1450"/>
  <c r="P1451"/>
  <c r="P1452"/>
  <c r="P1453"/>
  <c r="P1454"/>
  <c r="P1455"/>
  <c r="P1456"/>
  <c r="P1457"/>
  <c r="P1458"/>
  <c r="P1459"/>
  <c r="P1460"/>
  <c r="P1461"/>
  <c r="P1462"/>
  <c r="P1463"/>
  <c r="P1464"/>
  <c r="P1465"/>
  <c r="P1466"/>
  <c r="P1467"/>
  <c r="P1469"/>
  <c r="P1470"/>
  <c r="P1471"/>
  <c r="P1472"/>
  <c r="P1473"/>
  <c r="P1474"/>
  <c r="P1475"/>
  <c r="P1476"/>
  <c r="P1477"/>
  <c r="P1478"/>
  <c r="P1479"/>
  <c r="P1480"/>
  <c r="P1481"/>
  <c r="P1482"/>
  <c r="P1483"/>
  <c r="P1484"/>
  <c r="P1485"/>
  <c r="P1486"/>
  <c r="P1487"/>
  <c r="P1488"/>
  <c r="P1489"/>
  <c r="P1490"/>
  <c r="P1491"/>
  <c r="P1492"/>
  <c r="P1493"/>
  <c r="P1494"/>
  <c r="P1495"/>
  <c r="P1496"/>
  <c r="P1497"/>
  <c r="P1498"/>
  <c r="P1499"/>
  <c r="P1500"/>
  <c r="P1501"/>
  <c r="P1502"/>
  <c r="P1503"/>
  <c r="P1504"/>
  <c r="P1505"/>
  <c r="P1506"/>
  <c r="P1507"/>
  <c r="P1508"/>
  <c r="P1509"/>
  <c r="P1510"/>
  <c r="P1511"/>
  <c r="P1512"/>
  <c r="P1513"/>
  <c r="P1514"/>
  <c r="P1515"/>
  <c r="P1516"/>
  <c r="P1517"/>
  <c r="P1518"/>
  <c r="P1519"/>
  <c r="P1520"/>
  <c r="P1521"/>
  <c r="P1522"/>
  <c r="P1523"/>
  <c r="P1524"/>
  <c r="P1525"/>
  <c r="P1526"/>
  <c r="P1527"/>
  <c r="P1528"/>
  <c r="P1529"/>
  <c r="P1530"/>
  <c r="P1531"/>
  <c r="P1532"/>
  <c r="P1533"/>
  <c r="P1534"/>
  <c r="P1535"/>
  <c r="P1537"/>
  <c r="P1538"/>
  <c r="P1539"/>
  <c r="P1540"/>
  <c r="P1541"/>
  <c r="P1542"/>
  <c r="P1543"/>
  <c r="P1544"/>
  <c r="P1545"/>
  <c r="P1546"/>
  <c r="P1547"/>
  <c r="P1548"/>
  <c r="P1549"/>
  <c r="P1550"/>
  <c r="P1551"/>
  <c r="P1552"/>
  <c r="P1553"/>
  <c r="P1555"/>
  <c r="P1556"/>
  <c r="P1557"/>
  <c r="P1559"/>
  <c r="P1560"/>
  <c r="P1561"/>
  <c r="P1562"/>
  <c r="P1563"/>
  <c r="P1564"/>
  <c r="P1565"/>
  <c r="P1566"/>
  <c r="P1567"/>
  <c r="P1568"/>
  <c r="P1569"/>
  <c r="P1570"/>
  <c r="P1571"/>
  <c r="P1572"/>
  <c r="P1573"/>
  <c r="P1574"/>
  <c r="P1575"/>
  <c r="P1576"/>
  <c r="P1577"/>
  <c r="P1578"/>
  <c r="P1579"/>
  <c r="P1580"/>
  <c r="P1581"/>
  <c r="P1582"/>
  <c r="P1583"/>
  <c r="P1584"/>
  <c r="P1585"/>
  <c r="P1586"/>
  <c r="P1587"/>
  <c r="P1588"/>
  <c r="P1589"/>
  <c r="P1590"/>
  <c r="P1591"/>
  <c r="P1592"/>
  <c r="P1593"/>
  <c r="P1594"/>
  <c r="P1595"/>
  <c r="P1596"/>
  <c r="P1597"/>
  <c r="P1598"/>
  <c r="P1599"/>
  <c r="P1600"/>
  <c r="P1601"/>
  <c r="P1602"/>
  <c r="P1603"/>
  <c r="P1604"/>
  <c r="P1605"/>
  <c r="P1606"/>
  <c r="P1607"/>
  <c r="P1608"/>
  <c r="P1609"/>
  <c r="P1610"/>
  <c r="P1611"/>
  <c r="P1612"/>
  <c r="P1613"/>
  <c r="P1614"/>
  <c r="P1615"/>
  <c r="P1616"/>
  <c r="P1617"/>
  <c r="P1618"/>
  <c r="P1619"/>
  <c r="P1620"/>
  <c r="P1621"/>
  <c r="P1622"/>
  <c r="P1623"/>
  <c r="P1624"/>
  <c r="P1625"/>
  <c r="P1626"/>
  <c r="P1627"/>
  <c r="P1628"/>
  <c r="P1629"/>
  <c r="P1630"/>
  <c r="P1631"/>
  <c r="P1632"/>
  <c r="P1633"/>
  <c r="P1634"/>
  <c r="P1635"/>
  <c r="P1636"/>
  <c r="P1637"/>
  <c r="P1638"/>
  <c r="P1639"/>
  <c r="P1640"/>
  <c r="P1641"/>
  <c r="P1642"/>
  <c r="P1643"/>
  <c r="P1644"/>
  <c r="P1645"/>
  <c r="P1646"/>
  <c r="P1647"/>
  <c r="P1648"/>
  <c r="P1649"/>
  <c r="P1650"/>
  <c r="P1651"/>
  <c r="P1652"/>
  <c r="P1653"/>
  <c r="P1654"/>
  <c r="P1655"/>
  <c r="P1656"/>
  <c r="P1657"/>
  <c r="P1658"/>
  <c r="P1659"/>
  <c r="P1660"/>
  <c r="P1661"/>
  <c r="P1662"/>
  <c r="P1663"/>
  <c r="P1664"/>
  <c r="P1665"/>
  <c r="P1666"/>
  <c r="P1667"/>
  <c r="P1668"/>
  <c r="P1669"/>
  <c r="P1670"/>
  <c r="P1671"/>
  <c r="P1672"/>
  <c r="P1673"/>
  <c r="P1674"/>
  <c r="P1675"/>
  <c r="P1676"/>
  <c r="P1677"/>
  <c r="P1678"/>
  <c r="P1679"/>
  <c r="P1680"/>
  <c r="P1681"/>
  <c r="P1682"/>
  <c r="P1683"/>
  <c r="P1684"/>
  <c r="P1685"/>
  <c r="P1686"/>
  <c r="P1687"/>
  <c r="P1688"/>
  <c r="P1689"/>
  <c r="P1690"/>
  <c r="P1691"/>
  <c r="P1692"/>
  <c r="P1693"/>
  <c r="P1694"/>
  <c r="P1695"/>
  <c r="P1696"/>
  <c r="P1697"/>
  <c r="P1698"/>
  <c r="P1699"/>
  <c r="P1700"/>
  <c r="P1701"/>
  <c r="P1702"/>
  <c r="P1703"/>
  <c r="P1704"/>
  <c r="P1705"/>
  <c r="P1706"/>
  <c r="P1707"/>
  <c r="P1708"/>
  <c r="P1709"/>
  <c r="P1710"/>
  <c r="P1711"/>
  <c r="P1712"/>
  <c r="P1713"/>
  <c r="P1714"/>
  <c r="P1715"/>
  <c r="P1716"/>
  <c r="P1717"/>
  <c r="P1718"/>
  <c r="P1719"/>
  <c r="P1720"/>
  <c r="P1721"/>
  <c r="P1722"/>
  <c r="P1723"/>
  <c r="P1724"/>
  <c r="P1725"/>
  <c r="P1726"/>
  <c r="P1727"/>
  <c r="P1728"/>
  <c r="P1729"/>
  <c r="P1730"/>
  <c r="P1731"/>
  <c r="P1732"/>
  <c r="P1733"/>
  <c r="P1734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1005"/>
  <c r="Q1006"/>
  <c r="Q1007"/>
  <c r="Q1008"/>
  <c r="Q1009"/>
  <c r="Q1010"/>
  <c r="Q1011"/>
  <c r="Q1012"/>
  <c r="Q1013"/>
  <c r="Q1014"/>
  <c r="Q1015"/>
  <c r="Q1016"/>
  <c r="Q1017"/>
  <c r="Q1018"/>
  <c r="Q1019"/>
  <c r="Q1020"/>
  <c r="Q1021"/>
  <c r="Q1022"/>
  <c r="Q1023"/>
  <c r="Q1024"/>
  <c r="Q1025"/>
  <c r="Q1026"/>
  <c r="Q1027"/>
  <c r="Q1028"/>
  <c r="Q1029"/>
  <c r="Q1030"/>
  <c r="Q1031"/>
  <c r="Q1032"/>
  <c r="Q1033"/>
  <c r="Q1034"/>
  <c r="Q1035"/>
  <c r="Q1036"/>
  <c r="Q1037"/>
  <c r="Q1038"/>
  <c r="Q1039"/>
  <c r="Q1040"/>
  <c r="Q1041"/>
  <c r="Q1042"/>
  <c r="Q1043"/>
  <c r="Q1044"/>
  <c r="Q1045"/>
  <c r="Q1046"/>
  <c r="Q1047"/>
  <c r="Q1048"/>
  <c r="Q1049"/>
  <c r="Q1050"/>
  <c r="Q1051"/>
  <c r="Q1052"/>
  <c r="Q1053"/>
  <c r="Q1054"/>
  <c r="Q1055"/>
  <c r="Q1056"/>
  <c r="Q1057"/>
  <c r="Q1058"/>
  <c r="Q1059"/>
  <c r="Q1060"/>
  <c r="Q1061"/>
  <c r="Q1062"/>
  <c r="Q1063"/>
  <c r="Q1064"/>
  <c r="Q1065"/>
  <c r="Q1066"/>
  <c r="Q1067"/>
  <c r="Q1068"/>
  <c r="Q1069"/>
  <c r="Q1070"/>
  <c r="Q1071"/>
  <c r="Q1072"/>
  <c r="Q1073"/>
  <c r="Q1074"/>
  <c r="Q1075"/>
  <c r="Q1076"/>
  <c r="Q1077"/>
  <c r="Q1078"/>
  <c r="Q1079"/>
  <c r="Q1080"/>
  <c r="Q1081"/>
  <c r="Q1082"/>
  <c r="Q1083"/>
  <c r="Q1084"/>
  <c r="Q1085"/>
  <c r="Q1086"/>
  <c r="Q1087"/>
  <c r="Q1088"/>
  <c r="Q1089"/>
  <c r="Q1090"/>
  <c r="Q1091"/>
  <c r="Q1092"/>
  <c r="Q1093"/>
  <c r="Q1094"/>
  <c r="Q1095"/>
  <c r="Q1096"/>
  <c r="Q1097"/>
  <c r="Q1098"/>
  <c r="Q1099"/>
  <c r="Q1100"/>
  <c r="Q1101"/>
  <c r="Q1102"/>
  <c r="Q1103"/>
  <c r="Q1104"/>
  <c r="Q1105"/>
  <c r="Q1106"/>
  <c r="Q1107"/>
  <c r="Q1108"/>
  <c r="Q1109"/>
  <c r="Q1110"/>
  <c r="Q1111"/>
  <c r="Q1112"/>
  <c r="Q1113"/>
  <c r="Q1114"/>
  <c r="Q1115"/>
  <c r="Q1116"/>
  <c r="Q1117"/>
  <c r="Q1118"/>
  <c r="Q1119"/>
  <c r="Q1120"/>
  <c r="Q1121"/>
  <c r="Q1122"/>
  <c r="Q1123"/>
  <c r="Q1124"/>
  <c r="Q1125"/>
  <c r="Q1126"/>
  <c r="Q1127"/>
  <c r="Q1128"/>
  <c r="Q1129"/>
  <c r="Q1130"/>
  <c r="Q1131"/>
  <c r="Q1132"/>
  <c r="Q1133"/>
  <c r="Q1134"/>
  <c r="Q1135"/>
  <c r="Q1136"/>
  <c r="Q1137"/>
  <c r="Q1138"/>
  <c r="Q1139"/>
  <c r="Q1140"/>
  <c r="Q1141"/>
  <c r="Q1142"/>
  <c r="Q1143"/>
  <c r="Q1144"/>
  <c r="Q1145"/>
  <c r="Q1146"/>
  <c r="Q1147"/>
  <c r="Q1148"/>
  <c r="Q1149"/>
  <c r="Q1150"/>
  <c r="Q1151"/>
  <c r="Q1152"/>
  <c r="Q1153"/>
  <c r="Q1154"/>
  <c r="Q1155"/>
  <c r="Q1156"/>
  <c r="Q1157"/>
  <c r="Q1158"/>
  <c r="Q1159"/>
  <c r="Q1160"/>
  <c r="Q1161"/>
  <c r="Q1162"/>
  <c r="Q1163"/>
  <c r="Q1164"/>
  <c r="Q1165"/>
  <c r="Q1166"/>
  <c r="Q1167"/>
  <c r="Q1168"/>
  <c r="Q1169"/>
  <c r="Q1170"/>
  <c r="Q1171"/>
  <c r="Q1172"/>
  <c r="Q1173"/>
  <c r="Q1174"/>
  <c r="Q1175"/>
  <c r="Q1176"/>
  <c r="Q1177"/>
  <c r="Q1178"/>
  <c r="Q1179"/>
  <c r="Q1180"/>
  <c r="Q1181"/>
  <c r="Q1182"/>
  <c r="Q1183"/>
  <c r="Q1184"/>
  <c r="Q1185"/>
  <c r="Q1186"/>
  <c r="Q1187"/>
  <c r="Q1188"/>
  <c r="Q1189"/>
  <c r="Q1190"/>
  <c r="Q1191"/>
  <c r="Q1192"/>
  <c r="Q1193"/>
  <c r="Q1194"/>
  <c r="Q1195"/>
  <c r="Q1196"/>
  <c r="Q1197"/>
  <c r="Q1198"/>
  <c r="Q1199"/>
  <c r="Q1200"/>
  <c r="Q1201"/>
  <c r="Q1202"/>
  <c r="Q1203"/>
  <c r="Q1204"/>
  <c r="Q1205"/>
  <c r="Q1206"/>
  <c r="Q1207"/>
  <c r="Q1208"/>
  <c r="Q1209"/>
  <c r="Q1210"/>
  <c r="Q1211"/>
  <c r="Q1212"/>
  <c r="Q1213"/>
  <c r="Q1214"/>
  <c r="Q1215"/>
  <c r="Q1216"/>
  <c r="Q1217"/>
  <c r="Q1218"/>
  <c r="Q1219"/>
  <c r="Q1220"/>
  <c r="Q1221"/>
  <c r="Q1222"/>
  <c r="Q1223"/>
  <c r="Q1224"/>
  <c r="Q1225"/>
  <c r="Q1226"/>
  <c r="Q1227"/>
  <c r="Q1228"/>
  <c r="Q1229"/>
  <c r="Q1230"/>
  <c r="Q1231"/>
  <c r="Q1232"/>
  <c r="Q1233"/>
  <c r="Q1234"/>
  <c r="Q1235"/>
  <c r="Q1236"/>
  <c r="Q1237"/>
  <c r="Q1238"/>
  <c r="Q1239"/>
  <c r="Q1240"/>
  <c r="Q1241"/>
  <c r="Q1242"/>
  <c r="Q1243"/>
  <c r="Q1244"/>
  <c r="Q1245"/>
  <c r="Q1246"/>
  <c r="Q1247"/>
  <c r="Q1248"/>
  <c r="Q1249"/>
  <c r="Q1250"/>
  <c r="Q1251"/>
  <c r="Q1252"/>
  <c r="Q1253"/>
  <c r="Q1254"/>
  <c r="Q1255"/>
  <c r="Q1256"/>
  <c r="Q1257"/>
  <c r="Q1258"/>
  <c r="Q1259"/>
  <c r="Q1260"/>
  <c r="Q1261"/>
  <c r="Q1262"/>
  <c r="Q1263"/>
  <c r="Q1264"/>
  <c r="Q1265"/>
  <c r="Q1266"/>
  <c r="Q1267"/>
  <c r="Q1268"/>
  <c r="Q1269"/>
  <c r="Q1270"/>
  <c r="Q1271"/>
  <c r="Q1272"/>
  <c r="Q1273"/>
  <c r="Q1274"/>
  <c r="Q1275"/>
  <c r="Q1276"/>
  <c r="Q1277"/>
  <c r="Q1278"/>
  <c r="Q1279"/>
  <c r="Q1280"/>
  <c r="Q1281"/>
  <c r="Q1282"/>
  <c r="Q1283"/>
  <c r="Q1284"/>
  <c r="Q1285"/>
  <c r="Q1286"/>
  <c r="Q1287"/>
  <c r="Q1288"/>
  <c r="Q1289"/>
  <c r="Q1290"/>
  <c r="Q1291"/>
  <c r="Q1292"/>
  <c r="Q1293"/>
  <c r="Q1294"/>
  <c r="Q1295"/>
  <c r="Q1296"/>
  <c r="Q1297"/>
  <c r="Q1298"/>
  <c r="Q1299"/>
  <c r="Q1300"/>
  <c r="Q1301"/>
  <c r="Q1302"/>
  <c r="Q1303"/>
  <c r="Q1304"/>
  <c r="Q1305"/>
  <c r="Q1306"/>
  <c r="Q1307"/>
  <c r="Q1308"/>
  <c r="Q1309"/>
  <c r="Q1310"/>
  <c r="Q1311"/>
  <c r="Q1312"/>
  <c r="Q1313"/>
  <c r="Q1314"/>
  <c r="Q1315"/>
  <c r="Q1316"/>
  <c r="Q1317"/>
  <c r="Q1318"/>
  <c r="Q1319"/>
  <c r="Q1320"/>
  <c r="Q1321"/>
  <c r="Q1322"/>
  <c r="Q1323"/>
  <c r="Q1324"/>
  <c r="Q1325"/>
  <c r="Q1326"/>
  <c r="Q1327"/>
  <c r="Q1328"/>
  <c r="Q1329"/>
  <c r="Q1330"/>
  <c r="Q1331"/>
  <c r="Q1332"/>
  <c r="Q1333"/>
  <c r="Q1334"/>
  <c r="Q1335"/>
  <c r="Q1336"/>
  <c r="Q1337"/>
  <c r="Q1338"/>
  <c r="Q1339"/>
  <c r="Q1340"/>
  <c r="Q1341"/>
  <c r="Q1342"/>
  <c r="Q1343"/>
  <c r="Q1344"/>
  <c r="Q1345"/>
  <c r="Q1346"/>
  <c r="Q1347"/>
  <c r="Q1348"/>
  <c r="Q1349"/>
  <c r="Q1350"/>
  <c r="Q1351"/>
  <c r="Q1352"/>
  <c r="Q1353"/>
  <c r="Q1354"/>
  <c r="Q1355"/>
  <c r="Q1356"/>
  <c r="Q1357"/>
  <c r="Q1358"/>
  <c r="Q1359"/>
  <c r="Q1360"/>
  <c r="Q1361"/>
  <c r="Q1362"/>
  <c r="Q1363"/>
  <c r="Q1364"/>
  <c r="Q1365"/>
  <c r="Q1366"/>
  <c r="Q1367"/>
  <c r="Q1368"/>
  <c r="Q1369"/>
  <c r="Q1370"/>
  <c r="Q1371"/>
  <c r="Q1372"/>
  <c r="Q1373"/>
  <c r="Q1374"/>
  <c r="Q1375"/>
  <c r="Q1376"/>
  <c r="Q1377"/>
  <c r="Q1378"/>
  <c r="Q1379"/>
  <c r="Q1380"/>
  <c r="Q1381"/>
  <c r="Q1382"/>
  <c r="Q1383"/>
  <c r="Q1384"/>
  <c r="Q1385"/>
  <c r="Q1386"/>
  <c r="Q1387"/>
  <c r="Q1388"/>
  <c r="Q1389"/>
  <c r="Q1390"/>
  <c r="Q1391"/>
  <c r="Q1392"/>
  <c r="Q1393"/>
  <c r="Q1394"/>
  <c r="Q1395"/>
  <c r="Q1396"/>
  <c r="Q1397"/>
  <c r="Q1398"/>
  <c r="Q1399"/>
  <c r="Q1400"/>
  <c r="Q1401"/>
  <c r="Q1402"/>
  <c r="Q1403"/>
  <c r="Q1404"/>
  <c r="Q1405"/>
  <c r="Q1406"/>
  <c r="Q1407"/>
  <c r="Q1408"/>
  <c r="Q1409"/>
  <c r="Q1410"/>
  <c r="Q1411"/>
  <c r="Q1412"/>
  <c r="Q1413"/>
  <c r="Q1414"/>
  <c r="Q1415"/>
  <c r="Q1416"/>
  <c r="Q1417"/>
  <c r="Q1418"/>
  <c r="Q1419"/>
  <c r="Q1420"/>
  <c r="Q1421"/>
  <c r="Q1422"/>
  <c r="Q1423"/>
  <c r="Q1424"/>
  <c r="Q1425"/>
  <c r="Q1426"/>
  <c r="Q1427"/>
  <c r="Q1428"/>
  <c r="Q1429"/>
  <c r="Q1430"/>
  <c r="Q1431"/>
  <c r="Q1432"/>
  <c r="Q1433"/>
  <c r="Q1434"/>
  <c r="Q1435"/>
  <c r="Q1436"/>
  <c r="Q1437"/>
  <c r="Q1438"/>
  <c r="Q1439"/>
  <c r="Q1440"/>
  <c r="Q1441"/>
  <c r="Q1442"/>
  <c r="Q1443"/>
  <c r="Q1444"/>
  <c r="Q1445"/>
  <c r="Q1446"/>
  <c r="Q1447"/>
  <c r="Q1448"/>
  <c r="Q1449"/>
  <c r="Q1450"/>
  <c r="Q1451"/>
  <c r="Q1452"/>
  <c r="Q1453"/>
  <c r="Q1454"/>
  <c r="Q1455"/>
  <c r="Q1456"/>
  <c r="Q1457"/>
  <c r="Q1458"/>
  <c r="Q1459"/>
  <c r="Q1460"/>
  <c r="Q1461"/>
  <c r="Q1462"/>
  <c r="Q1463"/>
  <c r="Q1464"/>
  <c r="Q1465"/>
  <c r="Q1466"/>
  <c r="Q1467"/>
  <c r="Q1468"/>
  <c r="Q1469"/>
  <c r="Q1470"/>
  <c r="Q1471"/>
  <c r="Q1472"/>
  <c r="Q1473"/>
  <c r="Q1474"/>
  <c r="Q1475"/>
  <c r="Q1476"/>
  <c r="Q1477"/>
  <c r="Q1478"/>
  <c r="Q1479"/>
  <c r="Q1480"/>
  <c r="Q1481"/>
  <c r="Q1482"/>
  <c r="Q1483"/>
  <c r="Q1484"/>
  <c r="Q1485"/>
  <c r="Q1486"/>
  <c r="Q1487"/>
  <c r="Q1488"/>
  <c r="Q1489"/>
  <c r="Q1490"/>
  <c r="Q1491"/>
  <c r="Q1492"/>
  <c r="Q1493"/>
  <c r="Q1494"/>
  <c r="Q1495"/>
  <c r="Q1496"/>
  <c r="Q1497"/>
  <c r="Q1498"/>
  <c r="Q1499"/>
  <c r="Q1500"/>
  <c r="Q1501"/>
  <c r="Q1502"/>
  <c r="Q1503"/>
  <c r="Q1504"/>
  <c r="Q1505"/>
  <c r="Q1506"/>
  <c r="Q1507"/>
  <c r="Q1508"/>
  <c r="Q1509"/>
  <c r="Q1510"/>
  <c r="Q1511"/>
  <c r="Q1512"/>
  <c r="Q1513"/>
  <c r="Q1514"/>
  <c r="Q1515"/>
  <c r="Q1516"/>
  <c r="Q1517"/>
  <c r="Q1518"/>
  <c r="Q1519"/>
  <c r="Q1520"/>
  <c r="Q1521"/>
  <c r="Q1522"/>
  <c r="Q1523"/>
  <c r="Q1524"/>
  <c r="Q1525"/>
  <c r="Q1526"/>
  <c r="Q1527"/>
  <c r="Q1528"/>
  <c r="Q1529"/>
  <c r="Q1530"/>
  <c r="Q1531"/>
  <c r="Q1532"/>
  <c r="Q1533"/>
  <c r="Q1534"/>
  <c r="Q1535"/>
  <c r="Q1536"/>
  <c r="Q1537"/>
  <c r="Q1538"/>
  <c r="Q1539"/>
  <c r="Q1540"/>
  <c r="Q1541"/>
  <c r="Q1542"/>
  <c r="Q1543"/>
  <c r="Q1544"/>
  <c r="Q1545"/>
  <c r="Q1546"/>
  <c r="Q1547"/>
  <c r="Q1548"/>
  <c r="Q1549"/>
  <c r="Q1550"/>
  <c r="Q1551"/>
  <c r="Q1552"/>
  <c r="Q1553"/>
  <c r="Q1554"/>
  <c r="Q1555"/>
  <c r="Q1556"/>
  <c r="Q1557"/>
  <c r="Q1558"/>
  <c r="Q1559"/>
  <c r="Q1560"/>
  <c r="Q1561"/>
  <c r="Q1562"/>
  <c r="Q1563"/>
  <c r="Q1564"/>
  <c r="Q1565"/>
  <c r="Q1566"/>
  <c r="Q1567"/>
  <c r="Q1568"/>
  <c r="Q1569"/>
  <c r="Q1570"/>
  <c r="Q1571"/>
  <c r="Q1572"/>
  <c r="Q1573"/>
  <c r="Q1574"/>
  <c r="Q1575"/>
  <c r="Q1576"/>
  <c r="Q1577"/>
  <c r="Q1578"/>
  <c r="Q1579"/>
  <c r="Q1580"/>
  <c r="Q1581"/>
  <c r="Q1582"/>
  <c r="Q1583"/>
  <c r="Q1584"/>
  <c r="Q1585"/>
  <c r="Q1586"/>
  <c r="Q1587"/>
  <c r="Q1588"/>
  <c r="Q1589"/>
  <c r="Q1590"/>
  <c r="Q1591"/>
  <c r="Q1592"/>
  <c r="Q1593"/>
  <c r="Q1594"/>
  <c r="Q1595"/>
  <c r="Q1596"/>
  <c r="Q1597"/>
  <c r="Q1598"/>
  <c r="Q1599"/>
  <c r="Q1600"/>
  <c r="Q1601"/>
  <c r="Q1602"/>
  <c r="Q1603"/>
  <c r="Q1604"/>
  <c r="Q1605"/>
  <c r="Q1606"/>
  <c r="Q1607"/>
  <c r="Q1608"/>
  <c r="Q1609"/>
  <c r="Q1610"/>
  <c r="Q1611"/>
  <c r="Q1612"/>
  <c r="Q1613"/>
  <c r="Q1614"/>
  <c r="Q1615"/>
  <c r="Q1616"/>
  <c r="Q1617"/>
  <c r="Q1618"/>
  <c r="Q1619"/>
  <c r="Q1620"/>
  <c r="Q1621"/>
  <c r="Q1622"/>
  <c r="Q1623"/>
  <c r="Q1624"/>
  <c r="Q1625"/>
  <c r="Q1626"/>
  <c r="Q1627"/>
  <c r="Q1628"/>
  <c r="Q1629"/>
  <c r="Q1630"/>
  <c r="Q1631"/>
  <c r="Q1632"/>
  <c r="Q1633"/>
  <c r="Q1634"/>
  <c r="Q1635"/>
  <c r="Q1636"/>
  <c r="Q1637"/>
  <c r="Q1638"/>
  <c r="Q1639"/>
  <c r="Q1640"/>
  <c r="Q1641"/>
  <c r="Q1642"/>
  <c r="Q1643"/>
  <c r="Q1644"/>
  <c r="Q1645"/>
  <c r="Q1646"/>
  <c r="Q1647"/>
  <c r="Q1648"/>
  <c r="Q1649"/>
  <c r="Q1650"/>
  <c r="Q1651"/>
  <c r="Q1652"/>
  <c r="Q1653"/>
  <c r="Q1654"/>
  <c r="Q1655"/>
  <c r="Q1656"/>
  <c r="Q1657"/>
  <c r="Q1658"/>
  <c r="Q1659"/>
  <c r="Q1660"/>
  <c r="Q1661"/>
  <c r="Q1662"/>
  <c r="Q1663"/>
  <c r="Q1664"/>
  <c r="Q1665"/>
  <c r="Q1666"/>
  <c r="Q1667"/>
  <c r="Q1668"/>
  <c r="Q1669"/>
  <c r="Q1670"/>
  <c r="Q1671"/>
  <c r="Q1672"/>
  <c r="Q1673"/>
  <c r="Q1674"/>
  <c r="Q1675"/>
  <c r="Q1676"/>
  <c r="Q1677"/>
  <c r="Q1678"/>
  <c r="Q1679"/>
  <c r="Q1680"/>
  <c r="Q1681"/>
  <c r="Q1682"/>
  <c r="Q1683"/>
  <c r="Q1684"/>
  <c r="Q1685"/>
  <c r="Q1686"/>
  <c r="Q1687"/>
  <c r="Q1688"/>
  <c r="Q1689"/>
  <c r="Q1690"/>
  <c r="Q1691"/>
  <c r="Q1692"/>
  <c r="Q1693"/>
  <c r="Q1694"/>
  <c r="Q1695"/>
  <c r="Q1696"/>
  <c r="Q1697"/>
  <c r="Q1698"/>
  <c r="Q1699"/>
  <c r="Q1700"/>
  <c r="Q1701"/>
  <c r="Q1702"/>
  <c r="Q1703"/>
  <c r="Q1704"/>
  <c r="Q1705"/>
  <c r="Q1706"/>
  <c r="Q1707"/>
  <c r="Q1708"/>
  <c r="Q1709"/>
  <c r="Q1710"/>
  <c r="Q1711"/>
  <c r="Q1712"/>
  <c r="Q1713"/>
  <c r="Q1714"/>
  <c r="Q1715"/>
  <c r="Q1716"/>
  <c r="Q1717"/>
  <c r="Q1718"/>
  <c r="Q1719"/>
  <c r="Q1720"/>
  <c r="Q1721"/>
  <c r="Q1722"/>
  <c r="Q1723"/>
  <c r="Q1724"/>
  <c r="Q1725"/>
  <c r="Q1726"/>
  <c r="Q1727"/>
  <c r="Q1728"/>
  <c r="Q1729"/>
  <c r="Q1730"/>
  <c r="Q1731"/>
  <c r="Q1732"/>
  <c r="Q1733"/>
  <c r="Q1734"/>
  <c r="Q1735"/>
  <c r="Q1736"/>
  <c r="Q1737"/>
  <c r="Q1738"/>
  <c r="Q1739"/>
  <c r="Q1740"/>
  <c r="Q1741"/>
  <c r="Q1742"/>
  <c r="Q1743"/>
  <c r="Q1744"/>
  <c r="Q1745"/>
  <c r="Q1746"/>
  <c r="Q1747"/>
  <c r="Q1748"/>
  <c r="Q1749"/>
  <c r="Q1750"/>
  <c r="Q1751"/>
  <c r="Q1752"/>
  <c r="Q1753"/>
  <c r="Q1754"/>
  <c r="Q1755"/>
  <c r="Q1756"/>
  <c r="Q1757"/>
  <c r="Q1758"/>
  <c r="Q1759"/>
  <c r="Q1760"/>
  <c r="Q1761"/>
  <c r="Q1762"/>
  <c r="Q1763"/>
  <c r="Q1764"/>
  <c r="Q1765"/>
  <c r="Q1766"/>
  <c r="Q1767"/>
  <c r="Q1768"/>
  <c r="Q1769"/>
  <c r="Q1770"/>
  <c r="Q1771"/>
  <c r="Q1772"/>
  <c r="Q1773"/>
  <c r="Q1774"/>
  <c r="Q1775"/>
  <c r="Q1776"/>
  <c r="Q1777"/>
  <c r="Q1778"/>
  <c r="Q1779"/>
  <c r="Q1780"/>
  <c r="Q1781"/>
  <c r="Q1782"/>
  <c r="Q1783"/>
  <c r="Q1784"/>
  <c r="Q1785"/>
  <c r="Q1786"/>
  <c r="Q1787"/>
  <c r="Q1788"/>
  <c r="Q1789"/>
  <c r="Q1790"/>
  <c r="Q1791"/>
  <c r="Q1792"/>
  <c r="Q1793"/>
  <c r="Q1794"/>
  <c r="Q1795"/>
  <c r="Q1796"/>
  <c r="Q1797"/>
  <c r="Q1798"/>
  <c r="Q1799"/>
  <c r="Q1800"/>
  <c r="Q1801"/>
  <c r="Q1802"/>
  <c r="Q1803"/>
  <c r="Q1804"/>
  <c r="Q1805"/>
  <c r="Q1806"/>
  <c r="Q1807"/>
  <c r="Q1808"/>
  <c r="Q1809"/>
  <c r="Q1810"/>
  <c r="Q1811"/>
  <c r="Q1812"/>
  <c r="Q1813"/>
  <c r="Q23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"/>
  <c r="H1814"/>
  <c r="H1813"/>
  <c r="H1812"/>
  <c r="H1811"/>
  <c r="H1810"/>
  <c r="H1809"/>
  <c r="H1808"/>
  <c r="H1807"/>
  <c r="H1806"/>
  <c r="H1805"/>
  <c r="H1804"/>
  <c r="H1803"/>
  <c r="H1802"/>
  <c r="H1801"/>
  <c r="H1800"/>
  <c r="H1799"/>
  <c r="H1798"/>
  <c r="H1797"/>
  <c r="H1796"/>
  <c r="H1795"/>
  <c r="H1794"/>
  <c r="H1793"/>
  <c r="H1792"/>
  <c r="H1791"/>
  <c r="H1790"/>
  <c r="H1789"/>
  <c r="H1788"/>
  <c r="H1787"/>
  <c r="H1786"/>
  <c r="H1785"/>
  <c r="H1784"/>
  <c r="H1783"/>
  <c r="H1782"/>
  <c r="H1781"/>
  <c r="H1780"/>
  <c r="H1779"/>
  <c r="H1778"/>
  <c r="H1777"/>
  <c r="H1776"/>
  <c r="H1775"/>
  <c r="H1774"/>
  <c r="H1773"/>
  <c r="H1772"/>
  <c r="H1771"/>
  <c r="H1770"/>
  <c r="H1769"/>
  <c r="H1768"/>
  <c r="H1767"/>
  <c r="H1766"/>
  <c r="H1765"/>
  <c r="H1764"/>
  <c r="H1763"/>
  <c r="H1762"/>
  <c r="H1761"/>
  <c r="H1760"/>
  <c r="H1759"/>
  <c r="H1758"/>
  <c r="H1757"/>
  <c r="H1756"/>
  <c r="H1755"/>
  <c r="H1754"/>
  <c r="H1753"/>
  <c r="H1752"/>
  <c r="H1751"/>
  <c r="H1750"/>
  <c r="H1749"/>
  <c r="H1748"/>
  <c r="H1747"/>
  <c r="H1746"/>
  <c r="H1745"/>
  <c r="H1744"/>
  <c r="H1743"/>
  <c r="H1742"/>
  <c r="H1741"/>
  <c r="H1740"/>
  <c r="H1739"/>
  <c r="H1738"/>
  <c r="H1737"/>
  <c r="H1736"/>
  <c r="H1735"/>
  <c r="H1734"/>
  <c r="H1733"/>
  <c r="H1732"/>
  <c r="H1731"/>
  <c r="H1730"/>
  <c r="H1729"/>
  <c r="H1728"/>
  <c r="H1727"/>
  <c r="H1726"/>
  <c r="H1725"/>
  <c r="H1724"/>
  <c r="H1723"/>
  <c r="H1722"/>
  <c r="H1721"/>
  <c r="H1720"/>
  <c r="H1719"/>
  <c r="H1718"/>
  <c r="H1717"/>
  <c r="H1716"/>
  <c r="H1715"/>
  <c r="H1714"/>
  <c r="H1713"/>
  <c r="H1712"/>
  <c r="H1711"/>
  <c r="H1710"/>
  <c r="H1709"/>
  <c r="H1708"/>
  <c r="H1707"/>
  <c r="H1706"/>
  <c r="H1705"/>
  <c r="H1704"/>
  <c r="H1703"/>
  <c r="H1702"/>
  <c r="H1701"/>
  <c r="H1700"/>
  <c r="H1699"/>
  <c r="H1698"/>
  <c r="H1697"/>
  <c r="H1696"/>
  <c r="H1695"/>
  <c r="H1694"/>
  <c r="H1693"/>
  <c r="H1692"/>
  <c r="H1691"/>
  <c r="H1690"/>
  <c r="H1689"/>
  <c r="H1688"/>
  <c r="H1687"/>
  <c r="H1686"/>
  <c r="H1685"/>
  <c r="H1684"/>
  <c r="H1683"/>
  <c r="H1682"/>
  <c r="H1681"/>
  <c r="H1680"/>
  <c r="H1679"/>
  <c r="H1678"/>
  <c r="H1677"/>
  <c r="H1676"/>
  <c r="H1675"/>
  <c r="H1674"/>
  <c r="H1673"/>
  <c r="H1672"/>
  <c r="H1671"/>
  <c r="H1670"/>
  <c r="H1669"/>
  <c r="H1668"/>
  <c r="H1667"/>
  <c r="H1666"/>
  <c r="H1665"/>
  <c r="H1664"/>
  <c r="H1663"/>
  <c r="H1662"/>
  <c r="H1661"/>
  <c r="H1660"/>
  <c r="H1659"/>
  <c r="H1658"/>
  <c r="H1657"/>
  <c r="H1656"/>
  <c r="H1655"/>
  <c r="H1654"/>
  <c r="H1653"/>
  <c r="H1652"/>
  <c r="H1651"/>
  <c r="H1650"/>
  <c r="H1649"/>
  <c r="H1648"/>
  <c r="H1647"/>
  <c r="H1646"/>
  <c r="H1645"/>
  <c r="H1644"/>
  <c r="H1643"/>
  <c r="H1642"/>
  <c r="H1641"/>
  <c r="H1640"/>
  <c r="H1639"/>
  <c r="H1638"/>
  <c r="H1637"/>
  <c r="H1636"/>
  <c r="H1635"/>
  <c r="H1634"/>
  <c r="H1633"/>
  <c r="H1632"/>
  <c r="H1631"/>
  <c r="H1630"/>
  <c r="H1629"/>
  <c r="H1628"/>
  <c r="H1627"/>
  <c r="H1626"/>
  <c r="H1625"/>
  <c r="H1624"/>
  <c r="H1623"/>
  <c r="H1622"/>
  <c r="H1621"/>
  <c r="H1620"/>
  <c r="H1619"/>
  <c r="H1618"/>
  <c r="H1617"/>
  <c r="H1616"/>
  <c r="H1615"/>
  <c r="H1614"/>
  <c r="H1613"/>
  <c r="H1612"/>
  <c r="H1611"/>
  <c r="H1610"/>
  <c r="H1609"/>
  <c r="H1608"/>
  <c r="H1607"/>
  <c r="H1606"/>
  <c r="H1605"/>
  <c r="H1604"/>
  <c r="H1603"/>
  <c r="H1602"/>
  <c r="H1601"/>
  <c r="H1600"/>
  <c r="H1599"/>
  <c r="H1598"/>
  <c r="H1597"/>
  <c r="H1596"/>
  <c r="H1595"/>
  <c r="H1594"/>
  <c r="H1593"/>
  <c r="H1592"/>
  <c r="H1591"/>
  <c r="H1590"/>
  <c r="H1589"/>
  <c r="H1588"/>
  <c r="H1587"/>
  <c r="H1586"/>
  <c r="H1585"/>
  <c r="H1584"/>
  <c r="H1583"/>
  <c r="H1582"/>
  <c r="L1581"/>
  <c r="H1581"/>
  <c r="H1580"/>
  <c r="H1579"/>
  <c r="H1578"/>
  <c r="H1577"/>
  <c r="H1576"/>
  <c r="H1575"/>
  <c r="H1574"/>
  <c r="H1573"/>
  <c r="H1572" s="1"/>
  <c r="H1571"/>
  <c r="H1570"/>
  <c r="H1569"/>
  <c r="H1568"/>
  <c r="H1567"/>
  <c r="H1566"/>
  <c r="H1565"/>
  <c r="H1564"/>
  <c r="H1563"/>
  <c r="H1562"/>
  <c r="H1561"/>
  <c r="H1560"/>
  <c r="H1559"/>
  <c r="H1558"/>
  <c r="H1557"/>
  <c r="H1556"/>
  <c r="H1555"/>
  <c r="H1554"/>
  <c r="H1553"/>
  <c r="H1552"/>
  <c r="H1551"/>
  <c r="H1550"/>
  <c r="H1549"/>
  <c r="H1548"/>
  <c r="H1547"/>
  <c r="H1546"/>
  <c r="H1545"/>
  <c r="H1544"/>
  <c r="H1543"/>
  <c r="H1542"/>
  <c r="H1540"/>
  <c r="H1539"/>
  <c r="H1538"/>
  <c r="H1537"/>
  <c r="H1536"/>
  <c r="H1535"/>
  <c r="H1534"/>
  <c r="H1533"/>
  <c r="H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L1476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7"/>
  <c r="H1216"/>
  <c r="H1215"/>
  <c r="H1214"/>
  <c r="H1213"/>
  <c r="H1212"/>
  <c r="H1211"/>
  <c r="H1210"/>
  <c r="H1209"/>
  <c r="H1208"/>
  <c r="H1207"/>
  <c r="H1206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4"/>
  <c r="H1163"/>
  <c r="H1162"/>
  <c r="H1161"/>
  <c r="H1160"/>
  <c r="H1159"/>
  <c r="H1158"/>
  <c r="H1157"/>
  <c r="H1156"/>
  <c r="H1155"/>
  <c r="H1154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L1111"/>
  <c r="H1111"/>
  <c r="H1110"/>
  <c r="H1109"/>
  <c r="H1108"/>
  <c r="H1107"/>
  <c r="H1106"/>
  <c r="H1104"/>
  <c r="H1103"/>
  <c r="H1102"/>
  <c r="H1101"/>
  <c r="H1100"/>
  <c r="H1099"/>
  <c r="H1098"/>
  <c r="H1097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L1055"/>
  <c r="H1055"/>
  <c r="H1054"/>
  <c r="H1053"/>
  <c r="H1052"/>
  <c r="H1051"/>
  <c r="H1050"/>
  <c r="H1049"/>
  <c r="L1048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3"/>
  <c r="H1012"/>
  <c r="H1011"/>
  <c r="H1008"/>
  <c r="H1007"/>
  <c r="H1006"/>
  <c r="H1005"/>
  <c r="H1003"/>
  <c r="H1002"/>
  <c r="H1001"/>
  <c r="H1000"/>
  <c r="H999"/>
  <c r="H997"/>
  <c r="H996"/>
  <c r="H995"/>
  <c r="H994"/>
  <c r="H992"/>
  <c r="H991"/>
  <c r="H990"/>
  <c r="H989"/>
  <c r="H987"/>
  <c r="H986"/>
  <c r="H985"/>
  <c r="H984"/>
  <c r="H982"/>
  <c r="H981"/>
  <c r="H980"/>
  <c r="H979"/>
  <c r="H977"/>
  <c r="H976"/>
  <c r="H975"/>
  <c r="H974"/>
  <c r="H972"/>
  <c r="H971"/>
  <c r="H970"/>
  <c r="H969"/>
  <c r="H967"/>
  <c r="H966"/>
  <c r="H965"/>
  <c r="H964"/>
  <c r="H962"/>
  <c r="H961"/>
  <c r="H960"/>
  <c r="H959"/>
  <c r="H958"/>
  <c r="H957"/>
  <c r="H956"/>
  <c r="H955"/>
  <c r="H954"/>
  <c r="H953"/>
  <c r="H952"/>
  <c r="H951"/>
  <c r="H950"/>
  <c r="H949"/>
  <c r="H947"/>
  <c r="H946"/>
  <c r="H945"/>
  <c r="H944"/>
  <c r="H943"/>
  <c r="H941"/>
  <c r="H940"/>
  <c r="H939"/>
  <c r="H938"/>
  <c r="H935"/>
  <c r="H934"/>
  <c r="H933"/>
  <c r="H932"/>
  <c r="H931"/>
  <c r="H930"/>
  <c r="H928"/>
  <c r="H927"/>
  <c r="H926"/>
  <c r="H925"/>
  <c r="H924"/>
  <c r="H923"/>
  <c r="H922"/>
  <c r="H921"/>
  <c r="H920"/>
  <c r="H919"/>
  <c r="H918"/>
  <c r="H917"/>
  <c r="H916"/>
  <c r="H914"/>
  <c r="H913"/>
  <c r="H912"/>
  <c r="H911"/>
  <c r="H910"/>
  <c r="H909"/>
  <c r="H908"/>
  <c r="H907"/>
  <c r="H906"/>
  <c r="H905"/>
  <c r="H904"/>
  <c r="H903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70"/>
  <c r="H859"/>
  <c r="L852"/>
  <c r="L851"/>
  <c r="L850"/>
  <c r="L849"/>
  <c r="L848"/>
  <c r="L847"/>
  <c r="L846"/>
  <c r="L845"/>
  <c r="H843"/>
  <c r="L843" s="1"/>
  <c r="L841"/>
  <c r="L840"/>
  <c r="L839"/>
  <c r="L838"/>
  <c r="L837"/>
  <c r="H836"/>
  <c r="L836" s="1"/>
  <c r="L835"/>
  <c r="L834"/>
  <c r="L833"/>
  <c r="L832"/>
  <c r="L831"/>
  <c r="L830"/>
  <c r="L829"/>
  <c r="L828"/>
  <c r="L826"/>
  <c r="L825"/>
  <c r="L824"/>
  <c r="L823"/>
  <c r="L822"/>
  <c r="H821"/>
  <c r="L820"/>
  <c r="L819"/>
  <c r="L817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4"/>
  <c r="H792"/>
  <c r="L792" s="1"/>
  <c r="L791"/>
  <c r="L789"/>
  <c r="L788"/>
  <c r="L786"/>
  <c r="L785"/>
  <c r="L439"/>
  <c r="L437"/>
  <c r="L435"/>
  <c r="H312"/>
  <c r="H220"/>
  <c r="H172"/>
  <c r="H142"/>
  <c r="H89"/>
  <c r="H50"/>
  <c r="H23"/>
</calcChain>
</file>

<file path=xl/comments1.xml><?xml version="1.0" encoding="utf-8"?>
<comments xmlns="http://schemas.openxmlformats.org/spreadsheetml/2006/main">
  <authors>
    <author>Autor</author>
  </authors>
  <commentList>
    <comment ref="C30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PATRICIO MALUENDA</t>
        </r>
      </text>
    </comment>
    <comment ref="B43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ENVIADA EL BANCO</t>
        </r>
      </text>
    </comment>
    <comment ref="D1536" authorId="0">
      <text>
        <r>
          <rPr>
            <sz val="8"/>
            <color indexed="81"/>
            <rFont val="Tahoma"/>
            <family val="2"/>
          </rPr>
          <t>Rut del cliente que está solicitando el financiamiento.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537" authorId="0">
      <text>
        <r>
          <rPr>
            <sz val="8"/>
            <color indexed="81"/>
            <rFont val="Tahoma"/>
            <family val="2"/>
          </rPr>
          <t>Rut del cliente que está solicitando el financiamiento.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538" authorId="0">
      <text>
        <r>
          <rPr>
            <sz val="8"/>
            <color indexed="81"/>
            <rFont val="Tahoma"/>
            <family val="2"/>
          </rPr>
          <t>Rut del cliente que está solicitando el financiamiento.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539" authorId="0">
      <text>
        <r>
          <rPr>
            <sz val="8"/>
            <color indexed="81"/>
            <rFont val="Tahoma"/>
            <family val="2"/>
          </rPr>
          <t>Rut del cliente que está solicitando el financiamiento.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L63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52420 depositado por banco</t>
        </r>
      </text>
    </comment>
    <comment ref="L67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40834 depositado por banco</t>
        </r>
      </text>
    </comment>
    <comment ref="L12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DEPOSITO POR BANCO
52856</t>
        </r>
      </text>
    </comment>
    <comment ref="L23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68358 DEPOSITADO</t>
        </r>
      </text>
    </comment>
    <comment ref="L24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68577 DEPOSITADO</t>
        </r>
      </text>
    </comment>
  </commentList>
</comments>
</file>

<file path=xl/sharedStrings.xml><?xml version="1.0" encoding="utf-8"?>
<sst xmlns="http://schemas.openxmlformats.org/spreadsheetml/2006/main" count="31060" uniqueCount="11370">
  <si>
    <t>CLIENTE</t>
  </si>
  <si>
    <t>N_ENCARGO</t>
  </si>
  <si>
    <t>V193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</si>
  <si>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</si>
  <si>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</si>
  <si>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</si>
  <si>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</si>
  <si>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</si>
  <si>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</si>
  <si>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</si>
  <si>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</si>
  <si>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</si>
  <si>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</si>
  <si>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V204</t>
  </si>
  <si>
    <t>V205</t>
  </si>
  <si>
    <t>V206</t>
  </si>
  <si>
    <t>V207</t>
  </si>
  <si>
    <t>V208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</si>
  <si>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</si>
  <si>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</si>
  <si>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</si>
  <si>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</si>
  <si>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</si>
  <si>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</si>
  <si>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</si>
  <si>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</si>
  <si>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</si>
  <si>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V218</t>
  </si>
  <si>
    <t>V219</t>
  </si>
  <si>
    <t>V220</t>
  </si>
  <si>
    <t>V221</t>
  </si>
  <si>
    <t>V222</t>
  </si>
  <si>
    <t>V223</t>
  </si>
  <si>
    <t>V224</t>
  </si>
  <si>
    <t>V225</t>
  </si>
  <si>
    <t>V226</t>
  </si>
  <si>
    <t>V227</t>
  </si>
  <si>
    <t>V228</t>
  </si>
  <si>
    <t>V229</t>
  </si>
  <si>
    <t>V230</t>
  </si>
  <si>
    <t>V231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</si>
  <si>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</si>
  <si>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</si>
  <si>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</si>
  <si>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</si>
  <si>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</si>
  <si>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</si>
  <si>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</si>
  <si>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</si>
  <si>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</si>
  <si>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</si>
  <si>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</si>
  <si>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</si>
  <si>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</si>
  <si>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</si>
  <si>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V247</t>
  </si>
  <si>
    <t>V248</t>
  </si>
  <si>
    <t>V249</t>
  </si>
  <si>
    <t>V250</t>
  </si>
  <si>
    <t>V251</t>
  </si>
  <si>
    <t>V252</t>
  </si>
  <si>
    <t>V253</t>
  </si>
  <si>
    <t>V254</t>
  </si>
  <si>
    <t>V255</t>
  </si>
  <si>
    <t>V256</t>
  </si>
  <si>
    <t>V257</t>
  </si>
  <si>
    <t>V258</t>
  </si>
  <si>
    <t>V259</t>
  </si>
  <si>
    <t>V260</t>
  </si>
  <si>
    <t>V261</t>
  </si>
  <si>
    <t>V262</t>
  </si>
  <si>
    <t>V263</t>
  </si>
  <si>
    <t>V264</t>
  </si>
  <si>
    <t>V265</t>
  </si>
  <si>
    <t>V266</t>
  </si>
  <si>
    <t>V267</t>
  </si>
  <si>
    <t>V268</t>
  </si>
  <si>
    <t>V269</t>
  </si>
  <si>
    <t>V270</t>
  </si>
  <si>
    <t>V271</t>
  </si>
  <si>
    <t>V272</t>
  </si>
  <si>
    <t>V273</t>
  </si>
  <si>
    <t>V274</t>
  </si>
  <si>
    <t>V275</t>
  </si>
  <si>
    <t>V276</t>
  </si>
  <si>
    <t>V277</t>
  </si>
  <si>
    <t>V278</t>
  </si>
  <si>
    <t>V279</t>
  </si>
  <si>
    <t>V280</t>
  </si>
  <si>
    <t>V281</t>
  </si>
  <si>
    <t>V282</t>
  </si>
  <si>
    <t>V283</t>
  </si>
  <si>
    <t>V284</t>
  </si>
  <si>
    <t>V285</t>
  </si>
  <si>
    <t>V286</t>
  </si>
  <si>
    <t>V287</t>
  </si>
  <si>
    <t>V288</t>
  </si>
  <si>
    <t>V289</t>
  </si>
  <si>
    <t>V290</t>
  </si>
  <si>
    <t>V291</t>
  </si>
  <si>
    <t>V292</t>
  </si>
  <si>
    <t>V293</t>
  </si>
  <si>
    <t>V294</t>
  </si>
  <si>
    <t>V295</t>
  </si>
  <si>
    <t>V296</t>
  </si>
  <si>
    <t>V297</t>
  </si>
  <si>
    <t>V298</t>
  </si>
  <si>
    <t>V299</t>
  </si>
  <si>
    <t>V300</t>
  </si>
  <si>
    <t>V301</t>
  </si>
  <si>
    <t>V302</t>
  </si>
  <si>
    <t>V303</t>
  </si>
  <si>
    <t>V304</t>
  </si>
  <si>
    <t>V305</t>
  </si>
  <si>
    <t>V306</t>
  </si>
  <si>
    <t>V307</t>
  </si>
  <si>
    <t>V308</t>
  </si>
  <si>
    <t>V309</t>
  </si>
  <si>
    <t>V310</t>
  </si>
  <si>
    <t>V311</t>
  </si>
  <si>
    <t>V312</t>
  </si>
  <si>
    <t>V313</t>
  </si>
  <si>
    <t>V314</t>
  </si>
  <si>
    <t>V315</t>
  </si>
  <si>
    <t>V316</t>
  </si>
  <si>
    <t>V317</t>
  </si>
  <si>
    <t>V318</t>
  </si>
  <si>
    <t>V319</t>
  </si>
  <si>
    <t>V320</t>
  </si>
  <si>
    <t>V321</t>
  </si>
  <si>
    <t>V322</t>
  </si>
  <si>
    <t>V323</t>
  </si>
  <si>
    <t>V324</t>
  </si>
  <si>
    <t>V325</t>
  </si>
  <si>
    <t>V326</t>
  </si>
  <si>
    <t>V327</t>
  </si>
  <si>
    <t>V328</t>
  </si>
  <si>
    <t>V329</t>
  </si>
  <si>
    <t>V330</t>
  </si>
  <si>
    <t>V331</t>
  </si>
  <si>
    <t>V332</t>
  </si>
  <si>
    <t>V333</t>
  </si>
  <si>
    <t>V334</t>
  </si>
  <si>
    <t>V335</t>
  </si>
  <si>
    <t>V336</t>
  </si>
  <si>
    <t>V337</t>
  </si>
  <si>
    <t>V338</t>
  </si>
  <si>
    <t>V339</t>
  </si>
  <si>
    <t>V340</t>
  </si>
  <si>
    <t>V341</t>
  </si>
  <si>
    <t>V342</t>
  </si>
  <si>
    <t>V343</t>
  </si>
  <si>
    <t>V344</t>
  </si>
  <si>
    <t>V345</t>
  </si>
  <si>
    <t>V346</t>
  </si>
  <si>
    <t>V347</t>
  </si>
  <si>
    <t>V348</t>
  </si>
  <si>
    <t>V349</t>
  </si>
  <si>
    <t>V350</t>
  </si>
  <si>
    <t>V351</t>
  </si>
  <si>
    <t>V352</t>
  </si>
  <si>
    <t>V353</t>
  </si>
  <si>
    <t>V354</t>
  </si>
  <si>
    <t>V355</t>
  </si>
  <si>
    <t>V356</t>
  </si>
  <si>
    <t>V357</t>
  </si>
  <si>
    <t>V358</t>
  </si>
  <si>
    <t>V359</t>
  </si>
  <si>
    <t>V360</t>
  </si>
  <si>
    <t>V361</t>
  </si>
  <si>
    <t>V362</t>
  </si>
  <si>
    <t>V363</t>
  </si>
  <si>
    <t>V364</t>
  </si>
  <si>
    <t>V365</t>
  </si>
  <si>
    <t>V366</t>
  </si>
  <si>
    <t>V367</t>
  </si>
  <si>
    <t>V368</t>
  </si>
  <si>
    <t>V369</t>
  </si>
  <si>
    <t>V370</t>
  </si>
  <si>
    <t>V371</t>
  </si>
  <si>
    <t>V372</t>
  </si>
  <si>
    <t>V373</t>
  </si>
  <si>
    <t xml:space="preserve">V374 </t>
  </si>
  <si>
    <t>V375</t>
  </si>
  <si>
    <t>V376</t>
  </si>
  <si>
    <t>V377</t>
  </si>
  <si>
    <t>V378</t>
  </si>
  <si>
    <t>V379</t>
  </si>
  <si>
    <t>V380</t>
  </si>
  <si>
    <t>V381</t>
  </si>
  <si>
    <t>V382</t>
  </si>
  <si>
    <t>V383</t>
  </si>
  <si>
    <t>V384</t>
  </si>
  <si>
    <t>V385</t>
  </si>
  <si>
    <t>V386</t>
  </si>
  <si>
    <t>V387</t>
  </si>
  <si>
    <t>V388</t>
  </si>
  <si>
    <t>V389</t>
  </si>
  <si>
    <t>V390</t>
  </si>
  <si>
    <t>V391</t>
  </si>
  <si>
    <t>V392</t>
  </si>
  <si>
    <t>V393</t>
  </si>
  <si>
    <t>V394</t>
  </si>
  <si>
    <t>V395</t>
  </si>
  <si>
    <t>V396</t>
  </si>
  <si>
    <t>V397</t>
  </si>
  <si>
    <t>V398</t>
  </si>
  <si>
    <t>V399</t>
  </si>
  <si>
    <t>V400</t>
  </si>
  <si>
    <t>V401</t>
  </si>
  <si>
    <t>V402</t>
  </si>
  <si>
    <t>V403</t>
  </si>
  <si>
    <t>V404</t>
  </si>
  <si>
    <t>V405</t>
  </si>
  <si>
    <t>V406</t>
  </si>
  <si>
    <t>V407</t>
  </si>
  <si>
    <t>V408</t>
  </si>
  <si>
    <t>V409</t>
  </si>
  <si>
    <t>V410</t>
  </si>
  <si>
    <t>V411</t>
  </si>
  <si>
    <t>V412</t>
  </si>
  <si>
    <t>V413</t>
  </si>
  <si>
    <t>V414</t>
  </si>
  <si>
    <t>V415</t>
  </si>
  <si>
    <t>V416</t>
  </si>
  <si>
    <t>V417</t>
  </si>
  <si>
    <t>V418</t>
  </si>
  <si>
    <t>V419</t>
  </si>
  <si>
    <t>V420</t>
  </si>
  <si>
    <t>V421</t>
  </si>
  <si>
    <t>V422</t>
  </si>
  <si>
    <t>V423</t>
  </si>
  <si>
    <t>V424</t>
  </si>
  <si>
    <t>V425</t>
  </si>
  <si>
    <t>V426</t>
  </si>
  <si>
    <t>V427</t>
  </si>
  <si>
    <t>V428</t>
  </si>
  <si>
    <t>V429</t>
  </si>
  <si>
    <t>V430</t>
  </si>
  <si>
    <t>V431</t>
  </si>
  <si>
    <t>V432</t>
  </si>
  <si>
    <t>V433</t>
  </si>
  <si>
    <t>V434</t>
  </si>
  <si>
    <t>V435</t>
  </si>
  <si>
    <t>V436</t>
  </si>
  <si>
    <t>V437</t>
  </si>
  <si>
    <t>V438</t>
  </si>
  <si>
    <t>V439</t>
  </si>
  <si>
    <t>V440</t>
  </si>
  <si>
    <t>V441</t>
  </si>
  <si>
    <t>V442</t>
  </si>
  <si>
    <t>V443</t>
  </si>
  <si>
    <t>V444</t>
  </si>
  <si>
    <t>V445</t>
  </si>
  <si>
    <t>V446</t>
  </si>
  <si>
    <t>V447</t>
  </si>
  <si>
    <t>V448</t>
  </si>
  <si>
    <t>V449</t>
  </si>
  <si>
    <t>V450</t>
  </si>
  <si>
    <t>V451</t>
  </si>
  <si>
    <t>V452</t>
  </si>
  <si>
    <t>V453</t>
  </si>
  <si>
    <t>V454</t>
  </si>
  <si>
    <t>V455</t>
  </si>
  <si>
    <t>V456</t>
  </si>
  <si>
    <t>V457</t>
  </si>
  <si>
    <t>V458</t>
  </si>
  <si>
    <t>V459</t>
  </si>
  <si>
    <t>V460</t>
  </si>
  <si>
    <t>V461</t>
  </si>
  <si>
    <t>V462</t>
  </si>
  <si>
    <t>V463</t>
  </si>
  <si>
    <t>V464</t>
  </si>
  <si>
    <t>V465</t>
  </si>
  <si>
    <t>V466</t>
  </si>
  <si>
    <t>V467</t>
  </si>
  <si>
    <t>V468</t>
  </si>
  <si>
    <t>V469</t>
  </si>
  <si>
    <t>V470</t>
  </si>
  <si>
    <t>V471</t>
  </si>
  <si>
    <t>V472</t>
  </si>
  <si>
    <t>V473</t>
  </si>
  <si>
    <t>V474</t>
  </si>
  <si>
    <t>V475</t>
  </si>
  <si>
    <t>V476</t>
  </si>
  <si>
    <t>V477</t>
  </si>
  <si>
    <t>V478</t>
  </si>
  <si>
    <t>V479</t>
  </si>
  <si>
    <t>V480</t>
  </si>
  <si>
    <t>V481</t>
  </si>
  <si>
    <t>V482</t>
  </si>
  <si>
    <t>V483</t>
  </si>
  <si>
    <t>V484</t>
  </si>
  <si>
    <t>V485</t>
  </si>
  <si>
    <t>V486</t>
  </si>
  <si>
    <t>V487</t>
  </si>
  <si>
    <t>V488</t>
  </si>
  <si>
    <t>V489</t>
  </si>
  <si>
    <t>V490</t>
  </si>
  <si>
    <t>V491</t>
  </si>
  <si>
    <t>V492</t>
  </si>
  <si>
    <t>V493</t>
  </si>
  <si>
    <t>V494</t>
  </si>
  <si>
    <t>V495</t>
  </si>
  <si>
    <t>V496</t>
  </si>
  <si>
    <t>V497</t>
  </si>
  <si>
    <t>V498</t>
  </si>
  <si>
    <t>V499</t>
  </si>
  <si>
    <t>V500</t>
  </si>
  <si>
    <t>V501</t>
  </si>
  <si>
    <t>V502</t>
  </si>
  <si>
    <t>V503</t>
  </si>
  <si>
    <t>V504</t>
  </si>
  <si>
    <t>V505</t>
  </si>
  <si>
    <t>V506</t>
  </si>
  <si>
    <t>V507</t>
  </si>
  <si>
    <t>V508</t>
  </si>
  <si>
    <t>V509</t>
  </si>
  <si>
    <t>V510</t>
  </si>
  <si>
    <t>V511</t>
  </si>
  <si>
    <t>V512</t>
  </si>
  <si>
    <t>V513</t>
  </si>
  <si>
    <t>V514</t>
  </si>
  <si>
    <t>V515</t>
  </si>
  <si>
    <t>V516</t>
  </si>
  <si>
    <t>V517</t>
  </si>
  <si>
    <t>V518</t>
  </si>
  <si>
    <t>V519</t>
  </si>
  <si>
    <t>V520</t>
  </si>
  <si>
    <t>V521</t>
  </si>
  <si>
    <t>V522</t>
  </si>
  <si>
    <t>V523</t>
  </si>
  <si>
    <t>V524</t>
  </si>
  <si>
    <t>V525</t>
  </si>
  <si>
    <t>V526</t>
  </si>
  <si>
    <t>V527</t>
  </si>
  <si>
    <t>V528</t>
  </si>
  <si>
    <t>V529</t>
  </si>
  <si>
    <t>V530</t>
  </si>
  <si>
    <t>V531</t>
  </si>
  <si>
    <t>V532</t>
  </si>
  <si>
    <t>V533</t>
  </si>
  <si>
    <t>V534</t>
  </si>
  <si>
    <t>V535</t>
  </si>
  <si>
    <t>V536</t>
  </si>
  <si>
    <t>V537</t>
  </si>
  <si>
    <t>V538</t>
  </si>
  <si>
    <t>V539</t>
  </si>
  <si>
    <t>V540</t>
  </si>
  <si>
    <t>V541</t>
  </si>
  <si>
    <t>V542</t>
  </si>
  <si>
    <t>V543</t>
  </si>
  <si>
    <t>V544</t>
  </si>
  <si>
    <t>V545</t>
  </si>
  <si>
    <t>V546</t>
  </si>
  <si>
    <t>V547</t>
  </si>
  <si>
    <t>V548</t>
  </si>
  <si>
    <t>V549</t>
  </si>
  <si>
    <t>V550</t>
  </si>
  <si>
    <t>V551</t>
  </si>
  <si>
    <t>V552</t>
  </si>
  <si>
    <t>V553</t>
  </si>
  <si>
    <t>V554</t>
  </si>
  <si>
    <t>V555</t>
  </si>
  <si>
    <t>V556</t>
  </si>
  <si>
    <t>V557</t>
  </si>
  <si>
    <t>V558</t>
  </si>
  <si>
    <t>V559</t>
  </si>
  <si>
    <t>V560</t>
  </si>
  <si>
    <t>V561</t>
  </si>
  <si>
    <t>V562</t>
  </si>
  <si>
    <t>V563</t>
  </si>
  <si>
    <t>V564</t>
  </si>
  <si>
    <t>V565</t>
  </si>
  <si>
    <t>V566</t>
  </si>
  <si>
    <t>V567</t>
  </si>
  <si>
    <t>V568</t>
  </si>
  <si>
    <t>V569</t>
  </si>
  <si>
    <t>V570</t>
  </si>
  <si>
    <t>V571</t>
  </si>
  <si>
    <t>V572</t>
  </si>
  <si>
    <t>V573</t>
  </si>
  <si>
    <t>V574</t>
  </si>
  <si>
    <t>V575</t>
  </si>
  <si>
    <t>V576</t>
  </si>
  <si>
    <t>V577</t>
  </si>
  <si>
    <t>V578</t>
  </si>
  <si>
    <t>V579</t>
  </si>
  <si>
    <t>V580</t>
  </si>
  <si>
    <t>V581</t>
  </si>
  <si>
    <t>V582</t>
  </si>
  <si>
    <t>V583</t>
  </si>
  <si>
    <t>V584</t>
  </si>
  <si>
    <t>V585</t>
  </si>
  <si>
    <t>V586</t>
  </si>
  <si>
    <t>V587</t>
  </si>
  <si>
    <t>V588</t>
  </si>
  <si>
    <t>V589</t>
  </si>
  <si>
    <t>V590</t>
  </si>
  <si>
    <t>V591</t>
  </si>
  <si>
    <t>V592</t>
  </si>
  <si>
    <t>V593</t>
  </si>
  <si>
    <t>V594</t>
  </si>
  <si>
    <t>V595</t>
  </si>
  <si>
    <t>V596</t>
  </si>
  <si>
    <t>V597</t>
  </si>
  <si>
    <t>V598</t>
  </si>
  <si>
    <t>V599</t>
  </si>
  <si>
    <t>V600</t>
  </si>
  <si>
    <t>V601</t>
  </si>
  <si>
    <t>V602</t>
  </si>
  <si>
    <t>V603</t>
  </si>
  <si>
    <t>V604</t>
  </si>
  <si>
    <t>V605</t>
  </si>
  <si>
    <t>V606</t>
  </si>
  <si>
    <t>V607</t>
  </si>
  <si>
    <t>V608</t>
  </si>
  <si>
    <t>V609</t>
  </si>
  <si>
    <t>V610</t>
  </si>
  <si>
    <t>V611</t>
  </si>
  <si>
    <t>V612</t>
  </si>
  <si>
    <t>V613</t>
  </si>
  <si>
    <t>V614</t>
  </si>
  <si>
    <t>V615</t>
  </si>
  <si>
    <t>V616</t>
  </si>
  <si>
    <t>V617</t>
  </si>
  <si>
    <t>V618</t>
  </si>
  <si>
    <t>V619</t>
  </si>
  <si>
    <t>V620</t>
  </si>
  <si>
    <t>V621</t>
  </si>
  <si>
    <t>V622</t>
  </si>
  <si>
    <t>V623</t>
  </si>
  <si>
    <t>V624</t>
  </si>
  <si>
    <t>V625</t>
  </si>
  <si>
    <t>V626</t>
  </si>
  <si>
    <t>V627</t>
  </si>
  <si>
    <t>V628</t>
  </si>
  <si>
    <t>V629</t>
  </si>
  <si>
    <t>V630</t>
  </si>
  <si>
    <t>V631</t>
  </si>
  <si>
    <t>V632</t>
  </si>
  <si>
    <t>V633</t>
  </si>
  <si>
    <t>V634</t>
  </si>
  <si>
    <t>V635</t>
  </si>
  <si>
    <t>V636</t>
  </si>
  <si>
    <t>V637</t>
  </si>
  <si>
    <t>V638</t>
  </si>
  <si>
    <t>V639</t>
  </si>
  <si>
    <t>V640</t>
  </si>
  <si>
    <t>V641</t>
  </si>
  <si>
    <t>V642</t>
  </si>
  <si>
    <t>V643</t>
  </si>
  <si>
    <t>V644</t>
  </si>
  <si>
    <t>V645</t>
  </si>
  <si>
    <t>V646</t>
  </si>
  <si>
    <t>V647</t>
  </si>
  <si>
    <t>V648</t>
  </si>
  <si>
    <t>V649</t>
  </si>
  <si>
    <t>V650</t>
  </si>
  <si>
    <t>V651</t>
  </si>
  <si>
    <t>V652</t>
  </si>
  <si>
    <t>V653</t>
  </si>
  <si>
    <t>V654</t>
  </si>
  <si>
    <t>V655</t>
  </si>
  <si>
    <t>V656</t>
  </si>
  <si>
    <t>V657</t>
  </si>
  <si>
    <t>V658</t>
  </si>
  <si>
    <t>V659</t>
  </si>
  <si>
    <t>V660</t>
  </si>
  <si>
    <t>V661</t>
  </si>
  <si>
    <t>V662</t>
  </si>
  <si>
    <t>V663</t>
  </si>
  <si>
    <t>V664</t>
  </si>
  <si>
    <t>V665</t>
  </si>
  <si>
    <t>V666</t>
  </si>
  <si>
    <t>V667</t>
  </si>
  <si>
    <t>V668</t>
  </si>
  <si>
    <t>V669</t>
  </si>
  <si>
    <t>V670</t>
  </si>
  <si>
    <t>V671</t>
  </si>
  <si>
    <t>V672</t>
  </si>
  <si>
    <t>V673</t>
  </si>
  <si>
    <t>V674</t>
  </si>
  <si>
    <t>V675</t>
  </si>
  <si>
    <t>V676</t>
  </si>
  <si>
    <t>V677</t>
  </si>
  <si>
    <t>V678</t>
  </si>
  <si>
    <t>V679</t>
  </si>
  <si>
    <t>V680</t>
  </si>
  <si>
    <t>V681</t>
  </si>
  <si>
    <t>V682</t>
  </si>
  <si>
    <t>V683</t>
  </si>
  <si>
    <t>V684</t>
  </si>
  <si>
    <t>V685</t>
  </si>
  <si>
    <t>V686</t>
  </si>
  <si>
    <t>V687</t>
  </si>
  <si>
    <t>V688</t>
  </si>
  <si>
    <t>V689</t>
  </si>
  <si>
    <t>V690</t>
  </si>
  <si>
    <t>V691</t>
  </si>
  <si>
    <t>V692</t>
  </si>
  <si>
    <t>V693</t>
  </si>
  <si>
    <t>V694</t>
  </si>
  <si>
    <t>V695</t>
  </si>
  <si>
    <t>V696</t>
  </si>
  <si>
    <t>V697</t>
  </si>
  <si>
    <t>V698</t>
  </si>
  <si>
    <t>V699</t>
  </si>
  <si>
    <t>V700</t>
  </si>
  <si>
    <t>V701</t>
  </si>
  <si>
    <t>V702</t>
  </si>
  <si>
    <t>V703</t>
  </si>
  <si>
    <t>V704</t>
  </si>
  <si>
    <t>V705</t>
  </si>
  <si>
    <t>V706</t>
  </si>
  <si>
    <t>V707</t>
  </si>
  <si>
    <t>V708</t>
  </si>
  <si>
    <t>V709</t>
  </si>
  <si>
    <t>V710</t>
  </si>
  <si>
    <t>V711</t>
  </si>
  <si>
    <t>V712</t>
  </si>
  <si>
    <t>V713</t>
  </si>
  <si>
    <t>V714</t>
  </si>
  <si>
    <t>V715</t>
  </si>
  <si>
    <t>V716</t>
  </si>
  <si>
    <t>V717</t>
  </si>
  <si>
    <t>V718</t>
  </si>
  <si>
    <t>V719</t>
  </si>
  <si>
    <t>V720</t>
  </si>
  <si>
    <t>V721</t>
  </si>
  <si>
    <t>V722</t>
  </si>
  <si>
    <t>V723</t>
  </si>
  <si>
    <t>V724</t>
  </si>
  <si>
    <t>V725</t>
  </si>
  <si>
    <t>V726</t>
  </si>
  <si>
    <t>V727</t>
  </si>
  <si>
    <t>V728</t>
  </si>
  <si>
    <t>V729</t>
  </si>
  <si>
    <t>V730</t>
  </si>
  <si>
    <t>V731</t>
  </si>
  <si>
    <t>V732</t>
  </si>
  <si>
    <t>V733</t>
  </si>
  <si>
    <t>V734</t>
  </si>
  <si>
    <t>V735</t>
  </si>
  <si>
    <t>V736</t>
  </si>
  <si>
    <t>V737</t>
  </si>
  <si>
    <t>V738</t>
  </si>
  <si>
    <t>V739</t>
  </si>
  <si>
    <t>V740</t>
  </si>
  <si>
    <t>V741</t>
  </si>
  <si>
    <t>V742</t>
  </si>
  <si>
    <t>V743</t>
  </si>
  <si>
    <t>V744</t>
  </si>
  <si>
    <t>V745</t>
  </si>
  <si>
    <t>V746</t>
  </si>
  <si>
    <t>V747</t>
  </si>
  <si>
    <t>V748</t>
  </si>
  <si>
    <t>V749</t>
  </si>
  <si>
    <t>V750</t>
  </si>
  <si>
    <t>V751</t>
  </si>
  <si>
    <t>V752</t>
  </si>
  <si>
    <t>V753</t>
  </si>
  <si>
    <t>V754</t>
  </si>
  <si>
    <t>V755</t>
  </si>
  <si>
    <t>V756</t>
  </si>
  <si>
    <t>V757</t>
  </si>
  <si>
    <t>V758</t>
  </si>
  <si>
    <t>V759</t>
  </si>
  <si>
    <t>V760</t>
  </si>
  <si>
    <t>V761</t>
  </si>
  <si>
    <t>V762</t>
  </si>
  <si>
    <t>V763</t>
  </si>
  <si>
    <t>V764</t>
  </si>
  <si>
    <t>V765</t>
  </si>
  <si>
    <t>V766</t>
  </si>
  <si>
    <t>V767</t>
  </si>
  <si>
    <t>V768</t>
  </si>
  <si>
    <t>V769</t>
  </si>
  <si>
    <t>V770</t>
  </si>
  <si>
    <t>V771</t>
  </si>
  <si>
    <t>V772</t>
  </si>
  <si>
    <t>V773</t>
  </si>
  <si>
    <t>V774</t>
  </si>
  <si>
    <t>V775</t>
  </si>
  <si>
    <t>V776</t>
  </si>
  <si>
    <t>V777</t>
  </si>
  <si>
    <t>V778</t>
  </si>
  <si>
    <t>V779</t>
  </si>
  <si>
    <t>V780</t>
  </si>
  <si>
    <t>V781</t>
  </si>
  <si>
    <t>V782</t>
  </si>
  <si>
    <t>V783</t>
  </si>
  <si>
    <t>V784</t>
  </si>
  <si>
    <t>V785</t>
  </si>
  <si>
    <t>V786</t>
  </si>
  <si>
    <t>V787</t>
  </si>
  <si>
    <t>V788</t>
  </si>
  <si>
    <t>V789</t>
  </si>
  <si>
    <t>V790</t>
  </si>
  <si>
    <t>V791</t>
  </si>
  <si>
    <t>V792</t>
  </si>
  <si>
    <t>V793</t>
  </si>
  <si>
    <t>V794</t>
  </si>
  <si>
    <t>V795</t>
  </si>
  <si>
    <t>V796</t>
  </si>
  <si>
    <t>V797</t>
  </si>
  <si>
    <t>V798</t>
  </si>
  <si>
    <t>V799</t>
  </si>
  <si>
    <t>V800</t>
  </si>
  <si>
    <t>V801</t>
  </si>
  <si>
    <t>V802</t>
  </si>
  <si>
    <t>V803</t>
  </si>
  <si>
    <t>V804</t>
  </si>
  <si>
    <t>V805</t>
  </si>
  <si>
    <t>V806</t>
  </si>
  <si>
    <t>V807</t>
  </si>
  <si>
    <t>V808</t>
  </si>
  <si>
    <t>V809</t>
  </si>
  <si>
    <t>V810</t>
  </si>
  <si>
    <t>V811</t>
  </si>
  <si>
    <t>V812</t>
  </si>
  <si>
    <t>V813</t>
  </si>
  <si>
    <t>V814</t>
  </si>
  <si>
    <t>V815</t>
  </si>
  <si>
    <t>V816</t>
  </si>
  <si>
    <t>V817</t>
  </si>
  <si>
    <t>V818</t>
  </si>
  <si>
    <t>V919</t>
  </si>
  <si>
    <t>V820</t>
  </si>
  <si>
    <t>V821</t>
  </si>
  <si>
    <t>V822</t>
  </si>
  <si>
    <t>V823</t>
  </si>
  <si>
    <t>V824</t>
  </si>
  <si>
    <t>V825</t>
  </si>
  <si>
    <t>V826</t>
  </si>
  <si>
    <t>V827</t>
  </si>
  <si>
    <t>V828</t>
  </si>
  <si>
    <t>V829</t>
  </si>
  <si>
    <t>V830</t>
  </si>
  <si>
    <t>V831</t>
  </si>
  <si>
    <t>V832</t>
  </si>
  <si>
    <t>V833</t>
  </si>
  <si>
    <t>V834</t>
  </si>
  <si>
    <t>V835</t>
  </si>
  <si>
    <t>V836</t>
  </si>
  <si>
    <t>V837</t>
  </si>
  <si>
    <t>V838</t>
  </si>
  <si>
    <t>V839</t>
  </si>
  <si>
    <t>V840</t>
  </si>
  <si>
    <t>V841</t>
  </si>
  <si>
    <t>V842</t>
  </si>
  <si>
    <t>V843</t>
  </si>
  <si>
    <t>V844</t>
  </si>
  <si>
    <t>V845</t>
  </si>
  <si>
    <t>V846</t>
  </si>
  <si>
    <t>V847</t>
  </si>
  <si>
    <t>V848</t>
  </si>
  <si>
    <t>V849</t>
  </si>
  <si>
    <t>V850</t>
  </si>
  <si>
    <t>V851</t>
  </si>
  <si>
    <t>V852</t>
  </si>
  <si>
    <t>V853</t>
  </si>
  <si>
    <t>V854</t>
  </si>
  <si>
    <t>V855</t>
  </si>
  <si>
    <t>V856</t>
  </si>
  <si>
    <t>V857</t>
  </si>
  <si>
    <t>V858</t>
  </si>
  <si>
    <t>V859</t>
  </si>
  <si>
    <t>V860</t>
  </si>
  <si>
    <t>V861</t>
  </si>
  <si>
    <t>V862</t>
  </si>
  <si>
    <t>V863</t>
  </si>
  <si>
    <t>V864</t>
  </si>
  <si>
    <t>V865</t>
  </si>
  <si>
    <t>V866</t>
  </si>
  <si>
    <t>V867</t>
  </si>
  <si>
    <t>V868</t>
  </si>
  <si>
    <t>V869</t>
  </si>
  <si>
    <t>V870</t>
  </si>
  <si>
    <t>V871</t>
  </si>
  <si>
    <t>V872</t>
  </si>
  <si>
    <t>V873</t>
  </si>
  <si>
    <t>V874</t>
  </si>
  <si>
    <t>V875</t>
  </si>
  <si>
    <t>V876</t>
  </si>
  <si>
    <t>V877</t>
  </si>
  <si>
    <t>V878</t>
  </si>
  <si>
    <t>V879</t>
  </si>
  <si>
    <t>V880</t>
  </si>
  <si>
    <t>V881</t>
  </si>
  <si>
    <t>V882</t>
  </si>
  <si>
    <t>V883</t>
  </si>
  <si>
    <t>V884</t>
  </si>
  <si>
    <t>V885</t>
  </si>
  <si>
    <t>V886</t>
  </si>
  <si>
    <t>V887</t>
  </si>
  <si>
    <t>V888</t>
  </si>
  <si>
    <t>V889</t>
  </si>
  <si>
    <t>V890</t>
  </si>
  <si>
    <t>V891</t>
  </si>
  <si>
    <t>V892</t>
  </si>
  <si>
    <t>V893</t>
  </si>
  <si>
    <t>V894</t>
  </si>
  <si>
    <t>V895</t>
  </si>
  <si>
    <t>V896</t>
  </si>
  <si>
    <t>V897</t>
  </si>
  <si>
    <t>V898</t>
  </si>
  <si>
    <t>V899</t>
  </si>
  <si>
    <t>V900</t>
  </si>
  <si>
    <t>V901</t>
  </si>
  <si>
    <t>V902</t>
  </si>
  <si>
    <t>V903</t>
  </si>
  <si>
    <t>V904</t>
  </si>
  <si>
    <t>V905</t>
  </si>
  <si>
    <t>V906</t>
  </si>
  <si>
    <t>V907</t>
  </si>
  <si>
    <t>V908</t>
  </si>
  <si>
    <t>V909</t>
  </si>
  <si>
    <t>V910</t>
  </si>
  <si>
    <t>V911</t>
  </si>
  <si>
    <t>V912</t>
  </si>
  <si>
    <t>V913</t>
  </si>
  <si>
    <t>V914</t>
  </si>
  <si>
    <t>V915</t>
  </si>
  <si>
    <t>V916</t>
  </si>
  <si>
    <t>V917</t>
  </si>
  <si>
    <t>V918</t>
  </si>
  <si>
    <t>V920</t>
  </si>
  <si>
    <t>V921</t>
  </si>
  <si>
    <t>V922</t>
  </si>
  <si>
    <t>V923</t>
  </si>
  <si>
    <t>V924</t>
  </si>
  <si>
    <t>V925</t>
  </si>
  <si>
    <t>V926</t>
  </si>
  <si>
    <t>V927</t>
  </si>
  <si>
    <t>V928</t>
  </si>
  <si>
    <t>V929</t>
  </si>
  <si>
    <t>V930</t>
  </si>
  <si>
    <t>V931</t>
  </si>
  <si>
    <t>V932</t>
  </si>
  <si>
    <t>V934</t>
  </si>
  <si>
    <t>V935</t>
  </si>
  <si>
    <t>V936</t>
  </si>
  <si>
    <t>V937</t>
  </si>
  <si>
    <t>V938</t>
  </si>
  <si>
    <t>V939</t>
  </si>
  <si>
    <t>V940</t>
  </si>
  <si>
    <t>V941</t>
  </si>
  <si>
    <t>V942</t>
  </si>
  <si>
    <t>V943</t>
  </si>
  <si>
    <t>V944</t>
  </si>
  <si>
    <t>V945</t>
  </si>
  <si>
    <t>V946</t>
  </si>
  <si>
    <t>V947</t>
  </si>
  <si>
    <t>V948</t>
  </si>
  <si>
    <t>V949</t>
  </si>
  <si>
    <t>V950</t>
  </si>
  <si>
    <t>V951</t>
  </si>
  <si>
    <t>V952</t>
  </si>
  <si>
    <t>V953</t>
  </si>
  <si>
    <t>V954</t>
  </si>
  <si>
    <t>V955</t>
  </si>
  <si>
    <t>V956</t>
  </si>
  <si>
    <t>V957</t>
  </si>
  <si>
    <t>V958</t>
  </si>
  <si>
    <t>V959</t>
  </si>
  <si>
    <t>V960</t>
  </si>
  <si>
    <t>V961</t>
  </si>
  <si>
    <t>V962</t>
  </si>
  <si>
    <t>V963</t>
  </si>
  <si>
    <t>V964</t>
  </si>
  <si>
    <t>V965</t>
  </si>
  <si>
    <t>V966</t>
  </si>
  <si>
    <t>V967</t>
  </si>
  <si>
    <t>V968</t>
  </si>
  <si>
    <t>V969</t>
  </si>
  <si>
    <t>V970</t>
  </si>
  <si>
    <t>V971</t>
  </si>
  <si>
    <t>V972</t>
  </si>
  <si>
    <t>V973</t>
  </si>
  <si>
    <t>V974</t>
  </si>
  <si>
    <t>V975</t>
  </si>
  <si>
    <t>V976</t>
  </si>
  <si>
    <t>V977</t>
  </si>
  <si>
    <t>V978</t>
  </si>
  <si>
    <t>V979</t>
  </si>
  <si>
    <t>V980</t>
  </si>
  <si>
    <t>V981</t>
  </si>
  <si>
    <t>V982</t>
  </si>
  <si>
    <t>V983</t>
  </si>
  <si>
    <t>V984</t>
  </si>
  <si>
    <t>V985</t>
  </si>
  <si>
    <t>V986</t>
  </si>
  <si>
    <t>V987</t>
  </si>
  <si>
    <t>V988</t>
  </si>
  <si>
    <t>V989</t>
  </si>
  <si>
    <t>V990</t>
  </si>
  <si>
    <t>V991</t>
  </si>
  <si>
    <t>V992</t>
  </si>
  <si>
    <t>V993</t>
  </si>
  <si>
    <t>V994</t>
  </si>
  <si>
    <t>V995</t>
  </si>
  <si>
    <t>V996</t>
  </si>
  <si>
    <t>V997</t>
  </si>
  <si>
    <t>V998</t>
  </si>
  <si>
    <t>V999</t>
  </si>
  <si>
    <t>V1000</t>
  </si>
  <si>
    <t>V1001</t>
  </si>
  <si>
    <t>V1002</t>
  </si>
  <si>
    <t>V1003</t>
  </si>
  <si>
    <t>V1004</t>
  </si>
  <si>
    <t>V1005</t>
  </si>
  <si>
    <t>V1006</t>
  </si>
  <si>
    <t>V1007</t>
  </si>
  <si>
    <t>V1008</t>
  </si>
  <si>
    <t>V1009</t>
  </si>
  <si>
    <t>V1010</t>
  </si>
  <si>
    <t>V1011</t>
  </si>
  <si>
    <r>
      <t>V1</t>
    </r>
    <r>
      <rPr>
        <b/>
        <sz val="8"/>
        <color indexed="8"/>
        <rFont val="Calibri"/>
        <family val="2"/>
      </rPr>
      <t>012</t>
    </r>
  </si>
  <si>
    <t>V1013</t>
  </si>
  <si>
    <t>V1014</t>
  </si>
  <si>
    <t>V1015</t>
  </si>
  <si>
    <t>V1016</t>
  </si>
  <si>
    <t>V1017</t>
  </si>
  <si>
    <t>V1018</t>
  </si>
  <si>
    <t>V1019</t>
  </si>
  <si>
    <t>V1020</t>
  </si>
  <si>
    <t>V1021</t>
  </si>
  <si>
    <t>V1022</t>
  </si>
  <si>
    <t>V1023</t>
  </si>
  <si>
    <t>V1024</t>
  </si>
  <si>
    <t>V1025</t>
  </si>
  <si>
    <t>V1026</t>
  </si>
  <si>
    <t>V1027</t>
  </si>
  <si>
    <t>V1028</t>
  </si>
  <si>
    <t>V1029</t>
  </si>
  <si>
    <t>V1030</t>
  </si>
  <si>
    <t>V1031</t>
  </si>
  <si>
    <t>V1032</t>
  </si>
  <si>
    <t>V1033</t>
  </si>
  <si>
    <t>V1034</t>
  </si>
  <si>
    <t>V1035</t>
  </si>
  <si>
    <t>V1036</t>
  </si>
  <si>
    <t>V1037</t>
  </si>
  <si>
    <t>V1038</t>
  </si>
  <si>
    <t>V1039</t>
  </si>
  <si>
    <t>V1040</t>
  </si>
  <si>
    <t>V1041</t>
  </si>
  <si>
    <t>V1042</t>
  </si>
  <si>
    <t>V1043</t>
  </si>
  <si>
    <t>V1044</t>
  </si>
  <si>
    <t>V1045</t>
  </si>
  <si>
    <t>V1046</t>
  </si>
  <si>
    <t>V1047</t>
  </si>
  <si>
    <t>V1048</t>
  </si>
  <si>
    <t>V1049</t>
  </si>
  <si>
    <t>V1050</t>
  </si>
  <si>
    <t>V1051</t>
  </si>
  <si>
    <t>V1052</t>
  </si>
  <si>
    <t>V1053</t>
  </si>
  <si>
    <t>V1054</t>
  </si>
  <si>
    <t>V1055</t>
  </si>
  <si>
    <t>V1056</t>
  </si>
  <si>
    <t>V1057</t>
  </si>
  <si>
    <t>V1058</t>
  </si>
  <si>
    <t>V1059</t>
  </si>
  <si>
    <t>V1060</t>
  </si>
  <si>
    <t>V1061</t>
  </si>
  <si>
    <t>V1062</t>
  </si>
  <si>
    <t>V1063</t>
  </si>
  <si>
    <t>V1064</t>
  </si>
  <si>
    <t>V1065</t>
  </si>
  <si>
    <t>V1066</t>
  </si>
  <si>
    <t>V1067</t>
  </si>
  <si>
    <t>V1068</t>
  </si>
  <si>
    <t xml:space="preserve">V1069 </t>
  </si>
  <si>
    <t>V1070</t>
  </si>
  <si>
    <t>V1071</t>
  </si>
  <si>
    <t xml:space="preserve">V1072 </t>
  </si>
  <si>
    <t>V1073</t>
  </si>
  <si>
    <t>V1074</t>
  </si>
  <si>
    <t>V1076</t>
  </si>
  <si>
    <t>V1077</t>
  </si>
  <si>
    <t>V1078</t>
  </si>
  <si>
    <t>V1079</t>
  </si>
  <si>
    <t>V1080</t>
  </si>
  <si>
    <t>V1081</t>
  </si>
  <si>
    <t>V1082</t>
  </si>
  <si>
    <t>V1083</t>
  </si>
  <si>
    <t>V1084</t>
  </si>
  <si>
    <t>V1085</t>
  </si>
  <si>
    <t>V1086</t>
  </si>
  <si>
    <t>V1087</t>
  </si>
  <si>
    <t>V1088</t>
  </si>
  <si>
    <t>V1089</t>
  </si>
  <si>
    <t>V1090</t>
  </si>
  <si>
    <t>V1091</t>
  </si>
  <si>
    <t>V1092</t>
  </si>
  <si>
    <t>V1093</t>
  </si>
  <si>
    <t>V1094</t>
  </si>
  <si>
    <t>V1095</t>
  </si>
  <si>
    <t>V1096</t>
  </si>
  <si>
    <t>V1097</t>
  </si>
  <si>
    <t>V1098</t>
  </si>
  <si>
    <t>V1099</t>
  </si>
  <si>
    <t>V1100</t>
  </si>
  <si>
    <t>V1101</t>
  </si>
  <si>
    <t>V1102</t>
  </si>
  <si>
    <t>V1103</t>
  </si>
  <si>
    <t>V1104</t>
  </si>
  <si>
    <t>V1105</t>
  </si>
  <si>
    <t>V1106</t>
  </si>
  <si>
    <t>V1107</t>
  </si>
  <si>
    <t>V1108</t>
  </si>
  <si>
    <t>V1109</t>
  </si>
  <si>
    <t>V1110</t>
  </si>
  <si>
    <t>V1111</t>
  </si>
  <si>
    <t>V1112</t>
  </si>
  <si>
    <t>V1113</t>
  </si>
  <si>
    <t>V1114</t>
  </si>
  <si>
    <t>V1115</t>
  </si>
  <si>
    <t>V1116</t>
  </si>
  <si>
    <t>V1117</t>
  </si>
  <si>
    <t>V1118</t>
  </si>
  <si>
    <t>V1119</t>
  </si>
  <si>
    <t>V1120</t>
  </si>
  <si>
    <t>V1121</t>
  </si>
  <si>
    <t>V1122</t>
  </si>
  <si>
    <t>V1123</t>
  </si>
  <si>
    <t>V1124</t>
  </si>
  <si>
    <t>V1125</t>
  </si>
  <si>
    <t>V1126</t>
  </si>
  <si>
    <t>V1127</t>
  </si>
  <si>
    <t>V1128</t>
  </si>
  <si>
    <t>V1129</t>
  </si>
  <si>
    <t>V1130</t>
  </si>
  <si>
    <t>V1131</t>
  </si>
  <si>
    <t>V1132</t>
  </si>
  <si>
    <t>V1133</t>
  </si>
  <si>
    <t>V1134</t>
  </si>
  <si>
    <t xml:space="preserve">V1135 </t>
  </si>
  <si>
    <t>V1136</t>
  </si>
  <si>
    <t>V1137</t>
  </si>
  <si>
    <t>V1138</t>
  </si>
  <si>
    <t>V1139</t>
  </si>
  <si>
    <t>V1140</t>
  </si>
  <si>
    <t>V1141</t>
  </si>
  <si>
    <t>V1142</t>
  </si>
  <si>
    <t>V1143</t>
  </si>
  <si>
    <t>V1144</t>
  </si>
  <si>
    <t>V1145</t>
  </si>
  <si>
    <t>V1146</t>
  </si>
  <si>
    <t>V1147</t>
  </si>
  <si>
    <t>V1148</t>
  </si>
  <si>
    <t>V1149</t>
  </si>
  <si>
    <t>V1150</t>
  </si>
  <si>
    <t>V1151</t>
  </si>
  <si>
    <t>V1152</t>
  </si>
  <si>
    <t>V1153</t>
  </si>
  <si>
    <t>V1154</t>
  </si>
  <si>
    <t>V1155</t>
  </si>
  <si>
    <t>V1156</t>
  </si>
  <si>
    <t>V1157</t>
  </si>
  <si>
    <t>V1158</t>
  </si>
  <si>
    <t>V1160</t>
  </si>
  <si>
    <t>V1161</t>
  </si>
  <si>
    <t>V1162</t>
  </si>
  <si>
    <t>V1163</t>
  </si>
  <si>
    <t>V1164</t>
  </si>
  <si>
    <t>V1165</t>
  </si>
  <si>
    <t>V1166</t>
  </si>
  <si>
    <t>V1167</t>
  </si>
  <si>
    <t>V1168</t>
  </si>
  <si>
    <t>V1169</t>
  </si>
  <si>
    <t>V1170</t>
  </si>
  <si>
    <t>V1171</t>
  </si>
  <si>
    <t>V1172</t>
  </si>
  <si>
    <t>V1173</t>
  </si>
  <si>
    <t>V1174</t>
  </si>
  <si>
    <t>V1175</t>
  </si>
  <si>
    <t>V1176</t>
  </si>
  <si>
    <t>V1177</t>
  </si>
  <si>
    <t>V1178</t>
  </si>
  <si>
    <t>V1179</t>
  </si>
  <si>
    <t>V1180</t>
  </si>
  <si>
    <t>V1181</t>
  </si>
  <si>
    <t>V1182</t>
  </si>
  <si>
    <t>V1183</t>
  </si>
  <si>
    <t>V1184</t>
  </si>
  <si>
    <t>V1185</t>
  </si>
  <si>
    <t>V1186</t>
  </si>
  <si>
    <t>V1187</t>
  </si>
  <si>
    <t>V1188</t>
  </si>
  <si>
    <t>V1189</t>
  </si>
  <si>
    <t>V1190</t>
  </si>
  <si>
    <t>V1191</t>
  </si>
  <si>
    <t>V1192</t>
  </si>
  <si>
    <t>V1193</t>
  </si>
  <si>
    <t>V1194</t>
  </si>
  <si>
    <t>V1195</t>
  </si>
  <si>
    <t>V1196</t>
  </si>
  <si>
    <t>V1197</t>
  </si>
  <si>
    <t>V1198</t>
  </si>
  <si>
    <t>V1199</t>
  </si>
  <si>
    <t>V1200</t>
  </si>
  <si>
    <t>V1201</t>
  </si>
  <si>
    <t>V1202</t>
  </si>
  <si>
    <t>V1203</t>
  </si>
  <si>
    <t>V1204</t>
  </si>
  <si>
    <t>V1205</t>
  </si>
  <si>
    <t>V1206</t>
  </si>
  <si>
    <t>V1207</t>
  </si>
  <si>
    <t>V1208</t>
  </si>
  <si>
    <t>V1209</t>
  </si>
  <si>
    <t>V1210</t>
  </si>
  <si>
    <t xml:space="preserve">V1211 </t>
  </si>
  <si>
    <t>V1212</t>
  </si>
  <si>
    <t>V1213</t>
  </si>
  <si>
    <t>V1214</t>
  </si>
  <si>
    <t>V1215</t>
  </si>
  <si>
    <t>V1216</t>
  </si>
  <si>
    <t>V1217</t>
  </si>
  <si>
    <t>V1218</t>
  </si>
  <si>
    <t>V1219</t>
  </si>
  <si>
    <t>V1220</t>
  </si>
  <si>
    <t>V1221</t>
  </si>
  <si>
    <t>V1222</t>
  </si>
  <si>
    <t>V1223</t>
  </si>
  <si>
    <t>V1224</t>
  </si>
  <si>
    <t>V1225</t>
  </si>
  <si>
    <t>V1226</t>
  </si>
  <si>
    <t>V1227</t>
  </si>
  <si>
    <t>V1228</t>
  </si>
  <si>
    <t>V1229</t>
  </si>
  <si>
    <t>V1230</t>
  </si>
  <si>
    <t>V1231</t>
  </si>
  <si>
    <t>V1232</t>
  </si>
  <si>
    <t>V1233</t>
  </si>
  <si>
    <t>V1234</t>
  </si>
  <si>
    <t>V1235</t>
  </si>
  <si>
    <t>V1236</t>
  </si>
  <si>
    <t>V1237</t>
  </si>
  <si>
    <t>V1238</t>
  </si>
  <si>
    <t>V1239</t>
  </si>
  <si>
    <t>V1240</t>
  </si>
  <si>
    <t>V1241</t>
  </si>
  <si>
    <t>V1242</t>
  </si>
  <si>
    <t>V1243</t>
  </si>
  <si>
    <t>V1244</t>
  </si>
  <si>
    <t>V1245</t>
  </si>
  <si>
    <t>V1246</t>
  </si>
  <si>
    <t>V1247</t>
  </si>
  <si>
    <t>V1248</t>
  </si>
  <si>
    <t>V1249</t>
  </si>
  <si>
    <t>V1250</t>
  </si>
  <si>
    <t>V1251</t>
  </si>
  <si>
    <t>V1252</t>
  </si>
  <si>
    <t>V1253</t>
  </si>
  <si>
    <t>V1254</t>
  </si>
  <si>
    <t>V1255</t>
  </si>
  <si>
    <t>V1256</t>
  </si>
  <si>
    <t>V1257</t>
  </si>
  <si>
    <t>V1258</t>
  </si>
  <si>
    <t>V1259</t>
  </si>
  <si>
    <t>V1260</t>
  </si>
  <si>
    <t>V1261</t>
  </si>
  <si>
    <t>V1262</t>
  </si>
  <si>
    <t>V1263</t>
  </si>
  <si>
    <t>V1264</t>
  </si>
  <si>
    <t>V1265</t>
  </si>
  <si>
    <t>V1266</t>
  </si>
  <si>
    <t>V1267</t>
  </si>
  <si>
    <t>V1268</t>
  </si>
  <si>
    <t>V1269</t>
  </si>
  <si>
    <t>V1270</t>
  </si>
  <si>
    <t>V1271</t>
  </si>
  <si>
    <t>V1272</t>
  </si>
  <si>
    <t>V1273</t>
  </si>
  <si>
    <t>V1274</t>
  </si>
  <si>
    <t>V1275</t>
  </si>
  <si>
    <t>V1276</t>
  </si>
  <si>
    <t>V1277</t>
  </si>
  <si>
    <t>V1278</t>
  </si>
  <si>
    <t>V1279</t>
  </si>
  <si>
    <t>V1280</t>
  </si>
  <si>
    <t>V1281</t>
  </si>
  <si>
    <t>V1282</t>
  </si>
  <si>
    <t>V1283</t>
  </si>
  <si>
    <t>V1284</t>
  </si>
  <si>
    <t>V1285</t>
  </si>
  <si>
    <t>V1286</t>
  </si>
  <si>
    <t>V1287</t>
  </si>
  <si>
    <t>V1288</t>
  </si>
  <si>
    <t>V1289</t>
  </si>
  <si>
    <t>V1290</t>
  </si>
  <si>
    <t>V1291</t>
  </si>
  <si>
    <t>V1292</t>
  </si>
  <si>
    <t>V1293</t>
  </si>
  <si>
    <t xml:space="preserve">V1294 </t>
  </si>
  <si>
    <t>V1295</t>
  </si>
  <si>
    <t>V1296</t>
  </si>
  <si>
    <t>V1297</t>
  </si>
  <si>
    <t>V1298</t>
  </si>
  <si>
    <t>V1299</t>
  </si>
  <si>
    <t>V1300</t>
  </si>
  <si>
    <t>V1301</t>
  </si>
  <si>
    <t>V1302</t>
  </si>
  <si>
    <t>V1303</t>
  </si>
  <si>
    <t>V1304</t>
  </si>
  <si>
    <t>V1305</t>
  </si>
  <si>
    <t>V1306</t>
  </si>
  <si>
    <t>V1307</t>
  </si>
  <si>
    <t>V1308</t>
  </si>
  <si>
    <t>V1309</t>
  </si>
  <si>
    <t>V1310</t>
  </si>
  <si>
    <t>V1314</t>
  </si>
  <si>
    <t xml:space="preserve">V1311 </t>
  </si>
  <si>
    <t>V1312</t>
  </si>
  <si>
    <t>V1313</t>
  </si>
  <si>
    <t>V1315</t>
  </si>
  <si>
    <t>V1318</t>
  </si>
  <si>
    <t>V1316</t>
  </si>
  <si>
    <t>V1317</t>
  </si>
  <si>
    <t>V1319</t>
  </si>
  <si>
    <t>V1320</t>
  </si>
  <si>
    <t>V1321</t>
  </si>
  <si>
    <t>V1322</t>
  </si>
  <si>
    <t>V1323</t>
  </si>
  <si>
    <t>V1324</t>
  </si>
  <si>
    <t>V1325</t>
  </si>
  <si>
    <t>V1326</t>
  </si>
  <si>
    <t>V1327</t>
  </si>
  <si>
    <t>V1328</t>
  </si>
  <si>
    <t>V1329</t>
  </si>
  <si>
    <t>V1330</t>
  </si>
  <si>
    <t>V1331</t>
  </si>
  <si>
    <t>V1332</t>
  </si>
  <si>
    <t>V1333</t>
  </si>
  <si>
    <t>V1334</t>
  </si>
  <si>
    <t>V1335</t>
  </si>
  <si>
    <t>V1336</t>
  </si>
  <si>
    <t>V1337</t>
  </si>
  <si>
    <t>V1338</t>
  </si>
  <si>
    <t>V1339</t>
  </si>
  <si>
    <t>V1340</t>
  </si>
  <si>
    <t>V1341</t>
  </si>
  <si>
    <t>V1342</t>
  </si>
  <si>
    <t>V1343</t>
  </si>
  <si>
    <t>V1344</t>
  </si>
  <si>
    <t>V1345</t>
  </si>
  <si>
    <t xml:space="preserve">V1346 </t>
  </si>
  <si>
    <t>V1347</t>
  </si>
  <si>
    <t>V1348</t>
  </si>
  <si>
    <t>V1349</t>
  </si>
  <si>
    <t>V1350</t>
  </si>
  <si>
    <t>V1351</t>
  </si>
  <si>
    <t>V1352</t>
  </si>
  <si>
    <t>V1353</t>
  </si>
  <si>
    <t>V1354</t>
  </si>
  <si>
    <t>V1355</t>
  </si>
  <si>
    <t>V1356</t>
  </si>
  <si>
    <t>V1357</t>
  </si>
  <si>
    <t>V1358</t>
  </si>
  <si>
    <t>V1359</t>
  </si>
  <si>
    <t>V1360</t>
  </si>
  <si>
    <t>V1361</t>
  </si>
  <si>
    <t>V1362</t>
  </si>
  <si>
    <t>V1363</t>
  </si>
  <si>
    <t>V1364</t>
  </si>
  <si>
    <t>V1365</t>
  </si>
  <si>
    <t>V1366</t>
  </si>
  <si>
    <t>V1367</t>
  </si>
  <si>
    <t xml:space="preserve"> V1368</t>
  </si>
  <si>
    <t>V1369</t>
  </si>
  <si>
    <t>V1370</t>
  </si>
  <si>
    <t>V1371</t>
  </si>
  <si>
    <t>V1372</t>
  </si>
  <si>
    <t>V1373</t>
  </si>
  <si>
    <t>V1374</t>
  </si>
  <si>
    <t>V1375</t>
  </si>
  <si>
    <t>V1376</t>
  </si>
  <si>
    <t>V1377</t>
  </si>
  <si>
    <t>V1378</t>
  </si>
  <si>
    <t>V1379</t>
  </si>
  <si>
    <t>V1380</t>
  </si>
  <si>
    <t>V1381</t>
  </si>
  <si>
    <t>V1382</t>
  </si>
  <si>
    <t>V1383</t>
  </si>
  <si>
    <t>V1384</t>
  </si>
  <si>
    <t>V1385</t>
  </si>
  <si>
    <t>V1386</t>
  </si>
  <si>
    <t>V1387</t>
  </si>
  <si>
    <t>V1388</t>
  </si>
  <si>
    <t>V1389</t>
  </si>
  <si>
    <t>V1390</t>
  </si>
  <si>
    <t>V1391</t>
  </si>
  <si>
    <t>V1392</t>
  </si>
  <si>
    <t>V1393</t>
  </si>
  <si>
    <t>V1394</t>
  </si>
  <si>
    <t>V1396</t>
  </si>
  <si>
    <t>V1397</t>
  </si>
  <si>
    <t>V1398</t>
  </si>
  <si>
    <t>V1399</t>
  </si>
  <si>
    <t>V1400</t>
  </si>
  <si>
    <t>V1401</t>
  </si>
  <si>
    <t>V1402</t>
  </si>
  <si>
    <t>V1403</t>
  </si>
  <si>
    <t>V1404</t>
  </si>
  <si>
    <t>V1405</t>
  </si>
  <si>
    <t>V1406</t>
  </si>
  <si>
    <t>V1407</t>
  </si>
  <si>
    <t>V1408</t>
  </si>
  <si>
    <t>V1409</t>
  </si>
  <si>
    <t>V1410</t>
  </si>
  <si>
    <t>V1411</t>
  </si>
  <si>
    <t>V1412</t>
  </si>
  <si>
    <t>V1413</t>
  </si>
  <si>
    <t>V1414</t>
  </si>
  <si>
    <t>V1415</t>
  </si>
  <si>
    <t>V1416</t>
  </si>
  <si>
    <t>V1417</t>
  </si>
  <si>
    <t>V1418</t>
  </si>
  <si>
    <t>V1419</t>
  </si>
  <si>
    <t>V1420</t>
  </si>
  <si>
    <t>V1421</t>
  </si>
  <si>
    <t>V1422</t>
  </si>
  <si>
    <t>V1423</t>
  </si>
  <si>
    <t>V1424</t>
  </si>
  <si>
    <t>V1425</t>
  </si>
  <si>
    <t>V1426</t>
  </si>
  <si>
    <t>V1427</t>
  </si>
  <si>
    <t>V1428</t>
  </si>
  <si>
    <t>V1429</t>
  </si>
  <si>
    <t>V1430</t>
  </si>
  <si>
    <t>V1431</t>
  </si>
  <si>
    <t>V1432</t>
  </si>
  <si>
    <t>V1433</t>
  </si>
  <si>
    <t>V1434</t>
  </si>
  <si>
    <t>V1435</t>
  </si>
  <si>
    <t>V1436</t>
  </si>
  <si>
    <t>V1437</t>
  </si>
  <si>
    <t>V1438</t>
  </si>
  <si>
    <t>V1439</t>
  </si>
  <si>
    <t>V1440</t>
  </si>
  <si>
    <t>V1441</t>
  </si>
  <si>
    <t>V1442</t>
  </si>
  <si>
    <t>V1443</t>
  </si>
  <si>
    <t>V1444</t>
  </si>
  <si>
    <t>V1445</t>
  </si>
  <si>
    <t>V1446</t>
  </si>
  <si>
    <t>V1447</t>
  </si>
  <si>
    <t>V1448</t>
  </si>
  <si>
    <t>V1449</t>
  </si>
  <si>
    <t>V1450</t>
  </si>
  <si>
    <t>V1451</t>
  </si>
  <si>
    <t>V1452</t>
  </si>
  <si>
    <t>V1453</t>
  </si>
  <si>
    <t>V1454</t>
  </si>
  <si>
    <t>V1455</t>
  </si>
  <si>
    <t>V1456</t>
  </si>
  <si>
    <t>V1457</t>
  </si>
  <si>
    <t>V1458</t>
  </si>
  <si>
    <t>V1459</t>
  </si>
  <si>
    <t>V1460</t>
  </si>
  <si>
    <t>V1461</t>
  </si>
  <si>
    <t>V1462</t>
  </si>
  <si>
    <t>V1463</t>
  </si>
  <si>
    <t>V1464</t>
  </si>
  <si>
    <t>V1465</t>
  </si>
  <si>
    <t>V1466</t>
  </si>
  <si>
    <t>V1467</t>
  </si>
  <si>
    <t>V1468</t>
  </si>
  <si>
    <t>V1469</t>
  </si>
  <si>
    <t>V1470</t>
  </si>
  <si>
    <t>V1471</t>
  </si>
  <si>
    <t>V1472</t>
  </si>
  <si>
    <t>V1473</t>
  </si>
  <si>
    <t>V1474</t>
  </si>
  <si>
    <t>V1475</t>
  </si>
  <si>
    <t>V1476</t>
  </si>
  <si>
    <t>V1477</t>
  </si>
  <si>
    <t>V1478</t>
  </si>
  <si>
    <t>V1479</t>
  </si>
  <si>
    <t>V1480</t>
  </si>
  <si>
    <t>V1481</t>
  </si>
  <si>
    <t>V1482</t>
  </si>
  <si>
    <t>V1483</t>
  </si>
  <si>
    <t>V1484</t>
  </si>
  <si>
    <t>V1485</t>
  </si>
  <si>
    <t>V1486</t>
  </si>
  <si>
    <t>V1487</t>
  </si>
  <si>
    <t>V1488</t>
  </si>
  <si>
    <t>V1489</t>
  </si>
  <si>
    <t>V1490</t>
  </si>
  <si>
    <t>V1491</t>
  </si>
  <si>
    <t>V1492</t>
  </si>
  <si>
    <t>V1493</t>
  </si>
  <si>
    <t>V1494</t>
  </si>
  <si>
    <t>V1495</t>
  </si>
  <si>
    <t>V1496</t>
  </si>
  <si>
    <t>V1497</t>
  </si>
  <si>
    <t>V1498</t>
  </si>
  <si>
    <t>V1499</t>
  </si>
  <si>
    <t>V1500</t>
  </si>
  <si>
    <t>V1501</t>
  </si>
  <si>
    <t>V1502</t>
  </si>
  <si>
    <t>V1503</t>
  </si>
  <si>
    <t>V1504</t>
  </si>
  <si>
    <t>V1505</t>
  </si>
  <si>
    <t>V1506</t>
  </si>
  <si>
    <t>V1507</t>
  </si>
  <si>
    <t>V1508</t>
  </si>
  <si>
    <t>V1509</t>
  </si>
  <si>
    <t>V1510</t>
  </si>
  <si>
    <t>V1511</t>
  </si>
  <si>
    <t>V1512</t>
  </si>
  <si>
    <t>V1513</t>
  </si>
  <si>
    <t>V1514</t>
  </si>
  <si>
    <t>V1515</t>
  </si>
  <si>
    <t>V1516</t>
  </si>
  <si>
    <t>V1517</t>
  </si>
  <si>
    <t>V1518</t>
  </si>
  <si>
    <t>V1519</t>
  </si>
  <si>
    <t>V1520</t>
  </si>
  <si>
    <t>V1521</t>
  </si>
  <si>
    <t>V1522</t>
  </si>
  <si>
    <t>V1523</t>
  </si>
  <si>
    <t>V1524</t>
  </si>
  <si>
    <t xml:space="preserve">V1525 </t>
  </si>
  <si>
    <t>V1526</t>
  </si>
  <si>
    <t>V1527</t>
  </si>
  <si>
    <t>V1528</t>
  </si>
  <si>
    <t>V1529</t>
  </si>
  <si>
    <t>V1530</t>
  </si>
  <si>
    <t>V1531</t>
  </si>
  <si>
    <t>V1532</t>
  </si>
  <si>
    <t>V1533</t>
  </si>
  <si>
    <t>V1534</t>
  </si>
  <si>
    <t>V1535</t>
  </si>
  <si>
    <t>V1536</t>
  </si>
  <si>
    <t>V1537</t>
  </si>
  <si>
    <t>V1538</t>
  </si>
  <si>
    <t>V1539</t>
  </si>
  <si>
    <t>V1540</t>
  </si>
  <si>
    <t>V1541</t>
  </si>
  <si>
    <t>V1542</t>
  </si>
  <si>
    <t>V1543</t>
  </si>
  <si>
    <t>V1544</t>
  </si>
  <si>
    <t>V1545</t>
  </si>
  <si>
    <t>V1546</t>
  </si>
  <si>
    <t>V1547</t>
  </si>
  <si>
    <t>V1548</t>
  </si>
  <si>
    <t>V1549</t>
  </si>
  <si>
    <t>V1550</t>
  </si>
  <si>
    <t>V1551</t>
  </si>
  <si>
    <t>B1552</t>
  </si>
  <si>
    <t>V1553</t>
  </si>
  <si>
    <t>V1554</t>
  </si>
  <si>
    <t>V1555</t>
  </si>
  <si>
    <t>V1556</t>
  </si>
  <si>
    <t>V1557</t>
  </si>
  <si>
    <t>V1558</t>
  </si>
  <si>
    <t>V1559</t>
  </si>
  <si>
    <t>V1560</t>
  </si>
  <si>
    <t>V1561</t>
  </si>
  <si>
    <t>V1562</t>
  </si>
  <si>
    <t>V1563</t>
  </si>
  <si>
    <t>V1564</t>
  </si>
  <si>
    <t>V1565</t>
  </si>
  <si>
    <t>V1566</t>
  </si>
  <si>
    <t>V1567</t>
  </si>
  <si>
    <t>V1568</t>
  </si>
  <si>
    <t>V1569</t>
  </si>
  <si>
    <t>V1570</t>
  </si>
  <si>
    <t>V1571</t>
  </si>
  <si>
    <t>V1572</t>
  </si>
  <si>
    <t>V1573</t>
  </si>
  <si>
    <t>V1574</t>
  </si>
  <si>
    <t>V1575</t>
  </si>
  <si>
    <t>V1576</t>
  </si>
  <si>
    <t>V1577</t>
  </si>
  <si>
    <t>V1578</t>
  </si>
  <si>
    <t>V1579</t>
  </si>
  <si>
    <t>V1580</t>
  </si>
  <si>
    <t>V1581</t>
  </si>
  <si>
    <t>V1582</t>
  </si>
  <si>
    <t>V1583</t>
  </si>
  <si>
    <t>V1584</t>
  </si>
  <si>
    <t>V1585</t>
  </si>
  <si>
    <t>V1586</t>
  </si>
  <si>
    <t>V1587</t>
  </si>
  <si>
    <t>V1588</t>
  </si>
  <si>
    <t>V1589</t>
  </si>
  <si>
    <t>V1590</t>
  </si>
  <si>
    <t>V1591</t>
  </si>
  <si>
    <t>V1592</t>
  </si>
  <si>
    <t>V1593</t>
  </si>
  <si>
    <t>V1594</t>
  </si>
  <si>
    <t>V1595</t>
  </si>
  <si>
    <t>V1596</t>
  </si>
  <si>
    <t>V1597</t>
  </si>
  <si>
    <t>V1598</t>
  </si>
  <si>
    <t>V1599</t>
  </si>
  <si>
    <t>V1600</t>
  </si>
  <si>
    <t>V1601</t>
  </si>
  <si>
    <t>V1602</t>
  </si>
  <si>
    <t>V1603</t>
  </si>
  <si>
    <t>V1604</t>
  </si>
  <si>
    <t>V1605</t>
  </si>
  <si>
    <t>V1606</t>
  </si>
  <si>
    <t>V1607</t>
  </si>
  <si>
    <t>V1608</t>
  </si>
  <si>
    <t>V1609</t>
  </si>
  <si>
    <t>V1610</t>
  </si>
  <si>
    <t>V1611</t>
  </si>
  <si>
    <t>V1612</t>
  </si>
  <si>
    <t>V1613</t>
  </si>
  <si>
    <t>V1614</t>
  </si>
  <si>
    <t>V1615</t>
  </si>
  <si>
    <t>V1616</t>
  </si>
  <si>
    <t>V1617</t>
  </si>
  <si>
    <t>V1618</t>
  </si>
  <si>
    <t>V1619</t>
  </si>
  <si>
    <t>V1620</t>
  </si>
  <si>
    <t>V1621</t>
  </si>
  <si>
    <t>V1622</t>
  </si>
  <si>
    <t>V1623</t>
  </si>
  <si>
    <t>V1624</t>
  </si>
  <si>
    <t>V1625</t>
  </si>
  <si>
    <t>V1626</t>
  </si>
  <si>
    <t>V1627</t>
  </si>
  <si>
    <t>V1628</t>
  </si>
  <si>
    <t>V1629</t>
  </si>
  <si>
    <t>V1630</t>
  </si>
  <si>
    <t>V1631</t>
  </si>
  <si>
    <t>V1632</t>
  </si>
  <si>
    <t>V1633</t>
  </si>
  <si>
    <t>V1634</t>
  </si>
  <si>
    <t>V1635</t>
  </si>
  <si>
    <t>V1636</t>
  </si>
  <si>
    <t>V1637</t>
  </si>
  <si>
    <t>V1638</t>
  </si>
  <si>
    <t>V1639</t>
  </si>
  <si>
    <t>V1640</t>
  </si>
  <si>
    <t>V1641</t>
  </si>
  <si>
    <t>V1642</t>
  </si>
  <si>
    <t>V1643</t>
  </si>
  <si>
    <t>V1644</t>
  </si>
  <si>
    <t>V1645</t>
  </si>
  <si>
    <t>V1646</t>
  </si>
  <si>
    <t>V1647</t>
  </si>
  <si>
    <t>V1648</t>
  </si>
  <si>
    <t>V1649</t>
  </si>
  <si>
    <t>V1650</t>
  </si>
  <si>
    <t xml:space="preserve">V1651 </t>
  </si>
  <si>
    <t>V1652</t>
  </si>
  <si>
    <t>V1653</t>
  </si>
  <si>
    <t>V1654</t>
  </si>
  <si>
    <t>V1655</t>
  </si>
  <si>
    <t>V1656</t>
  </si>
  <si>
    <t>V1657</t>
  </si>
  <si>
    <t>V1658</t>
  </si>
  <si>
    <t>V1659</t>
  </si>
  <si>
    <t>V1660</t>
  </si>
  <si>
    <t>V1661</t>
  </si>
  <si>
    <t>V1662</t>
  </si>
  <si>
    <t>V1663</t>
  </si>
  <si>
    <t>V1664</t>
  </si>
  <si>
    <t>V1665</t>
  </si>
  <si>
    <t>V1666</t>
  </si>
  <si>
    <t>V1667</t>
  </si>
  <si>
    <t>V1668</t>
  </si>
  <si>
    <t>V1669</t>
  </si>
  <si>
    <t>V1670</t>
  </si>
  <si>
    <t>V1671</t>
  </si>
  <si>
    <t>V1672</t>
  </si>
  <si>
    <t>V1673</t>
  </si>
  <si>
    <t>V1674</t>
  </si>
  <si>
    <t>V1675</t>
  </si>
  <si>
    <t>V1676</t>
  </si>
  <si>
    <t>V1677</t>
  </si>
  <si>
    <t>V1678</t>
  </si>
  <si>
    <t>V1679</t>
  </si>
  <si>
    <t>V1680</t>
  </si>
  <si>
    <t>V1681</t>
  </si>
  <si>
    <t>V1682</t>
  </si>
  <si>
    <t>V1683</t>
  </si>
  <si>
    <t>V1684</t>
  </si>
  <si>
    <t>V1685</t>
  </si>
  <si>
    <t xml:space="preserve">V1686 </t>
  </si>
  <si>
    <t>V1687</t>
  </si>
  <si>
    <t>V1688</t>
  </si>
  <si>
    <t>V1689</t>
  </si>
  <si>
    <t>V1690</t>
  </si>
  <si>
    <t>V1691</t>
  </si>
  <si>
    <t>V1692</t>
  </si>
  <si>
    <t>V1693</t>
  </si>
  <si>
    <t>V1694</t>
  </si>
  <si>
    <t>V1695</t>
  </si>
  <si>
    <t>V1696</t>
  </si>
  <si>
    <t xml:space="preserve">V1697 </t>
  </si>
  <si>
    <t>V1698</t>
  </si>
  <si>
    <t>V1699</t>
  </si>
  <si>
    <t>V1700</t>
  </si>
  <si>
    <t>V1701</t>
  </si>
  <si>
    <t>V1702</t>
  </si>
  <si>
    <t>V1703</t>
  </si>
  <si>
    <t>V1704</t>
  </si>
  <si>
    <t>V1705</t>
  </si>
  <si>
    <t>V1706</t>
  </si>
  <si>
    <t>V1707</t>
  </si>
  <si>
    <t>V1708</t>
  </si>
  <si>
    <t>V1709</t>
  </si>
  <si>
    <t>V1710</t>
  </si>
  <si>
    <t>V1711</t>
  </si>
  <si>
    <t>V1712</t>
  </si>
  <si>
    <t>V1713</t>
  </si>
  <si>
    <t>V1714</t>
  </si>
  <si>
    <t>V1715</t>
  </si>
  <si>
    <t>V1716</t>
  </si>
  <si>
    <t>V1717</t>
  </si>
  <si>
    <t>V1718</t>
  </si>
  <si>
    <t>V1719</t>
  </si>
  <si>
    <t>V1720</t>
  </si>
  <si>
    <t xml:space="preserve">V1721 </t>
  </si>
  <si>
    <t>V1722</t>
  </si>
  <si>
    <t>V1723</t>
  </si>
  <si>
    <t>V1724</t>
  </si>
  <si>
    <t>V1725</t>
  </si>
  <si>
    <t>V1726</t>
  </si>
  <si>
    <t>V1727</t>
  </si>
  <si>
    <t>V1728</t>
  </si>
  <si>
    <t>V1729</t>
  </si>
  <si>
    <t>V1730</t>
  </si>
  <si>
    <t>V1731</t>
  </si>
  <si>
    <t>V1732</t>
  </si>
  <si>
    <t>V1733</t>
  </si>
  <si>
    <t>V1734</t>
  </si>
  <si>
    <t>V1735</t>
  </si>
  <si>
    <t>V1736</t>
  </si>
  <si>
    <t>V1737</t>
  </si>
  <si>
    <t>V1738</t>
  </si>
  <si>
    <t>v1739</t>
  </si>
  <si>
    <t>V 1740</t>
  </si>
  <si>
    <t>V1741</t>
  </si>
  <si>
    <t>V1742</t>
  </si>
  <si>
    <t>V1743</t>
  </si>
  <si>
    <t>V1744</t>
  </si>
  <si>
    <t>V1745</t>
  </si>
  <si>
    <t>V1746</t>
  </si>
  <si>
    <t>V1747</t>
  </si>
  <si>
    <t>V1748</t>
  </si>
  <si>
    <t xml:space="preserve">V1749 </t>
  </si>
  <si>
    <t>V1750</t>
  </si>
  <si>
    <t>V1751</t>
  </si>
  <si>
    <t>V1752</t>
  </si>
  <si>
    <t xml:space="preserve">V1753 </t>
  </si>
  <si>
    <t>V1754</t>
  </si>
  <si>
    <t xml:space="preserve">V1755 </t>
  </si>
  <si>
    <t xml:space="preserve">V1756 </t>
  </si>
  <si>
    <t>V1757</t>
  </si>
  <si>
    <t>V1758</t>
  </si>
  <si>
    <t>V1759</t>
  </si>
  <si>
    <t>V1760</t>
  </si>
  <si>
    <t>V1761</t>
  </si>
  <si>
    <t>V1762</t>
  </si>
  <si>
    <t>V1763</t>
  </si>
  <si>
    <t>V1764</t>
  </si>
  <si>
    <t>V1765</t>
  </si>
  <si>
    <t>V1766</t>
  </si>
  <si>
    <t>V1767</t>
  </si>
  <si>
    <t>V1768</t>
  </si>
  <si>
    <t>V1769</t>
  </si>
  <si>
    <t>V1770</t>
  </si>
  <si>
    <t>V1771</t>
  </si>
  <si>
    <t>V1772</t>
  </si>
  <si>
    <t>V1773</t>
  </si>
  <si>
    <t>V1774</t>
  </si>
  <si>
    <t>V1775</t>
  </si>
  <si>
    <t>V1776</t>
  </si>
  <si>
    <t>V1777</t>
  </si>
  <si>
    <t>V1778</t>
  </si>
  <si>
    <t>V1779</t>
  </si>
  <si>
    <t xml:space="preserve">V1780 </t>
  </si>
  <si>
    <t>V1781</t>
  </si>
  <si>
    <t>V1782</t>
  </si>
  <si>
    <t>V1783</t>
  </si>
  <si>
    <t>V1784</t>
  </si>
  <si>
    <t>V1785</t>
  </si>
  <si>
    <t>V1786</t>
  </si>
  <si>
    <t>V1787</t>
  </si>
  <si>
    <t>V1788</t>
  </si>
  <si>
    <t>V1789</t>
  </si>
  <si>
    <t>V1790</t>
  </si>
  <si>
    <t>V1791</t>
  </si>
  <si>
    <t>V1792</t>
  </si>
  <si>
    <t>V1793</t>
  </si>
  <si>
    <t>V1794</t>
  </si>
  <si>
    <t>V1795</t>
  </si>
  <si>
    <t>V1796</t>
  </si>
  <si>
    <t>V1797</t>
  </si>
  <si>
    <t>V1798</t>
  </si>
  <si>
    <t>V1799</t>
  </si>
  <si>
    <t>V1800</t>
  </si>
  <si>
    <t>V1801</t>
  </si>
  <si>
    <t>V1802</t>
  </si>
  <si>
    <t>V1803</t>
  </si>
  <si>
    <t>V1804</t>
  </si>
  <si>
    <t>V1805</t>
  </si>
  <si>
    <t>V1806</t>
  </si>
  <si>
    <t>V1807</t>
  </si>
  <si>
    <t>V1808</t>
  </si>
  <si>
    <t>V1809</t>
  </si>
  <si>
    <t>V1810</t>
  </si>
  <si>
    <t>V1811</t>
  </si>
  <si>
    <t>V1812</t>
  </si>
  <si>
    <t>V1813</t>
  </si>
  <si>
    <t>V1814</t>
  </si>
  <si>
    <t>N_SOLICITANTE</t>
  </si>
  <si>
    <t>ALDONEY RAMIREZ RODRIGO</t>
  </si>
  <si>
    <t>ROJO GALLEGOS FELIPE</t>
  </si>
  <si>
    <t>DAVID AVALOS GARCIA</t>
  </si>
  <si>
    <t>SERVICIO PARA EL ADULTO MAYOR GENESIS III LTDA.</t>
  </si>
  <si>
    <t>CRISTIAN GONZALEZ SILVA</t>
  </si>
  <si>
    <t>MACARENA RUIZ DE LA FUENTE</t>
  </si>
  <si>
    <t>FERNANDO CASTRO MARINCOVIC</t>
  </si>
  <si>
    <t>LORENA NIETO  NILO</t>
  </si>
  <si>
    <t>LUIS DONOSO MALDONADO</t>
  </si>
  <si>
    <t>KATHERINE ACEITUNO CORNEJO</t>
  </si>
  <si>
    <t>RUTH MARDONES QUINTANA</t>
  </si>
  <si>
    <t>HERNAN RODRIGUEZ CASTILLO</t>
  </si>
  <si>
    <t>CRISTIAN CASTILLO</t>
  </si>
  <si>
    <t>CARLOS BENSAN JOFRE</t>
  </si>
  <si>
    <t>RODLFO PLASS LARRAIN</t>
  </si>
  <si>
    <t>MARISOL MARFULL JENSEN</t>
  </si>
  <si>
    <t>CLAUDIA SAAVEDRA NORAMBUENA</t>
  </si>
  <si>
    <t>MARTIN RAMOS</t>
  </si>
  <si>
    <t>JAVIER GAZMURI BAÑADOS</t>
  </si>
  <si>
    <t>RAMIRO RUIZ</t>
  </si>
  <si>
    <t>JUAN PABLO MUZARD</t>
  </si>
  <si>
    <t>ALBERTO PINTO BENUSSI</t>
  </si>
  <si>
    <t>NICOLE SILVA PINCHEIRA</t>
  </si>
  <si>
    <t>BERNARDITA GARCIA</t>
  </si>
  <si>
    <t>PAULA CONCHA SALDAÑA</t>
  </si>
  <si>
    <t>FERNANDO HERESI ARROYO</t>
  </si>
  <si>
    <t>JUAN CARLOS ROSALES</t>
  </si>
  <si>
    <t>CECILIA LATORRE FLORIDO</t>
  </si>
  <si>
    <t>GABRIEL CABRERA</t>
  </si>
  <si>
    <t>MARIA EUGENIA NAVARRO CESPEDES</t>
  </si>
  <si>
    <t>JUAN CARLOS HERRERA AGUIRRE</t>
  </si>
  <si>
    <t>PALHE ING Y MONTAJE EIRL</t>
  </si>
  <si>
    <t>LIRLERINNE CARRASCO PEREIRA</t>
  </si>
  <si>
    <t>LYA FABIOLA VIELMA CID</t>
  </si>
  <si>
    <t xml:space="preserve">CLAUDIA ARANEDA ALVEAR </t>
  </si>
  <si>
    <t>PABLO CONTRERAS ESCOBAR</t>
  </si>
  <si>
    <t>PHILLIP DOWDING VERA</t>
  </si>
  <si>
    <t>JUAN POLITERO AGNIC</t>
  </si>
  <si>
    <t>MARIANELA BENAVIDES</t>
  </si>
  <si>
    <t>JUAN PABLO CORDERO NIÑO DE ZEPEDA</t>
  </si>
  <si>
    <t>MARIA VERONICA TORREALBA DE LA CARRERA</t>
  </si>
  <si>
    <t>PATRICIA SILBERMAN VEZSPREMI</t>
  </si>
  <si>
    <t>FRANCISCO GONZALEZ MARDONES</t>
  </si>
  <si>
    <t>RAUL GUERRERO MENA</t>
  </si>
  <si>
    <t>CAROLUNA YUNG BAKKER</t>
  </si>
  <si>
    <t>MARCELO FABRES BIGGS</t>
  </si>
  <si>
    <t>GIOVANNI CAMPOS ESCANILLA</t>
  </si>
  <si>
    <t>ANDRES SABELLE OLHAGARAY</t>
  </si>
  <si>
    <t>JORGE SALAS</t>
  </si>
  <si>
    <t>JENNY LORRENA SALGADO SALGADO</t>
  </si>
  <si>
    <t>VICTOR JARA CAMPOS</t>
  </si>
  <si>
    <t>TATIANA  ALVARADO</t>
  </si>
  <si>
    <t>ALDO PROVINCIA MAMANI</t>
  </si>
  <si>
    <t>EUGUENIA ORTIZ CASTRO</t>
  </si>
  <si>
    <t>JOSE MAKLUF CAMPOS</t>
  </si>
  <si>
    <t>WESTGATE INM</t>
  </si>
  <si>
    <t>ANDREA ROJO</t>
  </si>
  <si>
    <t>GONZALO ARRATIA ENCINA</t>
  </si>
  <si>
    <t>MARCO ACEVEDO ACUÑA</t>
  </si>
  <si>
    <t>CLAUDIA LEON JAMETT</t>
  </si>
  <si>
    <t>MARISOL ROMERO DIAZ</t>
  </si>
  <si>
    <t>HECTRO GOYOSO</t>
  </si>
  <si>
    <t>CARLOS BORNE BORNE</t>
  </si>
  <si>
    <t>MAXIMILIANO MARIN</t>
  </si>
  <si>
    <t>VICTOR LIZANA MOLINA</t>
  </si>
  <si>
    <t>MARISELA JARAMIS DEL SOLAR</t>
  </si>
  <si>
    <t>FELIPE ARTURO JARA ESCALONA</t>
  </si>
  <si>
    <t>PATRICIA BARRIGA CHAMORRO</t>
  </si>
  <si>
    <t>FERNANDO CORNEJO FERNANDEZ</t>
  </si>
  <si>
    <t>CARLOS DEL VILAR DE LA JARA</t>
  </si>
  <si>
    <t>RODRIGO ARREDONDO CARNIGLIA</t>
  </si>
  <si>
    <t>PAOLA RAMIREZ CHAVEZ</t>
  </si>
  <si>
    <t>FABIAN AGUILERA FERNANDEZ</t>
  </si>
  <si>
    <t>CRISTIAN PONCE</t>
  </si>
  <si>
    <t>LUIS NEIRA MOLINA</t>
  </si>
  <si>
    <t>GRICEL MENDEZ REYES</t>
  </si>
  <si>
    <t>ITALO MARCELO SANTIS CASTRO</t>
  </si>
  <si>
    <t>OMAR CARO YARRA</t>
  </si>
  <si>
    <t>LUIS LAGOS SALAMANCA</t>
  </si>
  <si>
    <t>JOSE CARDEMIL KRAUSE</t>
  </si>
  <si>
    <t>JUAN PABLO HERNANDEZ</t>
  </si>
  <si>
    <t>MOISES LOPEZ MANDEZ</t>
  </si>
  <si>
    <t>CLAUDIO HERNAN MEJIAS VERDUGO</t>
  </si>
  <si>
    <t>PABLO TOLEDO</t>
  </si>
  <si>
    <t>TATIANA BRAVO TEJOS</t>
  </si>
  <si>
    <t>MARIO MELIN SEGOVIA</t>
  </si>
  <si>
    <t>JORGE VIDAL VALENZUELA</t>
  </si>
  <si>
    <t>MANUEL SANTANA JOUNG</t>
  </si>
  <si>
    <t>LUIS MURA VILLALOBOS</t>
  </si>
  <si>
    <t>LORENA RODRIGUEZ LESS</t>
  </si>
  <si>
    <t>ESTEBAN QUINTEROS</t>
  </si>
  <si>
    <t>ANDRES GASTELO MUÑOZ</t>
  </si>
  <si>
    <t>EVELYN HERRERA MELLA</t>
  </si>
  <si>
    <t>CRISTIAN EDUARDO POBLETE OYARCE</t>
  </si>
  <si>
    <t>MARCO ANTONIO PEDRAZZINI MORALES</t>
  </si>
  <si>
    <t>JAVIER ANDRES VILLAREAL LOPEZ</t>
  </si>
  <si>
    <t>CRISTIAN MELLADO MADARIAGA</t>
  </si>
  <si>
    <t>VERONICA AEDO AGUILAR</t>
  </si>
  <si>
    <t>HECTOR ARMIJO LUZZI</t>
  </si>
  <si>
    <t>MARCELO SALINAS MERINO</t>
  </si>
  <si>
    <t>NATHALYA CROSA CHIAPPE</t>
  </si>
  <si>
    <t>ROBERTO VALDEBENITO VILLEGAS</t>
  </si>
  <si>
    <t>WILLIAM ESCOBAR JARA</t>
  </si>
  <si>
    <t>DINA TORO CONTRERAS</t>
  </si>
  <si>
    <t xml:space="preserve">ANTONIO LIRA BELMAR </t>
  </si>
  <si>
    <t>NELSON SILVA CONTRERAS</t>
  </si>
  <si>
    <t>MAXIMILIANO ODGRES DURAN</t>
  </si>
  <si>
    <t>RODRIGO ETEROVIC FELIU</t>
  </si>
  <si>
    <t>JEAN PIERRE REMONCELLEZ</t>
  </si>
  <si>
    <t>HUMBERTO GUTIERREZ SALAS</t>
  </si>
  <si>
    <t>ALEXIS RIVAS PEREZ</t>
  </si>
  <si>
    <t>RODRIGO BERRIOS ROJAS</t>
  </si>
  <si>
    <t>JOSE AMADOR MAKLUF CAMPOS</t>
  </si>
  <si>
    <t>MAURICIO BAHAMONDES PALMA</t>
  </si>
  <si>
    <t>GABRIEL VARGAS GUERRA</t>
  </si>
  <si>
    <t>ANDREA ZAMORA PEREIRA</t>
  </si>
  <si>
    <t>IGNACIO BERESTIAN PEIRANO</t>
  </si>
  <si>
    <t>JESICCA CARVAJAL</t>
  </si>
  <si>
    <t>VITTORIO BADILLA  BUGINI</t>
  </si>
  <si>
    <t>JEANETTE BARA SALAZAR</t>
  </si>
  <si>
    <t>LEONARDO CONTRERAS MARISIO</t>
  </si>
  <si>
    <t>RICARDO FLORES OJEDA</t>
  </si>
  <si>
    <t>GABRIEL SEPULVEDA ESPINOZA</t>
  </si>
  <si>
    <t>CARMEN LAVADOS</t>
  </si>
  <si>
    <t>MARTIN VILA BALTRA</t>
  </si>
  <si>
    <t>JUAN SPERBERG TORRES</t>
  </si>
  <si>
    <t>ALEJANDRO AVELLO HERRERA</t>
  </si>
  <si>
    <t>GONZALO BETYIA TORRAS</t>
  </si>
  <si>
    <t>DAISY TRONCOSO MAYORGA</t>
  </si>
  <si>
    <t>MARIA SOLEDAD SANTOS MUÑOZ</t>
  </si>
  <si>
    <t>CRISTIAN CEBALLOS JARA</t>
  </si>
  <si>
    <t>RODRIGO GUTIERREZ CRUZ</t>
  </si>
  <si>
    <t>MIGUEL PEREZ VALENZUELA</t>
  </si>
  <si>
    <t>RICARDO PASTENE MARCHANT</t>
  </si>
  <si>
    <t>JAIME DELGADO DAROCH</t>
  </si>
  <si>
    <t>GUILLERMO ANDRES GALINDO NOYER</t>
  </si>
  <si>
    <t>SOC. COM. TRICAHUA LTDA</t>
  </si>
  <si>
    <t>SERGIO CONEJEROS MANRIQUEZ</t>
  </si>
  <si>
    <t>JUAN FRANCISCO ORDENES MANRIQUEZ</t>
  </si>
  <si>
    <t>MARIO DIAZ MEJIAS</t>
  </si>
  <si>
    <t>JORGE PABLO MUÑOZ BRAVO</t>
  </si>
  <si>
    <t>ROCIO GOMEZ PEZOA</t>
  </si>
  <si>
    <t>CARLOS ZAMORA PEREZ</t>
  </si>
  <si>
    <t xml:space="preserve">ANDRES GUTIERREZ SANTIBAÑEZ </t>
  </si>
  <si>
    <t>SOCIEDAD E INVERSIONES ZUGUER LTDA</t>
  </si>
  <si>
    <t>CONFECCIONES ALMA LTDA</t>
  </si>
  <si>
    <t>HERNAN VALLEJOS</t>
  </si>
  <si>
    <t>CLAUDIA GONZALEZ GAVILAN</t>
  </si>
  <si>
    <t>JUAN CATALDO MUÑOZ</t>
  </si>
  <si>
    <t>YANITZA MACHMAR MACHMAR</t>
  </si>
  <si>
    <t>CRISTIAN ZAZO PAZ</t>
  </si>
  <si>
    <t>LUIS MERCADO ARGOMEDO</t>
  </si>
  <si>
    <t>GENARO MARIN</t>
  </si>
  <si>
    <t>GASTON RAMIREZ KAMANN</t>
  </si>
  <si>
    <t>ALFREDO MARZAN VARGAS</t>
  </si>
  <si>
    <t>CARLOS SALDIAS DONOSO</t>
  </si>
  <si>
    <t>LUIS ALMONACID URIBE</t>
  </si>
  <si>
    <t>BERNARDO GUERRA</t>
  </si>
  <si>
    <t>LUIS MELLADO CACERES</t>
  </si>
  <si>
    <t>PABLO CABELLO CESEDES</t>
  </si>
  <si>
    <t>FERNANDO QUINTEROS CHURKOVIC</t>
  </si>
  <si>
    <t>MARIA GLORIA REYES ZAMORANO</t>
  </si>
  <si>
    <t>GIOVANNA QUIERO PUENTES</t>
  </si>
  <si>
    <t xml:space="preserve">NURY MENA </t>
  </si>
  <si>
    <t>BERNABE ALVEAR RUBIO</t>
  </si>
  <si>
    <t>HUGO MACERAIS ORTIZ</t>
  </si>
  <si>
    <t>CLAUDIA RIVERA</t>
  </si>
  <si>
    <t>OSCAR LABARCA</t>
  </si>
  <si>
    <t>JOSE TAPIA OYARZUN</t>
  </si>
  <si>
    <t>CRISTIAN GUZMAN SALCEDO</t>
  </si>
  <si>
    <t>JORGE IRARRAZABAL TRIGO</t>
  </si>
  <si>
    <t>LUIS VILCHES AVENDAÑO Y CIA LTDA.</t>
  </si>
  <si>
    <t>GASTON CHAUMONT</t>
  </si>
  <si>
    <t>CLAUDIA ACUÑA SOTO</t>
  </si>
  <si>
    <t>LUIS ALBERTO LEIVA RODRIGUEZ</t>
  </si>
  <si>
    <t>CARLA BASTIAS</t>
  </si>
  <si>
    <t>MATILDE TORO MARTINEZ</t>
  </si>
  <si>
    <t>CLAUDIA MORA SAN MARTIN</t>
  </si>
  <si>
    <t>JAIME FUENZALIDA LEON</t>
  </si>
  <si>
    <t>MARIO PROUZA ROA</t>
  </si>
  <si>
    <t>JORGE RAMIREZ VARGAS</t>
  </si>
  <si>
    <t>JENNY CARVACHO MENESES</t>
  </si>
  <si>
    <t>CLAUDIA NUÑEZ ARRIAGADA</t>
  </si>
  <si>
    <t>KAREM VALENZUELA</t>
  </si>
  <si>
    <t>INGRID PEREZ ROJAS</t>
  </si>
  <si>
    <t>DORIS GONZALEZ LEMUAO</t>
  </si>
  <si>
    <t>JULIO RAMIREZ</t>
  </si>
  <si>
    <t>PABLO SEPULVEDA SEPULVEDA</t>
  </si>
  <si>
    <t>DAVID ORTEGA</t>
  </si>
  <si>
    <t>BARBARA MARTIN RUIZ</t>
  </si>
  <si>
    <t>CAROLINA SOTO RIVAS</t>
  </si>
  <si>
    <t>JAVIER REVECO</t>
  </si>
  <si>
    <t>MANUEL PABLO QUEZADA LINARES</t>
  </si>
  <si>
    <t>DANIEL VERGARA NEIRA</t>
  </si>
  <si>
    <t>GIORGINA FERRI</t>
  </si>
  <si>
    <t>FABIOLA ESCUER RIVA</t>
  </si>
  <si>
    <t>MARIA ALEJANDRA SOTO JARA</t>
  </si>
  <si>
    <t>MARIO DIAZ CORTES</t>
  </si>
  <si>
    <t>JESSICA MARQUES CISTERNAS</t>
  </si>
  <si>
    <t>CLAUDIO JIMENEZ</t>
  </si>
  <si>
    <t>YAZMIN NASISMA FERES ALLENDE</t>
  </si>
  <si>
    <t>KATHERINE VOHRINGER CARDENAS</t>
  </si>
  <si>
    <t>ALEJANDRO CHAPARRO VERA</t>
  </si>
  <si>
    <t>ANTONIO ACOSTA PLAZA</t>
  </si>
  <si>
    <t>CATALINA VALENZUELA</t>
  </si>
  <si>
    <t>JOSE YAÑEZ</t>
  </si>
  <si>
    <t>SUNNY VARGAS BATLLE</t>
  </si>
  <si>
    <t>JOSE MANUEL MORENO</t>
  </si>
  <si>
    <t>IGNACIO GYSLING VIDAL</t>
  </si>
  <si>
    <t>LUIS RAUL PEREZ SILVA</t>
  </si>
  <si>
    <t>MARCELA HERNANDEZ</t>
  </si>
  <si>
    <t>PATRICIO APABLAZA TOLEDO</t>
  </si>
  <si>
    <t>TANIA LOPEZ TORO</t>
  </si>
  <si>
    <t>LUIS FAUNDEZ DURAN</t>
  </si>
  <si>
    <t>FRANCISCO LEIVA RODRIGUEZ</t>
  </si>
  <si>
    <t xml:space="preserve">ALEX MUÑOZ SALAZAR </t>
  </si>
  <si>
    <t>JOSE SEPULVEDA BELTRAMI</t>
  </si>
  <si>
    <t>JAIME PINOCHET ESPILDORA</t>
  </si>
  <si>
    <t>ROLANDO CLAVERIA PEREZ</t>
  </si>
  <si>
    <t>AUGUSTI CATALAN VILLALOBOS</t>
  </si>
  <si>
    <t>FARIDE AZAR DIAQUINO</t>
  </si>
  <si>
    <t>ALVARO OPASO BARRIENTOS</t>
  </si>
  <si>
    <t>PATRICIO ALVARADO</t>
  </si>
  <si>
    <t>LEONARDO BRIONES</t>
  </si>
  <si>
    <t>IGNACIO LAGOS RUSSEL</t>
  </si>
  <si>
    <t>GUSTAVO GUERRERO ORTEGA</t>
  </si>
  <si>
    <t>GIAN PIERO QUEIROLO</t>
  </si>
  <si>
    <t>ERNESTO CHAVEZ VALDES</t>
  </si>
  <si>
    <t>PAOLA NAVARRO HERNANDEZ</t>
  </si>
  <si>
    <t>LAURA GAMBERINI MUZO</t>
  </si>
  <si>
    <t>FERNANDO LOPEZ OVALLE</t>
  </si>
  <si>
    <t>SANTIAGO CONTRERAS</t>
  </si>
  <si>
    <t>SOLEDAD PALMA LARA</t>
  </si>
  <si>
    <t>FRANCISCO REYES VASQUEZ</t>
  </si>
  <si>
    <t>JOSE RAMON LEON</t>
  </si>
  <si>
    <t>KATIA SEPULVEDA SWIDERSKY</t>
  </si>
  <si>
    <t>PATRICIO PAVEZ BARRA</t>
  </si>
  <si>
    <t>SEBASTIAN CUETO PEREZ</t>
  </si>
  <si>
    <t>MARIA CECILIA FARIAS PICHUN</t>
  </si>
  <si>
    <t>HUGO CARRASCO ROJAS</t>
  </si>
  <si>
    <t>FRANCISCO URRUTIA CONCHA</t>
  </si>
  <si>
    <t>ALBERTO PATRICIO MENDOZA ZAMBRANO</t>
  </si>
  <si>
    <t>ROBERTO ABARCA</t>
  </si>
  <si>
    <t>CARLOS DREVES</t>
  </si>
  <si>
    <t>LORENA FLORES MUÑOZ</t>
  </si>
  <si>
    <t>RENE SEPULVEDA MERINO</t>
  </si>
  <si>
    <t>TAMMY TORRES SANDOVAL</t>
  </si>
  <si>
    <t>CARLA RODRIGUEZ ALVARADO</t>
  </si>
  <si>
    <t>RODRIGO BENITES SEGURA</t>
  </si>
  <si>
    <t>MARIA BEATRIZ COVARRUVIAS</t>
  </si>
  <si>
    <t>ERNESTO TOLEDO SEPULVEDA</t>
  </si>
  <si>
    <t>CRISTIAN SANDOVAL TAPIA</t>
  </si>
  <si>
    <t>PABLO DAVID GONZALEZ</t>
  </si>
  <si>
    <t>BERNARDITA CARACCI NAPOLITANO</t>
  </si>
  <si>
    <t>RICARDO MOTTA</t>
  </si>
  <si>
    <t>RODRIGO CORTES</t>
  </si>
  <si>
    <t>CAROLINA DELPERO DIAZ</t>
  </si>
  <si>
    <t>JUANITA AHUMADA</t>
  </si>
  <si>
    <t>RODOLFO PEÑA CONTRERAS</t>
  </si>
  <si>
    <t>MARCELO RIVERA TORO</t>
  </si>
  <si>
    <t>NICOLAS NUALART</t>
  </si>
  <si>
    <t>MARCELO BARRIOS</t>
  </si>
  <si>
    <t>PABLO MILOSZ</t>
  </si>
  <si>
    <t>MARIA FRANCISCA GAETE VIDAL</t>
  </si>
  <si>
    <t>ROBERTO FUENTES MUÑOZ</t>
  </si>
  <si>
    <t>RAFAEL LOPEZ OLIVEROS</t>
  </si>
  <si>
    <t>OSCAR MARTINEZ TORRES</t>
  </si>
  <si>
    <t>LUIS MARIN CORREA</t>
  </si>
  <si>
    <t>CRISTIAN AHUMADA MUNDACA</t>
  </si>
  <si>
    <t>ALEJANDRO PALMA VIERA</t>
  </si>
  <si>
    <t>GABRIELA VIVANCO</t>
  </si>
  <si>
    <t>EDUARDO CASTILLO ORELLANA</t>
  </si>
  <si>
    <t>CLAUDIO ELICER GUTIERREZ</t>
  </si>
  <si>
    <t>RODRIGO SANDOVAL</t>
  </si>
  <si>
    <t>ROBERTO PUENTES KAMEL</t>
  </si>
  <si>
    <t>EUGUENIO ALEXIS SCHWARTSMANN</t>
  </si>
  <si>
    <t>MARCELO ASTENGO RODRIGUEZ</t>
  </si>
  <si>
    <t>MIGUEL ANGEL CONTRERAS MENA</t>
  </si>
  <si>
    <t>SERGIO ELGUETA ROJAS</t>
  </si>
  <si>
    <t>XIMENA VILCHES</t>
  </si>
  <si>
    <t>ALEXIS URETA</t>
  </si>
  <si>
    <t>VICTOR FERNANDEZ MELA</t>
  </si>
  <si>
    <t xml:space="preserve">CRSITIAN PONCE </t>
  </si>
  <si>
    <t>GUILLERMO GARCIA ROJAS</t>
  </si>
  <si>
    <t>PIETRO ROZZI TOBAR</t>
  </si>
  <si>
    <t>MARIA HERMOSILLA CORDOVA</t>
  </si>
  <si>
    <t>MARIA JOSE FUENTES ARANGUIZ</t>
  </si>
  <si>
    <t>MARICEL SILVA DEL SOLAR</t>
  </si>
  <si>
    <t>LARRY URIBE ARAYA</t>
  </si>
  <si>
    <t>TATIANA VIDAL GOMEZ</t>
  </si>
  <si>
    <t>LUIS NAVAEZ PEDRERO</t>
  </si>
  <si>
    <t>IVEN CASTRO PEÑA</t>
  </si>
  <si>
    <t>MARIELA VASQUEZ HERMOSILLA</t>
  </si>
  <si>
    <t>ANA FERNANDEZ CALDERON</t>
  </si>
  <si>
    <t>ANA MARIA ALFARO</t>
  </si>
  <si>
    <t>ZORBA JARA BUSTAMANTE</t>
  </si>
  <si>
    <t>SUSANA ESPERANZA PINO</t>
  </si>
  <si>
    <t>ALDO ROBLERO HAILLA</t>
  </si>
  <si>
    <t>JEAN LEGUINA BOUYSSIERES COMERCIAL E.I.R.L.</t>
  </si>
  <si>
    <t>MARCELO SILVA</t>
  </si>
  <si>
    <t>RODRIGO MORA MOYA</t>
  </si>
  <si>
    <t>MACARENA ARMIJO BOTELLA</t>
  </si>
  <si>
    <t>INMOBILIARIA E INV. PEZZINI SPA</t>
  </si>
  <si>
    <t>ALEX OPORTO PINO</t>
  </si>
  <si>
    <t>JAVIER IGNACIO ORREGO PALACIOS</t>
  </si>
  <si>
    <t>ROSA CACERES OLIVARES</t>
  </si>
  <si>
    <t>RUBEN SEGOVIA PRADO</t>
  </si>
  <si>
    <t>PIA FIGUEROA ARDILES</t>
  </si>
  <si>
    <t>BORIS JEREZ ROJAS</t>
  </si>
  <si>
    <t>ALFREDO SERVAT DAVILA</t>
  </si>
  <si>
    <t>LORENA SANZANA FERNANDEZ</t>
  </si>
  <si>
    <t>MACARENA GAJARDO</t>
  </si>
  <si>
    <t>JOSE MIGUEL ROJAS</t>
  </si>
  <si>
    <t>EVELYN MIRANDA</t>
  </si>
  <si>
    <t>MARCELA BACIGALUPO</t>
  </si>
  <si>
    <t>AGUSTO VALENZUELA</t>
  </si>
  <si>
    <t>RICARDO SANTIS JARA</t>
  </si>
  <si>
    <t>SERGIO LEONARDO MUÑOZ VENEGAS</t>
  </si>
  <si>
    <t>FERNANDO ITURBE</t>
  </si>
  <si>
    <t>MARCELO GONZALEZ</t>
  </si>
  <si>
    <t>RODRIGO CAÑETE HENRIQUEZ</t>
  </si>
  <si>
    <t>JUAN CARLOS CURAQUEO</t>
  </si>
  <si>
    <t>NESTOR ISLA RIVERA</t>
  </si>
  <si>
    <t>ARIEL ROMERO RITCHIE</t>
  </si>
  <si>
    <t>MARIA SILVA LLANTEN</t>
  </si>
  <si>
    <t>ALEXA GRLICA</t>
  </si>
  <si>
    <t>NIKOL ARAYA VALLEJOS</t>
  </si>
  <si>
    <t>GONZALO ENRIQUE RIO ALTAMIRANO</t>
  </si>
  <si>
    <t>EDUARDO ANDINA ALEGRIA</t>
  </si>
  <si>
    <t>VIRGINIA CALDERON</t>
  </si>
  <si>
    <t>NELSON HILCRE FERNANDEZ</t>
  </si>
  <si>
    <t>JEAN GALAZ MUÑOZ</t>
  </si>
  <si>
    <t>MARCO GODOY ORDENES</t>
  </si>
  <si>
    <t>JULIO CESAR RIVERA</t>
  </si>
  <si>
    <t>MAURIZIO MAZZARELLI ONETTO</t>
  </si>
  <si>
    <t>ALBERTO JARA VENEGAS</t>
  </si>
  <si>
    <t>CLAUDIA ESTER MAXIMO CAROZZI</t>
  </si>
  <si>
    <t>ORLANDO LIQUITAY</t>
  </si>
  <si>
    <t>ARTURO GUERRA</t>
  </si>
  <si>
    <t>PABLO BULL FERNANDEZ</t>
  </si>
  <si>
    <t>EMILIO GONZALEZ FUENTES</t>
  </si>
  <si>
    <t>MAURICIO TORREALBA  CHACANA</t>
  </si>
  <si>
    <t>SERGIO SALGADO</t>
  </si>
  <si>
    <t>JESUS TORREALBA RIQUELME</t>
  </si>
  <si>
    <t>PATRICIO SAEZ SILVA</t>
  </si>
  <si>
    <t>JAIME VLADMIR ACOSTA GOMEZ</t>
  </si>
  <si>
    <t>KATIA MARENTIS CLAVERIA</t>
  </si>
  <si>
    <t>CORINA PINO CORONA</t>
  </si>
  <si>
    <t>FABIOLA AGUILAR ROZAS</t>
  </si>
  <si>
    <t>CARLOS SOTO YAÑEZ</t>
  </si>
  <si>
    <t>NATALIA HERRERA HIDALGO</t>
  </si>
  <si>
    <t>ALAN VERDEJO FARIAS</t>
  </si>
  <si>
    <t>HUMBERTO CARRASCO VILLA</t>
  </si>
  <si>
    <t>LORENA OLIVEROS</t>
  </si>
  <si>
    <t>ANDRES ERRAZURIZ HERRERA</t>
  </si>
  <si>
    <t>SERVICIOS INTEGRALES CLINHOS S.A.</t>
  </si>
  <si>
    <t>RAFAEL BENNETT</t>
  </si>
  <si>
    <t>PATRICIO LEIVA SALINAS</t>
  </si>
  <si>
    <t>CLAUDIO PARODI CIUDAD</t>
  </si>
  <si>
    <t>CRISTIAN MENAJOVSKY</t>
  </si>
  <si>
    <t>CLAUDIO PUGA PEREZ</t>
  </si>
  <si>
    <t>FELIPE ARANEDA RIOS</t>
  </si>
  <si>
    <t>RICARDO EUGENIO RODRIGUEZ CACERES</t>
  </si>
  <si>
    <t>EDISON MIGUEL PONCE MERO</t>
  </si>
  <si>
    <t>PATRICIA ACHURRA MUÑOZ</t>
  </si>
  <si>
    <t>JOSE EUGENIO MARTINEZ  SILVA</t>
  </si>
  <si>
    <t>FRANCISCO SANCHEZ GAJARDO</t>
  </si>
  <si>
    <t>PATRICIO CASTRO ORTEGA</t>
  </si>
  <si>
    <t>RODRIGO DIAZ</t>
  </si>
  <si>
    <t>PABLO ARANEDA PEREZ</t>
  </si>
  <si>
    <t>PAULINA SCHWANER GUTIERREZ</t>
  </si>
  <si>
    <t>BEATRIZ KUSANOVIC SCHOLER</t>
  </si>
  <si>
    <t>CESAR ROJAS CAMPOS</t>
  </si>
  <si>
    <t>NICOLAS POBLETE RODRIGUEZ</t>
  </si>
  <si>
    <t>ALEJANDRA RAMIREZ PAREJA</t>
  </si>
  <si>
    <t>GLORIA ESMERALDA MENESES ARCAUZ</t>
  </si>
  <si>
    <t>BELEN ESPINO DE LIRA</t>
  </si>
  <si>
    <t>RICHARD BENITES MORI</t>
  </si>
  <si>
    <t>GUILLERMO CONTRERAS ARRIAGADA</t>
  </si>
  <si>
    <t>ALFONSO FUENZALIDA CALVO</t>
  </si>
  <si>
    <t>RODRIGO VALENZUELA BAEZ</t>
  </si>
  <si>
    <t>CARLOS MUÑOZ ORELLANA</t>
  </si>
  <si>
    <t>ESTEBAN BUSTAMANTE PEREZ</t>
  </si>
  <si>
    <t>ROBERTO MORENO BARRA</t>
  </si>
  <si>
    <t>CLAUDIO GONZALEZ ALMEYDA</t>
  </si>
  <si>
    <t>RAUL CONCHA  DAÑOBITIA</t>
  </si>
  <si>
    <t>FLODERMINA LA TORRE</t>
  </si>
  <si>
    <t>MARIA ELIZABETH CATALAN SEPULVEDA</t>
  </si>
  <si>
    <t>MARCELO ROBERTO STRACQUADAINI</t>
  </si>
  <si>
    <t xml:space="preserve">MARCELO LAVAGNINO  HUMERES </t>
  </si>
  <si>
    <t>MARIO HENRIQUEZ BECERRA</t>
  </si>
  <si>
    <t>LEONEL ALEJANDRO COFRE SASSO</t>
  </si>
  <si>
    <t>JOSE MIGUEL ALCALDE UNDURRAGA</t>
  </si>
  <si>
    <t>CLAUDIO RODRIGUEZ ZAMBRANO</t>
  </si>
  <si>
    <t>CLAUDIA ORTEGA BADILLA</t>
  </si>
  <si>
    <t>EDITH ULLOA</t>
  </si>
  <si>
    <t>MARIELA GUAJARDO VENEGAS</t>
  </si>
  <si>
    <t>RODRIGO MARTINEZ CESPEDES</t>
  </si>
  <si>
    <t>ALFREDO OSORIO TRONCOSO</t>
  </si>
  <si>
    <t>ALEJANDRA VILLAGRAN VARELA</t>
  </si>
  <si>
    <t>CAROLINA COOPMAN RUIZ-TAGLE</t>
  </si>
  <si>
    <t>CAMILA ALID WILLER</t>
  </si>
  <si>
    <t>JEANNETTE JARAMILLO PEREZ</t>
  </si>
  <si>
    <t>SEBASTIAN MATAMALA BUSTOS</t>
  </si>
  <si>
    <t>CRISTIAN PORTAS</t>
  </si>
  <si>
    <t>LEONARDO CORRAL ARANCIBIA</t>
  </si>
  <si>
    <t>VALERIA ARACENA ROJAS</t>
  </si>
  <si>
    <t>RICHARD CERVANTES LOPEZ</t>
  </si>
  <si>
    <t>MIRIAM ROSAS RIQUELME</t>
  </si>
  <si>
    <t>SEBASTIAN ESCOBAR CRUZ</t>
  </si>
  <si>
    <t>LUIS ROSAS GRIMAL</t>
  </si>
  <si>
    <t>MAURICIO GOMEZ GANA</t>
  </si>
  <si>
    <t>RAFAEL GUZMAN MUÑOZ</t>
  </si>
  <si>
    <t>LYA JARA FARIAS</t>
  </si>
  <si>
    <t>MARCELO JORQUERA TAPIA</t>
  </si>
  <si>
    <t>RAUL MAUREIRA MELLADO</t>
  </si>
  <si>
    <t>PAULINA SILVA RAMIREZ</t>
  </si>
  <si>
    <t>FRANCO CATTINELLO LEIGH</t>
  </si>
  <si>
    <t>SUSANA MENDOZA ORTIZ</t>
  </si>
  <si>
    <t>MANUEL TAPIA VARGAS</t>
  </si>
  <si>
    <t>ALICIA  BEATRIZ MANQUILEF HUICHAQUEO</t>
  </si>
  <si>
    <t>EMILIO BRIONES TAPIA</t>
  </si>
  <si>
    <t>MARIA PAULA MOLINA</t>
  </si>
  <si>
    <t>FELIPE PINI CHACON</t>
  </si>
  <si>
    <t>KATHARINA TIETZE</t>
  </si>
  <si>
    <t>RENE AVILA CORTES</t>
  </si>
  <si>
    <t>CRISTIAN CARVAJAL PEREZ</t>
  </si>
  <si>
    <t>PATRICIA ALARCON ALARCON</t>
  </si>
  <si>
    <t>MARIA ASTRID DONOSO BORR</t>
  </si>
  <si>
    <t>MARCELO GLAVIC</t>
  </si>
  <si>
    <t>CAROLINA OLIVA SEGUEL</t>
  </si>
  <si>
    <t>CAROLINA PEDRAZA PLAZA</t>
  </si>
  <si>
    <t>CRISTIAN IZQUIERDO</t>
  </si>
  <si>
    <t>ARIEL LOPEZ SALABER</t>
  </si>
  <si>
    <t>MARIA FERNANDA PIZARRO MADARIAGA</t>
  </si>
  <si>
    <t>MARCELO JAMASMIE MEDEL</t>
  </si>
  <si>
    <t>RODRIGO ISRAEL PALMA MARTINEZ</t>
  </si>
  <si>
    <t>OSCAR MORENO</t>
  </si>
  <si>
    <t>MAURICIO CONTRERAS CACERES</t>
  </si>
  <si>
    <t>CAROLINA RIVERO FENDE</t>
  </si>
  <si>
    <t>CARLOS SARMIENTO</t>
  </si>
  <si>
    <t>JORGE RODRIGUEZ DONOSO</t>
  </si>
  <si>
    <t>NELSON ENRIQUE OLMEDO VALDES</t>
  </si>
  <si>
    <t>JOCELYN ZOMOSA DURAN</t>
  </si>
  <si>
    <t>ROSARIO FERRER PRIETO</t>
  </si>
  <si>
    <t>JUANA SARMIENTO</t>
  </si>
  <si>
    <t>YASNNA AGUILERA PEREZ</t>
  </si>
  <si>
    <t>CARLOS GARCIA CORREA</t>
  </si>
  <si>
    <t>RAMON PINOCHET BARRIOS</t>
  </si>
  <si>
    <t>RODRIGO ALEJANDRO FARIÑA FLORES</t>
  </si>
  <si>
    <t>MARIO GALLEGUILLOS ROSALES</t>
  </si>
  <si>
    <t>JAIME ILLESCA</t>
  </si>
  <si>
    <t>CARLA CANALES PIZARRO</t>
  </si>
  <si>
    <t>PEDRO MANSILLA MALDONADO</t>
  </si>
  <si>
    <t>OCTAVIO BARRIOS ZEGERS</t>
  </si>
  <si>
    <t>OMAR PALACIO COLOMBA</t>
  </si>
  <si>
    <t>JORGE BUCHERT RIVEROS</t>
  </si>
  <si>
    <t>WALDO CAMPOS</t>
  </si>
  <si>
    <t>PAULINA PAREDES</t>
  </si>
  <si>
    <t>LOREDANNA ESPINOZA CASTRO</t>
  </si>
  <si>
    <t>JORGE FUENZALIDA BRAVO</t>
  </si>
  <si>
    <t>PAULINA PEREZ VERA</t>
  </si>
  <si>
    <t>CAROLINA ADAROS</t>
  </si>
  <si>
    <t>ARIADNE MONTE CHASSIN-TRUBERT</t>
  </si>
  <si>
    <t>PATRICIO PUEBLA LOYOLA</t>
  </si>
  <si>
    <t>CAROLINA RISHMAGUE</t>
  </si>
  <si>
    <t>MYLENE LABRIN IDE</t>
  </si>
  <si>
    <t>CARMEN GLORIA FERNANDEZ</t>
  </si>
  <si>
    <t>CRISTIAN CORTES RUIZ</t>
  </si>
  <si>
    <t>SOLANGE ORTEGA SOLIS</t>
  </si>
  <si>
    <t>JORGE MUÑOZ MOYA</t>
  </si>
  <si>
    <t>CHRISTIAN NEGRON  DIAZ</t>
  </si>
  <si>
    <t>GIOVANNA EUSEBIO LIMAS</t>
  </si>
  <si>
    <t>CHRISTIAN CIFUENTES HERNANDEZ</t>
  </si>
  <si>
    <t>CARLOS VALERIA SALAZAR</t>
  </si>
  <si>
    <t>ALEX BOBADILLA SAEZ</t>
  </si>
  <si>
    <t>MARIO GUILLERMO BARRIENTOS ALARCON</t>
  </si>
  <si>
    <t>PATRICIO JAVIER AMUCHASTEGUI</t>
  </si>
  <si>
    <t>EDUARDO ALVAREZ PALMA</t>
  </si>
  <si>
    <t>VICTOR ROJAS</t>
  </si>
  <si>
    <t>ORFELINA ROJAS</t>
  </si>
  <si>
    <t>FERNANDO PIZARRO ROJAS</t>
  </si>
  <si>
    <t>ELIZABETH MERCADO OLIVARES</t>
  </si>
  <si>
    <t>SALOMON LEAL BASUALTO</t>
  </si>
  <si>
    <t>PABLO CARVAJAL RAMIREZ</t>
  </si>
  <si>
    <t>LUZ MARIA ADASME CARTAGENA</t>
  </si>
  <si>
    <t>PATRICIO BRAVO AGURTO</t>
  </si>
  <si>
    <t>CARMEN JULIA REINOSO DAVIDSON</t>
  </si>
  <si>
    <t>GONZALO URIBE GOMEZ</t>
  </si>
  <si>
    <t>RAUL MAUREIRA</t>
  </si>
  <si>
    <t>CLAUDIO FUENZALIDA MEDINA</t>
  </si>
  <si>
    <t>FRANCISCO ARIAS SEPULVEDA</t>
  </si>
  <si>
    <t>RODRIGO CRISTIAN HERRERA CUEVAS</t>
  </si>
  <si>
    <t>PAULINA BECAR</t>
  </si>
  <si>
    <t>CLAUDIO ANABALON</t>
  </si>
  <si>
    <t>CATHERINE CIFUENTES</t>
  </si>
  <si>
    <t>JUAN FRANCISCO OROSTICO</t>
  </si>
  <si>
    <t>ANDREA CANO ACUÑA</t>
  </si>
  <si>
    <t>PATRICIA ALEJANDRA REYES SILVA</t>
  </si>
  <si>
    <t>RODRIGO VILLARROEL VENEGAS</t>
  </si>
  <si>
    <t>TAMMY ROBERT</t>
  </si>
  <si>
    <t>MARCO FERNANDEZ VERA</t>
  </si>
  <si>
    <t>FRIDA CASTILLO NEUMANN</t>
  </si>
  <si>
    <t>MARIELA ACUÑA LUARTE</t>
  </si>
  <si>
    <t>PAOLA GARCIA RIFFO</t>
  </si>
  <si>
    <t>OSVALDO SILVA MEDINA</t>
  </si>
  <si>
    <t>VICENTE PEREZ VARELA</t>
  </si>
  <si>
    <t>MARISOL PEREZ HINOJOS</t>
  </si>
  <si>
    <t>DANIEL MENDEZ</t>
  </si>
  <si>
    <t>CLARISA FIGUEROA RECABAL</t>
  </si>
  <si>
    <t>TRANSPORTES KAI</t>
  </si>
  <si>
    <t>LUIS CARDENAS IBAÑEZ</t>
  </si>
  <si>
    <t>MANUEL JOSE UGARTE LARRAIN</t>
  </si>
  <si>
    <t>RUBEN CORDOBA PIZARRO</t>
  </si>
  <si>
    <t>JUAN PABLO BAHAMONDES</t>
  </si>
  <si>
    <t>FERNANDA CABELLO ORELLANA</t>
  </si>
  <si>
    <t>JEAN PIERRE VALDEBENITO TOBAR</t>
  </si>
  <si>
    <t>JUAN PABLO GALLARDO CORTES</t>
  </si>
  <si>
    <t>FABIAN ANDRADE CARRASCO</t>
  </si>
  <si>
    <t>ZUNILDA ENCINA PRADENA</t>
  </si>
  <si>
    <t>PAMELA CELINA ZUÑIGA VALLET</t>
  </si>
  <si>
    <t>BORYS NAVARRETE</t>
  </si>
  <si>
    <t>CAROLINA  LOYOLA SANTIS</t>
  </si>
  <si>
    <t>MARIELLE SAN MARTIN</t>
  </si>
  <si>
    <t>JAVIER EDMUNDO LEMA COLECCHIO</t>
  </si>
  <si>
    <t>MARCELO ALEJANDRO NAVARRO MORALES</t>
  </si>
  <si>
    <t>FIDEL ROJAS</t>
  </si>
  <si>
    <t>IVAN GARCIA CASTO</t>
  </si>
  <si>
    <t>PABLO RUIZ BERTIN</t>
  </si>
  <si>
    <t>RODRIGO PAREDES RUEDI</t>
  </si>
  <si>
    <t>STEPHANIE KROMSCHODER</t>
  </si>
  <si>
    <t>FERNANDO DRAGNIC TOLEDO</t>
  </si>
  <si>
    <t>PATRICIO HASBUN GUZMAN</t>
  </si>
  <si>
    <t>MARCELO GONZALEZ NAVARRETE</t>
  </si>
  <si>
    <t>CARLOS ALBERTO DIAZ LASTRA</t>
  </si>
  <si>
    <t>CARLOS MONTERO MARTINEZ</t>
  </si>
  <si>
    <t>CRISTIAN SILVA ROBLES</t>
  </si>
  <si>
    <t>JAVIER GUTIERREZ</t>
  </si>
  <si>
    <t>PAOLA RIVAS MENESES</t>
  </si>
  <si>
    <t>ALEJANDRA XIMENA JARAMILLO PEÑA</t>
  </si>
  <si>
    <t>DAISE LISSETTE PUGA CORREA</t>
  </si>
  <si>
    <t>CARLOS NELSON HOPFENBLATT MUÑOZ</t>
  </si>
  <si>
    <t>MARCELO BUSTAMANTE CARRASCO</t>
  </si>
  <si>
    <t>ORIETTA GALDAMES ARANCIBIA</t>
  </si>
  <si>
    <t>JOHANA REYES GALVEZ</t>
  </si>
  <si>
    <t>SERGIO MARIO AGUILAR SALVO</t>
  </si>
  <si>
    <t>MARIA JOSE CASTRO</t>
  </si>
  <si>
    <t>EDUARDO CASTILLO CASTILLO</t>
  </si>
  <si>
    <t>ALVARO FUENTES ARAYA</t>
  </si>
  <si>
    <t>DANIELA DAVANZO MATTE</t>
  </si>
  <si>
    <t>LEONOR MUÑOZ CARTES</t>
  </si>
  <si>
    <t>CAROL ARMIJO CANIUMIL</t>
  </si>
  <si>
    <t>SANDRA CASTRO FLORES</t>
  </si>
  <si>
    <t>JOSE PATRICIO RIFFO RIQUELME</t>
  </si>
  <si>
    <t>MAURICIO BENCINI</t>
  </si>
  <si>
    <t>ALEX RODRIGO ARTIGAS FLORES</t>
  </si>
  <si>
    <t>COMERCIALIZADORA CALVAO</t>
  </si>
  <si>
    <t>VIVIANA VELIZ VALLE</t>
  </si>
  <si>
    <t>MARTA MORALES RAZO</t>
  </si>
  <si>
    <t>PABLO SANZANA FERNANDEZ</t>
  </si>
  <si>
    <t>FRANCISCO GONZALEZ CARVACHO</t>
  </si>
  <si>
    <t>HUGO DELLA MAGGIORA BECK</t>
  </si>
  <si>
    <t>BRIGETTE VALENZUELA RIVERA</t>
  </si>
  <si>
    <t>CHRISTIAN ROJAS REYES</t>
  </si>
  <si>
    <t>KATHERINE ACEVEDO CORDERO</t>
  </si>
  <si>
    <t>PATRICIO ACOSTA AHUMADA</t>
  </si>
  <si>
    <t>FRANCISCO COSTA BARRAZA</t>
  </si>
  <si>
    <t>CLAUDIA ALEJANDRA ELSHOLZ BRAVO</t>
  </si>
  <si>
    <t>ADRIANA PUELMA LOYOLA</t>
  </si>
  <si>
    <t>MANUEL HERBAGE ESCALONA</t>
  </si>
  <si>
    <t>ESCUELA NACIONAL DE ADMINISTRACION PUBLICA LIMITADA</t>
  </si>
  <si>
    <t>MAGGI COOK COOK</t>
  </si>
  <si>
    <t>MARIA VERONICA PRIETO DOMINGUEZ</t>
  </si>
  <si>
    <t>EDUARDO ELIAS BERRIOS CORNEJO</t>
  </si>
  <si>
    <t>OMEGA TELECOM</t>
  </si>
  <si>
    <t>CARLOS VALLEJOS MORA</t>
  </si>
  <si>
    <t>PABLO IVAN SALINAS MARTINEZ</t>
  </si>
  <si>
    <t>ARIEL PLISCOFF</t>
  </si>
  <si>
    <t>DARIO PANTOJA MARTINEZ</t>
  </si>
  <si>
    <t>FREDDY RAMIREZ  ARAYA</t>
  </si>
  <si>
    <t>MARIELA PILAR BASAEZ SEPULVEDA</t>
  </si>
  <si>
    <t>JOANNA JAZMIN ROJAS IRISCH</t>
  </si>
  <si>
    <t>FRANCISCO ROJAS OLIVA</t>
  </si>
  <si>
    <t>ROGELIO JORQUERA</t>
  </si>
  <si>
    <t>ANA MARIA LEAL RAMIREZ</t>
  </si>
  <si>
    <t>FRANCISCO GIMENO JIMENEZ</t>
  </si>
  <si>
    <t>PABLO VILLAVICENCIO ROSALES</t>
  </si>
  <si>
    <t>CRISTOBAL AZOCAR OYARZO</t>
  </si>
  <si>
    <t>EDUARDO MUÑOZ BRANDAU</t>
  </si>
  <si>
    <t>ANGEL PATRICIO ZURITA</t>
  </si>
  <si>
    <t>SERGIO BUSTAMANTE HERNANDEZ</t>
  </si>
  <si>
    <t>CHRISTIAN CASANOVA ROMERO</t>
  </si>
  <si>
    <t>MARIA LORETO ZURITA RAMIREZ</t>
  </si>
  <si>
    <t>PATRICIO YAÑEZ BARRIA</t>
  </si>
  <si>
    <t>JOAQUIN CEPEDA CEPEDA</t>
  </si>
  <si>
    <t>MARCELA MENDEZ CASTRO</t>
  </si>
  <si>
    <t>GENNIRA RAIMONDI</t>
  </si>
  <si>
    <t>KARINA TRUJILLO BAEZA</t>
  </si>
  <si>
    <t>LUCHSINGER RICARDO</t>
  </si>
  <si>
    <t>DANIELA PAZ VIDAL VERA</t>
  </si>
  <si>
    <t>RONALD KRAUSE SILVA</t>
  </si>
  <si>
    <t>JASON QUAPPE</t>
  </si>
  <si>
    <t>FELIPE CATALDO</t>
  </si>
  <si>
    <t>LUIS PIZARRO MUÑOZ</t>
  </si>
  <si>
    <t>KAREN VOLKWEIN OLIVARES</t>
  </si>
  <si>
    <t>CLAUDIO MARTINEZ COLL</t>
  </si>
  <si>
    <t>ALBERTO ARAYA</t>
  </si>
  <si>
    <t>PEDRO GARCIA NAVARRETE</t>
  </si>
  <si>
    <t>CAROLINA ROJAS AHUMADA</t>
  </si>
  <si>
    <t>RICARDO BARRA</t>
  </si>
  <si>
    <t>DANIEL NUÑEZ ZAMORA</t>
  </si>
  <si>
    <t>PAULINA ELIANA LARA VALDIVIA</t>
  </si>
  <si>
    <t>VICTOR MOL ALCANTARA</t>
  </si>
  <si>
    <t>GIANFRANCO BENEDICTO SQUARTINI</t>
  </si>
  <si>
    <t>JOSE ANDRES VIAL</t>
  </si>
  <si>
    <t>SALVADOR EDUARDO MARDONES</t>
  </si>
  <si>
    <t>RODRIGO ARROYO PINEIDA</t>
  </si>
  <si>
    <t>RODRIGO DELGADO</t>
  </si>
  <si>
    <t>ROSE MARIE VASQUEZ SEPULVEDA</t>
  </si>
  <si>
    <t>WILLAIM KNUCKEY</t>
  </si>
  <si>
    <t>NATALY SOTO MUÑOZ</t>
  </si>
  <si>
    <t>ROBERTO FLORES CORNOU</t>
  </si>
  <si>
    <t>RODOLFO ESCOBAR MURGA</t>
  </si>
  <si>
    <t>VERONICA CALDERON ITURRA</t>
  </si>
  <si>
    <t>PABLO NAVARRETE</t>
  </si>
  <si>
    <t>JUAN CERDA ETCHEPARE</t>
  </si>
  <si>
    <t>MARIA FRANCISCA RODRIGUEZ JARA</t>
  </si>
  <si>
    <t>LUIS ORELLANA PRIETO</t>
  </si>
  <si>
    <t>JAVIER SAEZ ROMERO</t>
  </si>
  <si>
    <t>ALEJANDRO HERNANDEZ NOVOA</t>
  </si>
  <si>
    <t>NATALIA MONTENARES</t>
  </si>
  <si>
    <t>VERIOSKA FUENTES IBACETA</t>
  </si>
  <si>
    <t>OSCAR OCAMPO MASCARO</t>
  </si>
  <si>
    <t>CARLOS OTTONE DAUVIN</t>
  </si>
  <si>
    <t>CARLOS PIZARRO JARAMILLO</t>
  </si>
  <si>
    <t>FLAVIO ITURRA RAMIREZ</t>
  </si>
  <si>
    <t>OSCAR HERRERA VERA</t>
  </si>
  <si>
    <t>CLAUDIO SIERPE FIERRO</t>
  </si>
  <si>
    <t>DANIELA JORQUERA VALENZUELA</t>
  </si>
  <si>
    <t>MARCELO LLONA MARQUEZ</t>
  </si>
  <si>
    <t xml:space="preserve">SERGIO SALGADO </t>
  </si>
  <si>
    <t>MILTON MANRIQUE DIAZ</t>
  </si>
  <si>
    <t>FRANCISCO JAVIER GREENE FERNANDEZ</t>
  </si>
  <si>
    <t>JONATHAN GARNICA INZUNZA</t>
  </si>
  <si>
    <t>DANIEL ESPEJO</t>
  </si>
  <si>
    <t>MAURICIO SOTO OLIVOS</t>
  </si>
  <si>
    <t>MARIA ANDREA MADARIAGA PIZARRO</t>
  </si>
  <si>
    <t>JOCELYN PINO</t>
  </si>
  <si>
    <t>JENNIFEFER CELEDON GUZMAN</t>
  </si>
  <si>
    <t>JOSE MANUEL URETA QUINTANILLA</t>
  </si>
  <si>
    <t>RICARDO VICENS</t>
  </si>
  <si>
    <t>JUAN CARLOS BRAVO ROJAS</t>
  </si>
  <si>
    <t>CARLOS ALARCON PARADA</t>
  </si>
  <si>
    <t>LUIS ALCAYAGA AROS</t>
  </si>
  <si>
    <t>RICARDO FAURE</t>
  </si>
  <si>
    <t>MONICA ANDREA TRUTWEILER</t>
  </si>
  <si>
    <t>LUIS BARRA ALVAREZ</t>
  </si>
  <si>
    <t>CHRISTIAN CID FIGUEROA</t>
  </si>
  <si>
    <t>ELVIS ADAN MORALES HENRIQUEZ</t>
  </si>
  <si>
    <t>MARCELA ALARCON ARMIJO</t>
  </si>
  <si>
    <t>PRISCILA SILVA SANTANDER</t>
  </si>
  <si>
    <t>ISIDORA MOLINA JUEZ</t>
  </si>
  <si>
    <t>IVONNE SALAS MARCHANT</t>
  </si>
  <si>
    <t>PAULA OSORIO NOVOA</t>
  </si>
  <si>
    <t>PATRICIO SAEZ</t>
  </si>
  <si>
    <t>BORIS ANDRADE</t>
  </si>
  <si>
    <t>GONZALO OLIVARES VALDENEGRO</t>
  </si>
  <si>
    <t>JOEL CORVALAN NEGRETE</t>
  </si>
  <si>
    <t>CESAR ESPOSITO MANRIQUE</t>
  </si>
  <si>
    <t>ALVARO CASTILLO OTAROLA</t>
  </si>
  <si>
    <t>SARA ELISA SANCHEZ MAAYAN</t>
  </si>
  <si>
    <t>CAROLA VILLALOBOS</t>
  </si>
  <si>
    <t>PEDRO ZANON FUENTEALBA</t>
  </si>
  <si>
    <t>MARIA LORETO ARROYO CASADO</t>
  </si>
  <si>
    <t>CLAUDIO ANDRES MORA MARTINEZ</t>
  </si>
  <si>
    <t>ANSELMO BLANLOT RIESLE</t>
  </si>
  <si>
    <t>CARLOS CARRILLO ALVAREZ</t>
  </si>
  <si>
    <t>TOMAS REYES LE ROY</t>
  </si>
  <si>
    <t>NELSON BRAVO CABRERA</t>
  </si>
  <si>
    <t>LUIS PATRICIO VALDEBENITO CONCHA</t>
  </si>
  <si>
    <t>ROBERTO GOMEZ MUÑOZ</t>
  </si>
  <si>
    <t>GUILLERMO REYES ROJAS</t>
  </si>
  <si>
    <t>SEBASTIAN ORTA DIAZ</t>
  </si>
  <si>
    <t>JORGE SEVERINO DIAZ</t>
  </si>
  <si>
    <t>CAROLINA GALLEGUILLOS ESPINOZA</t>
  </si>
  <si>
    <t>HUGO GARCIA ARANZAEZ</t>
  </si>
  <si>
    <t>GONZALO ZAMORANO MARTINEZ</t>
  </si>
  <si>
    <t>BENOIT JACQUES SEDIGE</t>
  </si>
  <si>
    <t>LISELOTTE MANNIS</t>
  </si>
  <si>
    <t>ROXANA LAGOS MONSALVE</t>
  </si>
  <si>
    <t>SILVIA ELIANA LAGOS</t>
  </si>
  <si>
    <t>CARLOS MENA MARTINEZ</t>
  </si>
  <si>
    <t>JUAN CARLOS MUÑOZ M.</t>
  </si>
  <si>
    <t>CHRISTIAN ARANCIBIA MORENO</t>
  </si>
  <si>
    <t>INGRID PEREZ RIVERA</t>
  </si>
  <si>
    <t>ROBERRTO CAVERLOTTI</t>
  </si>
  <si>
    <t>IVAN AGUIRRE</t>
  </si>
  <si>
    <t>ISAAC SILVA LOPEZ</t>
  </si>
  <si>
    <t>MARIA CECILIA SALAZAR ALLENDES</t>
  </si>
  <si>
    <t>CRISTIAN GUTIERREZ SALAZAR</t>
  </si>
  <si>
    <t>LUIS APABLAZA</t>
  </si>
  <si>
    <t>SALVADOR TORCA OYANEDEL</t>
  </si>
  <si>
    <t>GONZALO VIZCAINO GONZALEZ</t>
  </si>
  <si>
    <t>MARIA FRANCISCA CORREA VEGA</t>
  </si>
  <si>
    <t>GABRIELA ALEGRIA TRONCOSO</t>
  </si>
  <si>
    <t>LUIS SALAZAR GERBIER</t>
  </si>
  <si>
    <t>VALERIA IBARRA</t>
  </si>
  <si>
    <t>RODRIGO MEZA KORN</t>
  </si>
  <si>
    <t>ALEXIS GARAY FUENTES</t>
  </si>
  <si>
    <t>CRISTIAN PONCE R.</t>
  </si>
  <si>
    <t>FELIPE PRIETO REYES</t>
  </si>
  <si>
    <t>JOSE MONJES RIQUELME</t>
  </si>
  <si>
    <t>MARCELO MAURICIO VEGA SAEZ</t>
  </si>
  <si>
    <t>OSCAR GONZALEZ PEREIRA</t>
  </si>
  <si>
    <t>CAROLINA GONZALEZ W.</t>
  </si>
  <si>
    <t>PATRICIO FRENKIEL PARRA</t>
  </si>
  <si>
    <t>LORENA PARRA BENAVENTE</t>
  </si>
  <si>
    <t>SOLANGE MEDEL</t>
  </si>
  <si>
    <t>CARLOS JARPA MENDEZ</t>
  </si>
  <si>
    <t>JUAN JOSE MORENO ZUÑIGA</t>
  </si>
  <si>
    <t>MARCO GARRIDO</t>
  </si>
  <si>
    <t>MARICEL ARELLANO AVELLO</t>
  </si>
  <si>
    <t>MARCELA MELGAREJO ROJAS</t>
  </si>
  <si>
    <t>ALEJANDRO PUENTES USLAR</t>
  </si>
  <si>
    <t>LUIS CORNEJO HERRERA</t>
  </si>
  <si>
    <t>FRANCISCO RODRIGUEZ</t>
  </si>
  <si>
    <t>DICRAN CORONEL AROCA</t>
  </si>
  <si>
    <t>MIGUEL STUBING ROMERO</t>
  </si>
  <si>
    <t>JUAN PABLO GUZMAN GIESEN</t>
  </si>
  <si>
    <t>JORGE ULISES PRADINES MOLINA</t>
  </si>
  <si>
    <t>MARCELA MUÑOZ CABEDO</t>
  </si>
  <si>
    <t>PAOLA BEATRIZ CALDERON MEZA</t>
  </si>
  <si>
    <t>JESSICA SAN MARTIN CAVIEDES</t>
  </si>
  <si>
    <t>ANA VELOZO</t>
  </si>
  <si>
    <t>CRISTIAN PIMENTEL SEBALLOS</t>
  </si>
  <si>
    <t>MARIO ARAYA FLORES</t>
  </si>
  <si>
    <t>LUIS VARGAS OTAROLA</t>
  </si>
  <si>
    <t>MARIA ALEJANDRINA NUÑEZ SANZANA</t>
  </si>
  <si>
    <t>ELISA CAVIEDES</t>
  </si>
  <si>
    <t>CONSTANZA LOPEZ</t>
  </si>
  <si>
    <t>JOSE MUÑOZ MUÑOZ</t>
  </si>
  <si>
    <t>PATRICIA CATALAN SEPULVEDA</t>
  </si>
  <si>
    <t>MANUEL RAMIREZ FREDES</t>
  </si>
  <si>
    <t>PATRICIA CACCIUTTOLO PLAZA</t>
  </si>
  <si>
    <t>FERNANDO MAJUF</t>
  </si>
  <si>
    <t>CRISTIAN ANTONIO FONTBOTE RIESCO</t>
  </si>
  <si>
    <t>CAROLINA TRONCOSO JIMENEZ</t>
  </si>
  <si>
    <t>MARCO BELUZARAN VERDEJO</t>
  </si>
  <si>
    <t>MARCELA FUENZALIDA FLORES</t>
  </si>
  <si>
    <t>GERMAN REYES JARA</t>
  </si>
  <si>
    <t>PATRICIO TORO BENAVENTE</t>
  </si>
  <si>
    <t>JOSE MIGUEL VICENCIO QUIROZ</t>
  </si>
  <si>
    <t>PAOLA OLIVARES MARCUELLO</t>
  </si>
  <si>
    <t>CRISTIAN DELGADO GONZALEZ</t>
  </si>
  <si>
    <t>SERGIO MENDOZA SCHLENKERT</t>
  </si>
  <si>
    <t>MARIA JOSE MIRANDA GAETE</t>
  </si>
  <si>
    <t>IRIS FARIAS SILVA</t>
  </si>
  <si>
    <t>GERMAN HINOJOSA BASCUR</t>
  </si>
  <si>
    <t>MIGUEL ANGEL PINTO LYON</t>
  </si>
  <si>
    <t>JOSE AQUEVEQUE LIENCURA</t>
  </si>
  <si>
    <t>DANIELA OSUNA</t>
  </si>
  <si>
    <t>INMOBILIARIA FUTA RUCA SPA</t>
  </si>
  <si>
    <t>MARCELO LEON RISSO</t>
  </si>
  <si>
    <t>LORENA FUENTES</t>
  </si>
  <si>
    <t>IVAN KIPREOS PINOCHET</t>
  </si>
  <si>
    <t>CAROLYN PEREZ</t>
  </si>
  <si>
    <t>DUNJA ROJE FERNANDEZ</t>
  </si>
  <si>
    <t>MAURICIO RICKE LIZAMA</t>
  </si>
  <si>
    <t>XIMENA PACHECO LIMA</t>
  </si>
  <si>
    <t>RAUL GARCIA GONZALEZ</t>
  </si>
  <si>
    <t>FRANCISCA JIMENEZ FUSTER</t>
  </si>
  <si>
    <t>GILBERTO SALAZAR</t>
  </si>
  <si>
    <t>GINA POLANCO QUEIROLO</t>
  </si>
  <si>
    <t>ELIZABETN MARCHANT ROMAN</t>
  </si>
  <si>
    <t>JOVANKA WOLDARSKY</t>
  </si>
  <si>
    <t>PABLO ASTUDILLO BECERRA</t>
  </si>
  <si>
    <t>GUILLERMO SANDOVAL GONZALEZ</t>
  </si>
  <si>
    <t>MARCO ROSALES VERA</t>
  </si>
  <si>
    <t xml:space="preserve"> JORGE BADILLA ARIZTIA</t>
  </si>
  <si>
    <t>VICTOR MORALES PEÑA</t>
  </si>
  <si>
    <t>CARLOS CONTRERAS MUÑOZ</t>
  </si>
  <si>
    <t>CRISTIAN BRAVO BELLO</t>
  </si>
  <si>
    <t>KAREN NAHUEVAN GUERRA</t>
  </si>
  <si>
    <t>CARLOS MATIAS MORENO VILLALOBOS</t>
  </si>
  <si>
    <t>LUIS GUILLERMO HERNANDEZ MATUS</t>
  </si>
  <si>
    <t>VERONICA ALVAREZ GONZALEZ</t>
  </si>
  <si>
    <t>DANIELA MONSALVE ARMIJO</t>
  </si>
  <si>
    <t>CARLOS ROJAS MEDINA</t>
  </si>
  <si>
    <t>PAUL ANDRES ALVAREZ RODAS</t>
  </si>
  <si>
    <t>CHRISTIAN ENRIQUE VERA REBOLLEDO</t>
  </si>
  <si>
    <t>IVAN MARIN RIVES</t>
  </si>
  <si>
    <t>ANDRES PARADA</t>
  </si>
  <si>
    <t>SANRA LIZANA SEREÑO</t>
  </si>
  <si>
    <t>COMERCIALIZADORA CALVAC</t>
  </si>
  <si>
    <t>RENE VIDAL PETERS</t>
  </si>
  <si>
    <t>CATALINA ANDREA BESSER KERRIGAN</t>
  </si>
  <si>
    <t>CARLOS ARAVENA MUÑOZ</t>
  </si>
  <si>
    <t>MANUEL JARA BUSTAMANTE</t>
  </si>
  <si>
    <t>LUIS FELIPE BRAVO</t>
  </si>
  <si>
    <t>MARTINEZ STUARDO ROMINA CATALINA</t>
  </si>
  <si>
    <t>PIFFAUT MENARD CRISTIAN EDUARDO</t>
  </si>
  <si>
    <t>ANELIS VERA MORALES</t>
  </si>
  <si>
    <t>PATRICIO JAVIER SOTO</t>
  </si>
  <si>
    <t>AIDA PASSALCQUA MOLINA</t>
  </si>
  <si>
    <t>JUAN ENRIQUE CABRERA UNDURAGA</t>
  </si>
  <si>
    <t>GREGORICK VERGARA</t>
  </si>
  <si>
    <t>LISETTE SOTO ALVARADO</t>
  </si>
  <si>
    <t>JAIME ARIAS CATALAN</t>
  </si>
  <si>
    <t>MARCO ASTETE VALDES</t>
  </si>
  <si>
    <t>LORENA LAPRIDA RAMIREZ</t>
  </si>
  <si>
    <t>SOLANGE FARFAN VALENZUELA</t>
  </si>
  <si>
    <t>DANIEL LOPEZ STANIC</t>
  </si>
  <si>
    <t>HECTOR HURTADO OLIVA</t>
  </si>
  <si>
    <t>MARIA JOSE DROGUETT VELASCO</t>
  </si>
  <si>
    <t>KAREN GANZ FRITZ</t>
  </si>
  <si>
    <t>VERONICA MIRANDA TAULIS</t>
  </si>
  <si>
    <t>SEBASTIAN ABUSALEME BUCAREY</t>
  </si>
  <si>
    <t>PAMELA DEL CARMEN RIVERA PLAZA</t>
  </si>
  <si>
    <t>FERNANDO AYALA BURGERMEISTER</t>
  </si>
  <si>
    <t>ALEJANDRA CATALAN</t>
  </si>
  <si>
    <t>KAREN  ALEJANDRA VILLALOBOS</t>
  </si>
  <si>
    <t>RAUL CAFFO SUAREZ</t>
  </si>
  <si>
    <t>CAMILA VIVALDI BENITEZ</t>
  </si>
  <si>
    <t>XAVIER GUEVARA</t>
  </si>
  <si>
    <t>JUANA CARRASCO MAUREIRA</t>
  </si>
  <si>
    <t>RODOLFO BENAVIDES PALMA</t>
  </si>
  <si>
    <t>CRISTIAN ROSENTHAL GOMEZ</t>
  </si>
  <si>
    <t>JAIME BAWARSHI ABRIGO</t>
  </si>
  <si>
    <t>IVAN NAVARRO MORALES</t>
  </si>
  <si>
    <t>CARLA ACEVEDO IÑIGUI</t>
  </si>
  <si>
    <t>SEBASTIAN AVENDAÑO HERMOSILLA</t>
  </si>
  <si>
    <t>MYRIAN DIAZ YAÑEZ</t>
  </si>
  <si>
    <t>OSVALDO UGAS VELASCO</t>
  </si>
  <si>
    <t>MARIA DEL PILAR HERNANDEZ MEDINA</t>
  </si>
  <si>
    <t>FELIPE BRUNA SANDOVAL</t>
  </si>
  <si>
    <t>CATHERINE VIDAL</t>
  </si>
  <si>
    <t>MAURICIO OVIEDO SILVA</t>
  </si>
  <si>
    <t>HECTOR VARGAS PARDO</t>
  </si>
  <si>
    <t>VICTOR JERIA BARRIGA</t>
  </si>
  <si>
    <t>CESAR KOELLER RIZZO</t>
  </si>
  <si>
    <t>PLACIDO DIAZ LASTRA</t>
  </si>
  <si>
    <t>CAROLINA RIQUELME ARANEDA</t>
  </si>
  <si>
    <t>CRISTIAN HERRERA BERMEDO</t>
  </si>
  <si>
    <t>ANDRES CRISOSTO SMITH</t>
  </si>
  <si>
    <t>VICTORIA BARRUETOS SEPULVEDA</t>
  </si>
  <si>
    <t>SEBASTIAN ROJAS SANTELICES</t>
  </si>
  <si>
    <t>MARCELO ALVAREZ SOTOMAYOR</t>
  </si>
  <si>
    <t>ALFREDO ORMEÑO SMITH</t>
  </si>
  <si>
    <t>VICTOR OSVALDO ESPEJO SALGADO</t>
  </si>
  <si>
    <t>BLANCA FUENTES MUÑOZ</t>
  </si>
  <si>
    <t>RODOLFO SERRANO SAN MARTIN</t>
  </si>
  <si>
    <t>CARLOS RISHMAGUE PIDDO</t>
  </si>
  <si>
    <t>VIVIANA FERRADA LEMONIER</t>
  </si>
  <si>
    <t>LEONEL VARGAS ERRAZURIZ</t>
  </si>
  <si>
    <t>GIOVANNI GATTA DIAZ</t>
  </si>
  <si>
    <t>EDGARDO SARALEGUI GOMEZ</t>
  </si>
  <si>
    <t>ENRIQUE FRITZSCHE FIGUEROA</t>
  </si>
  <si>
    <t>FCO HUMENYI MUÑOZ</t>
  </si>
  <si>
    <t>RAMON GUTIRREZ JORQUERA</t>
  </si>
  <si>
    <t>RODRIGO  SOTO RIVERO</t>
  </si>
  <si>
    <t>CLAUDIA SALAZAR ORELLANA</t>
  </si>
  <si>
    <t>ROCIO AMPARO FIGUEROA DIAZ</t>
  </si>
  <si>
    <t>EDUARDO POZO ARANCIBIA</t>
  </si>
  <si>
    <t>JORGE IRARRAZABAL</t>
  </si>
  <si>
    <t>PABLO DE SOTO VARGAS</t>
  </si>
  <si>
    <t>GIANNI PEREGLIO ZUÑIGA</t>
  </si>
  <si>
    <t>CONSTANTINO CHILOVITIS MATSUDA</t>
  </si>
  <si>
    <t>NICOLE TORRES YACONI</t>
  </si>
  <si>
    <t>ALVARO TORRES MESA</t>
  </si>
  <si>
    <t>LIZARDO CRUZ RIQUELME</t>
  </si>
  <si>
    <t>LORENA VERA MARTINEZ</t>
  </si>
  <si>
    <t>JORGE CARRASCO PEÑALOZA</t>
  </si>
  <si>
    <t>LORENZO CANCALES CANCALESS</t>
  </si>
  <si>
    <t>NATALIA VALVERDE</t>
  </si>
  <si>
    <t>ALEJANDRO EGLI TASCON</t>
  </si>
  <si>
    <t>SEBASTIAN PACHECO MORENO</t>
  </si>
  <si>
    <t>HECTOR MONDACA CID</t>
  </si>
  <si>
    <t>MARIO TALA GALVEZ</t>
  </si>
  <si>
    <t>MARCOS NARVAES VALENCIA</t>
  </si>
  <si>
    <t>JUAN PABLO VENEGAS DEBBADIE</t>
  </si>
  <si>
    <t>FABIOLA ZAIRA LARREA ROJAS</t>
  </si>
  <si>
    <t>JORGE BOBADILLA</t>
  </si>
  <si>
    <t>DAVID BRIONES GALVEZ</t>
  </si>
  <si>
    <t>NATALIA ALVAREZ DELLAROSA</t>
  </si>
  <si>
    <t>Fernando Barroilhet Diez</t>
  </si>
  <si>
    <t>CARMEN TAPIA LAGOS</t>
  </si>
  <si>
    <t>MARCELO BRAVO BRIONES</t>
  </si>
  <si>
    <t>JOSE LUIS PIÑEROS BARRAGAN</t>
  </si>
  <si>
    <t>RODRIGO PEDREROS BECERRA</t>
  </si>
  <si>
    <t xml:space="preserve">JORGE EDUARDO BADILLA ARIZTIA </t>
  </si>
  <si>
    <t>JUAN PABLO POTTSTOCK</t>
  </si>
  <si>
    <t>JAQUELINE MEZA MEZA</t>
  </si>
  <si>
    <t>INMOVILIARIA EL ESFUERZO</t>
  </si>
  <si>
    <t>ALBERTO RIVERA CUETO</t>
  </si>
  <si>
    <t>JUAN PEDRO ADRIANOFF</t>
  </si>
  <si>
    <t>ARTURO PARADA</t>
  </si>
  <si>
    <t>RAUL SOTO VILLAFLOR</t>
  </si>
  <si>
    <t>RODRIGO ALCAZAR TORO</t>
  </si>
  <si>
    <t>JUAN EDUARDO RIQUELME</t>
  </si>
  <si>
    <t>CHRISTIAN GONZALEZ MANRIQUEZ</t>
  </si>
  <si>
    <t>FERNANDO GUIDO ITURBE</t>
  </si>
  <si>
    <t>NUBALDO HORMAZABAL</t>
  </si>
  <si>
    <t>RODRIGO LAFORT LAZO</t>
  </si>
  <si>
    <t>JAIME RAMIREZ POLANCO</t>
  </si>
  <si>
    <t>ALEX WINKLER REITZSCH</t>
  </si>
  <si>
    <t>TANIA RIQUELME</t>
  </si>
  <si>
    <t>FELIPE RECABARREN</t>
  </si>
  <si>
    <t>VALERIA KAHLER PROSSER</t>
  </si>
  <si>
    <t>MARIA DE LOS ANGELES TORRES MIÑO</t>
  </si>
  <si>
    <t>RODRIGO LADISLA BECERRA</t>
  </si>
  <si>
    <t>FRANCISCO HUMENYI MUÑOZ</t>
  </si>
  <si>
    <t>BERNARDA DIAZ CASTILLO</t>
  </si>
  <si>
    <t>FELIPE VERGARA GARRIDO</t>
  </si>
  <si>
    <t>PIERO ROVIRA FORNAZZARI</t>
  </si>
  <si>
    <t>ALEJANDRA FIGUEROA SAPIAINS</t>
  </si>
  <si>
    <t>CRISTIAN SILVA FUENTES</t>
  </si>
  <si>
    <t>DANIEL ROJO VEGA</t>
  </si>
  <si>
    <t>ANGEL JADUE PICHARA</t>
  </si>
  <si>
    <t>DIEGO BARROS SAN MARTIN</t>
  </si>
  <si>
    <t>FRANCISCO SERRANO SANDOVAL</t>
  </si>
  <si>
    <t>GASTON GONZALEZ QUEZADA</t>
  </si>
  <si>
    <t>XIMENA GRIMELDA TORRES</t>
  </si>
  <si>
    <t>RICARDO URTUBIA RODRIGUEZ</t>
  </si>
  <si>
    <t>CLAUDIA MIÑOZ SUAZO</t>
  </si>
  <si>
    <t>GLADYS CAPILLA</t>
  </si>
  <si>
    <t>HELLEN ROBERTS BUSTOS</t>
  </si>
  <si>
    <t>ALVARO CUEVAS SALAS</t>
  </si>
  <si>
    <t>JOSE ANTONIO LENIZ GARCIA</t>
  </si>
  <si>
    <t>JUAN JOSE GUTIERRES</t>
  </si>
  <si>
    <t>FRANCISCO JOPIA RODRIGUEZ</t>
  </si>
  <si>
    <t>LORETO ROJAS SAINZ</t>
  </si>
  <si>
    <t>CHRISTIAN LABRIN</t>
  </si>
  <si>
    <t>CRISTIAN CORNEJO GAJARDO</t>
  </si>
  <si>
    <t>YESENIA LOPEZ SANTANDER</t>
  </si>
  <si>
    <t>MILENA BRAJOVIC ESCALONA</t>
  </si>
  <si>
    <t>CRISTIAN PALMA ROJAS</t>
  </si>
  <si>
    <t>RAMIRO OPAZO GONZALEZ</t>
  </si>
  <si>
    <t>BAYSWATER INMOBILIARIA SPA</t>
  </si>
  <si>
    <t>JUAN IGNACIO MIMICA GODOY</t>
  </si>
  <si>
    <t>ROBERTO CALLEJAS</t>
  </si>
  <si>
    <t>UKA BARRIO PENNA</t>
  </si>
  <si>
    <t>MARCELA MARZAN VERGARA</t>
  </si>
  <si>
    <t>HECTOR SALAMANCA</t>
  </si>
  <si>
    <t>ELEONOR GONZALEZ PIÑOL</t>
  </si>
  <si>
    <t>ANA MARIA FERNANDEZ</t>
  </si>
  <si>
    <t xml:space="preserve"> LENIZ GARCIA JOSE ANTONIO</t>
  </si>
  <si>
    <t>NATALIA MONTENARES CARRASCO</t>
  </si>
  <si>
    <t>PATRICIO APABLAZA SAEZ</t>
  </si>
  <si>
    <t>FERNANDO CAMPOS BUITANO</t>
  </si>
  <si>
    <t>MIGUEL ROCA OLIVEROS</t>
  </si>
  <si>
    <t>ANDREA PEIRANO MONJE</t>
  </si>
  <si>
    <t>ALEJANDRA BUSTOS</t>
  </si>
  <si>
    <t>SERGIO LAGOS GALLEGOS</t>
  </si>
  <si>
    <t>MARISOL MORA SOLIS DE OVANDO</t>
  </si>
  <si>
    <t>ALEJANDRA SANTANDER</t>
  </si>
  <si>
    <t>MARIA VERONICA BUNSTER</t>
  </si>
  <si>
    <t>FREDDY CAAMAÑO BASAURE</t>
  </si>
  <si>
    <t>ALICIA VASQUEZ VILLENA</t>
  </si>
  <si>
    <t>PABLO HOZBEN VALENZUELA</t>
  </si>
  <si>
    <t>JOSE LUIS VIVANCO</t>
  </si>
  <si>
    <t xml:space="preserve">JUAN CARLOS MONTENEGRO </t>
  </si>
  <si>
    <t>FERNANDO QUIJADA OLIVARES</t>
  </si>
  <si>
    <t>PABLO SANTIBAÑEZ PIANA</t>
  </si>
  <si>
    <t>PATRICIO SANDERS MORALES</t>
  </si>
  <si>
    <t>IGOR RIQUELME VASQUEZ</t>
  </si>
  <si>
    <t>JOSE LUIS RETONAL ALIAGA</t>
  </si>
  <si>
    <t>IVAN ROZAS VALENCIA</t>
  </si>
  <si>
    <t>VALESKA SALAS ACUÑA</t>
  </si>
  <si>
    <t>RICARDO CARRASCO</t>
  </si>
  <si>
    <t>RICARDO CALABRANO CORREA</t>
  </si>
  <si>
    <t>LEONARDO VALENCIA</t>
  </si>
  <si>
    <t>ANA MARIELLA GASSOLS DANOVARO</t>
  </si>
  <si>
    <t>MALLORCA DANUS PEREDO</t>
  </si>
  <si>
    <t>ELISA PINTO ORTIZ</t>
  </si>
  <si>
    <t>EDUARDO OSSES PEÑA</t>
  </si>
  <si>
    <t>CLAUDIA VALENZUELA CHAP</t>
  </si>
  <si>
    <t>VANESSA RUGIERO DE SOUZA</t>
  </si>
  <si>
    <t>JAIME MORALES GARCIA</t>
  </si>
  <si>
    <t>MANUEL BRICEÑO VELIZ</t>
  </si>
  <si>
    <t xml:space="preserve">DANIELA BRITO RIVAS </t>
  </si>
  <si>
    <t>BRYAN DERPICH</t>
  </si>
  <si>
    <t>SOC DE PRO VISION LASER LTDA</t>
  </si>
  <si>
    <t>MARIA ISABEl BARROS</t>
  </si>
  <si>
    <t>PRODUCTOS EN MADERA Y ACEROS LIMITADA</t>
  </si>
  <si>
    <t>OCTAVIO OYARZUN ESPINOZA</t>
  </si>
  <si>
    <t>CECILIA MURPHY ARCOS</t>
  </si>
  <si>
    <t>RODRIGO JAIMOVICH FERNANADEZ</t>
  </si>
  <si>
    <t>PEDRO BARRIA PACHECO</t>
  </si>
  <si>
    <t>LUIS DEL CASTILLO</t>
  </si>
  <si>
    <t>ROBERTA REZENDE FERNANDEZ</t>
  </si>
  <si>
    <t>LUIS SERENO SILVA</t>
  </si>
  <si>
    <t>CESAR DURAN MELO</t>
  </si>
  <si>
    <t>IVAN FIERRO SOTO</t>
  </si>
  <si>
    <t>GONZALO LAY MARTINEZ</t>
  </si>
  <si>
    <t>FRANCISCO NEGRON VERA</t>
  </si>
  <si>
    <t>PABLO RATTO UNDUAGA</t>
  </si>
  <si>
    <t>CAROLA VALENZUELA</t>
  </si>
  <si>
    <t>PABLO GODOY RIVAS</t>
  </si>
  <si>
    <t>VICTOR ALEXANDER REYES MONTENEGRO</t>
  </si>
  <si>
    <t>FLAVIO ALBORNOZ CARREÑO</t>
  </si>
  <si>
    <t>FRANCO RAFFO MENESES</t>
  </si>
  <si>
    <t>AROMEX S.A</t>
  </si>
  <si>
    <t>DAVID ALARCON GARRIDO</t>
  </si>
  <si>
    <t>JOHNNY SEPULVEDA WETZEL</t>
  </si>
  <si>
    <t>DUNCAN CASTILLO CASTILLO</t>
  </si>
  <si>
    <t>JULIO DE LUCCA ZAMORADO</t>
  </si>
  <si>
    <t>ANA GLORIA ROZAS VILLENA</t>
  </si>
  <si>
    <t>MICHELLE BUDNIK MICHELSON</t>
  </si>
  <si>
    <t>FERNANDA TORO BLUM</t>
  </si>
  <si>
    <t>MARCELA GUEVARA MORENO</t>
  </si>
  <si>
    <t>PAULINA ALVARADO FARIAS</t>
  </si>
  <si>
    <t xml:space="preserve">ANTONIO NAVARRO OLIVA </t>
  </si>
  <si>
    <t>MIGUEL ANGEL RODRIGUEZ</t>
  </si>
  <si>
    <t>GONZALO ARIAS ALLENDES</t>
  </si>
  <si>
    <t>CAROLINA SANTANDER BARRA</t>
  </si>
  <si>
    <t>DANAE APABLAZA TOLEDO</t>
  </si>
  <si>
    <t>JAIME MUTIS PINTO</t>
  </si>
  <si>
    <t>JAIME SANTANA LOPEZ</t>
  </si>
  <si>
    <t>VERONICA LLANCAO PARADA</t>
  </si>
  <si>
    <t>FRANCO VERA FIGUEROA</t>
  </si>
  <si>
    <t>JENNIFER SEPULVEDA BAEZA</t>
  </si>
  <si>
    <t xml:space="preserve">JUAN ANDRES FUENZALIDA CALVO </t>
  </si>
  <si>
    <t>SILVIA PAOLA MOLINA MOLINA</t>
  </si>
  <si>
    <t>ANDRES CONTRERAS GOMEZ</t>
  </si>
  <si>
    <t>TANIA LOPEZ DIAZ</t>
  </si>
  <si>
    <t>MAURICIO OSORIO VERGARA</t>
  </si>
  <si>
    <t>JUAN PABLO TORO RIVERA</t>
  </si>
  <si>
    <t>INDUSTRIAL Y COMERCIAL SPLUM LTD</t>
  </si>
  <si>
    <t>RAUL ASENJO VALENZUELA</t>
  </si>
  <si>
    <t>CAROLINA ACEVEDO GUZMAN</t>
  </si>
  <si>
    <t>ALEJANDRO PRIETO IRRIBARRA</t>
  </si>
  <si>
    <t>CRISTIAN ESPINOZA CARIAGA</t>
  </si>
  <si>
    <t>PABLO MUSRRI CARVAJAL</t>
  </si>
  <si>
    <t>PABLO RIVAS GODOY</t>
  </si>
  <si>
    <t>CRISTIAN CERDA CASTRO</t>
  </si>
  <si>
    <t>LUIS ACEVEDO CORNEJO</t>
  </si>
  <si>
    <t>RODRIGO MORALES BUROTTO</t>
  </si>
  <si>
    <t>FOAD SELMAN</t>
  </si>
  <si>
    <t>LUIS FELIPE ROSAS GRIMAL</t>
  </si>
  <si>
    <t>JORGE PRADINES MOLINA</t>
  </si>
  <si>
    <t>PATRICIO OSORIO OYARZUN</t>
  </si>
  <si>
    <t>GUSTAVO VASQUEZ MUÑOZ</t>
  </si>
  <si>
    <t>PATRICIO GOMEZ ERIZ</t>
  </si>
  <si>
    <t>MANUEL CEPEDA BERNAL</t>
  </si>
  <si>
    <t>ADINSON MEZA SOTO</t>
  </si>
  <si>
    <t>LORENA SEPULVEDA VERA</t>
  </si>
  <si>
    <t>OSCAR REYES BINIMELIS</t>
  </si>
  <si>
    <t>SEBASTIAN AVARIA PEÑA</t>
  </si>
  <si>
    <t>GINO BETTINI ARCE</t>
  </si>
  <si>
    <t>JORDAN MOLINA MALDONADO</t>
  </si>
  <si>
    <t>MIGUEL MELLA</t>
  </si>
  <si>
    <t>RAUL SOTO TELLO</t>
  </si>
  <si>
    <t>JENIFFER ESPINOZA BUSTOS</t>
  </si>
  <si>
    <t>ANA MARIA ALVIAL</t>
  </si>
  <si>
    <t>CHRISTIAN PAIVA MARTINEZ</t>
  </si>
  <si>
    <t>LEONARDO PINCHEIRA ZAMBRANO</t>
  </si>
  <si>
    <t>MAURICIO GUTIERREZ URZUA</t>
  </si>
  <si>
    <t>JORGE BELMAR TELLO</t>
  </si>
  <si>
    <t>FERNANDO GRINBERG WAINER</t>
  </si>
  <si>
    <t>ELIAS CONCHE CERDA</t>
  </si>
  <si>
    <t>JAVIER CALDERON CORAIL</t>
  </si>
  <si>
    <t>HUGO VICENTE MORONG CERDA</t>
  </si>
  <si>
    <t>NYDIA CAROLINA MORENO CONUECAR</t>
  </si>
  <si>
    <t>CECILIA SEQUEL DAPAOLI</t>
  </si>
  <si>
    <t>CHRISTIAN REYES GALVEZ</t>
  </si>
  <si>
    <t>ADRIANA DEL BARRIO</t>
  </si>
  <si>
    <t>MARIO CIFUENTES CIFUENTES</t>
  </si>
  <si>
    <t>FELIPE FINALTERRI BARRA</t>
  </si>
  <si>
    <t>MARCELA BACIGALUPO DONOSO</t>
  </si>
  <si>
    <t>LUIS MACRI</t>
  </si>
  <si>
    <t>CARLOS TOBAR LOYOLA</t>
  </si>
  <si>
    <t>MARIA JOSE INOSTROZA</t>
  </si>
  <si>
    <t>OSVALDO MANRIQUEZ ALVARES</t>
  </si>
  <si>
    <t>FELIPE MEZA SALAZAR</t>
  </si>
  <si>
    <t>JUAN ESCALONA MUÑOZ</t>
  </si>
  <si>
    <t>DAVID VILLANUEVA MENDEZ</t>
  </si>
  <si>
    <t>ROLANDO CORREA CARBULLANCA</t>
  </si>
  <si>
    <t>PRISCILLA ESQUIVAEL VILLACURA</t>
  </si>
  <si>
    <t>MAURICIO LABARCA SANTIBAÑEZ</t>
  </si>
  <si>
    <t>CAMILA VEGA RODRIGUEZ</t>
  </si>
  <si>
    <t>CARLOS TRIJILLO NUÑEZ</t>
  </si>
  <si>
    <t>JUAN ARTUTO ROJAS VELOZ</t>
  </si>
  <si>
    <t>DANIEL HIDALGO LEIVA</t>
  </si>
  <si>
    <t>DORIS VERA CASTILLO</t>
  </si>
  <si>
    <t>IGNACIO FERNANADEZ QUEREJAZU</t>
  </si>
  <si>
    <t>JAVIER SILVA TOLOZA</t>
  </si>
  <si>
    <t>NESTOR JAQUE</t>
  </si>
  <si>
    <t>MIGUEL JAQUE</t>
  </si>
  <si>
    <t>FELIPE MOSCOSO JARA</t>
  </si>
  <si>
    <t>KURT LOHSE VALENZUELA</t>
  </si>
  <si>
    <t>CINTHYA INALAF RIVEROS</t>
  </si>
  <si>
    <t>LEONCIO MUÑOZ USLAR</t>
  </si>
  <si>
    <t>FABIOLA VALLEJOS MORALES</t>
  </si>
  <si>
    <t xml:space="preserve">MIGUEL JAQUE </t>
  </si>
  <si>
    <t>PABLO RIPETTI RETAMALES</t>
  </si>
  <si>
    <t>JULIO SARMIENTO MACHADO</t>
  </si>
  <si>
    <t>MARCELO GAETE PAVEZ</t>
  </si>
  <si>
    <t>PATRICIA RAMILLA</t>
  </si>
  <si>
    <t>IVONNE CABRERA TAPIA</t>
  </si>
  <si>
    <t>MIGUEL HERRERA PIZARRO</t>
  </si>
  <si>
    <t>CRISTIAN ZURITA CALDERON</t>
  </si>
  <si>
    <t>RODRIGO GUZMAN FORNO</t>
  </si>
  <si>
    <t>JOSE MANUEL HENRIQUEZ HUIDOBRO</t>
  </si>
  <si>
    <t>NATALIA AGUAYO GODOY</t>
  </si>
  <si>
    <t>CRISTIAN RIQUELME URRA</t>
  </si>
  <si>
    <t>JOSE FELIPE VELOSO BURGOS</t>
  </si>
  <si>
    <t>FRANSISCA OJEDA</t>
  </si>
  <si>
    <t>GUIDO CARRILO LARRAGUIBEL</t>
  </si>
  <si>
    <t>MANUEL MORA GONZALEZ</t>
  </si>
  <si>
    <t>GONZALO CAMUS SOTO</t>
  </si>
  <si>
    <t>ANDRES ALVAREZ MANZANO</t>
  </si>
  <si>
    <t>JOSE LUIS PIORETIC</t>
  </si>
  <si>
    <t>BORIS CHOI</t>
  </si>
  <si>
    <t>GIAN CARLO  SCHIAPPACASSE FAUNDES</t>
  </si>
  <si>
    <t>DARWIN PATRICIO ACEVEDO GALAZ</t>
  </si>
  <si>
    <t>IVAN SALINAS VALDES</t>
  </si>
  <si>
    <t>ISABEL GUTIERREZ UBEDA</t>
  </si>
  <si>
    <t>MAGDALENA URIBE ALVAREZ</t>
  </si>
  <si>
    <t>ELISA QUEZADA CAVIERES</t>
  </si>
  <si>
    <t>ERIC ENCINA</t>
  </si>
  <si>
    <t>ARTURO ALVARADO DONOSO</t>
  </si>
  <si>
    <t>ALEJANDRA FERNANADEZ LEIVA</t>
  </si>
  <si>
    <t>FRANCISCO SEGURA</t>
  </si>
  <si>
    <t>RICARDO PEREIRA SEPULVEDA</t>
  </si>
  <si>
    <t>CRISTIAN ALLENDE URREA</t>
  </si>
  <si>
    <t>RAUL ROJAS PARRA</t>
  </si>
  <si>
    <t>VIVIANA GARCIA</t>
  </si>
  <si>
    <t>VIRGINIA BUZATA PASTENE</t>
  </si>
  <si>
    <t>HAMID MUSSA NORAMBUENA</t>
  </si>
  <si>
    <t>FRANSISCO JARQUE ROMERO</t>
  </si>
  <si>
    <t>IVONNE ARELLANO HAMELIN</t>
  </si>
  <si>
    <t>JEANETTE VILLAGRA RIVAS</t>
  </si>
  <si>
    <t>RAUL GUZMAN CARDENAS</t>
  </si>
  <si>
    <t>PATRICIA FUENTES VALENZUELA</t>
  </si>
  <si>
    <t>MARIA TERESA BULL</t>
  </si>
  <si>
    <t>KARINA FRONTUTO</t>
  </si>
  <si>
    <t>CATALINA CHEJADE NIMER</t>
  </si>
  <si>
    <t>MABEL HERRERA UTEU</t>
  </si>
  <si>
    <t>CRISTIAN RAMIREZ</t>
  </si>
  <si>
    <t>VLADIMIR VERDUGO ALBARRACIN</t>
  </si>
  <si>
    <t>RENE MARTINEZ QUEZADA</t>
  </si>
  <si>
    <t>GUILLERMO JAVIER TAPIA TAPIA</t>
  </si>
  <si>
    <t>RICARDO NIETO MATURANA</t>
  </si>
  <si>
    <t>VERONICA CHEKER COLCIAGO</t>
  </si>
  <si>
    <t>RODOLFO PHILIPI MALATESTA</t>
  </si>
  <si>
    <t>JAIME BERNALES LARRAIN</t>
  </si>
  <si>
    <t>RODRIGO REYES CORNEJO</t>
  </si>
  <si>
    <t>DAMIAN CABA ARRIAGADA</t>
  </si>
  <si>
    <t>BARBARA MARIN LEAL</t>
  </si>
  <si>
    <t>DANILO SEPULVEDA GUAJARDO</t>
  </si>
  <si>
    <t>PAULA SEPULVEDA QUEZADA</t>
  </si>
  <si>
    <t>FRANSISCO LOYOLA PONCE</t>
  </si>
  <si>
    <t>PATRICIO CAMPUSANO CARVAJAL</t>
  </si>
  <si>
    <t>PAMELA CASTILLO TORRES</t>
  </si>
  <si>
    <t>CLAUDIO FONCILLA HERNANDEZ</t>
  </si>
  <si>
    <t>RENZO SANCHEZ RECABAL</t>
  </si>
  <si>
    <t>WASHINGTON HERNANADEZ MORALES</t>
  </si>
  <si>
    <t>JAIME SOTO ORTEGA</t>
  </si>
  <si>
    <t>GABRIELA PAPIC DOMINGUEZ</t>
  </si>
  <si>
    <t>VALERIA VALLEJO RODRIGUEZ</t>
  </si>
  <si>
    <t>GLADYS ILABACA</t>
  </si>
  <si>
    <t>MARIA TERESA CONCA RUFIAN</t>
  </si>
  <si>
    <t>PABLO RUBIO ALMUNA</t>
  </si>
  <si>
    <t>EDUARDO OSSE VALENZUELA</t>
  </si>
  <si>
    <t>MARCELA BAHAMONDE BARROS</t>
  </si>
  <si>
    <t>JENNY QUESADA MOLINA</t>
  </si>
  <si>
    <t>FREDDY PAREDES RIVERA</t>
  </si>
  <si>
    <t>DANIEL DUNIAU ARELLANO</t>
  </si>
  <si>
    <t>MARCELO MONTENEGRO FORES</t>
  </si>
  <si>
    <t>CARLOS RIVERA</t>
  </si>
  <si>
    <t>JOSE LUIS MENESES SILVA</t>
  </si>
  <si>
    <t>PEDRO PIZARRO REYES</t>
  </si>
  <si>
    <t>MARCO ANTONIO  JAURES CACERES</t>
  </si>
  <si>
    <t>RICARDO ARENAS SAAVEDRA</t>
  </si>
  <si>
    <t>CLAUDIA CORTEZ REMILI</t>
  </si>
  <si>
    <t>CLAUDIO ERNESTO FUENTES BERRIOS</t>
  </si>
  <si>
    <t>CHRISTIAN MARIN VALDIVIA</t>
  </si>
  <si>
    <t>JORGE VIDAL FLORES</t>
  </si>
  <si>
    <t>MARCELO ANDRES YANEZ LANGER</t>
  </si>
  <si>
    <t>BIAGGINI JALIL BELFOR</t>
  </si>
  <si>
    <t>ANNE-CAROLE HUC MUÑOZ</t>
  </si>
  <si>
    <t>LORETO VENEGAS MARDONES</t>
  </si>
  <si>
    <t>OSCAR LOPEZ VELASCO</t>
  </si>
  <si>
    <t>MARCELO CASTRO LAGOS</t>
  </si>
  <si>
    <t>JUAN VERDUGO SOTELO</t>
  </si>
  <si>
    <t>GONZALO VILLAROEL SANCHEZ</t>
  </si>
  <si>
    <t>PRISCILLA MOSQUEIRA ROMAN</t>
  </si>
  <si>
    <t>MAX ENCINA HENRIQUEZ</t>
  </si>
  <si>
    <t>LUIS ROJAS GIANELLI</t>
  </si>
  <si>
    <t>NERY REYNAL BARRIENTOS</t>
  </si>
  <si>
    <t>SERGIO MASSACCESI MINUE</t>
  </si>
  <si>
    <t>FRANSISCO JAVIER  CAÑETE</t>
  </si>
  <si>
    <t>PAULA CABA RUTTE</t>
  </si>
  <si>
    <t>JUAN CARTES MENA</t>
  </si>
  <si>
    <t>CARLOS TRUJILLO COOPER</t>
  </si>
  <si>
    <t>CRISTIAN BUSTOS</t>
  </si>
  <si>
    <t>LUCIA PAZ CHARTIER RAMOS</t>
  </si>
  <si>
    <t>ROBERTO OLIVIERI</t>
  </si>
  <si>
    <t>EMERSON BRIONES DROGUETT</t>
  </si>
  <si>
    <t>ARIEL MICHEL SILVA RIVAS</t>
  </si>
  <si>
    <t>COLIN DYER HOPWOOD</t>
  </si>
  <si>
    <t>RAMON ALFONSO BRAVO ROJAS</t>
  </si>
  <si>
    <t>KARINA ORMEÑO</t>
  </si>
  <si>
    <t>HECTOR LETELIER PINCHEIRA</t>
  </si>
  <si>
    <t>PATRICIO OLIVERO</t>
  </si>
  <si>
    <t>ALEJANDRA ITURRIAGA</t>
  </si>
  <si>
    <t>OSVALDO ARAVENA GARRIDO</t>
  </si>
  <si>
    <t>CLAUDIO HERMOSILLA</t>
  </si>
  <si>
    <t>CRISTINA POOL CHANG</t>
  </si>
  <si>
    <t>JORGE GOMEZ OYARZE</t>
  </si>
  <si>
    <t>PATRICIA GONZALEZ VELASQUEZ</t>
  </si>
  <si>
    <t>FERNANDO NUÑEZ</t>
  </si>
  <si>
    <t>CLAUDE GONDEU</t>
  </si>
  <si>
    <t>CARMEN BRAVO DE LA CARRERA</t>
  </si>
  <si>
    <t>SANDRA INGRID PINO CARVAJAL</t>
  </si>
  <si>
    <t>LESLIE NUÑEZ SOTO</t>
  </si>
  <si>
    <t>ANA MARIA OLIVARES</t>
  </si>
  <si>
    <t>MAURICIO JARA MORALES</t>
  </si>
  <si>
    <t>HILDA DEL CARMEN HERNANADEZ CERRO</t>
  </si>
  <si>
    <t>PAULA VENEGAS</t>
  </si>
  <si>
    <t>PATRICIO LODIGIANI PUEBLA</t>
  </si>
  <si>
    <t>JOSE NAVARRETE ARAYA</t>
  </si>
  <si>
    <t xml:space="preserve">CECILIA DEL CARMEN SANCHEZ OJEDA </t>
  </si>
  <si>
    <t>ANDRES HUIDOBRO VERGARA</t>
  </si>
  <si>
    <t>ROBERTO GONZALEZ ALEGRIA</t>
  </si>
  <si>
    <t>EDUARDO SILVA DAGORRET</t>
  </si>
  <si>
    <t>EUGENIA LAMAR FLORES</t>
  </si>
  <si>
    <t>RAUL GRANDI VEGA</t>
  </si>
  <si>
    <t>ROSA MARIA SANTORO GUERRERO</t>
  </si>
  <si>
    <t>ALEJANDRO GOMEZ JIMENEZ</t>
  </si>
  <si>
    <t>MARIA LUISA RIVEROS OLIVERAS</t>
  </si>
  <si>
    <t>PATRICIO VIDAL SEGOVIA</t>
  </si>
  <si>
    <t>SERGIO SARAVIA VERGARA</t>
  </si>
  <si>
    <t>CLAUDE GONDEAU</t>
  </si>
  <si>
    <t>MARION CARRILLO MELILLAN</t>
  </si>
  <si>
    <t>LUIS CERDA LEIVA</t>
  </si>
  <si>
    <t>RODRIGO ARIAS YURISH</t>
  </si>
  <si>
    <t>MARCELO ROMERO ALEGRIA</t>
  </si>
  <si>
    <t>LUIS ARTEAGA GARRIDO</t>
  </si>
  <si>
    <t>JAVIER PATRICIO REYES BERNER</t>
  </si>
  <si>
    <t>SOLANGE MUÑOZ TOLEDO</t>
  </si>
  <si>
    <t>DIEGO MARTIN ACEVEDO AYALA</t>
  </si>
  <si>
    <t>CARLOS HERMOSILLA ARRIAGADA</t>
  </si>
  <si>
    <t>DIEGO LEPE VILLALON</t>
  </si>
  <si>
    <t>MARIA ELENA ALCAYAGA AROS</t>
  </si>
  <si>
    <t>VICTOR MANUEL ALVAREZ ARAVENA</t>
  </si>
  <si>
    <t>BERMARDO BACIGALUPO</t>
  </si>
  <si>
    <t>MARILUZ DIAZ  CANALES</t>
  </si>
  <si>
    <t>BRANDON PEÑA  VILLAGRA</t>
  </si>
  <si>
    <t>LUIS CARDENAS JIMENEZ</t>
  </si>
  <si>
    <t>CAMILO GONZALEZ MEZA</t>
  </si>
  <si>
    <t>PATRICIA CARO MOYA</t>
  </si>
  <si>
    <t>FERNANADA HASSE PAREDES</t>
  </si>
  <si>
    <t>RODRIGO SANCHEZ</t>
  </si>
  <si>
    <t>GUILLERMO ARMELINI</t>
  </si>
  <si>
    <t>OSCAR NUÑEZ MORALES</t>
  </si>
  <si>
    <t>LEONARDO PONCE ZURITA</t>
  </si>
  <si>
    <t>ANGELA SANTIS MENDEZ</t>
  </si>
  <si>
    <t>JUAN MANUEL ASTORGA ECHEGARAI</t>
  </si>
  <si>
    <t>RICARDO FREDES CORRES</t>
  </si>
  <si>
    <t>PEDRO MENDEZ MARTINEZ</t>
  </si>
  <si>
    <t>CLAUDIA RODRIGUEZ GARRIDO</t>
  </si>
  <si>
    <t>ALEJANDRA GALLEGOS MENDOZA</t>
  </si>
  <si>
    <t>JUAN MORENO SABAT</t>
  </si>
  <si>
    <t>FRANSISCO BRICEÑO RIOS</t>
  </si>
  <si>
    <t>MONTSERRAT CATALA RAMOS</t>
  </si>
  <si>
    <t>MARCELO HERRERA FARFAN</t>
  </si>
  <si>
    <t>FERNANDO VILLEGAS</t>
  </si>
  <si>
    <t>TIANWEI LUO</t>
  </si>
  <si>
    <t>DAVID CONTRERAS JAIME</t>
  </si>
  <si>
    <t>CARLOS MUÑOZ LEIVA</t>
  </si>
  <si>
    <t>SEBASTIAN WENZ</t>
  </si>
  <si>
    <t>MARCELA GAETE MARSH</t>
  </si>
  <si>
    <t>DANIELA VALENCIA BASCUÑAN</t>
  </si>
  <si>
    <t>JORGE FELIPE CAMHI ANDRADE</t>
  </si>
  <si>
    <t>DAMIAN BIANCHINI</t>
  </si>
  <si>
    <t>ANTONIO AYALA GARRIDO</t>
  </si>
  <si>
    <t>DANIEL GUAJARDO</t>
  </si>
  <si>
    <t>HUGO CESAR FIGUEROA LEON</t>
  </si>
  <si>
    <t>JORGE PATRICIO ORTEGA VALDES</t>
  </si>
  <si>
    <t>SERGIO IVAN SEPULVEDA LAZCANO</t>
  </si>
  <si>
    <t>DANIELA LOBOS CORTE</t>
  </si>
  <si>
    <t>CLAUDIA RIQUELME CAMPOS</t>
  </si>
  <si>
    <t>ELIZABETH BOZO ALLENDES</t>
  </si>
  <si>
    <t>CARLOS SAA TORRES</t>
  </si>
  <si>
    <t>EUGENIO GRASSET ESCOBAR</t>
  </si>
  <si>
    <t>RODRIGO PINCHEIRA GONZALEZ</t>
  </si>
  <si>
    <t>EDUARDO JAUNEZ SILVA</t>
  </si>
  <si>
    <t>MIGUEL ANGEL CARVAJAL</t>
  </si>
  <si>
    <t>PATRICIA URIBE</t>
  </si>
  <si>
    <t>NICOLE CORTES CANDIA</t>
  </si>
  <si>
    <t>RODRIGO ROJAS LAMPEREIN</t>
  </si>
  <si>
    <t>MEJIAS ABDALA CACERES</t>
  </si>
  <si>
    <t>NICOLAS ITURRA JUAREGUI</t>
  </si>
  <si>
    <t>ARTURO VALDEBENITO FIGUEROA</t>
  </si>
  <si>
    <t>DANIELA BOCCARDO APABLAZA</t>
  </si>
  <si>
    <t>TERESA BAHAMONDES MANCILLA</t>
  </si>
  <si>
    <t>SERGIO CABELLO MONTT</t>
  </si>
  <si>
    <t>ADRIANA MONTENEGRO</t>
  </si>
  <si>
    <t>CARLOS YAÑEZ GUENANTE</t>
  </si>
  <si>
    <t>JORGE DE LA RIVERA SANDOVAL</t>
  </si>
  <si>
    <t>DIEGO GOMEZ LAGOS</t>
  </si>
  <si>
    <t>NELSON CANOVAS VERA</t>
  </si>
  <si>
    <t>RODRIGO ROJAS SALAZAR</t>
  </si>
  <si>
    <t>CAROLINA RIOS</t>
  </si>
  <si>
    <t>SERGIO ARANCIBIA PEÑA</t>
  </si>
  <si>
    <t>SERGIO MANUEL MORALES DURAN</t>
  </si>
  <si>
    <t>ROGER GEJMAN</t>
  </si>
  <si>
    <t>JORGE CORNEJO LAZO</t>
  </si>
  <si>
    <t>MIRIAM CARVAJAL ALMENDRA</t>
  </si>
  <si>
    <t>ALEJANDRO ESCANELLAS  MAYANS</t>
  </si>
  <si>
    <t>JUAN CARLOS SAEZ GODOY</t>
  </si>
  <si>
    <t>CHRISTIAN RAMOS MEJIAS</t>
  </si>
  <si>
    <t>LORENA ACEVEDO GUERRA</t>
  </si>
  <si>
    <t>PEDRO PABLO CORTES DURAN</t>
  </si>
  <si>
    <t>ENRIQUE CABALLERO BRUN</t>
  </si>
  <si>
    <t>LUIS ANGELO HERRERA PAREDES</t>
  </si>
  <si>
    <t>RODRIGO RAUL MILLAN TORRES</t>
  </si>
  <si>
    <t>JAVIER ANDRES CERDA QUEVEDO</t>
  </si>
  <si>
    <t>BLAS ALID CORDERA</t>
  </si>
  <si>
    <t>PEDRO SAZO SCHIAFFO</t>
  </si>
  <si>
    <t>NANCY VIDAL ROJAS</t>
  </si>
  <si>
    <t>RODRIGO RIVAS TAPIA</t>
  </si>
  <si>
    <t>PEDRO OLIVARES FARFAN</t>
  </si>
  <si>
    <t>CARLOS VERA ANCHUNDIA</t>
  </si>
  <si>
    <t>CINTHIA SALAMACA  VALENZUELA</t>
  </si>
  <si>
    <t>MARIA VERONICA LEWIN</t>
  </si>
  <si>
    <t>LUIS SOBRINO  CAVIERES</t>
  </si>
  <si>
    <t>LORENA ULLOA ORELLANA</t>
  </si>
  <si>
    <t>JESSICA CUETO FAJARIN</t>
  </si>
  <si>
    <t>ANA MARIA LOPEZ VILCHES</t>
  </si>
  <si>
    <t>VERONICA POBLETE SANCHEZ</t>
  </si>
  <si>
    <t>CARLOS DIAZ LARA</t>
  </si>
  <si>
    <t>TANIA BAHAMONDES RIVERA</t>
  </si>
  <si>
    <t>DENISSE PIFFAUT CABELLO</t>
  </si>
  <si>
    <t>PATRICIO SIERPE OYARZO</t>
  </si>
  <si>
    <t>DRAGO MIKANOVIC PARODI</t>
  </si>
  <si>
    <t>ENZO ORTUYA CARRASCO</t>
  </si>
  <si>
    <t>HUGO ESTAY CABRERA</t>
  </si>
  <si>
    <t>CLAUDIA OJEDA GOMEZ</t>
  </si>
  <si>
    <t>FABIAN BAEZA SILVA</t>
  </si>
  <si>
    <t>TOMAS RAMIREZ CARRASCO</t>
  </si>
  <si>
    <t>PABLO NUÑEZ CARRASCO</t>
  </si>
  <si>
    <t>SUYIN PIER CHIA</t>
  </si>
  <si>
    <t>ALEJANDRO BRAVO FRITZ</t>
  </si>
  <si>
    <t>GLORIA RAMIREZ MARTEL</t>
  </si>
  <si>
    <t>MANUELA ROMERE OLMOS</t>
  </si>
  <si>
    <t>RICARDO MORA VERGARA</t>
  </si>
  <si>
    <t>FERNANDO ARAVENA SANTANDER</t>
  </si>
  <si>
    <t>MAURICIO VASQUEZ DUQUE</t>
  </si>
  <si>
    <t>PRISCILLA PINTO SOTO</t>
  </si>
  <si>
    <t>PATRICIO ESPINOZA DONAIRE</t>
  </si>
  <si>
    <t>LUIS ALFONSO ARAUJO CORRALES</t>
  </si>
  <si>
    <t>KARINA LANDERO ECHEVERRIA</t>
  </si>
  <si>
    <t>SAGE CEA NACHAR</t>
  </si>
  <si>
    <t>JORGE JARA GONZALEZ</t>
  </si>
  <si>
    <t>HELERI PEREZ MENDEZ</t>
  </si>
  <si>
    <t>OTTO LOCK</t>
  </si>
  <si>
    <t>PAMELA GONZALEZ RAMIREZ</t>
  </si>
  <si>
    <t>FELIPE CARTES ARRIAGADA</t>
  </si>
  <si>
    <t>ANA MARIA PAVEZ DIAZ</t>
  </si>
  <si>
    <t>CONSUELO PACHECO</t>
  </si>
  <si>
    <t>PAULINA ARRIAGADA LUCO</t>
  </si>
  <si>
    <t>MARIA JOSE GONZALEZ RAMIREZ</t>
  </si>
  <si>
    <t>MAURICIO CACERES FIGUEROA</t>
  </si>
  <si>
    <t>MARCELA VALENZUELA BECK</t>
  </si>
  <si>
    <t>GARY ALEGRIA ESPINOZA</t>
  </si>
  <si>
    <t>GLORIA ROBLES ARISMENDI</t>
  </si>
  <si>
    <t>JOAQUIN OLIVER AMION</t>
  </si>
  <si>
    <t>FRANCISCO MARCHESSI MOCOCAIN</t>
  </si>
  <si>
    <t>FABIOLA BRAVO ESPINOZA</t>
  </si>
  <si>
    <t>CAROLINA SAT TORRES</t>
  </si>
  <si>
    <t>VERONICA MALDONADO PEREIRA</t>
  </si>
  <si>
    <t>MAURICIO VICTOR MARIN TAPIA</t>
  </si>
  <si>
    <t>ARTURO MANSS FREESE</t>
  </si>
  <si>
    <t>PABLO PEZOA URZUA</t>
  </si>
  <si>
    <t>CRISTIAN GARAY OLIVARES</t>
  </si>
  <si>
    <t>PABLO ARAYA VARGAS</t>
  </si>
  <si>
    <t>GIOVANNA RUGGIERO LAGOS</t>
  </si>
  <si>
    <t>RODRIGO SERRANO FUENTES</t>
  </si>
  <si>
    <t>GLADIS FLORES YAVAR</t>
  </si>
  <si>
    <t>ERIC DONDERS</t>
  </si>
  <si>
    <t>CARLOS GONZALEZ OSSA</t>
  </si>
  <si>
    <t>RAFAEL MARDONES DIAZ</t>
  </si>
  <si>
    <t>PIERO MACCARANI FUENTES</t>
  </si>
  <si>
    <t>MARCELO LARRANAGA MEZA</t>
  </si>
  <si>
    <t>RODRIGO BRAVO BUSTOS</t>
  </si>
  <si>
    <t>LESLIE MUÑOZ ARANDA</t>
  </si>
  <si>
    <t>DIANA REINOSO BARACAT</t>
  </si>
  <si>
    <t>RICARDO CARDOZO VERGARA</t>
  </si>
  <si>
    <t>PABLO BRAVO PINTO</t>
  </si>
  <si>
    <t>ANA MARIA CINTOLESI DE LAS FUENTES</t>
  </si>
  <si>
    <t>MARCELO FARIAS ROJAS</t>
  </si>
  <si>
    <t>MAURICIO OYARCE MELLA</t>
  </si>
  <si>
    <t>ELIZABETH LAGOS IRRIBARRA</t>
  </si>
  <si>
    <t>MICHELLE LAVIN DIVAS</t>
  </si>
  <si>
    <t>JORGE GONZALEZ SOTO</t>
  </si>
  <si>
    <t>CRISTIAN HUERTA VEGA</t>
  </si>
  <si>
    <t>DOMINIQUE BONNIN DE BEUMONT</t>
  </si>
  <si>
    <t>VICTOR BOSSA GARCIA</t>
  </si>
  <si>
    <t>ALVARO GREZ AVALOS</t>
  </si>
  <si>
    <t>CLAUDIO ACOSTA MERINO</t>
  </si>
  <si>
    <t>URSULA GUZMAN OVALLE</t>
  </si>
  <si>
    <t>GASTON BUSTOS QUINTANA</t>
  </si>
  <si>
    <t>MARIA FERNANDA NARANJO RIVERA</t>
  </si>
  <si>
    <t>MARIA JOSE FERNANDEZ MORENO</t>
  </si>
  <si>
    <t>OSCAR VEGA ACUÑA</t>
  </si>
  <si>
    <t>TANYA PINTO LOPEZ</t>
  </si>
  <si>
    <t>JUAN ORLANDI JORQUERA</t>
  </si>
  <si>
    <t>ERIKA CORTES BELLO</t>
  </si>
  <si>
    <t>JORGE MORAL CABRERA</t>
  </si>
  <si>
    <t>LUIS OSVALDO URREA</t>
  </si>
  <si>
    <t>ARNOLDO CROXATTO ALARCON</t>
  </si>
  <si>
    <t>JOSE PALOMERA MORA</t>
  </si>
  <si>
    <t>ULISES COLQUE ROA</t>
  </si>
  <si>
    <t>FRANCISCO LANDAETA GAJARDO</t>
  </si>
  <si>
    <t>LEONARDO CONTRERAS RIVERA</t>
  </si>
  <si>
    <t>OSVALDO SOTO PIZARRO</t>
  </si>
  <si>
    <t>SEBASTIAN CANALES BALBONTIN</t>
  </si>
  <si>
    <t>PAMELA RIQUELME ULLOA</t>
  </si>
  <si>
    <t>LAURA CARDENAS GARRIDO</t>
  </si>
  <si>
    <t>GABRIEL ZEPEDA LEON</t>
  </si>
  <si>
    <t>JORGE VASQUEZ SANCHEZ</t>
  </si>
  <si>
    <t>MYRIAM MEJIAS RODRIGUEZ</t>
  </si>
  <si>
    <t>DAMIAN FERNANDEZ KOKE</t>
  </si>
  <si>
    <t>LINDA FIRMANI ZARATE</t>
  </si>
  <si>
    <t>DAVID SAN MARTIN SOLAR</t>
  </si>
  <si>
    <t>MERCEDES DIAZ MARQUEZ</t>
  </si>
  <si>
    <t>CATHERINE CAREAGA ARIAS</t>
  </si>
  <si>
    <t>CARLOS LATORRE TERIFENO</t>
  </si>
  <si>
    <t>NANCY ATENCIO GUERRA</t>
  </si>
  <si>
    <t>MAURICIO TRONCOSO HERNANDEZ</t>
  </si>
  <si>
    <t>MARIELA OLMEDO PEÑA</t>
  </si>
  <si>
    <t>FELIPE OLAVARRIA LOPEZ</t>
  </si>
  <si>
    <t>LUIS ULISES PEREIRA BALDEMAR</t>
  </si>
  <si>
    <t>TOMAS VILLALON AGUIRRE</t>
  </si>
  <si>
    <t>NATALIA GONZALEZ VILLAR</t>
  </si>
  <si>
    <t>LUISA BIENNEVEIS ALVAREZ</t>
  </si>
  <si>
    <t>KUN SOU</t>
  </si>
  <si>
    <t>OSCAR SCHMIDT ARAYA</t>
  </si>
  <si>
    <t>CRISTIAN EGAÑA DEL VALLE</t>
  </si>
  <si>
    <t>ROBERTO MORALES FARIAS</t>
  </si>
  <si>
    <t>DAVID ROIG SALGADO</t>
  </si>
  <si>
    <t>CLAUDIO BUNTING ZAMORANO</t>
  </si>
  <si>
    <t>MONICA VILLASECA</t>
  </si>
  <si>
    <t>AMERICA RIOSECO PRADO</t>
  </si>
  <si>
    <t>REBECA NUÑEZ PINTO</t>
  </si>
  <si>
    <t>CLAUDIA RIQUELME MARIN</t>
  </si>
  <si>
    <t>BRUNILDA VERGARA GALVEZ</t>
  </si>
  <si>
    <t>HECTOR GONZALEZ BUSTAMANTE</t>
  </si>
  <si>
    <t>INMOBILIARIA INCOGRES CHILE SA</t>
  </si>
  <si>
    <t>ALEJANDRA GUZMAN GARRIDO</t>
  </si>
  <si>
    <t>CLAUDIO SWITT VERGARA</t>
  </si>
  <si>
    <t>HERNAN SARMIENTO MORENO</t>
  </si>
  <si>
    <t>ADRIANA BASSI MARTINEZ</t>
  </si>
  <si>
    <t>BORIS CARVAJAL FABREGA</t>
  </si>
  <si>
    <t>JOAQUIN FELIPE GONI</t>
  </si>
  <si>
    <t>RODRIGO SALAMANCA VALDEBENITO</t>
  </si>
  <si>
    <t>HELEN PONCE AVILA</t>
  </si>
  <si>
    <t>CLAUDIO VELASQUEZ SILVA</t>
  </si>
  <si>
    <t>PABLO ARIAS ZAMBON</t>
  </si>
  <si>
    <t>RODRIGO MORALES FORNO</t>
  </si>
  <si>
    <t>EDUARDO FUENTES BRAVO</t>
  </si>
  <si>
    <t>DANILO BETANCOUR LOBOS</t>
  </si>
  <si>
    <t>CAROLINA SANCHEZ LEON</t>
  </si>
  <si>
    <t>JORGE MOYA BERMUDEZ</t>
  </si>
  <si>
    <t>IVAN MIRANDA GATICA</t>
  </si>
  <si>
    <t>ROBERTO LEIVA CASAS CORDERO</t>
  </si>
  <si>
    <t>MARISOL JEREZ MIRANDA</t>
  </si>
  <si>
    <t>JAVIER BUSTOS MILLAR</t>
  </si>
  <si>
    <t>CRISTIAN HERRERA MARIN</t>
  </si>
  <si>
    <t>DIEGO ESCANDON MIRANDA</t>
  </si>
  <si>
    <t>JUAN CARLOS MADARIAGA ALVIAL</t>
  </si>
  <si>
    <t>MIRIAM DONOSO FARIAS</t>
  </si>
  <si>
    <t>MARISOL JIMENEZ GATICA</t>
  </si>
  <si>
    <t>GABRIEL CERDA LOPEZ</t>
  </si>
  <si>
    <t>TOMAS OZZOPARDI</t>
  </si>
  <si>
    <t>CARLOS CASARINO MUÑOZ</t>
  </si>
  <si>
    <t>SABINA MARGARITA GUEVARA REYES</t>
  </si>
  <si>
    <t>IVAN URIBE MARQIEZ</t>
  </si>
  <si>
    <t>JUAN BRAVO BACOVIC</t>
  </si>
  <si>
    <t>STEFANO LAVAGNINO HUMERES</t>
  </si>
  <si>
    <t>CARLOS NAVARRO PABON</t>
  </si>
  <si>
    <t>LORENA RAMIREZ MUÑOZ</t>
  </si>
  <si>
    <t>DANIEL URRA CARDENAS</t>
  </si>
  <si>
    <t>MARIA ELENA HIGUERAS NEIRA</t>
  </si>
  <si>
    <t>TOMAS HENRIQUEZ</t>
  </si>
  <si>
    <t>DANY MONTECINOS GUTIERREZ</t>
  </si>
  <si>
    <t>PAULA FERRADA</t>
  </si>
  <si>
    <t>XIMENA ANDREA ZUNIGA ORELLANA</t>
  </si>
  <si>
    <t>JOANNA MARGARET SOTO AROCA</t>
  </si>
  <si>
    <t>Juan ramon Carrasco</t>
  </si>
  <si>
    <t>Cristobal Apparcel Correa</t>
  </si>
  <si>
    <t>ALEJANDRA FUENTES GUZMAN</t>
  </si>
  <si>
    <t>JOSE ELIZALDE VALDERRAMA</t>
  </si>
  <si>
    <t>EDUARDO ALTAMIRANO AGUIRRE</t>
  </si>
  <si>
    <t>MARIA INES PALAM WENZEL</t>
  </si>
  <si>
    <t>MANUEL ALTAMIRANO SEPULVEDA</t>
  </si>
  <si>
    <t>SERGIO CARRASCO ARAYA</t>
  </si>
  <si>
    <t>ANDREA RODRIGUEZ RODRIGUEZ</t>
  </si>
  <si>
    <t>ROLANDO ROGERS TARDEL</t>
  </si>
  <si>
    <t>ERNESTO GAYOSO SAEZ</t>
  </si>
  <si>
    <t>JORGE FUENTES LANGER</t>
  </si>
  <si>
    <t>PABLO VILLARROEL ARAYA</t>
  </si>
  <si>
    <t>INVERSIONES Y SERVICIOS IBC</t>
  </si>
  <si>
    <t>MARCELA GONZALEZ PACHI</t>
  </si>
  <si>
    <t>JOSE MEDINAS VALDIVIA</t>
  </si>
  <si>
    <t>XIMENA MORALES HERRERA</t>
  </si>
  <si>
    <t>MARIA GABRIELA  VILLAGRA</t>
  </si>
  <si>
    <t>ALVARO FUENZALIDA ZEPEDA</t>
  </si>
  <si>
    <t>MARCELO ARANCIBIA PACHECO</t>
  </si>
  <si>
    <t>JESSICA GORMAZ PINO</t>
  </si>
  <si>
    <t>MAHER JAVIER PSELI</t>
  </si>
  <si>
    <t>MARCELA CORREA HERMOSILLA</t>
  </si>
  <si>
    <t>ANDREA QUEIROLO PARRA</t>
  </si>
  <si>
    <t>ELIAS GOMEZ MIRANDA</t>
  </si>
  <si>
    <t>GASTON BROWER BELTRAMIN</t>
  </si>
  <si>
    <t>SERGIO LEÑERO GUTIERRZ</t>
  </si>
  <si>
    <t>BRAULIO BERNARD MALTES</t>
  </si>
  <si>
    <t>MARCELA GUERRERO LANGENEGGER</t>
  </si>
  <si>
    <t>RICARDO SEPULVEDA TORRES</t>
  </si>
  <si>
    <t>CARLOS LEIGTHON</t>
  </si>
  <si>
    <t>PATRICIO BADILLO BARRA</t>
  </si>
  <si>
    <t>CAROLINA IBARRA ACEVEDO</t>
  </si>
  <si>
    <t>KARINA ARAYA LIBERONA</t>
  </si>
  <si>
    <t>MONICA BUSTOS AVILA</t>
  </si>
  <si>
    <t>CESAR HERRERA ESCALONA</t>
  </si>
  <si>
    <t>MARIA LUISA INZUNZA CATALAN</t>
  </si>
  <si>
    <t>GUSTAVO ALARCON BENITEZ</t>
  </si>
  <si>
    <t>CLAUDIO GALAZ VILLARROEL</t>
  </si>
  <si>
    <t>RODRIGO MUÑOZ SANCHEZ</t>
  </si>
  <si>
    <t>LUCIA CARMONA GIORDANO</t>
  </si>
  <si>
    <t>JOSE IGNACIO PUBLINS PUBLINS</t>
  </si>
  <si>
    <t>SOLANGE NUÑEZ</t>
  </si>
  <si>
    <t>ALBERTO MARTINEZ PEÑA</t>
  </si>
  <si>
    <t>TATIANA ALVAREZ RAMOS</t>
  </si>
  <si>
    <t>RODRIGO ASTORGA ESCOBAR</t>
  </si>
  <si>
    <t>CARLOS SEPULVEDA REYES</t>
  </si>
  <si>
    <t>ENZO MUÑOZ VARAS</t>
  </si>
  <si>
    <t>SEBASTIAN AZUA FUENTES</t>
  </si>
  <si>
    <t>ALEX MARIN OJEDA</t>
  </si>
  <si>
    <t>SILVIA CALLIS CARRASCO</t>
  </si>
  <si>
    <t>SOCIEDAD DE INVERSIONES PANY LTDA</t>
  </si>
  <si>
    <t>HECTOR ALTAMIRANO LEAL</t>
  </si>
  <si>
    <t>JULIO GUERRA PEREZ</t>
  </si>
  <si>
    <t>RAMON  FARIAS CERVELA</t>
  </si>
  <si>
    <t>RUTH HIGHFIELD VIDAL</t>
  </si>
  <si>
    <t>RAMON BRAVO ROJAS</t>
  </si>
  <si>
    <t>OSCAR MOLINA CATALAN</t>
  </si>
  <si>
    <t>PATRICIO GONZALEZ CANALES</t>
  </si>
  <si>
    <t>RICARDO AEDO ARAYA</t>
  </si>
  <si>
    <t>RAFAEL CORDERO LEON</t>
  </si>
  <si>
    <t>KATIUSKA CASTEX ARAYA</t>
  </si>
  <si>
    <t>ANGELICA BRAVO ESPINOZA</t>
  </si>
  <si>
    <t>HERNAN CARVAJAL</t>
  </si>
  <si>
    <t>JORGE PAPIC</t>
  </si>
  <si>
    <t>PRICILLA ADARO ZUÑIGA</t>
  </si>
  <si>
    <t>JORGE GARCIA VENEGAS</t>
  </si>
  <si>
    <t>CONSTANZA SAN MARTIN PEREZ</t>
  </si>
  <si>
    <t>JOSE ALVARADO GONZALEZ</t>
  </si>
  <si>
    <t>CLAUDIO FONCILLAS HERNANDEZ</t>
  </si>
  <si>
    <t>ANDREA CHAPARRO SOLIS</t>
  </si>
  <si>
    <t>PAMELA ROJAS</t>
  </si>
  <si>
    <t>CAROLYN BRAVO GONZALEZ</t>
  </si>
  <si>
    <t>MARIA JOSE REYES ROMAN</t>
  </si>
  <si>
    <t>FRANCISCA GABLER CUADRA</t>
  </si>
  <si>
    <t>VICTOR GONZALEZ BAYLEY</t>
  </si>
  <si>
    <t>GRACIEL MUÑOZ TAPIA</t>
  </si>
  <si>
    <t>GERARDO PEREZ COTAPOS MARIN</t>
  </si>
  <si>
    <t>PEDRO BARRIA KEAY</t>
  </si>
  <si>
    <t>WILLIAMS PALMA QUIJADA</t>
  </si>
  <si>
    <t>CARLOS LABARCA JARA</t>
  </si>
  <si>
    <t>PATRICIA OYARZUN COBA</t>
  </si>
  <si>
    <t>ANDRES GONZALEZ PEREZ</t>
  </si>
  <si>
    <t>LORENA QUEZADA RIVERA</t>
  </si>
  <si>
    <t>GIANNINA DEL PILAR TORRES URBINA</t>
  </si>
  <si>
    <t>JOSE LUIS BORDALI RICHARDS</t>
  </si>
  <si>
    <t>ALVARO CIFUENTES ASCENCIO</t>
  </si>
  <si>
    <t>CLAUDIA BELMAR BRITO</t>
  </si>
  <si>
    <t>ROSA  MIRANDA PEÑA</t>
  </si>
  <si>
    <t>JOCELYN  MANRIQUEZ ARANCIBIA</t>
  </si>
  <si>
    <t>FELIX  ESCUDERO VARGAS</t>
  </si>
  <si>
    <t>CONSUELO ELIZALDE MARABOLI</t>
  </si>
  <si>
    <t>RICARDO STAZZI VILLAFRANCA</t>
  </si>
  <si>
    <t>RUBEN OYARZO  FIGUEROA</t>
  </si>
  <si>
    <t>FRANCISCO CABRERA MELO</t>
  </si>
  <si>
    <t>ALVARO VALLEJOS PINCHEIRA</t>
  </si>
  <si>
    <t>HENRY SILVA LEAL</t>
  </si>
  <si>
    <t xml:space="preserve">PABLO MOCCIARO </t>
  </si>
  <si>
    <t>LORENA MORALES ORTIZ</t>
  </si>
  <si>
    <t>ANDRES MORA ACHURRA</t>
  </si>
  <si>
    <t>JORGE ULLOA MONDACA</t>
  </si>
  <si>
    <t>LUCIANO ORDENES RUBILAR</t>
  </si>
  <si>
    <t>MARGARET ANZA AGUILAR</t>
  </si>
  <si>
    <t>ANDRES SEBASTIAN GALVEZ PONCE</t>
  </si>
  <si>
    <t>ALEJANDRO NAVARROS SEPULVEDA</t>
  </si>
  <si>
    <t>JAVIER VIEGO PASCUAL</t>
  </si>
  <si>
    <t>ANDREA KAMPS PADILLA</t>
  </si>
  <si>
    <t>DANIEL ADASME NEGRETE</t>
  </si>
  <si>
    <t>LEONARDO OSSANDON CORNEJO</t>
  </si>
  <si>
    <t>BRAULIO CORTEZ DONOSO</t>
  </si>
  <si>
    <t>JUAN CARLOS BRAVO PEREZ</t>
  </si>
  <si>
    <t>IDELFONSO VALDES TRONCOSO</t>
  </si>
  <si>
    <t>LUIS HERNAN BARRA ALVAREZ</t>
  </si>
  <si>
    <t>CARLOS CARRASCO ALONSO</t>
  </si>
  <si>
    <t>GRACIEL ALEJANDRA MUÑOZ TAPIA</t>
  </si>
  <si>
    <t>FELIPE MONGE IRIAETE</t>
  </si>
  <si>
    <t>CLAUDE PIERRE-ALEXANDRE</t>
  </si>
  <si>
    <t>KATHERINE TOBAR HIDALGO</t>
  </si>
  <si>
    <t>RODRIGO MENDIETA GONZALEZ</t>
  </si>
  <si>
    <t>PABLO ANDRES ZAPATA VERGARA</t>
  </si>
  <si>
    <t>RICARDO VARELA GRACIA</t>
  </si>
  <si>
    <t>JAVIER HIDALGO CASTRO</t>
  </si>
  <si>
    <t>CRISTIAN PIZARRO VILLARROEL</t>
  </si>
  <si>
    <t>JOSE PABLO CAIMI WILSON</t>
  </si>
  <si>
    <t>JORGE FELIPE ESPER MENARES</t>
  </si>
  <si>
    <t>ERVIN ZAPATA CHAVARRIA</t>
  </si>
  <si>
    <t>RODRIGO LAPORTA FARIAS</t>
  </si>
  <si>
    <t>FELIPE SALAS SAAVEDRA</t>
  </si>
  <si>
    <t>ALEXANDER PIOT PIERRE</t>
  </si>
  <si>
    <t>CLAUDIO GONZALEZ HUERTA</t>
  </si>
  <si>
    <t>SANDOVAL LARSAGUE Y CIA LTDA</t>
  </si>
  <si>
    <t>BRYAN GONZALEZ POZAS</t>
  </si>
  <si>
    <t>BORIS CONTRARA LARA</t>
  </si>
  <si>
    <t>VIVIANA POBLETE NAVARRETE</t>
  </si>
  <si>
    <t>SERGIO RIVERA GALLARDO</t>
  </si>
  <si>
    <t>ROBERTO FERNANDEZ MANZANO</t>
  </si>
  <si>
    <t>PABLO FREDES SEPULVEDA</t>
  </si>
  <si>
    <t>YOLANDA FIGUEROA SANHUEZA</t>
  </si>
  <si>
    <t>FELIPE GARRIDO GARRIDO</t>
  </si>
  <si>
    <t>FRANK SALGADO PEREZ</t>
  </si>
  <si>
    <t>DOCTOR JAIME SAEZ E HIJOS LTDA</t>
  </si>
  <si>
    <t>MARIA PAZ HUMERES SIGALA</t>
  </si>
  <si>
    <t>EVA YEVENES VILLALOBOS</t>
  </si>
  <si>
    <t>JOSE MANUEL LARREDONDO ORREGO</t>
  </si>
  <si>
    <t>NICOLAS LOPEZ IRRIBARRA</t>
  </si>
  <si>
    <t>JUAN RESTOVIC CARMIONA</t>
  </si>
  <si>
    <t>ARTURO ZEPEDA ARAYA</t>
  </si>
  <si>
    <t>ERIC ALVARADO MARFULL</t>
  </si>
  <si>
    <t>LORENA TORRES BAXA</t>
  </si>
  <si>
    <t>ANTONIO CASANUEVA</t>
  </si>
  <si>
    <t>PABLO ESCOBAR</t>
  </si>
  <si>
    <t xml:space="preserve"> GALAZ GUAJARDO RODRIGO ANTONIO</t>
  </si>
  <si>
    <t>SILVANA CIfUENTES</t>
  </si>
  <si>
    <t>LINA COLIMA NEGRETE</t>
  </si>
  <si>
    <t>GASTON IRIGOIN JARA</t>
  </si>
  <si>
    <t>CARLOS CONTRERAS ALVAREZ</t>
  </si>
  <si>
    <t>MANUEL MALDONADO TORO</t>
  </si>
  <si>
    <t>PAOLA NEIRA LUTZ</t>
  </si>
  <si>
    <t>MARIA JOSE QUIROZ GONZALEZ</t>
  </si>
  <si>
    <t>CATHERINE  VENEGAS CASTRO</t>
  </si>
  <si>
    <t>MARIA TERESA LLANOS CRUZ</t>
  </si>
  <si>
    <t>CAROLINE CATAYUD MARTINEZ</t>
  </si>
  <si>
    <t>PABLO MALLEA VASQUEZ</t>
  </si>
  <si>
    <t>LUIS ANDRES CORNEJO HERRERA</t>
  </si>
  <si>
    <t>CARLOS LOYOLA MARTINEZ</t>
  </si>
  <si>
    <t>MARIA DE LOURDES QUEZADA SIERRA</t>
  </si>
  <si>
    <t>REINALDO  PEREZ ESPINOZA</t>
  </si>
  <si>
    <t>JOSE JULIAN MOLINA VITAR</t>
  </si>
  <si>
    <t>FLAVIO GRILL</t>
  </si>
  <si>
    <t>CLAUDIA GUERREROS VELIZ</t>
  </si>
  <si>
    <t>VALENTINA JARA ROSAS</t>
  </si>
  <si>
    <t>BERNARDO CASANOVA SAEZ</t>
  </si>
  <si>
    <t>TATIANA CATALDO CORTES</t>
  </si>
  <si>
    <t>PATRICIO PALACIOS LABBE</t>
  </si>
  <si>
    <t>CARLA GATICA MORALES</t>
  </si>
  <si>
    <t>GUILLERMINA PEREZ ROJAS</t>
  </si>
  <si>
    <t>RODRIGO CID VARAS</t>
  </si>
  <si>
    <t>GULLERMO SAAVEDRA BUSTOS</t>
  </si>
  <si>
    <t>CESAR SEITZ VASQUEZ</t>
  </si>
  <si>
    <t>RAUL GUERRERO BALCAZAR</t>
  </si>
  <si>
    <t>MANUEL PINO RAMIREZ</t>
  </si>
  <si>
    <t>FABIOLA MUÑOZ PARETTI</t>
  </si>
  <si>
    <t>JUAN ISSA HAZBUN READI</t>
  </si>
  <si>
    <t>FABIAN GUAJARDO ALISTE</t>
  </si>
  <si>
    <t>JUAN ADOLFO MURUA GARNAN</t>
  </si>
  <si>
    <t>SERGIO GUTIERREZ FAUNDEZ</t>
  </si>
  <si>
    <t>CHRISTIAN BASCUÑAN ANDRADE</t>
  </si>
  <si>
    <t>ANTHONY SARMIENTOS MUÑOZ</t>
  </si>
  <si>
    <t>AMPARO MUÑOZ</t>
  </si>
  <si>
    <t>HUGO CESAR BENITEZ CACERES</t>
  </si>
  <si>
    <t>LUIS EDUARDO GAETE TELLO</t>
  </si>
  <si>
    <t>HERNAN URZUA POBLETE</t>
  </si>
  <si>
    <t>JUAN CAÑAS NAVARRETE</t>
  </si>
  <si>
    <t>RUBEN DARIO OYARZO FIGUEROA</t>
  </si>
  <si>
    <t>NELSON VALENZUELA CARRASCO</t>
  </si>
  <si>
    <t>MARCELO VEGA SAEZ</t>
  </si>
  <si>
    <t>PAMELA SOTO CARRILLO</t>
  </si>
  <si>
    <t>GRACE NUÑEZ QUINTANILLA</t>
  </si>
  <si>
    <t>EMANUEL IGLESIAS CARVAJAL</t>
  </si>
  <si>
    <t>JUAN CORDERO NINO DE ZEPEDA</t>
  </si>
  <si>
    <t>MARIA JOSE DEICHLER OPORTO</t>
  </si>
  <si>
    <t>EDGARDO RIVAS MAGNA</t>
  </si>
  <si>
    <t>RUT_SOLICITANTE</t>
  </si>
  <si>
    <t>DV_SOLICITANTE</t>
  </si>
  <si>
    <t>9 143913</t>
  </si>
  <si>
    <t>15833701</t>
  </si>
  <si>
    <t>9982651</t>
  </si>
  <si>
    <t>8499122</t>
  </si>
  <si>
    <t>8822271</t>
  </si>
  <si>
    <t>K</t>
  </si>
  <si>
    <t>k</t>
  </si>
  <si>
    <t>CTA CTE</t>
  </si>
  <si>
    <t>FECHA ENTREGA MAX</t>
  </si>
  <si>
    <t>DIAS</t>
  </si>
  <si>
    <t>DIRECCIÓN</t>
  </si>
  <si>
    <t>COMUNA</t>
  </si>
  <si>
    <t>DIRECCIÓN REGIONAL SII</t>
  </si>
  <si>
    <t>NOMBRE UNIDAD SII</t>
  </si>
  <si>
    <t>DIRECCIÓN UNIDAD SII</t>
  </si>
  <si>
    <t>TASACION ENVIADA BANCO</t>
  </si>
  <si>
    <t>OBSERVACIONES</t>
  </si>
  <si>
    <t>TASACION</t>
  </si>
  <si>
    <t>CASA</t>
  </si>
  <si>
    <t>LO BARNECHEA</t>
  </si>
  <si>
    <t>SANTIAGO</t>
  </si>
  <si>
    <t>GENERAL DEL CANTO 281</t>
  </si>
  <si>
    <t>ENTREGADA</t>
  </si>
  <si>
    <t>DEPARTAMENTO</t>
  </si>
  <si>
    <t>AV. DEL PARQUE, DP 36</t>
  </si>
  <si>
    <t>5567</t>
  </si>
  <si>
    <t>HUECHURABA</t>
  </si>
  <si>
    <t>AVENIDA RECOLETA 672</t>
  </si>
  <si>
    <t>General Jofre, dpto 402</t>
  </si>
  <si>
    <t>67</t>
  </si>
  <si>
    <t>SANTIAGO CENTRO</t>
  </si>
  <si>
    <t>ALONSO OVALLE 680</t>
  </si>
  <si>
    <t>COVADONGA</t>
  </si>
  <si>
    <t>6960</t>
  </si>
  <si>
    <t>LA CISTERNA</t>
  </si>
  <si>
    <t xml:space="preserve">SANTIAGO </t>
  </si>
  <si>
    <t>RAMON SUBERCASEAUX 1273</t>
  </si>
  <si>
    <t>PASAJE DEUTERIO</t>
  </si>
  <si>
    <t>4173</t>
  </si>
  <si>
    <t>CERRILLOS</t>
  </si>
  <si>
    <t>SANTIAGO PONIENTE</t>
  </si>
  <si>
    <t>FERNANDO RIESCO 33</t>
  </si>
  <si>
    <t>Puerta del Sol, dpto 71</t>
  </si>
  <si>
    <t>180</t>
  </si>
  <si>
    <t>LAS CONDES</t>
  </si>
  <si>
    <t>PRESIDENTE RIESCO, DPTO 112</t>
  </si>
  <si>
    <t>3321</t>
  </si>
  <si>
    <t xml:space="preserve">PASAJE EL ALTAR </t>
  </si>
  <si>
    <t>110</t>
  </si>
  <si>
    <t>PUENTE ALTO</t>
  </si>
  <si>
    <t>SANTIAGO ORIENTE</t>
  </si>
  <si>
    <t>LA FLORIDA</t>
  </si>
  <si>
    <t>VICUÑA MACKENNA PONIENTE 7390</t>
  </si>
  <si>
    <t>PASAJE EL CARDENAL</t>
  </si>
  <si>
    <t>240</t>
  </si>
  <si>
    <t>AV BRASIL DPTO 703, BOD 41</t>
  </si>
  <si>
    <t>875</t>
  </si>
  <si>
    <t>AV. LA FLORIDA, CASA 40, CONDOMINIO STA AMLIA</t>
  </si>
  <si>
    <t>9650</t>
  </si>
  <si>
    <t>SAN VICENTE FERRER, CERRO MIRADOR</t>
  </si>
  <si>
    <t>2495</t>
  </si>
  <si>
    <t>MANUEL DE SALAS,  DPTO 805</t>
  </si>
  <si>
    <t>555</t>
  </si>
  <si>
    <t>NUÑOA</t>
  </si>
  <si>
    <t>AV. IRARRAZAVAL 5515</t>
  </si>
  <si>
    <t>SAN JUAN DE LA LUZ, CASA D</t>
  </si>
  <si>
    <t>4730</t>
  </si>
  <si>
    <t>PARCELA</t>
  </si>
  <si>
    <t>CONDOMINIO HACIENDA SANTA ROSA, LOTE</t>
  </si>
  <si>
    <t>1</t>
  </si>
  <si>
    <t>LAMPA</t>
  </si>
  <si>
    <t>ROMERO 322</t>
  </si>
  <si>
    <t>BROWN NORTE , DPTO 203</t>
  </si>
  <si>
    <t>230</t>
  </si>
  <si>
    <t>RIO LAUCA</t>
  </si>
  <si>
    <t>1801</t>
  </si>
  <si>
    <t>PEÑALOLEN</t>
  </si>
  <si>
    <t>ÑUÑOA</t>
  </si>
  <si>
    <t>LOS MILITARES, DPTO 1801</t>
  </si>
  <si>
    <t>4717</t>
  </si>
  <si>
    <t>ISABEL DE CASTILLA</t>
  </si>
  <si>
    <t>0141</t>
  </si>
  <si>
    <t>ESTACION CENTRAL</t>
  </si>
  <si>
    <t>RAUL FUENTES ABARCA, MANZANA A LOTE 170</t>
  </si>
  <si>
    <t>1868</t>
  </si>
  <si>
    <t>PADRE HURTADO</t>
  </si>
  <si>
    <t>MAIPU</t>
  </si>
  <si>
    <t>LOCAL</t>
  </si>
  <si>
    <t>AV. VITACURA, LOCAL 84</t>
  </si>
  <si>
    <t>480</t>
  </si>
  <si>
    <t>VITACURA</t>
  </si>
  <si>
    <t>ANULADA</t>
  </si>
  <si>
    <t>SEMINARIO</t>
  </si>
  <si>
    <t>650-548</t>
  </si>
  <si>
    <t xml:space="preserve">PONIENTE </t>
  </si>
  <si>
    <t xml:space="preserve">9403 </t>
  </si>
  <si>
    <t>ELEUTERIO RAMIREZ DPTO 1201</t>
  </si>
  <si>
    <t>SANTA ROSA, DPTO 401</t>
  </si>
  <si>
    <t>326</t>
  </si>
  <si>
    <t>LOS POZOS, DPTO 46</t>
  </si>
  <si>
    <t>7221</t>
  </si>
  <si>
    <t>SANTA TERESA DE LOS ANDES</t>
  </si>
  <si>
    <t>3336</t>
  </si>
  <si>
    <t>RAULI, DEPARTAMENTO 1314</t>
  </si>
  <si>
    <t>596</t>
  </si>
  <si>
    <t>PASAJE EL TESORO  // VILLA VOLCAN ANTUCO</t>
  </si>
  <si>
    <t xml:space="preserve">3533 </t>
  </si>
  <si>
    <t>PASAJE LO PLAZA</t>
  </si>
  <si>
    <t>984</t>
  </si>
  <si>
    <t>LAS AGULAS, PARQUE VIOLETA COUSIÑO</t>
  </si>
  <si>
    <t>1962</t>
  </si>
  <si>
    <t xml:space="preserve">MAXIMO JERIA </t>
  </si>
  <si>
    <t>663</t>
  </si>
  <si>
    <t xml:space="preserve">PSJE MOLDAVA </t>
  </si>
  <si>
    <t>118</t>
  </si>
  <si>
    <t>PASO HONDO, SECTOR LAS MONJAS</t>
  </si>
  <si>
    <t>235</t>
  </si>
  <si>
    <t>CONCEPCION</t>
  </si>
  <si>
    <t>BERNARDO O´HIGGINS 749</t>
  </si>
  <si>
    <t xml:space="preserve">SANTA PETRONILA </t>
  </si>
  <si>
    <t>52</t>
  </si>
  <si>
    <t>AV. BOSQUE MAR, CONJ HABITACIONAL SAN PEDRO</t>
  </si>
  <si>
    <t>69</t>
  </si>
  <si>
    <t>SAN PEDRO DE LA PAZ</t>
  </si>
  <si>
    <t>LAS NIEVES,  DPTO 106</t>
  </si>
  <si>
    <t>3477</t>
  </si>
  <si>
    <t>SEBASTIAN ELCANO  DPTO 131</t>
  </si>
  <si>
    <t>920</t>
  </si>
  <si>
    <t xml:space="preserve">FRANCISCO DE LA OTA </t>
  </si>
  <si>
    <t>8054</t>
  </si>
  <si>
    <t>PASAJE EL QUILLAY</t>
  </si>
  <si>
    <t>7470-B</t>
  </si>
  <si>
    <t>CERRO COLORADO, DPTO 72-B</t>
  </si>
  <si>
    <t>4922</t>
  </si>
  <si>
    <t>FERNANDEZ CONCHA, CASA 2</t>
  </si>
  <si>
    <t>421</t>
  </si>
  <si>
    <t>EL OLMO</t>
  </si>
  <si>
    <t>46</t>
  </si>
  <si>
    <t>LA REINA</t>
  </si>
  <si>
    <t>WILLIAM O'REILLY, SITIO 15, ETAPA 6, FUNDO EL VENADO</t>
  </si>
  <si>
    <t>3152</t>
  </si>
  <si>
    <t xml:space="preserve">PADRE LUIS DE VALDIVIA, DPTO 411-B </t>
  </si>
  <si>
    <t>339</t>
  </si>
  <si>
    <t>CAMINO PUNTA DE AGUILA, CASA 21</t>
  </si>
  <si>
    <t>9300</t>
  </si>
  <si>
    <t>MONJAS ALFEREZ, DPTO 706</t>
  </si>
  <si>
    <t>4757</t>
  </si>
  <si>
    <t>SAN MIGUEL</t>
  </si>
  <si>
    <t>SANTIAGO SUR</t>
  </si>
  <si>
    <t>CRISTOBAL COLON, DPTO 54</t>
  </si>
  <si>
    <t>6275</t>
  </si>
  <si>
    <t xml:space="preserve">MONROE </t>
  </si>
  <si>
    <t>6831</t>
  </si>
  <si>
    <t>HERNANDO DE MAGALLANES</t>
  </si>
  <si>
    <t>765-781</t>
  </si>
  <si>
    <t>CALLE 102,  CASA 30 LOTEO  PRINCESA</t>
  </si>
  <si>
    <t>1354</t>
  </si>
  <si>
    <t>LAS VIOLETAS, DPTO 113, HUERTOS FAMILAIRES</t>
  </si>
  <si>
    <t>1521</t>
  </si>
  <si>
    <t>MONJITAS, DPTO 123</t>
  </si>
  <si>
    <t>573</t>
  </si>
  <si>
    <t xml:space="preserve">AV GRAL BULNES,  DEPTO 117 </t>
  </si>
  <si>
    <t>478</t>
  </si>
  <si>
    <t>BELLO HORIZONTE, DPTO 91</t>
  </si>
  <si>
    <t>ACONCAGUA</t>
  </si>
  <si>
    <t>1305</t>
  </si>
  <si>
    <t>GENARO BENAVIDES</t>
  </si>
  <si>
    <t>6341 D</t>
  </si>
  <si>
    <t>CIRUJANO GUZMAN, DPTO 73</t>
  </si>
  <si>
    <t>24</t>
  </si>
  <si>
    <t>PROVIDENCIA</t>
  </si>
  <si>
    <t>DUBLE ALMEYDA DPTO 508</t>
  </si>
  <si>
    <t>1550</t>
  </si>
  <si>
    <t>LA CUMBRE</t>
  </si>
  <si>
    <t>1266</t>
  </si>
  <si>
    <t>VASCO DE GAMA, DPTO 37-E</t>
  </si>
  <si>
    <t>4596</t>
  </si>
  <si>
    <t>LOS GENERALES, VILLA FAVORITA</t>
  </si>
  <si>
    <t>532</t>
  </si>
  <si>
    <t xml:space="preserve">LINCOYAN </t>
  </si>
  <si>
    <t>26</t>
  </si>
  <si>
    <t>PASAJE LOS INDONESIOS, POB JUAN FCO GONZALEZ</t>
  </si>
  <si>
    <t>0182</t>
  </si>
  <si>
    <t>QUILICURA</t>
  </si>
  <si>
    <t>HUERFANOS DPTO 208-B</t>
  </si>
  <si>
    <t>1400</t>
  </si>
  <si>
    <t>PASAJE 13, MZ 26, LA FORESTA III, ETAPA 3</t>
  </si>
  <si>
    <t>6161</t>
  </si>
  <si>
    <t>PADRE HURTADO SUR, DPTO 52-A</t>
  </si>
  <si>
    <t>1861</t>
  </si>
  <si>
    <t>LOS CEREZOS</t>
  </si>
  <si>
    <t>98-D</t>
  </si>
  <si>
    <t>MANUEL DE SALAS</t>
  </si>
  <si>
    <t>469-A</t>
  </si>
  <si>
    <t>JOSE MIGUEL INFANTE</t>
  </si>
  <si>
    <t>1712</t>
  </si>
  <si>
    <t>WALKER MARTINEZ</t>
  </si>
  <si>
    <t>2395</t>
  </si>
  <si>
    <t>QUINTA NORMAL</t>
  </si>
  <si>
    <t>SERRANO DPTO 203, BOD 71</t>
  </si>
  <si>
    <t>62</t>
  </si>
  <si>
    <t>SERRANO DPTO 208 , BOD 72</t>
  </si>
  <si>
    <t>BAYONA, DPTO 306</t>
  </si>
  <si>
    <t>3280</t>
  </si>
  <si>
    <t>PASAJE VILLAFRANCIA SUR , BRISAS DEL MAIPO</t>
  </si>
  <si>
    <t>03335</t>
  </si>
  <si>
    <t>ESPERANZA, DPTO  110A, BX 40 Y BD 125</t>
  </si>
  <si>
    <t>762</t>
  </si>
  <si>
    <t>ANTARES, VILLA LOS ACACIOS</t>
  </si>
  <si>
    <t>0885</t>
  </si>
  <si>
    <t>LAS VIOLETAS, DPTO , VILLA LOS CONQUISTADORES</t>
  </si>
  <si>
    <t>3168</t>
  </si>
  <si>
    <t>FERMIN VIVACETA, DPTO 410</t>
  </si>
  <si>
    <t>1190</t>
  </si>
  <si>
    <t>INDEPENDENCIA</t>
  </si>
  <si>
    <t>CERRO COLORADO, DPTO 22</t>
  </si>
  <si>
    <t>6160</t>
  </si>
  <si>
    <t>PASAJE DIEGO DE ROJAS</t>
  </si>
  <si>
    <t xml:space="preserve"> 13173</t>
  </si>
  <si>
    <t>EL BOSQUE</t>
  </si>
  <si>
    <t>FREIRE 473</t>
  </si>
  <si>
    <t>SAN ISIDRO , DPTO 1201</t>
  </si>
  <si>
    <t>154</t>
  </si>
  <si>
    <t>NONATO COO</t>
  </si>
  <si>
    <t>2571</t>
  </si>
  <si>
    <t>18 1/2 PONIENTE</t>
  </si>
  <si>
    <t>0764</t>
  </si>
  <si>
    <t>TALCA</t>
  </si>
  <si>
    <t>UNO ORIENTE 1150</t>
  </si>
  <si>
    <t>PASAJE 7 1/2 NORTE , JARDINES DE TALCA</t>
  </si>
  <si>
    <t>222</t>
  </si>
  <si>
    <t>AV LA HACIENDA</t>
  </si>
  <si>
    <t>EL VERGEL</t>
  </si>
  <si>
    <t>CASA DE REPOSO</t>
  </si>
  <si>
    <t xml:space="preserve">LOS ALMENDROS </t>
  </si>
  <si>
    <t>PC 8</t>
  </si>
  <si>
    <t>PIRQUE</t>
  </si>
  <si>
    <t>ELISA CORREA SANFUENTES</t>
  </si>
  <si>
    <t>CALLE 2</t>
  </si>
  <si>
    <t>SANTA MINICA</t>
  </si>
  <si>
    <t>PASAJE EL MAITEN, SITIO 44</t>
  </si>
  <si>
    <t>TIL TIL</t>
  </si>
  <si>
    <t>SAN IGNACIO, DPTO 14-F</t>
  </si>
  <si>
    <t>CALLE D, LOTEO LAS VISCACHAZ</t>
  </si>
  <si>
    <t>JUAN FRANCISCO GONZALEZ</t>
  </si>
  <si>
    <t>GARCIA HURTADO MENDOZA</t>
  </si>
  <si>
    <t>BELLAVISTA DEPTO. 3B</t>
  </si>
  <si>
    <t>RECOLETA</t>
  </si>
  <si>
    <t>LOS AROMOS, VALDIVIA DE PAINE</t>
  </si>
  <si>
    <t>BUIN</t>
  </si>
  <si>
    <t>BERNARDINO BRAVO 337</t>
  </si>
  <si>
    <t>CONDOMINIO PIEDRAMOLINO</t>
  </si>
  <si>
    <t>PC 68</t>
  </si>
  <si>
    <t>PAINE</t>
  </si>
  <si>
    <t>ANTARTICA CHILENA</t>
  </si>
  <si>
    <t>SANTA AMALIA, DPTO 1</t>
  </si>
  <si>
    <t>AV. POCURO  DPTO 1105, BOD 51</t>
  </si>
  <si>
    <t>PASAJE NIGERIA , ST 646</t>
  </si>
  <si>
    <t>CALLE LIPIZZANO , LOTE 30, MZ 1</t>
  </si>
  <si>
    <t xml:space="preserve">CALLE DE LAS BELLAS ARTES </t>
  </si>
  <si>
    <t>2 ORIENTE, JARDINES DE TOBALABA</t>
  </si>
  <si>
    <t>MACUL, DPTO 1904</t>
  </si>
  <si>
    <t>MACUL</t>
  </si>
  <si>
    <t>EL ALGARROBAL NORTE , PARCELA</t>
  </si>
  <si>
    <t>E-8</t>
  </si>
  <si>
    <t>COLINA</t>
  </si>
  <si>
    <t>RIESCO 33</t>
  </si>
  <si>
    <t>COLBUN , VILLA ENDESA</t>
  </si>
  <si>
    <t xml:space="preserve">ONGOLMO </t>
  </si>
  <si>
    <t>MEJILLONES</t>
  </si>
  <si>
    <t>PASAJE SALVADOR ALLENDE, DPTO 603, BD 27</t>
  </si>
  <si>
    <t>CRISTOBAL COLON , DPTO 101</t>
  </si>
  <si>
    <t>LA MARINA,  DEPTO. 124</t>
  </si>
  <si>
    <t>FEDERICO FROEBEL, DEPTO 1505</t>
  </si>
  <si>
    <t>VARIOS</t>
  </si>
  <si>
    <t>ESCRITOR BENJAMIN SEBERCASEAUX</t>
  </si>
  <si>
    <t>10275-D</t>
  </si>
  <si>
    <t>JULIA BERSTEIN</t>
  </si>
  <si>
    <t>MATILDE SALAMANCA, DPTO 504</t>
  </si>
  <si>
    <t>LA APARICION, CONDOMINIO LAS PALMAS</t>
  </si>
  <si>
    <t>PC 7</t>
  </si>
  <si>
    <t>LOS FRESNOS, CONDOMINIO LA LLLANURA, CASA 9</t>
  </si>
  <si>
    <t xml:space="preserve">PASAJE ALCANFOR </t>
  </si>
  <si>
    <t>AV. GUANACO NORTE , CASA 47</t>
  </si>
  <si>
    <t>LOS ROBLES</t>
  </si>
  <si>
    <t>SANA MARTA DE HUECHURABA, CS 17 COND. ABEDULES</t>
  </si>
  <si>
    <t>AGUSTO VILLANUEVA, DPTO  11-C</t>
  </si>
  <si>
    <t>AV. KENNEDY, DPTO  62</t>
  </si>
  <si>
    <t>PEDRO DE VALDIVIA NORTE</t>
  </si>
  <si>
    <t>14 NORTE, ENTRE 4 Y 4 1/2 ORIENTE (EX 13 NORTE)</t>
  </si>
  <si>
    <t>AV.LA TRAVESIA  DPTO A-304</t>
  </si>
  <si>
    <t>PUDAHUEL</t>
  </si>
  <si>
    <t>ELIECER PARADA, DPTO 601</t>
  </si>
  <si>
    <t xml:space="preserve">PRIMERA AVENIDA </t>
  </si>
  <si>
    <t>GLAMIS, DPTO 52</t>
  </si>
  <si>
    <t>PASAJE 11, LÑAS PALMERAS DE COLLAO</t>
  </si>
  <si>
    <t>SALAR DE HUASCO NORTE, CIUDAD SATELITE</t>
  </si>
  <si>
    <t>AV. LAS ROSAS, HUERTOS FAMILIARES</t>
  </si>
  <si>
    <t xml:space="preserve">ERNESTO PINTO LAGARRIGUE CAMINO A SANTA JUANA </t>
  </si>
  <si>
    <t>AV. MEXICO  LOTE 21, MZ B</t>
  </si>
  <si>
    <t>OFICINA</t>
  </si>
  <si>
    <t>EDUARDO CASTILLO VELASCO</t>
  </si>
  <si>
    <t>CHESTRETON DPTO 74</t>
  </si>
  <si>
    <t>AV. VICUÑA MACKENNA</t>
  </si>
  <si>
    <t>LOS JUNCOS , Sitio 54. Condominio Los Lirios</t>
  </si>
  <si>
    <t>PJE. LOS MERCEDARIOS, VILLA EL CAMPANARIO</t>
  </si>
  <si>
    <t>MARCOLETA, DPTO 1304, BX 04 Y BD 123</t>
  </si>
  <si>
    <t>6 1/2 PONOENTE B, VILLA COLIN SUR</t>
  </si>
  <si>
    <t>HUENTELAUQUEN</t>
  </si>
  <si>
    <t>LUZ, DPTO 24</t>
  </si>
  <si>
    <t>WARREN  SCHMIDT, DPTO 107</t>
  </si>
  <si>
    <t>PASEO LOS ESTUDIANTES, LETRA B, VILLA SANTA ADELA</t>
  </si>
  <si>
    <t>AVENIDA ALTO JAHUEL</t>
  </si>
  <si>
    <t>LLANO SUBERCASEAUX, DPTO 102</t>
  </si>
  <si>
    <t>AVENIDA LA FLORIDA</t>
  </si>
  <si>
    <t>LAGO PARINACOTA 2,, LOTE 94</t>
  </si>
  <si>
    <t>PASAJE EL AVEL DEL TROPICO</t>
  </si>
  <si>
    <t>EL ESTERO PONIENTE</t>
  </si>
  <si>
    <t>LOS FRESNOS, CASA 40</t>
  </si>
  <si>
    <t>ALCALA DE HENARES</t>
  </si>
  <si>
    <t>FRAY CAMILO HENRIQUEZ, DPTO 809</t>
  </si>
  <si>
    <t xml:space="preserve">1 DE MAYO </t>
  </si>
  <si>
    <t>SAN BERNARDO</t>
  </si>
  <si>
    <t>MONS. ESCRIBA DE BALAGUER, DPTO 207</t>
  </si>
  <si>
    <t>CALLE LAS FLORES</t>
  </si>
  <si>
    <t>DOCTORA ELOISA DIAZ</t>
  </si>
  <si>
    <t>SANTOS DUMONT DPTO 48</t>
  </si>
  <si>
    <t>HOLANDA, DPTO 401</t>
  </si>
  <si>
    <t>VARGAS BUSTON</t>
  </si>
  <si>
    <t>BUREO ORIENTE, ANDALUE</t>
  </si>
  <si>
    <t>LOS COMENDADORES, PC</t>
  </si>
  <si>
    <t>PASAJE VIÑA DEL CAMPO</t>
  </si>
  <si>
    <t>AVDA. LOS PRESIDENTES</t>
  </si>
  <si>
    <t>SANTA ROSA, DPTO 1408</t>
  </si>
  <si>
    <t>SANTA ROSA, DPTO 1606</t>
  </si>
  <si>
    <t>MATURANA, DPTO D-801</t>
  </si>
  <si>
    <t>CERRRO LA PARVA, DPTO 34-B</t>
  </si>
  <si>
    <t>SUCRE, DPTO 1002</t>
  </si>
  <si>
    <t>KENNEDY</t>
  </si>
  <si>
    <t>PIO XI, DPTO 172</t>
  </si>
  <si>
    <t>LOS PALTOS</t>
  </si>
  <si>
    <t>ONGOLMO, DPTO 1046</t>
  </si>
  <si>
    <t>SALESIANOS DPTO 11606, EST 61</t>
  </si>
  <si>
    <t>NUESTRA SEÑORA DEL ROSARIO</t>
  </si>
  <si>
    <t>AVENIDA EL CARMEN,  CASA 9</t>
  </si>
  <si>
    <t>CONCHA Y TORO, POBLACION MAIPO</t>
  </si>
  <si>
    <t>4 NORTE, DEPTO 2201 EDIF AIRE URBANO</t>
  </si>
  <si>
    <t xml:space="preserve">VALLADOLID </t>
  </si>
  <si>
    <t>CALLE JOSE MIGUIEL CARRERA DEPTO 405</t>
  </si>
  <si>
    <t>CUARTO CENTENARIO, DPTO 303</t>
  </si>
  <si>
    <t>GRECIA, DPTO 40</t>
  </si>
  <si>
    <t xml:space="preserve">PSJE 6 1/2 PONIENTE B  VILLA BUEN PASTOR </t>
  </si>
  <si>
    <t>MARIA MAGDALENA</t>
  </si>
  <si>
    <t>PASAJE MINEAPOLIS</t>
  </si>
  <si>
    <t>5 PONIENTE, VILLA DOÑA IGNACIO II</t>
  </si>
  <si>
    <t>BLANCO, DPTO 102</t>
  </si>
  <si>
    <t>AGUSTO VILLANUEVA, BL C, DPTO 412</t>
  </si>
  <si>
    <t>MARIA LUISA SANTANDER, PISO 4</t>
  </si>
  <si>
    <t>TERRENO</t>
  </si>
  <si>
    <t>CALLE 8, LINPANGUE</t>
  </si>
  <si>
    <t>S/N</t>
  </si>
  <si>
    <t>JOSE DOMINGO CAÑAS, DPTO 23</t>
  </si>
  <si>
    <t>NEMESIO VICUÑA</t>
  </si>
  <si>
    <t>SUECIA, DPTO 601, BX 32-38 Y BD 11</t>
  </si>
  <si>
    <t xml:space="preserve">ALBORADA </t>
  </si>
  <si>
    <t>SUAREZ MUJICA, DPTO 1312</t>
  </si>
  <si>
    <t>EL COIGUE</t>
  </si>
  <si>
    <t>LAGO GENERAL CARRERA</t>
  </si>
  <si>
    <t>ORTUZAR</t>
  </si>
  <si>
    <t xml:space="preserve">AV. VICUÑA MACKENNA, DPTO 85 TORRE B </t>
  </si>
  <si>
    <t>RICARDO LYON, DPTO 34, EST 1</t>
  </si>
  <si>
    <t>SALOMON SACK, DPTO 1005, TORRA A</t>
  </si>
  <si>
    <t>HUESCA</t>
  </si>
  <si>
    <t>CALETERA AMERICO VESPUCIO</t>
  </si>
  <si>
    <t>SANTA BERTA</t>
  </si>
  <si>
    <t>ALVAREZ DE TOLEDO</t>
  </si>
  <si>
    <t>UNBRIA, BARRIO LOS VALLES</t>
  </si>
  <si>
    <t>LA BRABANZON</t>
  </si>
  <si>
    <t>JOSE MIGUEL LUIS CERDA</t>
  </si>
  <si>
    <t>PIRAMIDE</t>
  </si>
  <si>
    <t>SALVADOR SANFUENTES</t>
  </si>
  <si>
    <t>AMERCIO VESPUCIO, OFICIINA 211-1</t>
  </si>
  <si>
    <t>PSJE LOS OLMOS SUR, CONJUNTO PALMAS DE MAIPU</t>
  </si>
  <si>
    <t>CAMINO SAN JOSE DE MAIPO CASA 14, COND 6</t>
  </si>
  <si>
    <t>BROWN NORTE DPTO 105, BX 23 Y BD 7</t>
  </si>
  <si>
    <t>URUMBAMBA, VILLA PERU</t>
  </si>
  <si>
    <t>RUBENS</t>
  </si>
  <si>
    <t>JOSE DOMINGO CAÑAS, DPTO 1303, BD 27, EST 67</t>
  </si>
  <si>
    <t>FEDERICO GARCIA LORCA</t>
  </si>
  <si>
    <t>JOSE MIGUEL CARRERA, DPTO 101, B</t>
  </si>
  <si>
    <t>DUBLE ALMEYDA, DPTO 401,EST 10, BS 41</t>
  </si>
  <si>
    <t>31 1/2 ORIENTE</t>
  </si>
  <si>
    <t>PASAJE KIVI</t>
  </si>
  <si>
    <t>CHILE ESPAÑA DPTO 502</t>
  </si>
  <si>
    <t>SANTA ROSA, DPTO 911</t>
  </si>
  <si>
    <t xml:space="preserve">LAS VIOLETAS </t>
  </si>
  <si>
    <t xml:space="preserve">CRISTOBAL COLON, DPTO 1005, </t>
  </si>
  <si>
    <t>MONTEALEGRE ORIENTE</t>
  </si>
  <si>
    <t>MOCTEZUMA</t>
  </si>
  <si>
    <t>GALMIS, DPTO 304</t>
  </si>
  <si>
    <t>CAMINO DEL VIENTO</t>
  </si>
  <si>
    <t>MOSQUETO, DPTO 102</t>
  </si>
  <si>
    <t>ALONSO DE OVALLE 680</t>
  </si>
  <si>
    <t>Condominio Los Algarrobos de Batuco II, parcela N°25,</t>
  </si>
  <si>
    <t>PSJE CALETAS DE CHILE</t>
  </si>
  <si>
    <t>JOSE MARIA CARO</t>
  </si>
  <si>
    <t>INDEPENDENCIA, DPTO 206</t>
  </si>
  <si>
    <t>CONCHALI</t>
  </si>
  <si>
    <t>COT, CASA DE LA VIÑA</t>
  </si>
  <si>
    <t>LOS HELECHOS, ARBOLEDA DE SAN PEDRO</t>
  </si>
  <si>
    <t>PASAJE RIOS CHOLCHOL</t>
  </si>
  <si>
    <t>ARBOLEDA NORTE</t>
  </si>
  <si>
    <t>GUAYAQUIL, DPTO 62</t>
  </si>
  <si>
    <t>PADRE ESTEBAN GUMUCION VIVES</t>
  </si>
  <si>
    <t>LA GRANJA</t>
  </si>
  <si>
    <t>MANUELA ERRAZURIZ, DPTO 301-A</t>
  </si>
  <si>
    <t>PEDRO AGUIRRE CERDA</t>
  </si>
  <si>
    <t>PRIMERA TRANSVERSAL 5915, DPTO 1004</t>
  </si>
  <si>
    <t xml:space="preserve">CERRO MORENO </t>
  </si>
  <si>
    <t>AV LA FLORIDA, LOTE 205, CASA 4</t>
  </si>
  <si>
    <t>PLAZOLETA 3-</t>
  </si>
  <si>
    <t>CARMEN OVARRUBIAS, DPTO 302</t>
  </si>
  <si>
    <t>CALLE HARMUT KOEHN, EL MADRIGAL</t>
  </si>
  <si>
    <t>PAUL HARRIS</t>
  </si>
  <si>
    <t>DIEGO PORTALES, DPTO  102</t>
  </si>
  <si>
    <t>SANTA ISABEL DPTO 112</t>
  </si>
  <si>
    <t>421-431</t>
  </si>
  <si>
    <t>PJE LOS CIRUELOS</t>
  </si>
  <si>
    <t>CMNO. INT. EL ESCORIAL, COND PRTADA DE HUELQUEN</t>
  </si>
  <si>
    <t>IGNACIO VERDUGO CAVADA</t>
  </si>
  <si>
    <t>2328-C</t>
  </si>
  <si>
    <t>EYZAGUIRRE DPTO 317</t>
  </si>
  <si>
    <t>AYACUCHO   DPTO 21-A</t>
  </si>
  <si>
    <t>HUERFANOS CASA 6</t>
  </si>
  <si>
    <t>7 ORIENTE, PARQUE TOBALABA</t>
  </si>
  <si>
    <t>RAUL HERNAN LEPPE, LOTE 33, MZ 3</t>
  </si>
  <si>
    <t>AV. BENITO OCAMPO</t>
  </si>
  <si>
    <t>ANTOFAGASTA</t>
  </si>
  <si>
    <t>PARCELA RINCONADA DEL PRINCIPAL</t>
  </si>
  <si>
    <t>AVENIDA NUEVA ANGELICA, ALTO MACUL</t>
  </si>
  <si>
    <t>EXEQUIEL FERNANDEZ, DPTO 103</t>
  </si>
  <si>
    <t xml:space="preserve">LLEWELYN JONES, DPTO 306. </t>
  </si>
  <si>
    <t>4 PONIENTE</t>
  </si>
  <si>
    <t>MARDOQUEO FERNANDEZ, DPTO 23</t>
  </si>
  <si>
    <t>LA MARINA,  DEPTO. 101-B</t>
  </si>
  <si>
    <t>TINEO</t>
  </si>
  <si>
    <t>NUESTRA SEÑORA DE FATIMA</t>
  </si>
  <si>
    <t>SAN FRANCISCO</t>
  </si>
  <si>
    <t>AV LO CRUZAT CASA 101</t>
  </si>
  <si>
    <t>BALDOMERO LILLO</t>
  </si>
  <si>
    <t>JUAN YARUR</t>
  </si>
  <si>
    <t>CRISTOBAL COLON DPTO 202</t>
  </si>
  <si>
    <t>PARAGUAY</t>
  </si>
  <si>
    <t>FUNDO LO VIAL</t>
  </si>
  <si>
    <t>TERESA VIAL, DPTO 1105</t>
  </si>
  <si>
    <t>BUTALCURA</t>
  </si>
  <si>
    <t>CARMENCITA DPTO 703</t>
  </si>
  <si>
    <t>PJE COELEMU, CASA LO OVALLE</t>
  </si>
  <si>
    <t>SAN IGNACIO DPTO 704</t>
  </si>
  <si>
    <t>TOBALABA</t>
  </si>
  <si>
    <t xml:space="preserve">LOS PAMPEROS </t>
  </si>
  <si>
    <t>JOHN KENNEDY</t>
  </si>
  <si>
    <t>OBISPO VALDES SUBERCASEAUX</t>
  </si>
  <si>
    <t>LOS LEONES DPTO 13-B</t>
  </si>
  <si>
    <t>RICARDO LYON DPTO 701</t>
  </si>
  <si>
    <t>TERESA VIAL DPTO 33</t>
  </si>
  <si>
    <t xml:space="preserve">EL ROSAL </t>
  </si>
  <si>
    <t>FRANCISCO BILBAO DPTO 113. BD 16 Y BOX 155</t>
  </si>
  <si>
    <t>TERCERA AVENIDA DPTO 1507</t>
  </si>
  <si>
    <t>VILLASECA, DPTO 73-7</t>
  </si>
  <si>
    <t>ROGER DE FLOR DPTO 151</t>
  </si>
  <si>
    <t>LOS SUSPIROS, CASA 35, COND LOTE 5-3</t>
  </si>
  <si>
    <t>LONGITUDINAL, VERSALLES IV</t>
  </si>
  <si>
    <t>LAS CHILCAS SUR, LO CAÑAS</t>
  </si>
  <si>
    <t>IRRARAZABAL</t>
  </si>
  <si>
    <t>SUECIA DPTO 6</t>
  </si>
  <si>
    <t>SAN BERNABE, VILLAM ROJAS MAGALLANES 3000</t>
  </si>
  <si>
    <t>LOS ESPINOS, DPTP 1702</t>
  </si>
  <si>
    <t>ESTORIL OF 640</t>
  </si>
  <si>
    <t>IRRARAZABAL DPTO 904</t>
  </si>
  <si>
    <t>JOSE PEDRO ALESSANDRI, CASA J</t>
  </si>
  <si>
    <t>MONJITAS DPTO 33</t>
  </si>
  <si>
    <t>PROTAL, PORTALD E LA VIÑA</t>
  </si>
  <si>
    <t xml:space="preserve">LIBERTAD </t>
  </si>
  <si>
    <t>PORTUGAL DPTO 2101 Y 2201</t>
  </si>
  <si>
    <t>RAULI, DPTO 108</t>
  </si>
  <si>
    <t>RAMON SUBERCASEAUX</t>
  </si>
  <si>
    <t>COLOMBIA, TORRE 1, DPTO 204</t>
  </si>
  <si>
    <t>CAMINO DEL CANELO NORTE</t>
  </si>
  <si>
    <t>SUECIA DPTO 402</t>
  </si>
  <si>
    <t>LAS TACAS PONIENTE , CONDOMINIO EL ARRAYAN II</t>
  </si>
  <si>
    <t>GUADARRAMA</t>
  </si>
  <si>
    <t>PASAJE LONCO, DPTO 12</t>
  </si>
  <si>
    <t>AV. LAS CONDES, DPTO 701</t>
  </si>
  <si>
    <t>HOLANDA, DPTO 402</t>
  </si>
  <si>
    <t>VICUÑA MACKENNA, DPTO 1401, CONDOMINIO EDIFICIO SOL MUNDO, TORRE B</t>
  </si>
  <si>
    <t>PORTUGAL, DPTO 1703, EDIFICIO OPORTOT</t>
  </si>
  <si>
    <t>PORTUGAL, DPTO 2012, EDIFICIO OPORTOT</t>
  </si>
  <si>
    <t>LOS OLMOS</t>
  </si>
  <si>
    <t>CALLE CAMINO DEL ROBLE, LOTE 26, CONJUNTO PARQUE RESIDENCIAL LOS ROBLES</t>
  </si>
  <si>
    <t>GRL. JOSE MIGUEL CARRERA, DPTO 810, ESTAC. N°68, BODEGA N°119</t>
  </si>
  <si>
    <t>110 120</t>
  </si>
  <si>
    <t xml:space="preserve">LOS CANELOS </t>
  </si>
  <si>
    <t>CALLE  RECIFE</t>
  </si>
  <si>
    <t>PASAJE GUAYACAN , VILLA DON ALFONSO PARADERO 14 Y 1/2</t>
  </si>
  <si>
    <t>JUAN ENRIQUE  CONCHA</t>
  </si>
  <si>
    <t>RICARDO MORALES, DPTO 1503</t>
  </si>
  <si>
    <t>AMUNATEGUI, DPTO 807</t>
  </si>
  <si>
    <t xml:space="preserve">PEDRO LIRA </t>
  </si>
  <si>
    <t>AV. IRARRAZAVAL, DPTO 701</t>
  </si>
  <si>
    <t>AV. RICARDO LYON, DPTO 43</t>
  </si>
  <si>
    <t>ALTO ARRAYAN, CONJUNTO HABITACIONAL LAS CLARAS II</t>
  </si>
  <si>
    <t>JOSE MIGUEL CARRERA, DPTO 511</t>
  </si>
  <si>
    <t>PASAJE EL GENEVES</t>
  </si>
  <si>
    <t>LUIS TORTEROLO, VILLA LOS ULMOS</t>
  </si>
  <si>
    <t>PJE. PRESIDENTE IBAÑEZ</t>
  </si>
  <si>
    <t xml:space="preserve">MARTIN ALONSO PINZON </t>
  </si>
  <si>
    <t xml:space="preserve">RAPANUI </t>
  </si>
  <si>
    <t>CERRO JUNCAL PONIENTE</t>
  </si>
  <si>
    <t>LUIS CARRERA  D-72</t>
  </si>
  <si>
    <t>CAMINO AL CAJON, CASA B</t>
  </si>
  <si>
    <t>PASAJE COLINA DEL PEUMO</t>
  </si>
  <si>
    <t>SAN JOSE, DPTO 31, TORRE A, CONDOMINIO SAN JOSE</t>
  </si>
  <si>
    <t>EXEQUIEL FERNANDEZ, DPTO 41, TORRE B/ESTAC. 48 BODEGA 31</t>
  </si>
  <si>
    <t>PARCELA, CONDOMINIO LOMAS DEL PUANGUE</t>
  </si>
  <si>
    <t>CURACAVI</t>
  </si>
  <si>
    <t xml:space="preserve">AVENIDA CENTRAL, SECTOR LO CAÑA </t>
  </si>
  <si>
    <t>MOLUCHE</t>
  </si>
  <si>
    <t>ANTONIO VARAS, DPTO 401</t>
  </si>
  <si>
    <t>LOCAL COMERCIAL</t>
  </si>
  <si>
    <t xml:space="preserve">AVENIDA O´HIGGINS </t>
  </si>
  <si>
    <t>AV. BORDE NORTE, MANZANA B, LOTE 40</t>
  </si>
  <si>
    <t xml:space="preserve">SAN EUGENIO </t>
  </si>
  <si>
    <t>CALLE  SAN CRISTOBAL, DPTO 805, ESTAC. 51 BODEGA 16</t>
  </si>
  <si>
    <t>INGENIERO DOMINGUEZ</t>
  </si>
  <si>
    <t>REPUBLICA, DPTO 406, EDIFICIO REPUBLICA</t>
  </si>
  <si>
    <t>AV. ZAÑARTU, D</t>
  </si>
  <si>
    <t xml:space="preserve">AVENIDA PARQUE DEL ESTE </t>
  </si>
  <si>
    <t>RENATO LABRA COFRE, JARDIN LOS HEORES</t>
  </si>
  <si>
    <t>NUEVA ESPERANZA</t>
  </si>
  <si>
    <t xml:space="preserve">CAMINO REAL </t>
  </si>
  <si>
    <t xml:space="preserve">AMERICA </t>
  </si>
  <si>
    <t>CHILE ESPAÑA DPTO 707</t>
  </si>
  <si>
    <t>ESCANDINAVIA,  DEPTO. 807, ESTACIONAMIENTO N° 10 Y BODEGA N° 15</t>
  </si>
  <si>
    <t>AV. CONCHA Y TORO, DPTO 801, ESTACIONAMIENTO 801, DE USO Y GOCE</t>
  </si>
  <si>
    <t>LOS MILITARES, DPTO 802</t>
  </si>
  <si>
    <t>PJE. BORLON,  VILLA VALLE DEL SOL</t>
  </si>
  <si>
    <t>NANCY</t>
  </si>
  <si>
    <t>VICUÑA MACKENNA, DPTO 507A</t>
  </si>
  <si>
    <t>SAN JOAQUIN</t>
  </si>
  <si>
    <t>CALLE NUEVA KOKE, CASA N°47, CONDOMINIO CASAS ARBOLEDA DE KOKE</t>
  </si>
  <si>
    <t>RANCAGUA</t>
  </si>
  <si>
    <t>ESTADO 154</t>
  </si>
  <si>
    <t>RAMON FREIRE</t>
  </si>
  <si>
    <t>HOEVEL, DPTO 225</t>
  </si>
  <si>
    <t>ICTINOS, DPTO 104</t>
  </si>
  <si>
    <t xml:space="preserve">PASAJE ANTONIO GAUDI </t>
  </si>
  <si>
    <t>COCHAMBAMBA, VILLA LOS JARDINES</t>
  </si>
  <si>
    <t>PASAJE EL MARTIN PESCADOR, LAS PERDICES I</t>
  </si>
  <si>
    <t xml:space="preserve">PASAJE GUIDO RENI </t>
  </si>
  <si>
    <t>EXEQUIEL FERNANDEZ, DPTO 96</t>
  </si>
  <si>
    <t>RAMON LAVAL (ENTRE LA CAÑADA Y REINA VICTORIA)</t>
  </si>
  <si>
    <t>PASAJE POHENIX, VILLA CELESTE</t>
  </si>
  <si>
    <t xml:space="preserve">CALLE ISLAS GALAPAGOS </t>
  </si>
  <si>
    <t>AV. OSSA, BLOCK 27, DPTO 21</t>
  </si>
  <si>
    <t>SAN RAMON</t>
  </si>
  <si>
    <t>AV. KENNEDY, DPTO 41</t>
  </si>
  <si>
    <t>AV. LAS TRANQUERAS, DPTO 1005</t>
  </si>
  <si>
    <t>BERLIN, PARCELA 6, CONDOMINIO JARDINES DE LA COLONIA</t>
  </si>
  <si>
    <t>PEÑAFLOR</t>
  </si>
  <si>
    <t>PRINCIPE DE GALES, DPTO 106</t>
  </si>
  <si>
    <t>ROGER DE FLOR , DPTO 22</t>
  </si>
  <si>
    <t>ELIODORO YAÑEZ, DPTO B</t>
  </si>
  <si>
    <t>JUAN XXIII, POBLACION SAN MARTIN</t>
  </si>
  <si>
    <t xml:space="preserve">AV. EL PERAL </t>
  </si>
  <si>
    <t xml:space="preserve">PJE. LOS PELICANOS </t>
  </si>
  <si>
    <t>PJE. VILLA NUEVA, LOTE B 34</t>
  </si>
  <si>
    <t>CONDOMINO SANTA TERESITA DE LISEAUX, PARCELA 70</t>
  </si>
  <si>
    <t xml:space="preserve">CAMINO LAS ARAUCARIAS DE LINDEROS, PARCELA </t>
  </si>
  <si>
    <t>EYZAGUIRRE, DPTO 216, EDIFICIO DON ALFREDO</t>
  </si>
  <si>
    <t>AV. IRARRAZAVAL, DPTO 1904</t>
  </si>
  <si>
    <t>AV. PARQUE LA HACIENDA, CASA 376, CONDOMINIO LA FUENTE</t>
  </si>
  <si>
    <t>CAMINO LA LOICA, SECTOR SANTUARIO DEL VALLE, LA DEHESA</t>
  </si>
  <si>
    <t>AV. MEXICO</t>
  </si>
  <si>
    <t>CAMINO LA POSADA</t>
  </si>
  <si>
    <t>SANTA ELENA, DPTO 1502-A</t>
  </si>
  <si>
    <t>PJE. EL GENEVES</t>
  </si>
  <si>
    <t>CALLE LO MARTINEZ, VILLA EL ESFUERZO</t>
  </si>
  <si>
    <t>CALLE EL GRINGAL, VILLA SANTA MARIA</t>
  </si>
  <si>
    <t>CANAL PUYUHUAPI, CONDOMINIO PATAGONIA 1, CIUDAD SATELITE</t>
  </si>
  <si>
    <t>23-92</t>
  </si>
  <si>
    <t>SALVADOR CIFUENTES, CASA 12</t>
  </si>
  <si>
    <t xml:space="preserve">JOSE JOAQUIN PEREZ </t>
  </si>
  <si>
    <t>FERNANDO LAZCANO, DPTO 413</t>
  </si>
  <si>
    <t>GREGORIO DE LA FUENTE, DPTO 207</t>
  </si>
  <si>
    <t>CORONEL ARTURO AVENDAÑO, DTPO 11</t>
  </si>
  <si>
    <t>JOSE MIGUEL CARRERA, VILLA LOS ALERCES</t>
  </si>
  <si>
    <t>SAN NICOLAS, STA CLAUS</t>
  </si>
  <si>
    <t>SIMON BOLIVAR, CASA H</t>
  </si>
  <si>
    <t>AV. TOBALABA, PORTAL DE LA VIÑA</t>
  </si>
  <si>
    <t>DEL HUERTO SUR</t>
  </si>
  <si>
    <t>MADRESELVAS</t>
  </si>
  <si>
    <t>TEATINOS, DPTO 65</t>
  </si>
  <si>
    <t>DIAGONAL CERVANTES</t>
  </si>
  <si>
    <t xml:space="preserve">CAMINO LONQUEN SUR PARAD 27, CONDOMINIO VISTA HERMOSA, PARCELA </t>
  </si>
  <si>
    <t>5C</t>
  </si>
  <si>
    <t>TALAGANTE</t>
  </si>
  <si>
    <t>PJE. VICTOR OCHENIUS</t>
  </si>
  <si>
    <t>ODIVELAS NORTE, BARRIO PORTUGAL, CIUDAD DEL SOL</t>
  </si>
  <si>
    <t>HERNANDO DE AGUIRRE, DTPO 81</t>
  </si>
  <si>
    <t>MIGUEL CLARO, DPTO 407</t>
  </si>
  <si>
    <t>CAMINO INTERIOR, PARCELA 4 R, SANTA ROSA BATUCO, LAMPA</t>
  </si>
  <si>
    <t>HERNANDO DE AGUIRRE, DPTO 502</t>
  </si>
  <si>
    <t>BIARRITZ, DPTO 601</t>
  </si>
  <si>
    <t>MONTENGRO</t>
  </si>
  <si>
    <t>QUILIN</t>
  </si>
  <si>
    <t>CATEDRAL, DPTO 703, BD 219</t>
  </si>
  <si>
    <t>ROSALES, CASA 6</t>
  </si>
  <si>
    <t>CALLE IV CENTENARIO, BODEGA 17</t>
  </si>
  <si>
    <t>VICTORIA SUBERCASEAUX, DP52</t>
  </si>
  <si>
    <t>CHEPICAL</t>
  </si>
  <si>
    <t>CALLE ONGOLMO, DPTO 503</t>
  </si>
  <si>
    <t>LA FAYETTE</t>
  </si>
  <si>
    <t>PORTAL DPTO/306</t>
  </si>
  <si>
    <t>2 NORTE</t>
  </si>
  <si>
    <t>LUCRECIA VALDES DE BARROS BORGOÑO, DPTO 205</t>
  </si>
  <si>
    <t>RINCONADA EL SALTO, DPTO 1101, BOSQUE DE LA PIRAMIDE</t>
  </si>
  <si>
    <t>CALLE LAS CASCADA, ST 6, MZ C</t>
  </si>
  <si>
    <t>ANDES, SITIO B</t>
  </si>
  <si>
    <t xml:space="preserve">PJE. RIO NILAHUE </t>
  </si>
  <si>
    <t>EL SALTO, DPT1105, BODEGA ESTACIONAMIENTO</t>
  </si>
  <si>
    <t>ALONSO DE CAMARGO, DP/42, EST.115, BOD 81</t>
  </si>
  <si>
    <t xml:space="preserve">MAPOCHO </t>
  </si>
  <si>
    <t>AV. ESCUELA AGRICOLA, DPTO 1910-B</t>
  </si>
  <si>
    <t>AV. PAJARITOS, CONDOMINO LOS EUCALIPTUS DE MALLOCO, PARECEL 24</t>
  </si>
  <si>
    <t>SAN IGNACIO DE LOYOLA, DPTO E52</t>
  </si>
  <si>
    <t xml:space="preserve">MAHUIDAS SUR </t>
  </si>
  <si>
    <t>LUIS CARRERA DPTO 406</t>
  </si>
  <si>
    <t>PONTEVEDRA, BARRIO ESPAÑA, CIUDAD DEL SOL</t>
  </si>
  <si>
    <t>ROSAS, DPTO 1902, PISO 19</t>
  </si>
  <si>
    <t>LYNCH NORTE</t>
  </si>
  <si>
    <t>194-E</t>
  </si>
  <si>
    <t xml:space="preserve">MALLOCO </t>
  </si>
  <si>
    <t>MAGDALENA VICUÑA, DPTO 101</t>
  </si>
  <si>
    <t>AV. LAZO, DPTO/1105</t>
  </si>
  <si>
    <t>TINGUIRIRICA, PARD.22, VICUÑA MACKENNA</t>
  </si>
  <si>
    <t>RICARDO MORALES, DPTO 504</t>
  </si>
  <si>
    <t xml:space="preserve">NEMESIO ANTUNEZ </t>
  </si>
  <si>
    <t>MOZART, DPTO 206-A</t>
  </si>
  <si>
    <t>PASAJE URANO</t>
  </si>
  <si>
    <t>ZAÑARTU</t>
  </si>
  <si>
    <t>CAMINO OTOÑAL</t>
  </si>
  <si>
    <t>SAN LUIS</t>
  </si>
  <si>
    <t>MAESTRANZA</t>
  </si>
  <si>
    <t>LO HERMIDA, PARCELA 28</t>
  </si>
  <si>
    <t>CALERA DE TANGO</t>
  </si>
  <si>
    <t>CALLE LL, CASA 43, CONDOMINIO EL ROBLE, BRISAS DEL SOL</t>
  </si>
  <si>
    <t>TALCAHUANO</t>
  </si>
  <si>
    <t>GOMEZ CARREÑO 3865</t>
  </si>
  <si>
    <t>AV. SALVADOR, DPTO 113</t>
  </si>
  <si>
    <t>CALLE ESPERANZA, DPTO 307, VILLA ESPERANZA</t>
  </si>
  <si>
    <t>EL VERGUEL, DPTO 602</t>
  </si>
  <si>
    <t>SANTA  ISABEL, DP/1306, , EST. 32, BOD 23</t>
  </si>
  <si>
    <t>BUSTOS, DPTO 705</t>
  </si>
  <si>
    <t>PARCELA , LAS VERTIENTES DE ZAPATA</t>
  </si>
  <si>
    <t>TERESA VIAL, DTPO 307</t>
  </si>
  <si>
    <t>LAS LEÑAS, CASA G</t>
  </si>
  <si>
    <t>OCHO ORIENTE</t>
  </si>
  <si>
    <t>SANTA SARA, PARCELA, IT FT 8</t>
  </si>
  <si>
    <t>ALVARO CASANOVA C</t>
  </si>
  <si>
    <t>LOA</t>
  </si>
  <si>
    <t>OTAWA, VILLA TORONTO</t>
  </si>
  <si>
    <t>AV. CENTRAL RAUL SILVA HENRIQUEZ</t>
  </si>
  <si>
    <t>LO ESPEJO</t>
  </si>
  <si>
    <t>PROVIDENCIA, DPTO. 1910</t>
  </si>
  <si>
    <t>EYZAGUIRRE, DPTO 28</t>
  </si>
  <si>
    <t xml:space="preserve">LAS PERDICES </t>
  </si>
  <si>
    <t>AV. PACIFICO, DPTO 23</t>
  </si>
  <si>
    <t>LA SERENA</t>
  </si>
  <si>
    <t>AV. MATTA 461, OF/202</t>
  </si>
  <si>
    <t>AV. SAN ANDRES, EDIFICIO MONTECASTELLO, DPTO 304, TORRES LOMAS SAN ANDRES</t>
  </si>
  <si>
    <t>ALSACIA, DPTO 123</t>
  </si>
  <si>
    <t>AV. JOSE MANUEL CARRERA, DPTO 4017</t>
  </si>
  <si>
    <t>PASAJE RENE SILVA ESPEJO</t>
  </si>
  <si>
    <t>COMPAÑÍA, DPTO 503</t>
  </si>
  <si>
    <t>CALLE SERRANO, DPTO 505, EDIFICIO BICENTENARIO</t>
  </si>
  <si>
    <t>GARCIA REYES, DPTO 718</t>
  </si>
  <si>
    <t xml:space="preserve">VITACURA, DPTO 1101, </t>
  </si>
  <si>
    <t>AMERICO VESPUCIO NORTE, DPTO 401</t>
  </si>
  <si>
    <t>MARIN, DTPO 1001</t>
  </si>
  <si>
    <t>EL SAUCE, CASA 3, CONDOMINIO PORTADA DE HUECHURABA</t>
  </si>
  <si>
    <t>SANTA ELENA, DPTO 613-A, BODEGA 84</t>
  </si>
  <si>
    <t>VICUÑA MACKENNA, DPTO 709-A</t>
  </si>
  <si>
    <t>VICUÑA MACKENNA, DPTO 1404-B, BODEGA 134</t>
  </si>
  <si>
    <t>VICUÑA MACKENNA, DPTO 1306-B</t>
  </si>
  <si>
    <t>AV. MACUL, DPTO 1506</t>
  </si>
  <si>
    <t>CONDOMINIO VALLE  EL PRINCIPAL , PARCELA</t>
  </si>
  <si>
    <t>VALLE ALEGRE</t>
  </si>
  <si>
    <t>AV. LAS FLORES</t>
  </si>
  <si>
    <t>SECTOR SANTA ROSA DE BATUCO, CONDOMINIO LOS COMENDADORES PARCELA</t>
  </si>
  <si>
    <t xml:space="preserve">ALICANTE </t>
  </si>
  <si>
    <t>BENITO REBOLLEDO, DPTO 33, TORRE 5</t>
  </si>
  <si>
    <t>SALAR ASCOTAN</t>
  </si>
  <si>
    <t>CERRO EL PLOMO, DPTO 12</t>
  </si>
  <si>
    <t>LO FONTECILLA, OF 626</t>
  </si>
  <si>
    <t>LAGUNA VERDE, LOS LAURELES</t>
  </si>
  <si>
    <t>LAS ARAUCARIAS, VILLA SANTA ADELA</t>
  </si>
  <si>
    <t>PASAJE JUAN MARTINEZ DE ROSAS</t>
  </si>
  <si>
    <t xml:space="preserve">CAMINO DEL RETIRO </t>
  </si>
  <si>
    <t>CENTRAL, VILLA LA PAPELERA</t>
  </si>
  <si>
    <t>LOS ALERCES, TORRE A, DTPO 503, EST. 156, BOD 169</t>
  </si>
  <si>
    <t>CONFERENCIA</t>
  </si>
  <si>
    <t>PASAJE MARGA MARGA</t>
  </si>
  <si>
    <t>LO PRADO</t>
  </si>
  <si>
    <t>CAMILO MELO, CASA 2</t>
  </si>
  <si>
    <t>LA GLORIA, DPTO 2203</t>
  </si>
  <si>
    <t>CURICO</t>
  </si>
  <si>
    <t>Estado s/n (esquina Carmen), primer piso del edificio Municipal</t>
  </si>
  <si>
    <t>VALENZUELA PUELMA</t>
  </si>
  <si>
    <t>DR. MAMERTO CADIZ</t>
  </si>
  <si>
    <t>DR. OTTALENGHI</t>
  </si>
  <si>
    <t>AGUSTINAS, BLOCK B, DPTO 41</t>
  </si>
  <si>
    <t xml:space="preserve">DEL HUERTO SUR </t>
  </si>
  <si>
    <t>no contesta aun</t>
  </si>
  <si>
    <t>VITACURA, LOCAL 27-28</t>
  </si>
  <si>
    <t>LOS CAPRESES, CONDOMINIO LAS FLORES 2, CIUDAD DE LOS VALLES</t>
  </si>
  <si>
    <t>CERRO EL CEPO</t>
  </si>
  <si>
    <t>SUECIA, DTPO 207</t>
  </si>
  <si>
    <t>GUILLERMO FRANKE</t>
  </si>
  <si>
    <t>JOSE MATIAS DELGADO, LO VALLEDOR NORTE</t>
  </si>
  <si>
    <t>ONGOLMO, DPTO 1103G</t>
  </si>
  <si>
    <t>LOS ESCRITORES, BLOCK 1, DPTO 302 HUALPEN</t>
  </si>
  <si>
    <t>VOLCAN OLLAGUE, PARQUE RESIDENCIAL SAN MARCOS</t>
  </si>
  <si>
    <t>VICUÑA MACKENNA, DPTO 54</t>
  </si>
  <si>
    <t>COMPAÑÍA DE JESUS, DPTO 611</t>
  </si>
  <si>
    <t>JOSE MIGUEL CARRERA,  DTPO 708</t>
  </si>
  <si>
    <t>PJE. QUINTERO</t>
  </si>
  <si>
    <t>PROFESOR JUAN GOMEZ MILLAS, DPTO /104</t>
  </si>
  <si>
    <t>VALENZUELA PUELMA, CASA 20</t>
  </si>
  <si>
    <t>LORD COCHRANE, DPTO 910</t>
  </si>
  <si>
    <t>CONCHA Y TORO</t>
  </si>
  <si>
    <t>DECIMA AVENIDA</t>
  </si>
  <si>
    <t>TOMAS MORO DPTO 201-M</t>
  </si>
  <si>
    <t>VERSALLES, DTPO 61</t>
  </si>
  <si>
    <t>EDIMBURGO</t>
  </si>
  <si>
    <t>AMERICO VESPUCIO, DPTO 101-B</t>
  </si>
  <si>
    <t>AVDA. VICUÑA MACKENNA</t>
  </si>
  <si>
    <t>MAHUIDA, VILLA MAHUIDA</t>
  </si>
  <si>
    <t>LOS DOMINICOS</t>
  </si>
  <si>
    <t>GIBRALTAR, VILLA PARQUE CENTRAL</t>
  </si>
  <si>
    <t xml:space="preserve">CAMINO EL ALBA </t>
  </si>
  <si>
    <t>RIO GUADIANA</t>
  </si>
  <si>
    <t>COVENTRY, DPTO 503</t>
  </si>
  <si>
    <t>506-A</t>
  </si>
  <si>
    <t>AV. CONCHA Y TORO, PARADERO 26</t>
  </si>
  <si>
    <t>CALLE ACONCAGUA, VILLA VALLE VOLCANES</t>
  </si>
  <si>
    <t>PUERTO MONTT</t>
  </si>
  <si>
    <t>SAN MARTIN 080</t>
  </si>
  <si>
    <t>ARGENTINA, DPTO 403, PISO 4, TORRE 1, CONJUNTO RESIDENCIAL CENTRO FLORIDA 2</t>
  </si>
  <si>
    <t>COIMBRA, DPTO 22</t>
  </si>
  <si>
    <t>ULMO, VILLA UNIVERSIDAD DE CONCEPCION</t>
  </si>
  <si>
    <t>NATANIEL COX, DPTO 1105</t>
  </si>
  <si>
    <t>CARMEN COVARRUBIAS</t>
  </si>
  <si>
    <t>AV. PROVIDENCIA, DPTO 1901</t>
  </si>
  <si>
    <t>AV. 4 PONIENTE, VILLA LOS BOSQUINOS</t>
  </si>
  <si>
    <t>MAGDALENA VICUÑA, DPTO 1309, EL LLANO</t>
  </si>
  <si>
    <t>PASAJE ISLA PUDUGUAPI, VILLA ANDES DEL SUR 3</t>
  </si>
  <si>
    <t>BUSTAMANTE, DPTO 26</t>
  </si>
  <si>
    <t>PASAJE DR. MARAÑON</t>
  </si>
  <si>
    <t>MAGDALENA VICUÑA, DPTO 603</t>
  </si>
  <si>
    <t xml:space="preserve">SANTA MARIA </t>
  </si>
  <si>
    <t>1640-J</t>
  </si>
  <si>
    <t>SANTA ISABEL</t>
  </si>
  <si>
    <t>no con+</t>
  </si>
  <si>
    <t>FRAY JORGE</t>
  </si>
  <si>
    <t>TACITO, VILLA SUR</t>
  </si>
  <si>
    <t>CALLE  CERRO SOMBRERO</t>
  </si>
  <si>
    <t>CALLE CAMINO EL MONTE, SEGUNDA ETAPA CONDOMINIO ALTO MACUL</t>
  </si>
  <si>
    <t>GOTEMBURGO, DPTO 84</t>
  </si>
  <si>
    <t>CALLE PROFESOR RODOLFO LENZ, DPTO 1203</t>
  </si>
  <si>
    <t>LOS ALERCES, DPTO 133B</t>
  </si>
  <si>
    <t>AV. MANQUEHUE, DPTO 33</t>
  </si>
  <si>
    <t>LAS URBINAS, DPTO 30</t>
  </si>
  <si>
    <t>EL PORVENIR, PARCELACION</t>
  </si>
  <si>
    <t>PASAJE MATICO</t>
  </si>
  <si>
    <t>PASAJE TRECE</t>
  </si>
  <si>
    <t>CUARTA TERRAZA, VALLE VOLCANES PUERTO MONTT</t>
  </si>
  <si>
    <t xml:space="preserve">CALLE SANTA PAULA </t>
  </si>
  <si>
    <t>LOCARNO</t>
  </si>
  <si>
    <t>FERNANDO LAZCANO, DPTO 603</t>
  </si>
  <si>
    <t>IRARRAZAVAL, OFICINA 821, TORRE B</t>
  </si>
  <si>
    <t>ANTONIO VARAS, DPTO 701</t>
  </si>
  <si>
    <t>LAS PERDICES, C1</t>
  </si>
  <si>
    <t>PASAJE, EL CLAVEL ORIENTE, LARAPINTA</t>
  </si>
  <si>
    <t>DAGOBERTO GODOY</t>
  </si>
  <si>
    <t>POSTDAM, LOCAL COMERCIAL Y BODEGA A</t>
  </si>
  <si>
    <t>MANQUEHUE SUR, DPTO 24</t>
  </si>
  <si>
    <t>CRISTOBAL COLON, DPTO 164, ESTACIONAMIENTO 14 Y BODEGA N</t>
  </si>
  <si>
    <t>ISMAEL VALDES VERGARA, DPTO 52</t>
  </si>
  <si>
    <t>CALLE PARQUE NACIONAL TORRES DEL PAINE, CASA 16</t>
  </si>
  <si>
    <t>RENGO, DPTO 402</t>
  </si>
  <si>
    <t>SANTA JULIA</t>
  </si>
  <si>
    <t>AV.  ANTONIO RENDIC</t>
  </si>
  <si>
    <t>PASAJE SU SANTIDAD SIXTO II</t>
  </si>
  <si>
    <t>JOSE MIGUEL CARRERA</t>
  </si>
  <si>
    <t xml:space="preserve">MAR DEL NORTE </t>
  </si>
  <si>
    <t>PASAJE 2</t>
  </si>
  <si>
    <t>CALLE NUEVA ORIENTE 4</t>
  </si>
  <si>
    <t>JARDINES DE ALTOMAR, AV. PTO MONTT, DPTO 102</t>
  </si>
  <si>
    <t>PJE. MANQUEMAPU, VILLA SANTA MARIA DE MAIPU</t>
  </si>
  <si>
    <t>MIGUEL CLARO, DPTO 304, ESTACIONAMIENTO 35 Y BODEGA 22</t>
  </si>
  <si>
    <t>PORTAL, DPTO 709</t>
  </si>
  <si>
    <t>33 ORIENTE CON 9 1/2 NORTE C</t>
  </si>
  <si>
    <t>PASAJE COLONO JOHANA HOLZ</t>
  </si>
  <si>
    <t>GRAN AV. JOSE MIGUEL CARRERA, DPTO 184-C</t>
  </si>
  <si>
    <t>AMAPOLAS, DPTO 404</t>
  </si>
  <si>
    <t xml:space="preserve">SECTOR SANTA ROSA DE BATUCO, CONDOMINIO EL ALGARROBO DE BATUCO, PARCELA, </t>
  </si>
  <si>
    <t>PASAJE LLEU LLEU</t>
  </si>
  <si>
    <t>ROMERO 3226</t>
  </si>
  <si>
    <t>PASAJE SANTA LUCIA, VILLA PARQUE SAN FRANCISCO (AV. MEXICO CON SANTA DANIELA)</t>
  </si>
  <si>
    <t>SANTA MAGDALENA SOFIA, DEPTO 4</t>
  </si>
  <si>
    <t>AV. CAMINO EL VENADO, DPTO 12-B</t>
  </si>
  <si>
    <t>PASAJE TAMARIX</t>
  </si>
  <si>
    <t>FONTANA ROSA, DPTO 403</t>
  </si>
  <si>
    <t>PJE. VITORIA INTERIOR SUR</t>
  </si>
  <si>
    <t>LOS CEIBOS</t>
  </si>
  <si>
    <t>CAMINO A LONQUEN PARADERO 12 Y 1/2 CONDOMINIO VALLE DEL SOL PARCELA</t>
  </si>
  <si>
    <t>ALAMEDA</t>
  </si>
  <si>
    <t>PASAJE LAGO PUYEHUE SUR, VILLA LOS LAGOS</t>
  </si>
  <si>
    <t>BROWN SUR, DPTO 407</t>
  </si>
  <si>
    <t>LAGO BAYO, PLAZA MAGUA</t>
  </si>
  <si>
    <t>GRAN AVENIDA JOSE MIGUEL CARRERA, DPTO 17, TORRE B</t>
  </si>
  <si>
    <t>LO ENCALADA,DPTO 201</t>
  </si>
  <si>
    <t>LA CHIMBA</t>
  </si>
  <si>
    <t>LOS MAIZALES</t>
  </si>
  <si>
    <t>FUNDO EL REDIL, S/N PARCELA H</t>
  </si>
  <si>
    <t>H</t>
  </si>
  <si>
    <t>MARIA PINTO</t>
  </si>
  <si>
    <t>MELIPILLA</t>
  </si>
  <si>
    <t>VALDES 554</t>
  </si>
  <si>
    <t>AVENIDA PEDRO AGUIRRE CERDA</t>
  </si>
  <si>
    <t>BILBAO, DPTO 501</t>
  </si>
  <si>
    <t>LAS GARZAS</t>
  </si>
  <si>
    <t>LAS GOLONDRINAS PONIENTE</t>
  </si>
  <si>
    <t>CONDOMINIO LOMAS DEL PUANGUE, PARCELA</t>
  </si>
  <si>
    <t>PASAJE LA FORESTA CASA Y SITIO 92 COJ HABITACIONAL ARQVIVA ETAPA A-DOS</t>
  </si>
  <si>
    <t>AV. EL CARMEN</t>
  </si>
  <si>
    <t>TORIBIO LARRAIN (MALLOCO)</t>
  </si>
  <si>
    <t>JOSE DOMINGO CAÑAS, ESTACIONAMIENTO Y BODEGA</t>
  </si>
  <si>
    <t>COLOMBIA</t>
  </si>
  <si>
    <t>MASACCION</t>
  </si>
  <si>
    <t>PEDRO AGUIRRE CERDA, DPTO 1006, ESTACIONAMIENTO 163 MAS BODEGA</t>
  </si>
  <si>
    <t>CONCEPTICON</t>
  </si>
  <si>
    <t>ARRAYAN ROJO</t>
  </si>
  <si>
    <t>MANITOBA</t>
  </si>
  <si>
    <t>EL CORCOLEN, MAR PACIFICO</t>
  </si>
  <si>
    <t>SANTOS DUMONTT, DPTO 1106</t>
  </si>
  <si>
    <t>NORTE</t>
  </si>
  <si>
    <t>RECOLETA 672</t>
  </si>
  <si>
    <t>AVENIDA EL GUANACO NORTE, CASA 16</t>
  </si>
  <si>
    <t>PASAJE LOS PLATANOS PONIENTE, SECTOR LAS PIRCAS</t>
  </si>
  <si>
    <t>MACHALI</t>
  </si>
  <si>
    <t>CAMINO DE CINTURA, DPTO 301-G, BODEGA 06, ESTACIONAMIENTO 40-41</t>
  </si>
  <si>
    <t>ALCALDE ALBERTO JENSCHKE</t>
  </si>
  <si>
    <t>PASAJE Nº15 SUR</t>
  </si>
  <si>
    <t>PASAJE MANANTIAL</t>
  </si>
  <si>
    <t>CRISTOBAL COLON, DPTO 602</t>
  </si>
  <si>
    <t>LOTA ALTO</t>
  </si>
  <si>
    <t>TARAPACA, DPTO 1804</t>
  </si>
  <si>
    <t>FERNANDEZ CONCHA, DPTO 505</t>
  </si>
  <si>
    <t>CALLE EL REY (VILLA LOS REALES)</t>
  </si>
  <si>
    <t xml:space="preserve">PADRE ORELLANA </t>
  </si>
  <si>
    <t>CONDOMINIO EL ALGARROBAL 1, CASA, CHICUREO</t>
  </si>
  <si>
    <t>G1</t>
  </si>
  <si>
    <t>ESCUELA AGRICOLA, COMUNIDAD KENNEDY</t>
  </si>
  <si>
    <t>TEATINOS, DPTO 708</t>
  </si>
  <si>
    <t>LOS CLARINES, DPTO. 103</t>
  </si>
  <si>
    <t>AV. LO OVALLE</t>
  </si>
  <si>
    <t>AVENIDA COSTANERA SUR MONSEÑOR ESCRIVA DE BALAGUER, DPTO 1005</t>
  </si>
  <si>
    <t>LOS DELFINES, VILLA SAN JUAN</t>
  </si>
  <si>
    <t>LINCOMAVIDA INTERIOR, ALTO JAHUEL</t>
  </si>
  <si>
    <t>EMILIA TELLEZ</t>
  </si>
  <si>
    <t>ALBERTO LLONA</t>
  </si>
  <si>
    <t>CALLE CAMINO SANTA ESTER PARCELA J</t>
  </si>
  <si>
    <t>RINCONADA EL SALTO, DPTO 303, BODEGA 3, ESTACIONAMIENTOS 45 Y 46</t>
  </si>
  <si>
    <t>ANTUPIREN, CASA 40</t>
  </si>
  <si>
    <t>AV. AEROPUERTO</t>
  </si>
  <si>
    <t>OHIGGINS</t>
  </si>
  <si>
    <t>VICUÑA MACKENA, CONDOMINIO LUNA CAPITAL DPTO 1505</t>
  </si>
  <si>
    <t>VICUÑA MACKENA, CONDOMINIO LUNA CAPITAL DPTO 1605</t>
  </si>
  <si>
    <t>VICUÑA MACKENA, CONDOMINIO LUNA CAPITAL DPTO 1705</t>
  </si>
  <si>
    <t>AVENIDA GENERAL BUSTAMANTE, DTPO 103</t>
  </si>
  <si>
    <t xml:space="preserve">VILLA MARIA LUCIA, MARIA LUCIA, PJE. 14, </t>
  </si>
  <si>
    <t>PASAJE LUIS CONTRERAS BELTRAN</t>
  </si>
  <si>
    <t>CONDOMINIO VALLE LA ARAUCARIA, CASA</t>
  </si>
  <si>
    <t>24-44</t>
  </si>
  <si>
    <t>MANUEL MONTT, DPTO 1A</t>
  </si>
  <si>
    <t>ROJAS MAGALLANES, DPTO 405, PROYECTO BRISAS DE LA FLORIDA</t>
  </si>
  <si>
    <t>SANTOS DUMONT, DPTO 1608</t>
  </si>
  <si>
    <t>CALLE BADAJOZ, VALLE NOBLE</t>
  </si>
  <si>
    <t>PJE. LOS GUINDOS ORIENTE, LAS PIRCAS DE MACHALI</t>
  </si>
  <si>
    <t>CALLE NUEVA EXTREMADURA</t>
  </si>
  <si>
    <t>SAN NICOLAS, DPTO 1301</t>
  </si>
  <si>
    <t>FUNDO EL ENSANCHE LOTE</t>
  </si>
  <si>
    <t>D</t>
  </si>
  <si>
    <t>PINTO</t>
  </si>
  <si>
    <t>CHILLAN</t>
  </si>
  <si>
    <t>LIBERTAD ESQUINA ARAUCO S/N</t>
  </si>
  <si>
    <t>CALLE CAMINO DE LAS AZUCENAS, CASA</t>
  </si>
  <si>
    <t xml:space="preserve">BAQUEDANO </t>
  </si>
  <si>
    <t>CAMINO SANTA TERESA DE LIRAY PACELA (LA COPA PC 14 LT10)</t>
  </si>
  <si>
    <t>EL QUISCO, DPTO 5</t>
  </si>
  <si>
    <t>ARGOMEDO, DPTO 610, TORRE B</t>
  </si>
  <si>
    <t xml:space="preserve">EL CAMPANIL </t>
  </si>
  <si>
    <t>VICUÑA MACKENA, DPTO 1810A</t>
  </si>
  <si>
    <t>BERTA CORREA, DPTO 204C</t>
  </si>
  <si>
    <t>POCURO</t>
  </si>
  <si>
    <t>AV. LAS CONDES, DPTO 907-A</t>
  </si>
  <si>
    <t>DIAGONAL ORIENTE</t>
  </si>
  <si>
    <t>REY ALBERTO, DPTO 152</t>
  </si>
  <si>
    <t>PROFESOR ALCAINO, PARADERO 22 GRAN AVENIDA</t>
  </si>
  <si>
    <t>PASAJE LOS FILOSOFOS</t>
  </si>
  <si>
    <t>LOS CANELOS , VILLA GALVARINO</t>
  </si>
  <si>
    <t>SAN MARTIN, DPTO 1217</t>
  </si>
  <si>
    <t>ROSARIO NORTE, DPTO 302, ESTACIONAMIENTO Y BODEGA</t>
  </si>
  <si>
    <t xml:space="preserve">PARCELACION LA ALBORADA </t>
  </si>
  <si>
    <t>SANTOS DUMONTT, DPTO 1702</t>
  </si>
  <si>
    <t>SANTIAGO NORTE</t>
  </si>
  <si>
    <t>LAS VIOLETAS, DPTO 506, TORRE NORTE, CONDOMINIO PARQUE LAS VIOLETAS, HUERTOS FAMILIARES</t>
  </si>
  <si>
    <t>ANDALUCIA, VALLE LO CAMPINO</t>
  </si>
  <si>
    <t>NORUEGA, DPTO 301, BOX 100 Y 85, BODEGA 45</t>
  </si>
  <si>
    <t>AV. PADRE HURTADO, DPTO 1310, ESTACIONAMIENTO 42</t>
  </si>
  <si>
    <t>FRANCISCO BILBAO, DTPO 33</t>
  </si>
  <si>
    <t>CASA 24-49, VALLE ARAUCARIAS</t>
  </si>
  <si>
    <t>PASAJE 46, CASA   ,  VEGAS DE NONGUEN SECTOR LOS LIRIOS</t>
  </si>
  <si>
    <t>LOMA VERDE, CASA, CONDOMINIO EL PEUMO</t>
  </si>
  <si>
    <t>RAUL LABBE, DTPO 303</t>
  </si>
  <si>
    <t>AVENIDA TOCORNAL, SECTOR LAS CADENAS, COMUNA DE SANTA MARIA , SAN FELIPE</t>
  </si>
  <si>
    <t>SANTA MARIA</t>
  </si>
  <si>
    <t>CHILOE</t>
  </si>
  <si>
    <t>BRISAS DEL MAIPO</t>
  </si>
  <si>
    <t>ALMIRANTE RIVEROS, DPTO 205, DE LA ESCALA C</t>
  </si>
  <si>
    <t xml:space="preserve">LOS EUCALIPUS </t>
  </si>
  <si>
    <t>TOMAS DE GUEVARA, DPTO 508</t>
  </si>
  <si>
    <t>MARCOLETA, DPTO 142</t>
  </si>
  <si>
    <t>PEDRO DE VALDIVIA, DTPO 104</t>
  </si>
  <si>
    <t>CALLE AINAVILLO</t>
  </si>
  <si>
    <t>JOSE JOAQUIN VALLEJOS, EDIFICIO PLAZA EL LLANO, DTPO 802. ESTACIONAMIENTO 43</t>
  </si>
  <si>
    <t>RINCONADA</t>
  </si>
  <si>
    <t>CALLE 3</t>
  </si>
  <si>
    <t>RENCA</t>
  </si>
  <si>
    <t>CALLE CERRO CIPRESES</t>
  </si>
  <si>
    <t>PARCELACION LOS ALAMOS LOTE</t>
  </si>
  <si>
    <t>CAMINO AL AMANECER, LOMAS DE SAN SEBASTIAN, DPTO 205, ESTACIONAMIENTO 21</t>
  </si>
  <si>
    <t>AVENIDA PORTUGAL, DPTO 1221</t>
  </si>
  <si>
    <t>HERNAN NAVARRETE, VALLE BUIN</t>
  </si>
  <si>
    <t>PASAJE CARLOS PEDRAZA</t>
  </si>
  <si>
    <t>MANUEL ANTONIO MAIRA, DPTO 505</t>
  </si>
  <si>
    <t>ALONSO DE CAMARGO</t>
  </si>
  <si>
    <t>AVENIDA DORSAL, DPTO 108</t>
  </si>
  <si>
    <t>WILLIE ARTHUR A, DPTO 204</t>
  </si>
  <si>
    <t>SIMON BOLIVAR</t>
  </si>
  <si>
    <t>JOSE DOMINGO CAÑAS, DPTO 506</t>
  </si>
  <si>
    <t>SANTO DOMINGO, DPTO 706-B</t>
  </si>
  <si>
    <t>SAN CARLOS</t>
  </si>
  <si>
    <t>MAIPU 680</t>
  </si>
  <si>
    <t>RINCONADA EL SALTO, CASA D</t>
  </si>
  <si>
    <t>AV. AMERICO VESPUCIO, DPTO 206-C, ESTACIONAMIENTO 211, BARRIO APOSTOLES</t>
  </si>
  <si>
    <t>CERRO CABEZA DE NOVILLO, VILLA LAS CUMBRES</t>
  </si>
  <si>
    <t>EL PARRONAL, CASA 53</t>
  </si>
  <si>
    <t>PRINCIPAL</t>
  </si>
  <si>
    <t>CALLE   CHAPULTEPEC</t>
  </si>
  <si>
    <t>AVENIDA CARRASCAL</t>
  </si>
  <si>
    <t>JOSE MANUEL INFANTE, DPTO 41</t>
  </si>
  <si>
    <t>AV. LA MARINA, DPTO 133</t>
  </si>
  <si>
    <t>PORTUGAL , DPTO 1221, EDIFICIO CUMBRES DE PORTUGAL</t>
  </si>
  <si>
    <t>RICARDO LYON, DPTO 704, BODEGA 41, ESTACIONAMIENTO 36</t>
  </si>
  <si>
    <t>MANUEL MONTT, DPTO 31</t>
  </si>
  <si>
    <t>PASAJE SANTA VIRIGINIA, PARQUE SAN CARLOS</t>
  </si>
  <si>
    <t>LOTE 12-A, PEDRO OSORES DE ULLOAL, LOMAS DE SAN ANDRES</t>
  </si>
  <si>
    <t>CARMEN  DPTO 1611</t>
  </si>
  <si>
    <t>ABETO BLANCO NORTE, JARDINES DE LA VIÑA</t>
  </si>
  <si>
    <t>AVENIDA SIETE DE OCTUBRE</t>
  </si>
  <si>
    <t>COMPAÑÍA</t>
  </si>
  <si>
    <t>PASAJE MALLARAUCO, SALOMON SACK</t>
  </si>
  <si>
    <t>MANUEL RODRIGUEZ PONIENTE, DPTO 1503</t>
  </si>
  <si>
    <t>CALLE GENERAL LAS HERAS</t>
  </si>
  <si>
    <t>PARCELA LOTE R-7 CONDOMINIO LOS RIOS PIEDRA ROJA CHICUERO</t>
  </si>
  <si>
    <t>RAULI DPTO 709</t>
  </si>
  <si>
    <t>RAULI DPTO 314</t>
  </si>
  <si>
    <t>RAULI DPTO 212</t>
  </si>
  <si>
    <t>ELEUTERIO RAMIREZ DPTO 609</t>
  </si>
  <si>
    <t>ELEUTERIO RAMIREZ DPTO 610</t>
  </si>
  <si>
    <t>CAMINO VALLE NONGUEN KM</t>
  </si>
  <si>
    <t>14 DE FEBRERO DPTO 304</t>
  </si>
  <si>
    <t xml:space="preserve">ANTOFAGASTA </t>
  </si>
  <si>
    <t>MANUEL ANTONIO MATTA 2630</t>
  </si>
  <si>
    <t>CALLE RINCONADA EL SALTO, DPTO 43</t>
  </si>
  <si>
    <t>MONTE CARMELO, LOTE 25 CASA TIPO VALLE</t>
  </si>
  <si>
    <t>A. ARENAS LOMAS DE MACUL</t>
  </si>
  <si>
    <t>CALLEJON BAQUEDANO FRUTOS Y PRODUCTOS DEL ELQUI</t>
  </si>
  <si>
    <t>CALLE VUELO DE CODORNIZ NORTE</t>
  </si>
  <si>
    <t>SAN FRANCISCO DPTO 103</t>
  </si>
  <si>
    <t>DIECIOCHO, DPTO 1208</t>
  </si>
  <si>
    <t>DIECIOCHO, DPTO 807</t>
  </si>
  <si>
    <t>ANTUPIREN, CASA 85, CONDOMINIO OLIVOS DE ANTUPIREN</t>
  </si>
  <si>
    <t xml:space="preserve">JULIA BERNSTEIN, CASA D </t>
  </si>
  <si>
    <t>MANUEL FISCHMAN</t>
  </si>
  <si>
    <t xml:space="preserve">AV. BERLIN PARCELA 41, CASA </t>
  </si>
  <si>
    <t>CIUDAD DEL ESTE, PASAJE LA QUEBRADA</t>
  </si>
  <si>
    <t>LOS PLATANOS, EXTERIOR</t>
  </si>
  <si>
    <t>PASAJE LOS OLMOS SUR, LAS PALTAS</t>
  </si>
  <si>
    <t>SAN JOSE</t>
  </si>
  <si>
    <t>PARCELA DEL SECTOR LAS CHILCAS, LA AUROROA</t>
  </si>
  <si>
    <t>CALLE GUILLERMO ULRIKSEN</t>
  </si>
  <si>
    <t>LOS PELICANOS</t>
  </si>
  <si>
    <t>LOS PRESIDENTES, VILLA LAS ROSAS</t>
  </si>
  <si>
    <t>AVENIDA BERNARDO O`HIGGINS, VILLA MANUEL REGINFO</t>
  </si>
  <si>
    <t>VOLCAN CHOSHUENCO, CASA 68</t>
  </si>
  <si>
    <t>LOS COIGUES NORTE</t>
  </si>
  <si>
    <t>EDIFICIO ESPACIO GORBEA, DPTO 710</t>
  </si>
  <si>
    <t>YELCHO</t>
  </si>
  <si>
    <t>MANQUEHUE DPTO 501</t>
  </si>
  <si>
    <t>LAS HERAS, LT A, ESQUINA EL ROBLE</t>
  </si>
  <si>
    <t>PENCO</t>
  </si>
  <si>
    <t>VICUÑA MACKENNA, DTPO 1506 B</t>
  </si>
  <si>
    <t>JOSE JOAQUIN VALLEJOS, DPTO 707</t>
  </si>
  <si>
    <t>LOS ALAMOS</t>
  </si>
  <si>
    <t>PASAJE VIÑA DEL MONTE SUR</t>
  </si>
  <si>
    <t>LOS OLIVOS</t>
  </si>
  <si>
    <t>AV. BRASIL</t>
  </si>
  <si>
    <t>528-520</t>
  </si>
  <si>
    <t>LAS BELLOTAS</t>
  </si>
  <si>
    <t>NAHUELBUTA INTERIOR, DPTO 13</t>
  </si>
  <si>
    <t>LAS NACIONES 0155, VILLA PEHUEN XIV</t>
  </si>
  <si>
    <t>CAMINO PADRE HURTADO, PARCELA 80, CONDOMINIO LOS MORROS</t>
  </si>
  <si>
    <t>PASAJE JOAQUIN TOESCA</t>
  </si>
  <si>
    <t>AVENIDA CAMPOS DEPORTIVOS BELLAVISTA, DPTO 727</t>
  </si>
  <si>
    <t>DEPARTAMENTO 101 TORRE A</t>
  </si>
  <si>
    <t>SANTA VICTORIA DPTO 701</t>
  </si>
  <si>
    <t>CAMINO DE LA HUMILDAD</t>
  </si>
  <si>
    <t>AVENIDA LOS LIBERTADORES, CASA 104</t>
  </si>
  <si>
    <t>VIA ROSADA</t>
  </si>
  <si>
    <t>RUTA G-150, KM 7</t>
  </si>
  <si>
    <t xml:space="preserve">LAMPA </t>
  </si>
  <si>
    <t>AVENIDA EL RODEO SUR, CASA 35, COND EL RODEO</t>
  </si>
  <si>
    <t>TERRENO INDUSTRIAL</t>
  </si>
  <si>
    <t>CERRO SOMBRERO, LOTE C3</t>
  </si>
  <si>
    <t>LOS MAQUIS</t>
  </si>
  <si>
    <t>SALOMON DOFFMAN</t>
  </si>
  <si>
    <t>CAMINO ANTIGUO A VALPARAISO PC 12</t>
  </si>
  <si>
    <t>RAMON SOTOMAYOR DPTO 503</t>
  </si>
  <si>
    <t>AVENIDA LIBERTADOR BERNARDO O'HIGGINS, DPTO 1206</t>
  </si>
  <si>
    <t>RAMEAUX</t>
  </si>
  <si>
    <t>LOTE INDUSTRIAL</t>
  </si>
  <si>
    <t>HOEVEL</t>
  </si>
  <si>
    <t xml:space="preserve">EL PORVENIR </t>
  </si>
  <si>
    <t>OSCAR CASTRO</t>
  </si>
  <si>
    <t>ARMANDO MOOCK,DEPTO 1204</t>
  </si>
  <si>
    <t>PARCELA N°50, CONDOMINIO LAS VERTIENTES DE ZAPATA</t>
  </si>
  <si>
    <t>PASAJE QUEBRADA HONDA</t>
  </si>
  <si>
    <t>JESUS M. PALOU, DEPTO 215</t>
  </si>
  <si>
    <t>JESUS M. PALOU, DEPTO 413</t>
  </si>
  <si>
    <t>SANTA TERESA DE LOS ANDES CASA 3, CONDOMINIO DON GONZALO, LOMAS DE SAN SEBASTIAN</t>
  </si>
  <si>
    <t>PASAJE LAS CASCADAS PONIENTE</t>
  </si>
  <si>
    <t>PITOSPORORS</t>
  </si>
  <si>
    <t>MARCOLETA DPTO 45</t>
  </si>
  <si>
    <t>SANTA AURORA</t>
  </si>
  <si>
    <t>SAN JOSE DE TANGO PC 9 ST 9</t>
  </si>
  <si>
    <t>AV. JOSE DOMINGO CAÑAS 1874 DEPTO</t>
  </si>
  <si>
    <t>MARTIN ALONSO PINZON 6690</t>
  </si>
  <si>
    <t>OTRO</t>
  </si>
  <si>
    <t>CAMINO A LAMPA KM 9.5</t>
  </si>
  <si>
    <t xml:space="preserve">LAS ACHIRAS </t>
  </si>
  <si>
    <t>OSORNO , CASA 7</t>
  </si>
  <si>
    <t>RUT 55 TERMAS DE CHILLAN SIN NUMERO EDIFICION ANDES DEPTO 34 TORRE A</t>
  </si>
  <si>
    <t>PASAJE CERRO LOS LOROS , VIILA LOMAS DE MIRASOL</t>
  </si>
  <si>
    <t>PASAJE CERRO FRITZ ROY , VILLA MANQUEHUE</t>
  </si>
  <si>
    <t>DIAGONAL PARAGUAY , TORRE 18 DEPTO 122</t>
  </si>
  <si>
    <t>PARCELA 34, FUNDO SAN VALENTIN ( CHAIMAVIDA)</t>
  </si>
  <si>
    <t>BIARRITZ</t>
  </si>
  <si>
    <t>GORBEA DEPTO 205</t>
  </si>
  <si>
    <t>COCHRANE DEPTO 1601</t>
  </si>
  <si>
    <t>CIRCUNSVALACION MAXIMO VALDES FONTECILLA</t>
  </si>
  <si>
    <t>AVDA. LIRCAY , DEPTO 301</t>
  </si>
  <si>
    <t>JOSE LUIS ARANEDA, DEPA 54</t>
  </si>
  <si>
    <t>RINCONADA EL SALTO , CASA D</t>
  </si>
  <si>
    <t>LA GLORIA , DEPTO 303</t>
  </si>
  <si>
    <t>AVDA CERRO PARANAL, DEPA 191 EDIFICIO LAJA</t>
  </si>
  <si>
    <t>CONDOMINIO DON VICENTE 2 OTE 4 SUR</t>
  </si>
  <si>
    <t>ZENTENO , EDIFICIO PLAZA MIRADOR</t>
  </si>
  <si>
    <t>AV MIGUEL CLARO  DEPA 207</t>
  </si>
  <si>
    <t>PASAJE AGUA VIVA NORTE , CASA 300</t>
  </si>
  <si>
    <t>CALLE  DOÑIHUE LOTE 8 , MANZANA H</t>
  </si>
  <si>
    <t>AVDA.NAHUELBUTA, DEPTO 43 TORRE A EDIFICIO NEHUEN</t>
  </si>
  <si>
    <t>AVDA.LAS TERRAZAS, LOMAS II DE SAN ANDRES CONCEPCION</t>
  </si>
  <si>
    <t>AV.VALLE GENEROSO, CASA 33</t>
  </si>
  <si>
    <t xml:space="preserve">RUTA 55 CAMINO A LAS TERMAS DE CHILLAN, DEPTO 57 TORRE B, EDIFICIO ANDES DE CHILLAN </t>
  </si>
  <si>
    <t>LIBERTAD ESQ ARAUCO S/N</t>
  </si>
  <si>
    <t>ARMANDO MOOCK, DPTO 907</t>
  </si>
  <si>
    <t>LOS ALERCES, DPTO 97</t>
  </si>
  <si>
    <t>AV. NAHUELBUTA IN DPTO 71, PENINSULA ANDALUE</t>
  </si>
  <si>
    <t>LUIS CRUZ MARTINEZ</t>
  </si>
  <si>
    <t>BLANCO ENCALADA</t>
  </si>
  <si>
    <t>PADRE RESTREPO DP203</t>
  </si>
  <si>
    <t>OHIGGINS, CASA 2</t>
  </si>
  <si>
    <t>AV. NAHUELBUTA IN DPTO Ttb-034</t>
  </si>
  <si>
    <t>LAS MARGARITAS, HUERTOS FAMILIARES, DPTO 304</t>
  </si>
  <si>
    <t>8 ORIENTE A</t>
  </si>
  <si>
    <t>SUCRE, DPTO 804</t>
  </si>
  <si>
    <t xml:space="preserve">LOS NOGALES </t>
  </si>
  <si>
    <t>PASAJE PELDEHUE, VILLA MIRADOR DE TOBALABA</t>
  </si>
  <si>
    <t>AVENIDA RICARDO LYON, DEPTO 1302</t>
  </si>
  <si>
    <t>SANTIAGO  ORIENTE</t>
  </si>
  <si>
    <t>AVENIDA PRESIDENTE PRIETO</t>
  </si>
  <si>
    <t>AVDA. OHIGGINS, DEPTO E-41 EDIFICIO LOS ENCINOS</t>
  </si>
  <si>
    <t>LOTEO COVADONGA, ACCESO ESTADIO MARISTA</t>
  </si>
  <si>
    <t>LA CAPILLA , CASA 29</t>
  </si>
  <si>
    <t>SEGUNDA AVENIDA, DEPTO 31</t>
  </si>
  <si>
    <t>SAN ANTONIO , DEPTO 705</t>
  </si>
  <si>
    <t>DECIMA AVENIDA, CASA 2, CONDOMINIO LOS MANSADINOS</t>
  </si>
  <si>
    <t xml:space="preserve">SAN MIGUEL </t>
  </si>
  <si>
    <t>LLAIMA</t>
  </si>
  <si>
    <t>AV.IRARRAZAVAL 5515</t>
  </si>
  <si>
    <t>CASA 49 ORIENTE, LOTE 11 MANZANA DE ACERA ORIENTE, LOTEO PUERTAS DEL SOL</t>
  </si>
  <si>
    <t xml:space="preserve">TALCA </t>
  </si>
  <si>
    <t>J URETA</t>
  </si>
  <si>
    <t>NAPOLEON DEPTO  71</t>
  </si>
  <si>
    <t>BAYONA DEPTO 903</t>
  </si>
  <si>
    <t>SAN OLAV , DEPTO 505</t>
  </si>
  <si>
    <t>VALLE APACIBLE</t>
  </si>
  <si>
    <t>ALCALDE PEDRO ALARCON DEPARTAMENTO 305</t>
  </si>
  <si>
    <t>AVENIDA KENNEDY DEPTO 93, BODEGA 47, ESTACIONAMIENTO 47</t>
  </si>
  <si>
    <t>BULNES, DEPTO 801, BODEGA 42, ESTACIONAMIENTOS 31 Y 32</t>
  </si>
  <si>
    <t>LOS ANGELES</t>
  </si>
  <si>
    <t>AVDA. VICUÑA MACKENNA N°1241</t>
  </si>
  <si>
    <t>AV SAN FCO CASA 102 NUEVO CICLO 2</t>
  </si>
  <si>
    <t xml:space="preserve">PUENTE ALTO </t>
  </si>
  <si>
    <t>PASAJE CAIFAS , VILLA LOS PAJARITOS</t>
  </si>
  <si>
    <t>ECUADOR , DEPTO 916, BODEGA 44</t>
  </si>
  <si>
    <t>PASAJE LOS FAROLES</t>
  </si>
  <si>
    <t>SANTIEGO ORIENTE</t>
  </si>
  <si>
    <t>CALLE LOS PENSAMIENTOS</t>
  </si>
  <si>
    <t>CARMELITAS DPRO A 412</t>
  </si>
  <si>
    <t xml:space="preserve">AVDA BICENTENARIO  CASA 2 </t>
  </si>
  <si>
    <t>MANUEL TOCORNAL DEPTO 1319</t>
  </si>
  <si>
    <t>PARINA</t>
  </si>
  <si>
    <t>VISTA HERMOSA</t>
  </si>
  <si>
    <t>JORGE INDO</t>
  </si>
  <si>
    <t>AVENIDA BRASIL 528 Y 539</t>
  </si>
  <si>
    <t>PASAJE ANA HANGA FOE, LOMAS DE MANUTARAS</t>
  </si>
  <si>
    <t>LAS MARGARITAS DEPTO 204</t>
  </si>
  <si>
    <t>SAN PEDRO</t>
  </si>
  <si>
    <t>LAS SOPHORAS , DEPTO 203</t>
  </si>
  <si>
    <t xml:space="preserve">PUNTA BLANCA </t>
  </si>
  <si>
    <t>ANDRES DE FUENZALIDA DEPTO25</t>
  </si>
  <si>
    <t>DON CARLOS OFICINA 307</t>
  </si>
  <si>
    <t>PARCELA SECTOR PUENTE ARENA ( FUNDO SANTA TERISITA )</t>
  </si>
  <si>
    <t>PUERTO VARAS</t>
  </si>
  <si>
    <t>PUERTA VARAS</t>
  </si>
  <si>
    <t>ANTONIO VARAS 220</t>
  </si>
  <si>
    <t>OTROS BIENES URBANOS</t>
  </si>
  <si>
    <t>AV BRASIL</t>
  </si>
  <si>
    <t>528-530</t>
  </si>
  <si>
    <t>GERONIMO DE ALDERETE</t>
  </si>
  <si>
    <t>VICUÑA MACKENNA PONIENTE DEPTO 304</t>
  </si>
  <si>
    <t xml:space="preserve">LOS BOLDOS </t>
  </si>
  <si>
    <t>PARCELA SECTOR LA LAJA</t>
  </si>
  <si>
    <t>JORGE MATTE CASA A</t>
  </si>
  <si>
    <t>MONJITAS DEPTO 314</t>
  </si>
  <si>
    <t>PEDRO OSSES ULLOA, LOMAS DE SAN ANDRES</t>
  </si>
  <si>
    <t>CAMINO LOS PINOS</t>
  </si>
  <si>
    <t xml:space="preserve">PEDRO FONTOBA, DEPTO 802 </t>
  </si>
  <si>
    <t>AVENIDA PERU DEPTO 1106</t>
  </si>
  <si>
    <t>EL PRINCIPE</t>
  </si>
  <si>
    <t>APOLO</t>
  </si>
  <si>
    <t xml:space="preserve">PASAJE AGUA VIVA NORTE, LOTE 302 </t>
  </si>
  <si>
    <t>LAS PERDICES CASA 108</t>
  </si>
  <si>
    <t xml:space="preserve">JARDINES DE VESPUCIO , NUMERO 6 </t>
  </si>
  <si>
    <t>CAUPOLICAN, DEPTO 203 B</t>
  </si>
  <si>
    <t>LOS PRESIDENTES, DEPTO 104V</t>
  </si>
  <si>
    <t>PASAJE COSMITO, VILLA LAS MERCEDES</t>
  </si>
  <si>
    <t>AVENIDA NAHUELBUTE, PENINSULA DE ANDALUZ</t>
  </si>
  <si>
    <t>PETRONILA CASA 2, CONJ. HABITACIONAL SAN MARCOS</t>
  </si>
  <si>
    <t>VISVIRI DEPTO 155</t>
  </si>
  <si>
    <t>TERESA VIAL DPTO 43</t>
  </si>
  <si>
    <t>ALTOS DEL MAR, CASA 8</t>
  </si>
  <si>
    <t>VALENTINA</t>
  </si>
  <si>
    <t>SALAR GRANDE</t>
  </si>
  <si>
    <t>RIO LOA, VILLA SANTA MARIA DEL VALLE GRANDE</t>
  </si>
  <si>
    <t>CARMEN DEPTO 1206</t>
  </si>
  <si>
    <t>LAS MARGARITAS CASA 11 , SAN PEDRO DE LA PAZ</t>
  </si>
  <si>
    <t>AV. PEDRO ALESSANDRI</t>
  </si>
  <si>
    <t>TOMAS GUEVARA DEPTO 206</t>
  </si>
  <si>
    <t>RINCONADA EL SALTO DEPTO 603</t>
  </si>
  <si>
    <t xml:space="preserve">PASAJE FRISON </t>
  </si>
  <si>
    <t>PASAJE CATALPAS PONIENTE, ALTOS DE LA ARBOLEDA</t>
  </si>
  <si>
    <t>COMPAÑÍA DEPTO 42-B, ESTACIONAMIENTO 21 BODEGA 21</t>
  </si>
  <si>
    <t xml:space="preserve">SANTIAGO CENTRO </t>
  </si>
  <si>
    <t>LA HERRADURA LOTE, CASA 17</t>
  </si>
  <si>
    <t xml:space="preserve">SAN BERNARDO </t>
  </si>
  <si>
    <t>AVENIDA GRACIA</t>
  </si>
  <si>
    <t>ANTOFAGASTAS</t>
  </si>
  <si>
    <t>CALLE 4 , CASA 27 BRISMAR SAN PEDRO DE LA PAZ</t>
  </si>
  <si>
    <t xml:space="preserve">PASAJE KROBOKAN </t>
  </si>
  <si>
    <t>BARCELONA DEPTO 214, VALLE ESCONDIDO DE PAICAVI</t>
  </si>
  <si>
    <t>HOLANDA DEPTO 705</t>
  </si>
  <si>
    <t>CARMEN DEPTO 1310, BODEGA 60, ESTACIONAMIENTO 69</t>
  </si>
  <si>
    <t>PASAJE LA LLEVERIA</t>
  </si>
  <si>
    <t xml:space="preserve">LA SERENA </t>
  </si>
  <si>
    <t>FREIRE</t>
  </si>
  <si>
    <t>EL CANELO, LA ARBOLEDA</t>
  </si>
  <si>
    <t>PIEDRA BLANCA, VALLE CAMPINO</t>
  </si>
  <si>
    <t>CONDOMINIO LOS FUNDADORES, CASA 75 , SAN MARCOS</t>
  </si>
  <si>
    <t>CRISTOBAL COLON, DEPTO 41B</t>
  </si>
  <si>
    <t>PEDRO RICO</t>
  </si>
  <si>
    <t xml:space="preserve">PASAJE LOPE DE LANDA A </t>
  </si>
  <si>
    <t>LAS CONDES, OFICINA 601 ESTACIONAMIENTO 180, BODEGA 24</t>
  </si>
  <si>
    <t>AV. RICARDO LYON CASA C</t>
  </si>
  <si>
    <t>HIJOS DE LA CONCEPCION DEPTO 614 B CONDOMINIO LAS PALMAS</t>
  </si>
  <si>
    <t>IQUIQUE</t>
  </si>
  <si>
    <t>IQUEQUE</t>
  </si>
  <si>
    <t>TARAPACA 470</t>
  </si>
  <si>
    <t>ERNESTO PINTO LAGARRIGUE, SAN PEDRO DE LA PAZ</t>
  </si>
  <si>
    <t>ANIBAL PINTO</t>
  </si>
  <si>
    <t xml:space="preserve">PARCELA 6 </t>
  </si>
  <si>
    <t>PASAJE LAGO TODOS LOS SANTOS</t>
  </si>
  <si>
    <t>MONJITAS DEPTO 2012</t>
  </si>
  <si>
    <t>BARCELONA DEPTO 315, VALLE ESCONDIDO DE PAICAVI</t>
  </si>
  <si>
    <t>QUILAHUEQUE</t>
  </si>
  <si>
    <t>CLEMENTE DIAZ, LOTE 15</t>
  </si>
  <si>
    <t>EL LEON DEPTO 417</t>
  </si>
  <si>
    <t>FRANCISCO VILLAGRA DEPTO 1306</t>
  </si>
  <si>
    <t xml:space="preserve">SANTA COLOMA DE FERNES DEPTO 801, EDIFICIO EL FARO </t>
  </si>
  <si>
    <t>SAN FRANSISCO DE ASIS , CASA 24 CONDOMINIO LOS BOLDOS</t>
  </si>
  <si>
    <t>PASAJE CATALPAS PONIENTE, ALTOS DE ARBOLEDA</t>
  </si>
  <si>
    <t>JOSE VICTORINO LASTARRIAS DEPTO 71</t>
  </si>
  <si>
    <t>MARCHANT PEREIRA DEPTO 605</t>
  </si>
  <si>
    <t xml:space="preserve"> GENERAL DEL CANTO 281</t>
  </si>
  <si>
    <t>MANUEL MONTT DEPTO 701</t>
  </si>
  <si>
    <t>FLOR DE AZUCENA DEPTO 1405</t>
  </si>
  <si>
    <t xml:space="preserve">LAS CONDES </t>
  </si>
  <si>
    <t>RIO DE LA PLATA</t>
  </si>
  <si>
    <t xml:space="preserve">AVENIDA AMERICO VESPUCIO A </t>
  </si>
  <si>
    <t>MAXIMO BOCH</t>
  </si>
  <si>
    <t>NUEVA PROVIDENCIA DEPTO 303A</t>
  </si>
  <si>
    <t>PARCELACION 38A SECTOR LOS HORNOS SITIO 67 CALLE LAS RUEDAS DE ACULEO</t>
  </si>
  <si>
    <t xml:space="preserve">PAINE </t>
  </si>
  <si>
    <t>CAMINO DE LAS AZALEAS, CONDOMINIO  LA MALVA</t>
  </si>
  <si>
    <t>ARMANDO CARRERA DEPTO 809-B, EST78, BOD 69</t>
  </si>
  <si>
    <t>IGNACIO CARRERA PINTO CASA 29 CONDOMINIO LOS ALERCES</t>
  </si>
  <si>
    <t>TOESCA DEPTO 519</t>
  </si>
  <si>
    <t>TOESCA DEPTO 913</t>
  </si>
  <si>
    <t>TOESCA DEPTO 719</t>
  </si>
  <si>
    <t>TOESCA DEPTO 703</t>
  </si>
  <si>
    <t>TOESCA DEPTO 607</t>
  </si>
  <si>
    <t>TOESCA DEPTO 603</t>
  </si>
  <si>
    <t>TOESCA DEPTO 507</t>
  </si>
  <si>
    <t>TOESCA DEPTO 313</t>
  </si>
  <si>
    <t>SAN FRANCISCO DEPTO 2023</t>
  </si>
  <si>
    <t>PASAJE NUEVA SAN MARTIN DEPTO 306</t>
  </si>
  <si>
    <t>CAMINO DE LAS AZALEAS, CONDOMINIO LAS MALVAS</t>
  </si>
  <si>
    <t>ARZOBISPO FUERNZALIDA</t>
  </si>
  <si>
    <t>ALFREDO BARROS ERRAZURIZ DEPTO 301</t>
  </si>
  <si>
    <t>MIGUEL CLARO DEPTO 507</t>
  </si>
  <si>
    <t>TERESA VIAL DEPTO 804</t>
  </si>
  <si>
    <t>PASAJE EIFFELL</t>
  </si>
  <si>
    <t xml:space="preserve">LOS ANGELES </t>
  </si>
  <si>
    <t>PASAJE PAPA SAN VICTOR, BARRIO ALTO JAHUEL</t>
  </si>
  <si>
    <t>CERRO LA PARVA DEPTO 74</t>
  </si>
  <si>
    <t>PEDRO CANISIO DEPTO 103</t>
  </si>
  <si>
    <t>AV. EL RODEO SUR CASA 13</t>
  </si>
  <si>
    <t>DOS NORTE DEPTO 215 ESTACIONAMIENTO 51</t>
  </si>
  <si>
    <t>VASCO DE GAMA DEPTO 26</t>
  </si>
  <si>
    <t>ELIAS DE LA CRUZ</t>
  </si>
  <si>
    <t>CONDOMINIO EL RODEO CASA 133 TIPO PULLAY</t>
  </si>
  <si>
    <t>MUNICIPIO, VILLA ECUADOR</t>
  </si>
  <si>
    <t>LIQUIDAMBAR DOS</t>
  </si>
  <si>
    <t>PASAJE REIHUE</t>
  </si>
  <si>
    <t xml:space="preserve">SIMON BOLIVAR </t>
  </si>
  <si>
    <t>SAN JORGE DEPTO 102</t>
  </si>
  <si>
    <t>CALLE OSORNO</t>
  </si>
  <si>
    <t xml:space="preserve">SAN VICENTE DE LO ARCAYA TERCERA ENTRADA PARCELA D1 </t>
  </si>
  <si>
    <t>CHICUREO</t>
  </si>
  <si>
    <t xml:space="preserve">FACUNDO </t>
  </si>
  <si>
    <t>GOLF DE MANQUEHUE</t>
  </si>
  <si>
    <t>LOS PRESIDENTES CASA 7</t>
  </si>
  <si>
    <t>PADRE LAGUNA LONCO NORTE</t>
  </si>
  <si>
    <t>CHIGUAYANTE</t>
  </si>
  <si>
    <t>CARPAY PARCELA D</t>
  </si>
  <si>
    <t>LO OVALLE DEPTO 802</t>
  </si>
  <si>
    <t>MIGUEL CLARO DEPTO 55</t>
  </si>
  <si>
    <t>LAS MARGARITAS DEPTO 202 EST 53 TORRE A HUERTOS FAMILIARES</t>
  </si>
  <si>
    <t>VOLVAN TUPUNGATO CASA 3</t>
  </si>
  <si>
    <t xml:space="preserve">AVENIDA CENTRAL CARDENAL RAUL SILVA HENRIQUE </t>
  </si>
  <si>
    <t>CAMINO LA ESPERANZA</t>
  </si>
  <si>
    <t xml:space="preserve">PASAJE LA ALMUNIA </t>
  </si>
  <si>
    <t>LOS RAMAJES PONIENTE CASA</t>
  </si>
  <si>
    <t>ARGOMEDO DEPTO 1110</t>
  </si>
  <si>
    <t>AV. CONSISTORIAL</t>
  </si>
  <si>
    <t>SANTIAGO ORIETE</t>
  </si>
  <si>
    <t>AVDA PADRE HURTADO DEPTO 65</t>
  </si>
  <si>
    <t>PARCELA LOTE 8</t>
  </si>
  <si>
    <t>CALLE GRANADO DEPTO 1503</t>
  </si>
  <si>
    <t>JOSE DOMINGO CAÑAS DEPTO 31, ESTC 1 Y 45 , BODEGA 38 EDIFICIO GIRASOLES</t>
  </si>
  <si>
    <t>CERES, PARCELA, LOTE A</t>
  </si>
  <si>
    <t>TRASLAVIÑA</t>
  </si>
  <si>
    <t>AV.DEL MAR DEPTO 205 EDIFICIO NEOHOUSE</t>
  </si>
  <si>
    <t>1700B</t>
  </si>
  <si>
    <t>CAMINO REAL DEPTO 25 BODEGA 27 ESTACIONAMIENTO 20-21-79</t>
  </si>
  <si>
    <t>FERNANDO BERTRAND DEPTO 3011D</t>
  </si>
  <si>
    <t>MARCHANT PEREIRA DEPTO 903</t>
  </si>
  <si>
    <t>ROBINSON CRUSOE DEPTO 144</t>
  </si>
  <si>
    <t xml:space="preserve">ERNESTO PINTO LAGARRIGE KM 15,6 CAMINO SANTA JUANA PARCELA </t>
  </si>
  <si>
    <t>14A</t>
  </si>
  <si>
    <t>JOSE DOMINGO CAÑAS DEPTO 605</t>
  </si>
  <si>
    <t>DIECISIETE NORTE POBL JUAN ANTONIO RIOS 2</t>
  </si>
  <si>
    <t>ARMANDO CARRERA DEPTO 307 B ESTACIONAMIENTO 12 BODEGA 36</t>
  </si>
  <si>
    <t>PASAJE GIRASOL</t>
  </si>
  <si>
    <t>GASPAR DE ORENSE</t>
  </si>
  <si>
    <t>TENIENTE YAVAR</t>
  </si>
  <si>
    <t>IGNACIO COLLAO DEPTO 328 TORRE H ESTACIONAMIENTO 132</t>
  </si>
  <si>
    <t>COLLAO</t>
  </si>
  <si>
    <t>LAGO COCHRANE</t>
  </si>
  <si>
    <t xml:space="preserve">CALLAO DEPTO 47 </t>
  </si>
  <si>
    <t>SUECIA DEPTO 903</t>
  </si>
  <si>
    <t>MANCO COPAL DEPTO 305</t>
  </si>
  <si>
    <t>ARQUITECTO HUGO BRAVO</t>
  </si>
  <si>
    <t>BRABANTE SUR , HARAS DE HUECHURABA</t>
  </si>
  <si>
    <t>LAS BEGONIAS</t>
  </si>
  <si>
    <t>POETA PEDRO PRADO DEPTO 33 EDIF 10</t>
  </si>
  <si>
    <t>CALLAO DEPTO 48</t>
  </si>
  <si>
    <t>COMERCIAL</t>
  </si>
  <si>
    <t>MAPOCHO</t>
  </si>
  <si>
    <t xml:space="preserve">RIO TRANCURA CASA 9 </t>
  </si>
  <si>
    <t xml:space="preserve">SAN LUIS </t>
  </si>
  <si>
    <t>6 SUR</t>
  </si>
  <si>
    <t>LAS ARAUCARIAS, LOS PINARES</t>
  </si>
  <si>
    <t>PASAJE EL PESEBRE</t>
  </si>
  <si>
    <t>LOS RAMAJES PONIENTE CASA 4</t>
  </si>
  <si>
    <t xml:space="preserve">PEÑALOLEN </t>
  </si>
  <si>
    <t>AV .IRARRAZAVAL 5515</t>
  </si>
  <si>
    <t>NATANIEL COX DEPTO 1801 BOD 49 EST 33</t>
  </si>
  <si>
    <t>CALLE BELLO HORIZONTE</t>
  </si>
  <si>
    <t>OTRO CAMINO INTERIOR UNO ORIENTE CALERA DE TANGO</t>
  </si>
  <si>
    <t>PASAJE TIZIANO</t>
  </si>
  <si>
    <t>AV.EL ROSAL</t>
  </si>
  <si>
    <t>LAS MARGARITAS DEPTO 417 HUERTOS FAMILIARES</t>
  </si>
  <si>
    <t>LOS ACACIOS 43</t>
  </si>
  <si>
    <t>NAHUEL, CUMBRES DE ANDALUE</t>
  </si>
  <si>
    <t>DARDIGNAC OF 301</t>
  </si>
  <si>
    <t>LAS ROSAS, CONDOMINIO PARQUE DEL SOL TORRE H DEPTO 404</t>
  </si>
  <si>
    <t>ANIBAL PINTO BLOCK A DEPTO 404</t>
  </si>
  <si>
    <t>AV EL PERAL CASA 134</t>
  </si>
  <si>
    <t>PASAJE 437, VILLA REAL AUDENCIA</t>
  </si>
  <si>
    <t>CARLOS SILVA VILDOSOLA</t>
  </si>
  <si>
    <t>CALLE FRANCISCO VERA LAMPEREIN, SITIO 7 MANZANA K</t>
  </si>
  <si>
    <t>COQUIMBO</t>
  </si>
  <si>
    <t>MELGAREJO 655</t>
  </si>
  <si>
    <t>CAMINO SAN LUIS PARCELA 23</t>
  </si>
  <si>
    <t>ISLA DE MAIPO</t>
  </si>
  <si>
    <t>ROBERTO ESPINOZA</t>
  </si>
  <si>
    <t>PARCELA, SECTOR MONTERRICO CHILLAN</t>
  </si>
  <si>
    <t>26A</t>
  </si>
  <si>
    <t xml:space="preserve">FRIOLAN ROA DEPTO 206 TORRE A </t>
  </si>
  <si>
    <t xml:space="preserve">LA FLORIDA </t>
  </si>
  <si>
    <t>ALCALDE ALMANZUR URETA DEPTO 102</t>
  </si>
  <si>
    <t xml:space="preserve">CAMINO AL VOLCAN SITIO 25 LOTE </t>
  </si>
  <si>
    <t>LAS VISCACHAS</t>
  </si>
  <si>
    <t>COLON DEPTO 23</t>
  </si>
  <si>
    <t>HUALPEN</t>
  </si>
  <si>
    <t>CARREÑO 3865</t>
  </si>
  <si>
    <t>CAMINO LOS TRAPENSES</t>
  </si>
  <si>
    <t>PEDRO DE VALDIVIA DEPTO 203</t>
  </si>
  <si>
    <t>ALVARO CASANOVA CASA 30</t>
  </si>
  <si>
    <t>PASAJE VILLAFRANCA</t>
  </si>
  <si>
    <t>MANUEL MONTT DEPTO 610</t>
  </si>
  <si>
    <t>ANTONIO VARAS DEPTO 405</t>
  </si>
  <si>
    <t xml:space="preserve">SANTIAGO ORIENTE </t>
  </si>
  <si>
    <t>AV.SANCHEZ FONTECILLA</t>
  </si>
  <si>
    <t>CONDOMINIO SAN PEDRO, CALLE ALONSO DE ERCILLA DEPTO C-53</t>
  </si>
  <si>
    <t>LOS MATORRALES VILLA EL SALITRE</t>
  </si>
  <si>
    <t>CONDOMINIO VILLA LAS AGUSTINAS</t>
  </si>
  <si>
    <t>ARAUCO</t>
  </si>
  <si>
    <t>SAN ANTONIO OFICINA 709</t>
  </si>
  <si>
    <t>ONGOLMO TORRE DEPTO 401</t>
  </si>
  <si>
    <t>PASAJE ALBERTO ORREGO LUCO</t>
  </si>
  <si>
    <t>EX FUNDO LOS SILOS LOTE 12 PARCELA</t>
  </si>
  <si>
    <t>CONJUNTO HABITACIONAL JARDINES DEL CARMEN COND  1 CASA</t>
  </si>
  <si>
    <t>CAMINO PADRE HURTADO, CONDOMINIO HARAS DE NOS</t>
  </si>
  <si>
    <t>LA VEGA DEPTO B 404, PARQUE SANTA LEONOR</t>
  </si>
  <si>
    <t>COSME CHURRUCA CASA 25, CONDOMINIO SANTA BARBARA, VALLE LAS MONJAS , LOMAS DE SAN ANDRES</t>
  </si>
  <si>
    <t>TERESA VIAL DEPTO 701</t>
  </si>
  <si>
    <t>PASAJE TABANCURA</t>
  </si>
  <si>
    <t>DEPTO</t>
  </si>
  <si>
    <t>ARMANDO MOOK DEPTO 202 BODEGA 81 ESTACIONAMIENTO26</t>
  </si>
  <si>
    <t>FRANCIA MANAZANA SITIO 24, BATUCO</t>
  </si>
  <si>
    <t>CARMEN SILVA DEPTO 208 BODEGA 1</t>
  </si>
  <si>
    <t>CHACABUCO DEPTO 602</t>
  </si>
  <si>
    <t xml:space="preserve">SANTIGO </t>
  </si>
  <si>
    <t>MANUEL CASANOVA VICUÑA</t>
  </si>
  <si>
    <t>HUERFANOS DEPTO 1902</t>
  </si>
  <si>
    <t>CASIQUE MILLALLANCO</t>
  </si>
  <si>
    <t>LICANRAY</t>
  </si>
  <si>
    <t>CAMINO CERRO ALTO DEPTO 301, EST 45, BODEGA 11</t>
  </si>
  <si>
    <t>AV. SALVADOR ALLENDE</t>
  </si>
  <si>
    <t>AV. INDEPENDENCIA</t>
  </si>
  <si>
    <t>CAMINO DEL HABITO INTERIOR, ALTO MACUL</t>
  </si>
  <si>
    <t>BELLO HORIZONTE DEPTO 65</t>
  </si>
  <si>
    <t>AV. GRECIA PARQUE VIOLETA COUSIÑO</t>
  </si>
  <si>
    <t>SANTIAGO OREINTE</t>
  </si>
  <si>
    <t>SAN FRANCISCO DEPTO 603, BOD 211, EST 237</t>
  </si>
  <si>
    <t xml:space="preserve">ORTUZAR </t>
  </si>
  <si>
    <t>HOLANDA DEPTO 23</t>
  </si>
  <si>
    <t>MACUL ALTO CASA 30</t>
  </si>
  <si>
    <t>SANTA MARIA CASA 10</t>
  </si>
  <si>
    <t>CALLE ARGENTINA</t>
  </si>
  <si>
    <t>VICENCIO DEL MONTE</t>
  </si>
  <si>
    <t>ARGOMEDO DEPTO 703B</t>
  </si>
  <si>
    <t>AVENIDA LA MARINA DEPTO 701</t>
  </si>
  <si>
    <t>CAMINO EL CLAUSTRO</t>
  </si>
  <si>
    <t>MIRADORES</t>
  </si>
  <si>
    <t>VISVIRI DEPTO DEPTO 164</t>
  </si>
  <si>
    <t>GENERAL JOFRE DEPTO 218</t>
  </si>
  <si>
    <t>SANTO DUMONT DEPTO 94 EST 75 BD 141</t>
  </si>
  <si>
    <t>CAMINO NIDO DE AGUILA</t>
  </si>
  <si>
    <t xml:space="preserve">VARGAS BUSTON DEPTO </t>
  </si>
  <si>
    <t>PROFESOR JUAN GOMEZ MILLAS DEPTO 53</t>
  </si>
  <si>
    <t>CAMINO LAS HUALTATAS CASA 20</t>
  </si>
  <si>
    <t>GUARDIA VIEJA DEPTO 114</t>
  </si>
  <si>
    <t>CONSISTORIAL</t>
  </si>
  <si>
    <t>LAS NALCAS NORTE</t>
  </si>
  <si>
    <t>CAMINO EL PAISAJE DEPTO 302, CASONA 7 CONDOMINIO ALTAVISTA II, ETAPA I</t>
  </si>
  <si>
    <t>PASAJE JOSE ABELARDO NUÑEZ DEPTO 22 BLOCK 8B</t>
  </si>
  <si>
    <t>PASAJE EL APERO</t>
  </si>
  <si>
    <t>LOS ACANTOS DEPTO 1101</t>
  </si>
  <si>
    <t xml:space="preserve">JOSE MIGUEL CARRERA </t>
  </si>
  <si>
    <t>KENNEDY DEPTO 43</t>
  </si>
  <si>
    <t>CONDOMINIO TUNQUELEN II, PARCELA, BATUCO, LAMPA</t>
  </si>
  <si>
    <t>BATUCO</t>
  </si>
  <si>
    <t xml:space="preserve">PASAJE EL LLANO </t>
  </si>
  <si>
    <t>LAS ORQUIDEAS</t>
  </si>
  <si>
    <t xml:space="preserve">LO PRADO </t>
  </si>
  <si>
    <t>DE LA FORESTA</t>
  </si>
  <si>
    <t>TUCAPEL JIMENEZ DEPTO 3209, BODEGA 88</t>
  </si>
  <si>
    <t>JOSE MIGUEL CARRERA DEPTO 403</t>
  </si>
  <si>
    <t xml:space="preserve">CAMINOO LONQUEN, CONDOMINIO EL TREBOL </t>
  </si>
  <si>
    <t>PASAJE PRIMAVERA NORTE, VILLA PRIMAVERA</t>
  </si>
  <si>
    <t>ALONSO VIAL</t>
  </si>
  <si>
    <t>LOS ALMENDROS</t>
  </si>
  <si>
    <t xml:space="preserve">MEUSIA DE LOS NIDOS DEPTO 144 A </t>
  </si>
  <si>
    <t xml:space="preserve">LA BODEGA SUR </t>
  </si>
  <si>
    <t>VASCO DE GAMMA DEPTO 95</t>
  </si>
  <si>
    <t>ESTRELLA DEL NORTE DEPTO 203</t>
  </si>
  <si>
    <t>AV.LAS TORRES, VALLE LO CAMPINO</t>
  </si>
  <si>
    <t>LOS PERALES</t>
  </si>
  <si>
    <t>PASAJE SAMOA</t>
  </si>
  <si>
    <t>PARNELL</t>
  </si>
  <si>
    <t>AVDA. PARQUE DEL ESTE</t>
  </si>
  <si>
    <t>LAS ARAUCARIAS ORIENTE</t>
  </si>
  <si>
    <t>PARINACOTA</t>
  </si>
  <si>
    <t xml:space="preserve">VARGAS BUSTON </t>
  </si>
  <si>
    <t>PASAJE EL PRADO SUR LOTE 294</t>
  </si>
  <si>
    <t>SANTIAGO ORIENTEW</t>
  </si>
  <si>
    <t>QUINTA AVENIDA</t>
  </si>
  <si>
    <t>ALTOS DEL PARQUE ORIENTE CASA 48</t>
  </si>
  <si>
    <t>CALLE 13 NORTE (VILLA PUERTA DEL SOL )</t>
  </si>
  <si>
    <t xml:space="preserve">NANCY </t>
  </si>
  <si>
    <t>VATICANO DEPTO 1103</t>
  </si>
  <si>
    <t>DOMINGO BONDI DEPTO 303</t>
  </si>
  <si>
    <t>AGUSTIN DE  ASTILLO DEPTO 41</t>
  </si>
  <si>
    <t>PARCELA, COLONIA SAN FRANSISCO DE PAULA, CAMINO LA PALMA</t>
  </si>
  <si>
    <t>EL CANELO, SECTOR LONCO NORTE</t>
  </si>
  <si>
    <t>PASAJE BASILICA, VILLA LABADIA DE SAN PABLO</t>
  </si>
  <si>
    <t>CAMINO SAN JOSE DE MAIPO CASA 5</t>
  </si>
  <si>
    <t>CERRO REICHERT, VILLA PARQUE ALTO</t>
  </si>
  <si>
    <t>COIGUE DE MAGALLANES</t>
  </si>
  <si>
    <t>TAURUS</t>
  </si>
  <si>
    <t>CURICO DEPTO 1004</t>
  </si>
  <si>
    <t>CALLE HIPODROMO DE CHILE DETO1813</t>
  </si>
  <si>
    <t>ERASMO</t>
  </si>
  <si>
    <t>SAN ISIDRO DEPTO 1801</t>
  </si>
  <si>
    <t>CRISTOBAL COLON DEPTO 901</t>
  </si>
  <si>
    <t>HUELEN F</t>
  </si>
  <si>
    <t>PROVIDENCIA DEPTO 210</t>
  </si>
  <si>
    <t>CONDE DEL MAULE DEPTO 503</t>
  </si>
  <si>
    <t>AV. SUECIA DEPTO 21</t>
  </si>
  <si>
    <t>MAR DE NORUEGA, VALLE NORTE</t>
  </si>
  <si>
    <t>CONDE DEL MAULE DEPTO 1303</t>
  </si>
  <si>
    <t>LOS JARDINES</t>
  </si>
  <si>
    <t xml:space="preserve">MANUEL RODRIGUEZ  </t>
  </si>
  <si>
    <t>WALKER MARTINEZ DEPTO 1001</t>
  </si>
  <si>
    <t>PARCELACION STA LUZ , PARCELA</t>
  </si>
  <si>
    <t>RESTO DEL LOTE E-5  DE ÑA DIVISION DE LAS HIJUELAS 7 Y 8 DEL PLANO DE SUBDIVISION , HIJUELAS ABTANTE</t>
  </si>
  <si>
    <t>CALLE DE MANSO DE VELASCO</t>
  </si>
  <si>
    <t>NIDO DE CODORNIZ ORIENTE, CCIUDAD DE LOS VALLES</t>
  </si>
  <si>
    <t>COMPAÑÍA  DEPTO 612</t>
  </si>
  <si>
    <t xml:space="preserve">CALLE COLINA SUR CASA 4 </t>
  </si>
  <si>
    <t>CUSTODIO PARADA DEPTO 32</t>
  </si>
  <si>
    <t>PADRE ALFREDO ARTEAGA DEPTO 32B</t>
  </si>
  <si>
    <t>LOS ALPES DEPTO 601 TORRE B</t>
  </si>
  <si>
    <t>EJERCITO DEPTO 501</t>
  </si>
  <si>
    <t>SANTA MARTA DE HUECHURABA CASA 22 CONDOMINIO LOS ABEDULES</t>
  </si>
  <si>
    <t>CAMILO HENRIQUEZ DEPTO  2109</t>
  </si>
  <si>
    <t>CAMILO HENRIQUEZ DEPTO  2110</t>
  </si>
  <si>
    <t>SAN ISIDRO DEPTO 2016</t>
  </si>
  <si>
    <t>SAN ISIDRO DEPTO 2017</t>
  </si>
  <si>
    <t>ESPERANZA DEPTO 210 A ETAPA 2</t>
  </si>
  <si>
    <t>PROFESOR JUAN GOMEZ MILLA DEPTO 53</t>
  </si>
  <si>
    <t>COQUIMBO DEPTO 124 EDIFICIO LAS PALMAS ESTACIONAMIENTO Y BODEGA 27</t>
  </si>
  <si>
    <t>AV. LOS LIBERTADORES PARCELA 3</t>
  </si>
  <si>
    <t xml:space="preserve">EL MONTE </t>
  </si>
  <si>
    <t>EL MONTE</t>
  </si>
  <si>
    <t>LORD COCHRANE DEPTO 314</t>
  </si>
  <si>
    <t xml:space="preserve">GABRIEL PALMA </t>
  </si>
  <si>
    <t>ALICAHUE CASA 20 B</t>
  </si>
  <si>
    <t>HUERFANOS DEPTO 1112, BODEGA 4110</t>
  </si>
  <si>
    <t>PASAJE PARQUE NACIONAL. HUERQUEHUE, BOSQUES DE SAN PEDRO</t>
  </si>
  <si>
    <t>PASAJE ENRIQUE AVILA MEJIAS, VILLA LOS TULIPEROS</t>
  </si>
  <si>
    <t xml:space="preserve">BUIN </t>
  </si>
  <si>
    <t>BOMBERO VILLALOBOS DEPTO 503, BOD 30, EST 54</t>
  </si>
  <si>
    <t>ROBERTO DE RIO DEPTO 701</t>
  </si>
  <si>
    <t>LIRA DEPTO 603</t>
  </si>
  <si>
    <t>PASAJE RITOQUE</t>
  </si>
  <si>
    <t>CALLE CRISTAL DE ROCA</t>
  </si>
  <si>
    <t xml:space="preserve">PARQUE EGAÑA MANZANA G BLOK DEPTO A </t>
  </si>
  <si>
    <t>CAMINO MELIPILLA CONDOMINIO EL CUARATO PARCELA 98</t>
  </si>
  <si>
    <t xml:space="preserve">PADRE HURTADO </t>
  </si>
  <si>
    <t>SANTA ELVIRA</t>
  </si>
  <si>
    <t>AMERICO VESPUCIO DEPTO B11</t>
  </si>
  <si>
    <t>VICUÑA MACKENNA DEPTO 1609</t>
  </si>
  <si>
    <t>AV-PRESIDENTE RIESCO DEPTO 131</t>
  </si>
  <si>
    <t>AGUSTINAS DEPTO 203</t>
  </si>
  <si>
    <t>SANTIAGOI</t>
  </si>
  <si>
    <t>CALLE LAS VIOLETAS PARCELACION SAN ENRIQUE PARCELA</t>
  </si>
  <si>
    <t xml:space="preserve">CAMINO DEL SOL </t>
  </si>
  <si>
    <t>CAMINO EL GABINO DEPTO 402D</t>
  </si>
  <si>
    <t>RICARDO AYALA</t>
  </si>
  <si>
    <t>CRUCERAL 1 PARCELA ALTURA 4000 VIRGINIA SUBERCASEAUX</t>
  </si>
  <si>
    <t>PASAJE LSO CRISANTEMOS</t>
  </si>
  <si>
    <t>CHORRILLOS</t>
  </si>
  <si>
    <t>LOS TULIPANES DEPTO H</t>
  </si>
  <si>
    <t>JUAN ANTONIO RIOS</t>
  </si>
  <si>
    <t>SAN BUENAVENTURA</t>
  </si>
  <si>
    <t>EL PARRON</t>
  </si>
  <si>
    <t>MANUEL ANTONIO MATTA</t>
  </si>
  <si>
    <t>TOBALABA EDIFICIO  depto 27 parque andino</t>
  </si>
  <si>
    <t>TENIENTE IBAÑEZ</t>
  </si>
  <si>
    <t>LAS URBINAS LC 40</t>
  </si>
  <si>
    <t>MANQUEHUE DEPTO 405</t>
  </si>
  <si>
    <t>DOCTOR RAMON CORVALAN MELGRANEJO DEPTO 805</t>
  </si>
  <si>
    <t>CIRUJANO GUZMAN DEPTO 1102</t>
  </si>
  <si>
    <t>LAS MARGARITAS DEPTO 108</t>
  </si>
  <si>
    <t>SIMON BOLIVAR CASA 5</t>
  </si>
  <si>
    <t xml:space="preserve">LA REINA </t>
  </si>
  <si>
    <t>VICUÑA MACKENNA DEPTO 201A</t>
  </si>
  <si>
    <t>VICUÑA MACKENNA DEPTO 1601B</t>
  </si>
  <si>
    <t>LOS OLMOS SUR</t>
  </si>
  <si>
    <t>PASAJE LA CHINA</t>
  </si>
  <si>
    <t xml:space="preserve">FRANSISCO NOGUERA, DEPARTAMENTO 25 </t>
  </si>
  <si>
    <t>AVDA. EDMUNDO PEREZ ZUJOVICH</t>
  </si>
  <si>
    <t>CALLE CODPA , VILLA YOLANDA</t>
  </si>
  <si>
    <t>ELEUTERIO RAMIREZ DEPTO 1211</t>
  </si>
  <si>
    <t>LUIS ARMANDO GAJARDO NSUR , VILLA TERRASOL 5</t>
  </si>
  <si>
    <t>SAM BERMARDO</t>
  </si>
  <si>
    <t>ALTO PERALES- RINCON DE PERALES ( CONDOMINIO SANTUARIO LAGUNA ACULEO) PARCELA</t>
  </si>
  <si>
    <t>SERRANO DEPTO 403</t>
  </si>
  <si>
    <t>MIGUEL ANGEL BUONAROTTI</t>
  </si>
  <si>
    <t>PASAJE MARIA EUGENIA LOPEZ</t>
  </si>
  <si>
    <t>PUREY, LAS TEJAS</t>
  </si>
  <si>
    <t>MANUEL RODRIGUEZ DEPTO 1407</t>
  </si>
  <si>
    <t>PASAJE ANGOLA</t>
  </si>
  <si>
    <t>ORINOCO DEPTO 204</t>
  </si>
  <si>
    <t>LORD COCHRANE DEPTO 2106, TORRE SUR EDIFICIO CAPITAL</t>
  </si>
  <si>
    <t>JOSE PEDRO ALESSANDRI 821</t>
  </si>
  <si>
    <t>JOSE PEDRO ALESSANDRI DEPTO 11</t>
  </si>
  <si>
    <t>EL YUNQUE</t>
  </si>
  <si>
    <t>AVDA LOS CISNES CASA 895 COND LOS CIGUES</t>
  </si>
  <si>
    <t>SITIO</t>
  </si>
  <si>
    <t>MIRAFLORES, SITIO 218, POBLACION MIRAMAR</t>
  </si>
  <si>
    <t>LOTE</t>
  </si>
  <si>
    <t>LOTE B 2 UNO " ( AVDA. GRAMADO , INTERIOR)</t>
  </si>
  <si>
    <t>LOTE 1-23 FUNDO SANTA ROSA</t>
  </si>
  <si>
    <t>PADRE HURTADO DEPTO 1706</t>
  </si>
  <si>
    <t>PORTUGAL DEPTO 913</t>
  </si>
  <si>
    <t xml:space="preserve"> CAMINO DEL MIRADOR, CUIDAD DE ESTE</t>
  </si>
  <si>
    <t>NUEVA CUATRO</t>
  </si>
  <si>
    <t>SANTA MARTA DEPTO 54</t>
  </si>
  <si>
    <t>AV. CRISTOBAL COLON DEPTO 30</t>
  </si>
  <si>
    <t>LA GLORIA DEPTO 1306</t>
  </si>
  <si>
    <t>PEREZ FREIRE DEPTO 1841</t>
  </si>
  <si>
    <t>PASAJE STELA ALPINA , LA HERRADURA ORIENTE</t>
  </si>
  <si>
    <t>WILLIAMS CONDON LT 53 FUNDO EL VENADO</t>
  </si>
  <si>
    <t>AV KENNEDY DEPTO 1302</t>
  </si>
  <si>
    <t>TOBALABA DEPTO 402 BOX 18</t>
  </si>
  <si>
    <t>LAGO PEÑUELOS, JARDIN AUSTRAL</t>
  </si>
  <si>
    <t>CHILE ESPAÑA DEPTO 605</t>
  </si>
  <si>
    <t>SANTA VERONICA</t>
  </si>
  <si>
    <t>PASAJE NEON</t>
  </si>
  <si>
    <t>IRARRAZAVAL DEPTO 307</t>
  </si>
  <si>
    <t>LAS MARGARITAS DEPTO 217 CONDOMINIO EDIFICIO PIETRA</t>
  </si>
  <si>
    <t>VALLE GENEROSO CASA 36</t>
  </si>
  <si>
    <t>AV. CARLOS ALESSANDRI DEPTO 704</t>
  </si>
  <si>
    <t>ALGARROBO</t>
  </si>
  <si>
    <t>DECHER</t>
  </si>
  <si>
    <t>PUERTOP VARAS</t>
  </si>
  <si>
    <t>PORTUGAL DEPTO 2004</t>
  </si>
  <si>
    <t>CHACABUCO DEPTO 913</t>
  </si>
  <si>
    <t>SANTA ELENA DEPTO 2005A</t>
  </si>
  <si>
    <t>HAMLET DEPTO 1402</t>
  </si>
  <si>
    <t xml:space="preserve">SOMON BOLIVAR DEPTO </t>
  </si>
  <si>
    <t>PASAJE CERRO SAN JUAN G</t>
  </si>
  <si>
    <t>PASAJE SAN AGUSTIN</t>
  </si>
  <si>
    <t>SAN PABLO DEPTO 1013</t>
  </si>
  <si>
    <t>ARTURO PEREZ CANTO, PANORAMA</t>
  </si>
  <si>
    <t>PRESIDENTE BALMACEDA DEPTO 609</t>
  </si>
  <si>
    <t xml:space="preserve">SANTIAGO  </t>
  </si>
  <si>
    <t>AV.LOS LIRIOS</t>
  </si>
  <si>
    <t>ING. ALVAREZ ALBORNOZ</t>
  </si>
  <si>
    <t>VILLAREAL, VALLE LO CAMPINO</t>
  </si>
  <si>
    <t>SANTA ISABEL DEPTO 1101</t>
  </si>
  <si>
    <t>JAVIERA CARRERA, BOMBERO VILLALOBOS</t>
  </si>
  <si>
    <t>VICUÑA MACKENNA DEPTO 911 TORRE B EST 54</t>
  </si>
  <si>
    <t>PASAJE MIGUEL MANRIQUEZ DIAZ</t>
  </si>
  <si>
    <t>DOMINICA DEPTO 2307 EST 128</t>
  </si>
  <si>
    <t>AV. LOS HALCONES</t>
  </si>
  <si>
    <t>CAMINO A MIRASOL MOD 1 DP 23</t>
  </si>
  <si>
    <t>CAMINO CASA BLANCA, EDIFICIO VISTA HORIZONTE DEPTO 802 P,8</t>
  </si>
  <si>
    <t>ARGOMEDO DEPTO 704B</t>
  </si>
  <si>
    <t>MONEDA DEPTO 911</t>
  </si>
  <si>
    <t>RIVA RIVA</t>
  </si>
  <si>
    <t>LAUTARO, POBLACION COLINA</t>
  </si>
  <si>
    <t>MARIN</t>
  </si>
  <si>
    <t>EL ARPA, PARCELA 16</t>
  </si>
  <si>
    <t>GERONIMO DE ALDERETE DEPTO 404</t>
  </si>
  <si>
    <t>AVDA. PASIFICO DEPTO 203, CONDOMINIO REINOS GRIEGOS, EDIFICIO CRETA</t>
  </si>
  <si>
    <t>AVENIDA EL ATARDECER, ROSARIO PEÑUELAS</t>
  </si>
  <si>
    <t xml:space="preserve">COQUIMBO </t>
  </si>
  <si>
    <t>LA PUNTA, CONJUNTO HABITACIONAL NUEVA RENCA</t>
  </si>
  <si>
    <t>MONTENEGRO</t>
  </si>
  <si>
    <t>PANAMERICANA SUR KM 47, LAS COLONIAS DE PAINE PARCELA SITIO 6</t>
  </si>
  <si>
    <t>VATICANO DEPTO 905</t>
  </si>
  <si>
    <t>PASAJE PIEDRA AZUL</t>
  </si>
  <si>
    <t>PEDRO LAUTARO FERRER CASA B</t>
  </si>
  <si>
    <t>SAN CRISTOBAL DEPTO 203</t>
  </si>
  <si>
    <t xml:space="preserve">RECOLETA </t>
  </si>
  <si>
    <t>SALTA</t>
  </si>
  <si>
    <t>MANUEL DE SALAS DEPTO 206</t>
  </si>
  <si>
    <t>GRUMETE BOLADO DEPTO 509</t>
  </si>
  <si>
    <t xml:space="preserve">GRAN AVENIDA J.MIGUEL CARRERA, EL ESFUERZO </t>
  </si>
  <si>
    <t>CALLE LAS HIJUELAS DEPTO 207</t>
  </si>
  <si>
    <t>AVENIDA ANDALAUE DEPTO 204</t>
  </si>
  <si>
    <t>PASAJE LAS ILUSIONES  , VILLA ROSALES DE MAIPU</t>
  </si>
  <si>
    <t>VICTOR MANUEL DEPTO 1201</t>
  </si>
  <si>
    <t>GENERAL JOFRE DEPTO 212</t>
  </si>
  <si>
    <t xml:space="preserve">PASAJE SANTA ANA </t>
  </si>
  <si>
    <t>AVENIDA CLUB ALTOS DEL VALLE CASA 3</t>
  </si>
  <si>
    <t>SANTA MARTA 7563</t>
  </si>
  <si>
    <t>BENJAMIN SUBERCASEAUX</t>
  </si>
  <si>
    <t>AV. COLON DEPTO 1001</t>
  </si>
  <si>
    <t>ARGOMEDO DEPTO 509-A</t>
  </si>
  <si>
    <t>AVDA. TALINAY</t>
  </si>
  <si>
    <t>PASAJE CEZANNE 103</t>
  </si>
  <si>
    <t>CLEMENTE GARAFULIC DEPTO 202 EDIFICIO ZAPRESIC JARDINES DEL SUR</t>
  </si>
  <si>
    <t>SEPTIMA REGION LOCALIDAD  COPIHUE</t>
  </si>
  <si>
    <t>PARRAL</t>
  </si>
  <si>
    <t>LA HUASA</t>
  </si>
  <si>
    <t xml:space="preserve">LA LIGUSTINA </t>
  </si>
  <si>
    <t>PARCELA EL TRIGAL</t>
  </si>
  <si>
    <t>HIJUELAS</t>
  </si>
  <si>
    <t>INDUSTRIA</t>
  </si>
  <si>
    <t xml:space="preserve">CAMINO A LONQUEN TERRENO 55 MIL M2 </t>
  </si>
  <si>
    <t>SANTA ROSA DEL PERAL</t>
  </si>
  <si>
    <t>URMENETA DEPTO 41 PISO 4</t>
  </si>
  <si>
    <t>CAMINO SAN JOSE MAIPO CONDOMINIO 5 CASA 59 LAS VIZCACHAS</t>
  </si>
  <si>
    <t>PEDRO DE VALDIVIA DEPTO 1506</t>
  </si>
  <si>
    <t>CALLE MONTE ALEGRE ORIENTE, VALLE LO CAMPINO</t>
  </si>
  <si>
    <t>PASAJE LA MAESTRANZA</t>
  </si>
  <si>
    <t>JULIA BERSTEIN CASA K</t>
  </si>
  <si>
    <t xml:space="preserve"> PASAJE COMEDIA 115 , PLAZA DE SANTA MARIA</t>
  </si>
  <si>
    <t>SIERRA NEVADA DEPTO 303 BLOCK III</t>
  </si>
  <si>
    <t>AVENIDA IQUIQUE CASA A ESQUINA PUNTA BRAVA</t>
  </si>
  <si>
    <t>SAN PABLO CASA C , LIBERTAD ORIENTE</t>
  </si>
  <si>
    <t xml:space="preserve">CHILLAN </t>
  </si>
  <si>
    <t>AMERICO VESPUCIO DEPTO 303</t>
  </si>
  <si>
    <t>PERUGIA CASA 56A</t>
  </si>
  <si>
    <t>CALLE ROSALES, PASAJE ARRAYAN CASA A COND. ECO ROSALES</t>
  </si>
  <si>
    <t>MARIO BAHAMONDES SILVA DEPTO 302</t>
  </si>
  <si>
    <t>CALLE COLIHUE CASAC39, CONDOMINIO RAHUE</t>
  </si>
  <si>
    <t xml:space="preserve">MARINEZ  DE ROZAS </t>
  </si>
  <si>
    <t>CRISTOBAL COLON DEPTO 1008</t>
  </si>
  <si>
    <t>EL RODEO</t>
  </si>
  <si>
    <t>EDIFICIO CONCEPTO PEOPLE CONCEPCION, MAIPU DEPTO 304</t>
  </si>
  <si>
    <t>MARINEZ  DE ROZAS  2871</t>
  </si>
  <si>
    <t xml:space="preserve">EL BONITO </t>
  </si>
  <si>
    <t>PICHIDANGUI</t>
  </si>
  <si>
    <t>LOS VILOS</t>
  </si>
  <si>
    <t>CALLE GAMERO DEPTO 102</t>
  </si>
  <si>
    <t>PUKARA DE LASANA, TERRANDINA</t>
  </si>
  <si>
    <t>TABANCURA DEPTO 1502</t>
  </si>
  <si>
    <t>GABRIELA MISTRAL</t>
  </si>
  <si>
    <t>MANUEL CASTRO RAMOS  DEPTO 172, EDIFICIO PANORAMICO TORRE B</t>
  </si>
  <si>
    <t>LAS TORRES , VALLE LO CAMPINO</t>
  </si>
  <si>
    <t xml:space="preserve">AMAPOLA </t>
  </si>
  <si>
    <t>5338B</t>
  </si>
  <si>
    <t>AVENIDA ANDALUE TORRE 4 DEPTO 502</t>
  </si>
  <si>
    <t>LAS FLORES PONIEN TE</t>
  </si>
  <si>
    <t>DSEMINARIO DEPTO 603</t>
  </si>
  <si>
    <t>GRECIA DEPTO 115 TORRE C</t>
  </si>
  <si>
    <t xml:space="preserve">CALLE LADERA </t>
  </si>
  <si>
    <t>IRARRASAVAL DEPTO 1701</t>
  </si>
  <si>
    <t>ISLA SALAS</t>
  </si>
  <si>
    <t>LAS CODORNICES</t>
  </si>
  <si>
    <t>AV. EL PERAL CASA 32</t>
  </si>
  <si>
    <t>CAMINOS BAJOS DE SANTA CRUZ LT MZ A</t>
  </si>
  <si>
    <t>ROSARIO NORTE DEPTO 153</t>
  </si>
  <si>
    <t>MARTIN ALONSO PINZON DEPTO 1802</t>
  </si>
  <si>
    <t>RENGO DEPTO 1302</t>
  </si>
  <si>
    <t>AGUSTINAS DEPTO 102</t>
  </si>
  <si>
    <t>RENATO SANCHEZ DEPTO 103</t>
  </si>
  <si>
    <t>RAPANUI</t>
  </si>
  <si>
    <t>SUECIA DEPTO904</t>
  </si>
  <si>
    <t>PASAJE EL ARRIERO</t>
  </si>
  <si>
    <t>CONDOMONIO LAS TERRAZAS DE KENEDY TORRE A DEPTO 410</t>
  </si>
  <si>
    <t>AVDA. LO MARTINEZ, VILLA EL ESFUERZo</t>
  </si>
  <si>
    <t xml:space="preserve">EL BOSQUE </t>
  </si>
  <si>
    <t>DR PEDRO MARIN DEPTO 52</t>
  </si>
  <si>
    <t xml:space="preserve">NUÑOA </t>
  </si>
  <si>
    <t>ROMERO 332</t>
  </si>
  <si>
    <t>LEWELLYN JONES DEPTO 403</t>
  </si>
  <si>
    <t>CAMINO A BOTROLHUE CASA 14, CONDOMINIO ALTOS MIRASUR</t>
  </si>
  <si>
    <t>TEMUCO</t>
  </si>
  <si>
    <t xml:space="preserve">PASAJE ANCOA </t>
  </si>
  <si>
    <t>SECTOR EL PEÑOL</t>
  </si>
  <si>
    <t>MAULLIN</t>
  </si>
  <si>
    <t>PASAJE KALA, VILLA LOMAS HUASI</t>
  </si>
  <si>
    <t>CALAMA</t>
  </si>
  <si>
    <t>VOLCAN CHOSHUENCO, VALLE VOLCANES</t>
  </si>
  <si>
    <t xml:space="preserve">PUERTO MONTT </t>
  </si>
  <si>
    <t>AVENIDA INDEPENDENCIA DEPTO 1618</t>
  </si>
  <si>
    <t>AVENIDA INDEPENDENCIA DEPTO 1718</t>
  </si>
  <si>
    <t>CONDE DEL MAULE DEPTO 1106</t>
  </si>
  <si>
    <t>NOCEDAL CASA F</t>
  </si>
  <si>
    <t>CALLE SAN RICARDO , VILLA JARDINES SANTA MARIA</t>
  </si>
  <si>
    <t>ATALAYA</t>
  </si>
  <si>
    <t>CAPELLAN FLORENCO INFANTE</t>
  </si>
  <si>
    <t>RAMON CRUZ DEPTO 12</t>
  </si>
  <si>
    <t>SAN CARLOS DE APOQUINDO DEPTO 403B</t>
  </si>
  <si>
    <t>PADRE CORREA DEPTO 503</t>
  </si>
  <si>
    <t>LUIS FRANCO AVALOS , ALTOS GRAN VIA</t>
  </si>
  <si>
    <t>ANTOGASTA</t>
  </si>
  <si>
    <t>CONDOMINIO PLAYA BLANCA AVDA EL PACIFICO</t>
  </si>
  <si>
    <t>HERNAN CORTES DEPTO 702</t>
  </si>
  <si>
    <t>ALONSO DE CORDOVA</t>
  </si>
  <si>
    <t>RANCAGUA , ALTOS DEL PACIFICO</t>
  </si>
  <si>
    <t>VILLA CAUSIÑO CASA 4</t>
  </si>
  <si>
    <t>AV. CAMINO AGRICOLA  DEPTO 1611 C</t>
  </si>
  <si>
    <t xml:space="preserve">MACUL </t>
  </si>
  <si>
    <t>RIO EUFRATES VILLA LOS HEROES DE MAIPU</t>
  </si>
  <si>
    <t>CALLE 2 , DOÑA MATILDE SANFUENTES</t>
  </si>
  <si>
    <t>PASAJE NAVA DEPTO 304</t>
  </si>
  <si>
    <t>LOS MILITARES DEPTO 603</t>
  </si>
  <si>
    <t>PROFESOR RODOLFO LENZ DEPTO 55</t>
  </si>
  <si>
    <t>PASAJE MIAMI</t>
  </si>
  <si>
    <t>LAS VERBENAS DEPTO 712</t>
  </si>
  <si>
    <t>MACUL DEPTO 1507</t>
  </si>
  <si>
    <t>JUAN RAMON JIMENEZ</t>
  </si>
  <si>
    <t>BROWN NORTE DEPTO 201</t>
  </si>
  <si>
    <t>JOSE JOAQUIN VALLEJOS DEPTO 1306</t>
  </si>
  <si>
    <t>EDUARDO ORCHARD DEPTO 503</t>
  </si>
  <si>
    <t>CALLE BENJAMIN LILLO</t>
  </si>
  <si>
    <t>SAN BERMARDO</t>
  </si>
  <si>
    <t>PASAJE MIRAVALLE</t>
  </si>
  <si>
    <t>CELERINO PEREIRA</t>
  </si>
  <si>
    <t>LA GLORIA DEPTO 34</t>
  </si>
  <si>
    <t>OSVALDO GOMEZ ANSIETA</t>
  </si>
  <si>
    <t>SANTA RITA</t>
  </si>
  <si>
    <t>PASAJE 24</t>
  </si>
  <si>
    <t xml:space="preserve">LO ESPEJO </t>
  </si>
  <si>
    <t>MANUEL RODRIGUEZ DEPTO 405 EST 78</t>
  </si>
  <si>
    <t>PASAJE ROMANZA NORTE</t>
  </si>
  <si>
    <t>AVENIDA COLOMBIA DEPTO 109</t>
  </si>
  <si>
    <t>GENERAL GAMBINO DEPTO 202 TORRE EL CANELO 3</t>
  </si>
  <si>
    <t>MIRAVALE</t>
  </si>
  <si>
    <t>FLEMING</t>
  </si>
  <si>
    <t>BOSQUES NATIVOS</t>
  </si>
  <si>
    <t>CAMINO A MELIPILLA, PARCELA 2 SANTA LUCUA</t>
  </si>
  <si>
    <t>CANADA</t>
  </si>
  <si>
    <t>AVENIDA LONQUEN PARADERO 19 LOTE</t>
  </si>
  <si>
    <t xml:space="preserve">CALERA DE TANGO </t>
  </si>
  <si>
    <t>CRISTOBAL COLON DEPTO 906 EDIFICIO PARQUE DE ALICANTES</t>
  </si>
  <si>
    <t>PASAJE PROCESO GONZALEZ</t>
  </si>
  <si>
    <t>AV. EINSTEN</t>
  </si>
  <si>
    <t>CHILE NUEVO PARCELA, LOTE 1F</t>
  </si>
  <si>
    <t>LIBERTADOR BERNARDO OHIGGINS DEPTO 84D</t>
  </si>
  <si>
    <t>ARISTOTELES</t>
  </si>
  <si>
    <t>QUINTAY DEPTO 404</t>
  </si>
  <si>
    <t>AV IRRARAZAVAL DEPTO 1209</t>
  </si>
  <si>
    <t>ANTONIA DENOS</t>
  </si>
  <si>
    <t>CUERNAVACA</t>
  </si>
  <si>
    <t>AVDA SAN CRISTOBAL DEPTO 1303</t>
  </si>
  <si>
    <t>SERRANO DEPTO 1809</t>
  </si>
  <si>
    <t>LAS HERAS DEPTO 42 , REMODELACION IGNACIO SERRANO</t>
  </si>
  <si>
    <t xml:space="preserve">GIBRALTAR </t>
  </si>
  <si>
    <t>OBISPO ORREGO</t>
  </si>
  <si>
    <t>LAS ROZAS CASA 324</t>
  </si>
  <si>
    <t>TERCERA AVENIDA DEPTO  205</t>
  </si>
  <si>
    <t>MAIPU DEPTO 408</t>
  </si>
  <si>
    <t>ELEUTERIO RAMIREZ CASA H</t>
  </si>
  <si>
    <t>YUMBEL</t>
  </si>
  <si>
    <t>CANTIMPLORA , VILLA LA PALMA</t>
  </si>
  <si>
    <t>PULLINQUE</t>
  </si>
  <si>
    <t>SUCRE DEPTO 1206</t>
  </si>
  <si>
    <t>CAMINO DEL CORRAL</t>
  </si>
  <si>
    <t>LA DEHESA</t>
  </si>
  <si>
    <t>RICARDO MORALES</t>
  </si>
  <si>
    <t>MANUEL DE SALAS DEPTO 30</t>
  </si>
  <si>
    <t xml:space="preserve">CHUMILL </t>
  </si>
  <si>
    <t>PASAJE MACHITUN, CONJUNTO PORTAL EL BOSQUE</t>
  </si>
  <si>
    <t>MONTECARMELO</t>
  </si>
  <si>
    <t>BARNECHEA</t>
  </si>
  <si>
    <t>LINCOYAN DEPTO 202</t>
  </si>
  <si>
    <t>RINCONADA EL SALTO CASA B</t>
  </si>
  <si>
    <t>SANTA MONICA , PARQUE SANTA ELVIRA</t>
  </si>
  <si>
    <t>LOS PINOS</t>
  </si>
  <si>
    <t>LA OBRA</t>
  </si>
  <si>
    <t>SAN JOSE DE MAIPO</t>
  </si>
  <si>
    <t>SANTA MAGDALENA  SOFIA DE BARANT CASA 311</t>
  </si>
  <si>
    <t>LAS TEJAS CASA 92 HACIENDA EL PEÑON,LAS VISCACHAS</t>
  </si>
  <si>
    <t>SALITRE</t>
  </si>
  <si>
    <t>LAS TONINAS</t>
  </si>
  <si>
    <t>CAMINO DEL MONTE CASA B5</t>
  </si>
  <si>
    <t>AV. PRESIDENTE RIESCO DEPTO 301C</t>
  </si>
  <si>
    <t>AGUA MARINA</t>
  </si>
  <si>
    <t>LA PEDREGROSA</t>
  </si>
  <si>
    <t>CALLE CARAHUE</t>
  </si>
  <si>
    <t xml:space="preserve">CONDOMINIO SANTA TERISITA LEXIUEU PARCELA </t>
  </si>
  <si>
    <t>TERESA VIAL DEPTO 106</t>
  </si>
  <si>
    <t>TEATINOS DEPTO 203</t>
  </si>
  <si>
    <t>TEATINOS DEPTO 1803</t>
  </si>
  <si>
    <t>TADEO HANKE</t>
  </si>
  <si>
    <t>AVDA. KENNEDY DEPTO 909</t>
  </si>
  <si>
    <t>LLONGOL</t>
  </si>
  <si>
    <t>CALLE CORDILLERA DE LOS ANDES</t>
  </si>
  <si>
    <t>AVDA. NUEVA MARIA ANGELICA CASA 24 CONDOMINIO PYUERTA AZUL</t>
  </si>
  <si>
    <t>CON DE LONQUEN SUR , PARADERO 21 1/2 PARCELA , LOS COPIHUES</t>
  </si>
  <si>
    <t xml:space="preserve">LOS DIAGUITAS </t>
  </si>
  <si>
    <t>21559-18</t>
  </si>
  <si>
    <t>AVDA. LOS LIBERTADORES CASA 6 CONDOMINIO LA TOSCANA</t>
  </si>
  <si>
    <t>EL RODEO CASA 68</t>
  </si>
  <si>
    <t>LLANOS SUBERCASEAUX DEPTO 83</t>
  </si>
  <si>
    <t>ALGERCIRAS</t>
  </si>
  <si>
    <t>PASAJE EL RANCHO</t>
  </si>
  <si>
    <t>CONDOMINIO LOS VELEROS KM 20 AUTOPISTA DEL SOL</t>
  </si>
  <si>
    <t>VEGA DEL AGUA ORIENTE MANZANA 32 LOTE 044</t>
  </si>
  <si>
    <t>SANTIIAGO</t>
  </si>
  <si>
    <t>EL ABAD, PARQUE GABRIELA</t>
  </si>
  <si>
    <t>ARMANDO MOOK DEPTO 1303</t>
  </si>
  <si>
    <t>AVDA. MANUEL ANTONIO MATTA DEPTO 194</t>
  </si>
  <si>
    <t>SANTA ROSA DEPTO 1013</t>
  </si>
  <si>
    <t>ELCIRA ESPINOZA</t>
  </si>
  <si>
    <t>PASAJE TALCAN CONDOMINIO ENSENADA</t>
  </si>
  <si>
    <t>LAS PERDICES CASA N</t>
  </si>
  <si>
    <t>SANTIAGA</t>
  </si>
  <si>
    <t>NATANIEL COX DEPTO 605</t>
  </si>
  <si>
    <t xml:space="preserve">AVENIDA LA MONTAÑA CASA 40 </t>
  </si>
  <si>
    <t>NOVALIZ SUR</t>
  </si>
  <si>
    <t>PASAJE DANTE ALIQUIERI. LAS PALMAS</t>
  </si>
  <si>
    <t>GALVARINO GALLARDO DEPTO 504</t>
  </si>
  <si>
    <t>AVDA. RICARDO CUMMING DEPTO 173</t>
  </si>
  <si>
    <t>BUENOS AIRES</t>
  </si>
  <si>
    <t>CALLE HIJUELAS PONIENTE , SITIO 8</t>
  </si>
  <si>
    <t>SEGUNDA AVENIDA DEPTO 107</t>
  </si>
  <si>
    <t>MANUEL ANTONIO MATTA DEPTO 1602 EDIFICIO ROYAL MARINE</t>
  </si>
  <si>
    <t>CALLE INTERIOR CHILE NUEVO PARCELA L 11</t>
  </si>
  <si>
    <t>CALLE J CASA 2 CONDOMINIO LOS ALAMOS, BRISAS DEL SOL PONIENTE</t>
  </si>
  <si>
    <t xml:space="preserve">APOQUINDO DEPTO 405 TORRE 2 </t>
  </si>
  <si>
    <t>PARQUE DEL ESTE CASA 37</t>
  </si>
  <si>
    <t>SANTA MAR CASA 42</t>
  </si>
  <si>
    <t xml:space="preserve">LONGITUDINAL ANTIGUO </t>
  </si>
  <si>
    <t>MOZTAZAL</t>
  </si>
  <si>
    <t>Apostol San Mateo, Villa San Andres</t>
  </si>
  <si>
    <t>condominio casas de la reina 1, Casa E</t>
  </si>
  <si>
    <t>parcela numero 107 del condominio los morros de hafparren</t>
  </si>
  <si>
    <t>SIMON BOLIVAR, DPTO 212</t>
  </si>
  <si>
    <t>PASAJE 25 SUR</t>
  </si>
  <si>
    <t>AVENIDA CRUZ DE MOLINO DPTO 533</t>
  </si>
  <si>
    <t>SAN SEBASTINA DPTO 141</t>
  </si>
  <si>
    <t>BERTA CORREA, DPTO 106-E</t>
  </si>
  <si>
    <t xml:space="preserve">TORRE BLANCA </t>
  </si>
  <si>
    <t>VARAS MENA 1080 DP 606</t>
  </si>
  <si>
    <t>ORINOCO DEPTO 703</t>
  </si>
  <si>
    <t>CALLE REGIMIENTO DEPTO 304 TORRE 3</t>
  </si>
  <si>
    <t>CALLE BAHIA INGLESA</t>
  </si>
  <si>
    <t>LOS COPIHUES DEPTO 2145</t>
  </si>
  <si>
    <t>CONDOMINIO LA TIRANA, DEPTO 21</t>
  </si>
  <si>
    <t>PLAZA DECHER 2 DEPTO 207</t>
  </si>
  <si>
    <t>LOS ALPES DEPTO 302B</t>
  </si>
  <si>
    <t>PASAJE MAR ADRIATICO</t>
  </si>
  <si>
    <t>RICARDO LYON DEPTO 605B,</t>
  </si>
  <si>
    <t>PASAJE LLICO CASA 1</t>
  </si>
  <si>
    <t>FCO DE VILLAGRA</t>
  </si>
  <si>
    <t>RUTA 55 DE CHILLAN S/N COMUNA DE PINTO TORRE A DEPTO</t>
  </si>
  <si>
    <t>DE PINTO</t>
  </si>
  <si>
    <t>VENTURA BLANCO VIEL</t>
  </si>
  <si>
    <t>TOESCA</t>
  </si>
  <si>
    <t>MANUEL ANTONIO MATTA DEPTO 1602 EDIFICIO ROYAL M,ARINE</t>
  </si>
  <si>
    <t>SAN MARTIN DEPTO 502</t>
  </si>
  <si>
    <t>CALLE REMANSO LOTE 649 MIRADOR 2A</t>
  </si>
  <si>
    <t>LANCUYEN VILLA PORTAL DEL SUR</t>
  </si>
  <si>
    <t>PUNTA ARENAS</t>
  </si>
  <si>
    <t>CALLE EL QUISCON, SITIO LOTEO CERRO SAN LUIS 37</t>
  </si>
  <si>
    <t>ALTOS DE PARQUE NORTE</t>
  </si>
  <si>
    <t>CALLE DEL OVEJERO, TORREON DEL CARMEN</t>
  </si>
  <si>
    <t>AGUIRRE</t>
  </si>
  <si>
    <t>IRARRAZABAL DEPTO 167</t>
  </si>
  <si>
    <t>INDEPENDENCIA DEPTO 207</t>
  </si>
  <si>
    <t>ARGOMEDO DEPA 81</t>
  </si>
  <si>
    <t>COSTA RICA</t>
  </si>
  <si>
    <t>RINCONADA EL SALTO DEPTO 703</t>
  </si>
  <si>
    <t>AMAPOLA CASA 33</t>
  </si>
  <si>
    <t>CALLE DAYSY YAÑEZ GALARCE, CIELOS DEL VALLE</t>
  </si>
  <si>
    <t>NUEVA MARIA ANGELICA CASA 26</t>
  </si>
  <si>
    <t>PASAJE 5 , VILLA LOS CANTAROS</t>
  </si>
  <si>
    <t>AV. QUILIN EL PORTAL DE LA VIÑA</t>
  </si>
  <si>
    <t>VALLE PRINCIPAL</t>
  </si>
  <si>
    <t>ESCRIVADO DE BALAGUER  DEPTO 204 A</t>
  </si>
  <si>
    <t>COMBARBALITA , LA RESEERVA DE CHICUREO, SECTOR ALBA 2</t>
  </si>
  <si>
    <t xml:space="preserve">COLINA </t>
  </si>
  <si>
    <t>CALLE LA CIENCIAS</t>
  </si>
  <si>
    <t>AV CARDENAL SAMORE CASA F1 CONDOMINIO TRINARES DEL ALBA</t>
  </si>
  <si>
    <t xml:space="preserve">VALPARAISO </t>
  </si>
  <si>
    <t>VALPARAISO</t>
  </si>
  <si>
    <t>HUINGAN</t>
  </si>
  <si>
    <t>AVENIDA PACIFICO DEPTO 208</t>
  </si>
  <si>
    <t>PASAJE VIVIANA</t>
  </si>
  <si>
    <t>0720D</t>
  </si>
  <si>
    <t>BERLIN, PARCELA 22</t>
  </si>
  <si>
    <t>HERNANDO DE AGUIRRE DEPTO 11</t>
  </si>
  <si>
    <t>ASIGNADA</t>
  </si>
  <si>
    <t>AV LAGUNA SUR</t>
  </si>
  <si>
    <t xml:space="preserve">PUDAHUEL </t>
  </si>
  <si>
    <t>JUAN JOSE RIVERA</t>
  </si>
  <si>
    <t>CALLE CAMINO PADRE HURTADO CASA PC</t>
  </si>
  <si>
    <t>VARGAS BUSTON DEPTO 1113</t>
  </si>
  <si>
    <t>LOS PLATANOS, VILLA LOS HUERTOS DE LA MAZA</t>
  </si>
  <si>
    <t>LA PINTANA</t>
  </si>
  <si>
    <t>CAMINO DE LA FUENTE SUR</t>
  </si>
  <si>
    <t>PARCELACION SANTA ANA DEL BOLDO</t>
  </si>
  <si>
    <t>SALAR DE TALABRE</t>
  </si>
  <si>
    <t>RINCONADA EL SALTO B</t>
  </si>
  <si>
    <t>ESQUINA BLANCA</t>
  </si>
  <si>
    <t>CAUQUENES DEPTO 2401</t>
  </si>
  <si>
    <t>VOLCAN TACORA</t>
  </si>
  <si>
    <t>PROYECTO LA DEHESA DE LA VIÑITA CASA</t>
  </si>
  <si>
    <t>ROSALES DEPTO 107</t>
  </si>
  <si>
    <t>PARCELA 44 SITIO 6, CERES</t>
  </si>
  <si>
    <t>CALLE BOSQUES NATIVOS</t>
  </si>
  <si>
    <t>SAN ISIDRO DEPTO 904</t>
  </si>
  <si>
    <t>CAPITAN CROBIE DEPTO 143 A</t>
  </si>
  <si>
    <t>HERNAN CORTES DEPTO 17 G</t>
  </si>
  <si>
    <t>NIÑOA</t>
  </si>
  <si>
    <t>ASUNCION</t>
  </si>
  <si>
    <t>MAIPÚ</t>
  </si>
  <si>
    <t>SAN MARTA DE HUECHURABA DEPTO 53D</t>
  </si>
  <si>
    <t>IRARRAZAVAL DEPTO 705A</t>
  </si>
  <si>
    <t>ALMIRANTE OASTENE DEPTO 807</t>
  </si>
  <si>
    <t>PARCELA LOS HUINGNAES LOTE</t>
  </si>
  <si>
    <t>PARCELACION ALTO  EL ROSARIO LOTE</t>
  </si>
  <si>
    <t>PADRE HUERTADO</t>
  </si>
  <si>
    <t>PASAJE DOS</t>
  </si>
  <si>
    <t>JORGE DELANO</t>
  </si>
  <si>
    <t>LAS LUCIERNAGAS</t>
  </si>
  <si>
    <t>SAN ISIDRO DEPTO 1018</t>
  </si>
  <si>
    <t>NICANOR PLAZA CASA 1920F</t>
  </si>
  <si>
    <t>MAR INTERIOR</t>
  </si>
  <si>
    <t>ENRIQUE RICHARD DEPTO703</t>
  </si>
  <si>
    <t>CALLE 14 DE JULIO</t>
  </si>
  <si>
    <t>PALQUI DEPTO 61</t>
  </si>
  <si>
    <t>AVDA DEL MAR DEPTO 1030</t>
  </si>
  <si>
    <t>ANTONIO POUPIN DEPTO 1507</t>
  </si>
  <si>
    <t>ANTONIO POUPIN DEPTO 1505</t>
  </si>
  <si>
    <t>VALLE DEL VIENTO</t>
  </si>
  <si>
    <t>JULIO COBARRUBIAS</t>
  </si>
  <si>
    <t>MARIN DEPTO 810B</t>
  </si>
  <si>
    <t>SIMON BOLIVAR CASA H</t>
  </si>
  <si>
    <t>CALLE LOS DIAMANTES, VILLA LOS HEROES</t>
  </si>
  <si>
    <t>LOS CERRILLOS</t>
  </si>
  <si>
    <t>CERRILOS</t>
  </si>
  <si>
    <t>SANTA VICTORIA DEPTO 403</t>
  </si>
  <si>
    <t>SAN DIEGO  DEPTO 1487 B</t>
  </si>
  <si>
    <t>CAMINO DE LOS ANDES</t>
  </si>
  <si>
    <t>CONDOMINIO SANTA TERESA DE LISEUX PARCELA</t>
  </si>
  <si>
    <t>AVDA. SANTA ROSA</t>
  </si>
  <si>
    <t>LOS CERROS</t>
  </si>
  <si>
    <t xml:space="preserve">TIL TIL </t>
  </si>
  <si>
    <t>AVENIDA 7 LAGUNAS, LOMAS SAN SEBASTIAN DEPTO 606</t>
  </si>
  <si>
    <t>MAIPO</t>
  </si>
  <si>
    <t>PARCELACION SANTA ANA DE TREBULCO</t>
  </si>
  <si>
    <t>AV COLON  DEPTO A 74</t>
  </si>
  <si>
    <t>SAN PABLO DEPTO 1503</t>
  </si>
  <si>
    <t>ALTOS DEL PARQUE PONIENTE CASA 37 , MIRADOR DEL PARQUE</t>
  </si>
  <si>
    <t>SEPULVEDA LEYTON</t>
  </si>
  <si>
    <t>LA HIJUELA SUR CONDOMINIO CASA PARQUE QUILIN</t>
  </si>
  <si>
    <t>LOS TRES ANTONIOS DEPTO 502</t>
  </si>
  <si>
    <t>CALLE TULLIO CALLEGARI BRESADOLA</t>
  </si>
  <si>
    <t>AV. PADRE SERBIA CORREA CASA 197 CONDOMINIO EL SENDERO</t>
  </si>
  <si>
    <t xml:space="preserve">CONDOMINIOLOS COMENDADORES PARCELA </t>
  </si>
  <si>
    <t>RICARDO LYON DEPTO 131</t>
  </si>
  <si>
    <t>EXEQUIEL FERNANDEZ CASA 969</t>
  </si>
  <si>
    <t>AVDA PACIFICO DEPTO 213</t>
  </si>
  <si>
    <t>PARQUE FRONDOSO SUR</t>
  </si>
  <si>
    <t>CANAL MELINKA</t>
  </si>
  <si>
    <t>47-14</t>
  </si>
  <si>
    <t>SAN FRANSISCO DEPTO 209</t>
  </si>
  <si>
    <t>SAN FRANSISCO DEPTO 509</t>
  </si>
  <si>
    <t>SAN FRANSISCO DEPTO 512</t>
  </si>
  <si>
    <t>SAN FRANSISCO DEPTO 709</t>
  </si>
  <si>
    <t>RAMON ROJAS CERVANTES</t>
  </si>
  <si>
    <t>AVENIDA LONGUITUDINAL</t>
  </si>
  <si>
    <t>FUNDO</t>
  </si>
  <si>
    <t>CAMINO PAJARITOS</t>
  </si>
  <si>
    <t>ALVAREZ DEPTO  215</t>
  </si>
  <si>
    <t>VIÑA DEL MAR</t>
  </si>
  <si>
    <t>HELSBY</t>
  </si>
  <si>
    <t xml:space="preserve">FUENTENUEVA </t>
  </si>
  <si>
    <t>AV. BRASIL DEPTO 1217</t>
  </si>
  <si>
    <t>JOSE TOMAS RIDER</t>
  </si>
  <si>
    <t xml:space="preserve">LA CASCADA </t>
  </si>
  <si>
    <t xml:space="preserve">ESTADIO CROATA </t>
  </si>
  <si>
    <t>LOLCO TORRE 1 DEPTO 24</t>
  </si>
  <si>
    <t>PASAJE  PAPA SAN ALEJANDRO CASA ALTO JAHUEL 2</t>
  </si>
  <si>
    <t>AV RINCONADA EL SALTO DEPTO 1205</t>
  </si>
  <si>
    <t>CONDE DEL MAULE DEPTO 2022</t>
  </si>
  <si>
    <t>CAMINO EL ACUEDUCTO CASA 20</t>
  </si>
  <si>
    <t>CALLE PLAZA LOS ESPINOS</t>
  </si>
  <si>
    <t>FUENTE NUEVA, CAMINO LO CAMPINO</t>
  </si>
  <si>
    <t>DIAGONAL SANTA IRENE CASA A</t>
  </si>
  <si>
    <t>PASAJE RIÑIHUE</t>
  </si>
  <si>
    <t>LOS LUCUMOS</t>
  </si>
  <si>
    <t>DECIMA AVENIDA DEPTO 202</t>
  </si>
  <si>
    <t xml:space="preserve"> JOSE PEDRO ALESSANDRI DEPTO 81</t>
  </si>
  <si>
    <t>ABDON CIFUENTES</t>
  </si>
  <si>
    <t>CALETA ADUANA, CUIDAD SATELITE</t>
  </si>
  <si>
    <t>PASAJE NUBIS</t>
  </si>
  <si>
    <t>GRAN AVENIDA</t>
  </si>
  <si>
    <t>LIDIA MORENO DEPTO 502</t>
  </si>
  <si>
    <t>CALLE AVENIDA SUR</t>
  </si>
  <si>
    <t>MANUEL MONTT DEPTO 602</t>
  </si>
  <si>
    <t>CAPELLAN ABARZUA DEPTO 206</t>
  </si>
  <si>
    <t>WASHINGTON</t>
  </si>
  <si>
    <t>IRARRAZAVAL DEPTO 803</t>
  </si>
  <si>
    <t>OSSANDON DEPTO 92</t>
  </si>
  <si>
    <t>PLAYADEL ENCANTO</t>
  </si>
  <si>
    <t>GUANAQUEROS</t>
  </si>
  <si>
    <t>CAPELLAN ABARZUA DEPTO 506</t>
  </si>
  <si>
    <t>AVDA JOSE DOMINGO CAÑAS</t>
  </si>
  <si>
    <t>PIEDRA ROJA</t>
  </si>
  <si>
    <t>PRESIDENTE RIESCO DEPTO 104</t>
  </si>
  <si>
    <t>LAS AÑUÑUCAS</t>
  </si>
  <si>
    <t>POCURO DEPTO 703</t>
  </si>
  <si>
    <t>PASAJE MAR JONICO</t>
  </si>
  <si>
    <t>JOFRE DEPTO 505</t>
  </si>
  <si>
    <t>DINDEPENDENCIA DEPTO 307</t>
  </si>
  <si>
    <t>AV BALMECEDA</t>
  </si>
  <si>
    <t>ARGOMEDO DEPTO 215</t>
  </si>
  <si>
    <t>COMPAÑÍA 105D</t>
  </si>
  <si>
    <t>LAS PALMAS ORIETE</t>
  </si>
  <si>
    <t>OROMPELLO DEPTO 1506</t>
  </si>
  <si>
    <t>ARTURO PRATS DEPTO 26B</t>
  </si>
  <si>
    <t>CALLE BILBAO CASA 11</t>
  </si>
  <si>
    <t>AVENIDA ARGENTINA DEPTO 203</t>
  </si>
  <si>
    <t>PASAJE LOS DAMASCOS</t>
  </si>
  <si>
    <t>LOS ALFAREROS</t>
  </si>
  <si>
    <t>CALETERA AMERICO VESPUCIO DEPTO 206 TORRE C</t>
  </si>
  <si>
    <t>CALLE PROTON DEPTO 103C</t>
  </si>
  <si>
    <t>ROMAN DIAZ DEPTO 903</t>
  </si>
  <si>
    <t>PORTUGAL DEPTO 811</t>
  </si>
  <si>
    <t>KENNEDY DEPTO 507</t>
  </si>
  <si>
    <t>JOSE MANUEL INFANTE DEPTO 157 TORRE A</t>
  </si>
  <si>
    <t>LA VENDIMIA ORIENTE</t>
  </si>
  <si>
    <t>CARMEN MENA DEPTO 54</t>
  </si>
  <si>
    <t>ALEXANDER FLEMING</t>
  </si>
  <si>
    <t>GUEMES CASA B</t>
  </si>
  <si>
    <t>NUEVA EXTREMADURA</t>
  </si>
  <si>
    <t xml:space="preserve">QUINTA NORMAL </t>
  </si>
  <si>
    <t>EL AMANECER</t>
  </si>
  <si>
    <t>PORTUGAL DEPTO  1523</t>
  </si>
  <si>
    <t>VICUÑA MACKENNA DEPTO 13029</t>
  </si>
  <si>
    <t>JOSE MANUEL INFANTE DEPTO 62</t>
  </si>
  <si>
    <t xml:space="preserve">LAS ALONDRAS </t>
  </si>
  <si>
    <t>ABADIA</t>
  </si>
  <si>
    <t xml:space="preserve">ALTOS DEL PARQUE ORIENTE  </t>
  </si>
  <si>
    <t>CALLE SIN NOMBRE , EDIFICIO LAJA CASCADA DEL SUR DEPTO 42</t>
  </si>
  <si>
    <t>CRONISTA GONGORA</t>
  </si>
  <si>
    <t>SITIO , VILUMANQUE</t>
  </si>
  <si>
    <t xml:space="preserve">CONCEPCION </t>
  </si>
  <si>
    <t>SENDERO DEL ALAMO</t>
  </si>
  <si>
    <t xml:space="preserve">MAGNOLIA </t>
  </si>
  <si>
    <t>AV. INDEPENDENCIA DEPTO 111</t>
  </si>
  <si>
    <t>INDEPENDIA</t>
  </si>
  <si>
    <t>DEPARTAMENTAL</t>
  </si>
  <si>
    <t>RINCONADA EL SALTO</t>
  </si>
  <si>
    <t>VOZ DE ARAUCO</t>
  </si>
  <si>
    <t>TRAVESIA DEL SUR</t>
  </si>
  <si>
    <t>JOSE MIGUEL CARRERA DEPTO1803</t>
  </si>
  <si>
    <t xml:space="preserve">ALAMEDA </t>
  </si>
  <si>
    <t>CONTITUCION</t>
  </si>
  <si>
    <t>SAN NICOLAS DEPTO 407</t>
  </si>
  <si>
    <t>EL CALEUCHE</t>
  </si>
  <si>
    <t xml:space="preserve">CERRO NAVIA </t>
  </si>
  <si>
    <t>CERRO NAVIA</t>
  </si>
  <si>
    <t>VALLE GRANDE SANTA TERISITA DE LOS ANDES</t>
  </si>
  <si>
    <t>FUNDO LOS MAQUIS PARCELA 4</t>
  </si>
  <si>
    <t>PORTUGAL DEPTO 1410</t>
  </si>
  <si>
    <t>PASAJE PEDRO LIRA</t>
  </si>
  <si>
    <t>AVDA. CENTENARIO DEPTO 96</t>
  </si>
  <si>
    <t>NATANIEL COX DEPTO 240</t>
  </si>
  <si>
    <t>EL QUILLAY CASA B</t>
  </si>
  <si>
    <t>AV. COLON DEPTO 201</t>
  </si>
  <si>
    <t>CERRO PARANAL D-142</t>
  </si>
  <si>
    <t>TIPO_INFORME</t>
  </si>
  <si>
    <t>TIPO_BIEN</t>
  </si>
  <si>
    <t xml:space="preserve"> HONORARIO_CLIENTE</t>
  </si>
  <si>
    <t>HONORARIO_DESPL</t>
  </si>
  <si>
    <t xml:space="preserve"> HONORARIO_TASADOR</t>
  </si>
  <si>
    <t xml:space="preserve"> HONORARIO_TASADOR_PESOS</t>
  </si>
  <si>
    <t>FECHA_ENCARGO</t>
  </si>
  <si>
    <t>FECHA_TASACION</t>
  </si>
  <si>
    <t>15940264</t>
  </si>
  <si>
    <t>CONSTITUCION</t>
  </si>
  <si>
    <t>TILTIL</t>
  </si>
  <si>
    <t>MOSTAZAL</t>
  </si>
  <si>
    <t>V001</t>
  </si>
  <si>
    <t>V002</t>
  </si>
  <si>
    <t>V003</t>
  </si>
  <si>
    <t>V004</t>
  </si>
  <si>
    <t>V005</t>
  </si>
  <si>
    <t>V006</t>
  </si>
  <si>
    <t>V007</t>
  </si>
  <si>
    <t>V008</t>
  </si>
  <si>
    <t>V009</t>
  </si>
  <si>
    <t>V010</t>
  </si>
  <si>
    <t>V011</t>
  </si>
  <si>
    <t>V012</t>
  </si>
  <si>
    <t>V013</t>
  </si>
  <si>
    <t>V014</t>
  </si>
  <si>
    <t>V015</t>
  </si>
  <si>
    <t>V016</t>
  </si>
  <si>
    <t>V017</t>
  </si>
  <si>
    <t>V018</t>
  </si>
  <si>
    <t>V019</t>
  </si>
  <si>
    <t>V020</t>
  </si>
  <si>
    <t>V021</t>
  </si>
  <si>
    <t>V022</t>
  </si>
  <si>
    <t>V023</t>
  </si>
  <si>
    <t>V024</t>
  </si>
  <si>
    <t>V025</t>
  </si>
  <si>
    <t>V026</t>
  </si>
  <si>
    <t>V027</t>
  </si>
  <si>
    <t>V028</t>
  </si>
  <si>
    <t>V029</t>
  </si>
  <si>
    <t>V030</t>
  </si>
  <si>
    <t>V031</t>
  </si>
  <si>
    <t>V032</t>
  </si>
  <si>
    <t>V033</t>
  </si>
  <si>
    <t>V034</t>
  </si>
  <si>
    <t>V035</t>
  </si>
  <si>
    <t>V036</t>
  </si>
  <si>
    <t>V037</t>
  </si>
  <si>
    <t>V038</t>
  </si>
  <si>
    <t>V039</t>
  </si>
  <si>
    <t>V040</t>
  </si>
  <si>
    <t>V041</t>
  </si>
  <si>
    <t>V042</t>
  </si>
  <si>
    <t>V043</t>
  </si>
  <si>
    <t>V044</t>
  </si>
  <si>
    <t>V045</t>
  </si>
  <si>
    <t>V046</t>
  </si>
  <si>
    <t>V047</t>
  </si>
  <si>
    <t>V048</t>
  </si>
  <si>
    <t>V049</t>
  </si>
  <si>
    <t>V050</t>
  </si>
  <si>
    <t>V051</t>
  </si>
  <si>
    <t>V052</t>
  </si>
  <si>
    <t>V053</t>
  </si>
  <si>
    <t>V056</t>
  </si>
  <si>
    <t>V057</t>
  </si>
  <si>
    <t>V054</t>
  </si>
  <si>
    <t>V055</t>
  </si>
  <si>
    <t>V058</t>
  </si>
  <si>
    <t>V059</t>
  </si>
  <si>
    <t>V060</t>
  </si>
  <si>
    <t>V061</t>
  </si>
  <si>
    <t>V062</t>
  </si>
  <si>
    <t>V063</t>
  </si>
  <si>
    <t>V064</t>
  </si>
  <si>
    <t>V065</t>
  </si>
  <si>
    <t>V066</t>
  </si>
  <si>
    <t>V067</t>
  </si>
  <si>
    <t>V068</t>
  </si>
  <si>
    <t>V069</t>
  </si>
  <si>
    <t>V070</t>
  </si>
  <si>
    <t>V071</t>
  </si>
  <si>
    <t>V072</t>
  </si>
  <si>
    <t>V073</t>
  </si>
  <si>
    <t>V074</t>
  </si>
  <si>
    <t>V075</t>
  </si>
  <si>
    <t>V076</t>
  </si>
  <si>
    <t>V077</t>
  </si>
  <si>
    <t>V078</t>
  </si>
  <si>
    <t>V079</t>
  </si>
  <si>
    <t>V080</t>
  </si>
  <si>
    <t>V081</t>
  </si>
  <si>
    <t>V082</t>
  </si>
  <si>
    <t>V083</t>
  </si>
  <si>
    <t>V084</t>
  </si>
  <si>
    <t>V085</t>
  </si>
  <si>
    <t>V086</t>
  </si>
  <si>
    <t>V087</t>
  </si>
  <si>
    <t>V088</t>
  </si>
  <si>
    <t>V089</t>
  </si>
  <si>
    <t>V090</t>
  </si>
  <si>
    <t>V091</t>
  </si>
  <si>
    <t>V092</t>
  </si>
  <si>
    <t>V093</t>
  </si>
  <si>
    <t>V094</t>
  </si>
  <si>
    <t>V095</t>
  </si>
  <si>
    <t>V096</t>
  </si>
  <si>
    <t>V097</t>
  </si>
  <si>
    <t>V098</t>
  </si>
  <si>
    <t>V099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</si>
  <si>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</si>
  <si>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</si>
  <si>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</si>
  <si>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</si>
  <si>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</si>
  <si>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</si>
  <si>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</si>
  <si>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</si>
  <si>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</si>
  <si>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</si>
  <si>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</si>
  <si>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</si>
  <si>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</si>
  <si>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V115</t>
  </si>
  <si>
    <t>V113</t>
  </si>
  <si>
    <t>V114</t>
  </si>
  <si>
    <t>V114B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</si>
  <si>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</si>
  <si>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</si>
  <si>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</si>
  <si>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</si>
  <si>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</si>
  <si>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</si>
  <si>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</si>
  <si>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</si>
  <si>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</si>
  <si>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</si>
  <si>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</si>
  <si>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</si>
  <si>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</si>
  <si>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</si>
  <si>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</si>
  <si>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</si>
  <si>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</si>
  <si>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</si>
  <si>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</si>
  <si>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</si>
  <si>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</si>
  <si>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</si>
  <si>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</si>
  <si>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</si>
  <si>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</si>
  <si>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</si>
  <si>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</si>
  <si>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</si>
  <si>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</si>
  <si>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</si>
  <si>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</si>
  <si>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</si>
  <si>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</si>
  <si>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</si>
  <si>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</si>
  <si>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</si>
  <si>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</si>
  <si>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</si>
  <si>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</si>
  <si>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</si>
  <si>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</si>
  <si>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</si>
  <si>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</si>
  <si>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</si>
  <si>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</si>
  <si>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</si>
  <si>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</si>
  <si>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</si>
  <si>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</si>
  <si>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</si>
  <si>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</si>
  <si>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</si>
  <si>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</si>
  <si>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</si>
  <si>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</si>
  <si>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</si>
  <si>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</si>
  <si>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</si>
  <si>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V176</t>
  </si>
  <si>
    <t>V177</t>
  </si>
  <si>
    <t>V178</t>
  </si>
  <si>
    <t>V179</t>
  </si>
  <si>
    <t>V180</t>
  </si>
  <si>
    <t>V181</t>
  </si>
  <si>
    <t>V182</t>
  </si>
  <si>
    <t>V163</t>
  </si>
  <si>
    <t>V175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</si>
  <si>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</si>
  <si>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</si>
  <si>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</si>
  <si>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</si>
  <si>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</si>
  <si>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</si>
  <si>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</si>
  <si>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</si>
  <si>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</si>
  <si>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</si>
  <si>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VILLARRICA</t>
  </si>
  <si>
    <t>B156</t>
  </si>
  <si>
    <t>B157</t>
  </si>
  <si>
    <t>B158</t>
  </si>
  <si>
    <t>B159</t>
  </si>
  <si>
    <t>B160</t>
  </si>
  <si>
    <t>B341</t>
  </si>
  <si>
    <t>B-171</t>
  </si>
  <si>
    <t>263-15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</si>
  <si>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</si>
  <si>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</si>
  <si>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</si>
  <si>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</si>
  <si>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</si>
  <si>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</si>
  <si>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</si>
  <si>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</si>
  <si>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</si>
  <si>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</si>
  <si>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</si>
  <si>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</si>
  <si>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</si>
  <si>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</si>
  <si>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</si>
  <si>
    <t>B016</t>
  </si>
  <si>
    <t>B017</t>
  </si>
  <si>
    <t>B018</t>
  </si>
  <si>
    <t>B019</t>
  </si>
  <si>
    <t>B020</t>
  </si>
  <si>
    <t>B021</t>
  </si>
  <si>
    <t>B022</t>
  </si>
  <si>
    <t>B023</t>
  </si>
  <si>
    <t>B024</t>
  </si>
  <si>
    <t>B025</t>
  </si>
  <si>
    <t>B026</t>
  </si>
  <si>
    <t>B027</t>
  </si>
  <si>
    <t>B028</t>
  </si>
  <si>
    <t>B029</t>
  </si>
  <si>
    <t>B030</t>
  </si>
  <si>
    <t>B031</t>
  </si>
  <si>
    <t>B032</t>
  </si>
  <si>
    <t>B033</t>
  </si>
  <si>
    <t>B034</t>
  </si>
  <si>
    <t>B035</t>
  </si>
  <si>
    <t>B036</t>
  </si>
  <si>
    <t>B037</t>
  </si>
  <si>
    <t>B038</t>
  </si>
  <si>
    <t>B039</t>
  </si>
  <si>
    <t>B040</t>
  </si>
  <si>
    <t>B041</t>
  </si>
  <si>
    <t>B042</t>
  </si>
  <si>
    <t>B043</t>
  </si>
  <si>
    <t>B044</t>
  </si>
  <si>
    <t>B045</t>
  </si>
  <si>
    <t>B046</t>
  </si>
  <si>
    <t>B047</t>
  </si>
  <si>
    <t>B048</t>
  </si>
  <si>
    <t>B049</t>
  </si>
  <si>
    <t>B050</t>
  </si>
  <si>
    <t>B051</t>
  </si>
  <si>
    <t>B052</t>
  </si>
  <si>
    <t>B053</t>
  </si>
  <si>
    <t>B054</t>
  </si>
  <si>
    <t>B055</t>
  </si>
  <si>
    <t>B056</t>
  </si>
  <si>
    <t>B057</t>
  </si>
  <si>
    <t>B058</t>
  </si>
  <si>
    <t>B059</t>
  </si>
  <si>
    <t>B060</t>
  </si>
  <si>
    <t>B061</t>
  </si>
  <si>
    <t>B062</t>
  </si>
  <si>
    <t>B063</t>
  </si>
  <si>
    <t>B064</t>
  </si>
  <si>
    <t>B065</t>
  </si>
  <si>
    <t>B066</t>
  </si>
  <si>
    <t>B067</t>
  </si>
  <si>
    <t>B068</t>
  </si>
  <si>
    <t>B069</t>
  </si>
  <si>
    <t>B070</t>
  </si>
  <si>
    <t>B071</t>
  </si>
  <si>
    <t>B072</t>
  </si>
  <si>
    <t>B073</t>
  </si>
  <si>
    <t>B074</t>
  </si>
  <si>
    <t>B075</t>
  </si>
  <si>
    <t>B076</t>
  </si>
  <si>
    <t>B077</t>
  </si>
  <si>
    <t>B078</t>
  </si>
  <si>
    <t>B079</t>
  </si>
  <si>
    <t>B080</t>
  </si>
  <si>
    <t>B081</t>
  </si>
  <si>
    <t>B082</t>
  </si>
  <si>
    <t>B083</t>
  </si>
  <si>
    <t>B084</t>
  </si>
  <si>
    <t>B085</t>
  </si>
  <si>
    <t>B086</t>
  </si>
  <si>
    <t>B087</t>
  </si>
  <si>
    <t>B088</t>
  </si>
  <si>
    <t>B089</t>
  </si>
  <si>
    <t>B090</t>
  </si>
  <si>
    <t>B091</t>
  </si>
  <si>
    <t>B092</t>
  </si>
  <si>
    <t>B093</t>
  </si>
  <si>
    <t>B094</t>
  </si>
  <si>
    <t>B095</t>
  </si>
  <si>
    <t>B096</t>
  </si>
  <si>
    <t>B097</t>
  </si>
  <si>
    <t>B098</t>
  </si>
  <si>
    <t>B099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</si>
  <si>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</si>
  <si>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</si>
  <si>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</si>
  <si>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</si>
  <si>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</si>
  <si>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</si>
  <si>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</si>
  <si>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</si>
  <si>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</si>
  <si>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</si>
  <si>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</si>
  <si>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</si>
  <si>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</si>
  <si>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</si>
  <si>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</si>
  <si>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</si>
  <si>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</si>
  <si>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</si>
  <si>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</si>
  <si>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</si>
  <si>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</si>
  <si>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</si>
  <si>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</si>
  <si>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</si>
  <si>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</si>
  <si>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</si>
  <si>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</si>
  <si>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</si>
  <si>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</si>
  <si>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</si>
  <si>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</si>
  <si>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</si>
  <si>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</si>
  <si>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</si>
  <si>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</si>
  <si>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</si>
  <si>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</si>
  <si>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</si>
  <si>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</si>
  <si>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</si>
  <si>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</si>
  <si>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</si>
  <si>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</si>
  <si>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</si>
  <si>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</si>
  <si>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</si>
  <si>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</si>
  <si>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</si>
  <si>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</si>
  <si>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</si>
  <si>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</si>
  <si>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</si>
  <si>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</si>
  <si>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</si>
  <si>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</si>
  <si>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</si>
  <si>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</si>
  <si>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</si>
  <si>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</si>
  <si>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</si>
  <si>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</si>
  <si>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</si>
  <si>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</si>
  <si>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</si>
  <si>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</si>
  <si>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</si>
  <si>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</si>
  <si>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</si>
  <si>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</si>
  <si>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</si>
  <si>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</si>
  <si>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</si>
  <si>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</si>
  <si>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</si>
  <si>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</si>
  <si>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</si>
  <si>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</si>
  <si>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</si>
  <si>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</si>
  <si>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</si>
  <si>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</si>
  <si>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</si>
  <si>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</si>
  <si>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</si>
  <si>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</si>
  <si>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</si>
  <si>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</si>
  <si>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</si>
  <si>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</si>
  <si>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</si>
  <si>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</si>
  <si>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</si>
  <si>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</si>
  <si>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</si>
  <si>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</si>
  <si>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</si>
  <si>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</si>
  <si>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</si>
  <si>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</si>
  <si>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</si>
  <si>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</si>
  <si>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</si>
  <si>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</si>
  <si>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</si>
  <si>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</si>
  <si>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</si>
  <si>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</si>
  <si>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</si>
  <si>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</si>
  <si>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</si>
  <si>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</si>
  <si>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</si>
  <si>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</si>
  <si>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</si>
  <si>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</si>
  <si>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</si>
  <si>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</si>
  <si>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</si>
  <si>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</si>
  <si>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</si>
  <si>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</si>
  <si>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</si>
  <si>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</si>
  <si>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</si>
  <si>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</si>
  <si>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</si>
  <si>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</si>
  <si>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</si>
  <si>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</si>
  <si>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</si>
  <si>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</si>
  <si>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</si>
  <si>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</si>
  <si>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</si>
  <si>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</si>
  <si>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</si>
  <si>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</si>
  <si>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</si>
  <si>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</si>
  <si>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</si>
  <si>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</si>
  <si>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</si>
  <si>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</si>
  <si>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</si>
  <si>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</si>
  <si>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</si>
  <si>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</si>
  <si>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</si>
  <si>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</si>
  <si>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</si>
  <si>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</si>
  <si>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</si>
  <si>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</si>
  <si>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</si>
  <si>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</si>
  <si>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</si>
  <si>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</si>
  <si>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</si>
  <si>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</si>
  <si>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</si>
  <si>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</si>
  <si>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</si>
  <si>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</si>
  <si>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</si>
  <si>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</si>
  <si>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</si>
  <si>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</si>
  <si>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</si>
  <si>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</si>
  <si>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</si>
  <si>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</si>
  <si>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</si>
  <si>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</si>
  <si>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</si>
  <si>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</si>
  <si>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B280</t>
  </si>
  <si>
    <t>B281</t>
  </si>
  <si>
    <t>B282</t>
  </si>
  <si>
    <t>B283</t>
  </si>
  <si>
    <t>B284</t>
  </si>
  <si>
    <t>B285</t>
  </si>
  <si>
    <t>B286</t>
  </si>
  <si>
    <t>B287</t>
  </si>
  <si>
    <t>B288</t>
  </si>
  <si>
    <t>B289</t>
  </si>
  <si>
    <t>B290</t>
  </si>
  <si>
    <t>B291</t>
  </si>
  <si>
    <t>B292</t>
  </si>
  <si>
    <t>B293</t>
  </si>
  <si>
    <t>B294</t>
  </si>
  <si>
    <t>B295</t>
  </si>
  <si>
    <t>B296</t>
  </si>
  <si>
    <t>B297</t>
  </si>
  <si>
    <t>B298</t>
  </si>
  <si>
    <t>B299</t>
  </si>
  <si>
    <t>B300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</si>
  <si>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</si>
  <si>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</si>
  <si>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</si>
  <si>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</si>
  <si>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</si>
  <si>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</si>
  <si>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</si>
  <si>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</si>
  <si>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</si>
  <si>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</si>
  <si>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</si>
  <si>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</si>
  <si>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</si>
  <si>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</si>
  <si>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</si>
  <si>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</si>
  <si>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</si>
  <si>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</si>
  <si>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</si>
  <si>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</si>
  <si>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</si>
  <si>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</si>
  <si>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</si>
  <si>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</si>
  <si>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</si>
  <si>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</si>
  <si>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</si>
  <si>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</si>
  <si>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</si>
  <si>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B330</t>
  </si>
  <si>
    <t>B331</t>
  </si>
  <si>
    <t>B332</t>
  </si>
  <si>
    <t>B334</t>
  </si>
  <si>
    <t>B335</t>
  </si>
  <si>
    <t>B336</t>
  </si>
  <si>
    <t>B337</t>
  </si>
  <si>
    <t>B338</t>
  </si>
  <si>
    <t>B339</t>
  </si>
  <si>
    <t>B342</t>
  </si>
  <si>
    <t>B343</t>
  </si>
  <si>
    <t>B344</t>
  </si>
  <si>
    <t>b335</t>
  </si>
  <si>
    <t>B340</t>
  </si>
  <si>
    <t>B345</t>
  </si>
  <si>
    <t>B346</t>
  </si>
  <si>
    <t>B347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</si>
  <si>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</si>
  <si>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</si>
  <si>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</si>
  <si>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</si>
  <si>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</si>
  <si>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</si>
  <si>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</si>
  <si>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</si>
  <si>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</si>
  <si>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</si>
  <si>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</si>
  <si>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</si>
  <si>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</si>
  <si>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</si>
  <si>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</si>
  <si>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</si>
  <si>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</si>
  <si>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</si>
  <si>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</si>
  <si>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</si>
  <si>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</si>
  <si>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</si>
  <si>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</si>
  <si>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</si>
  <si>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B373</t>
  </si>
  <si>
    <t>B374</t>
  </si>
  <si>
    <t>B375</t>
  </si>
  <si>
    <t>B376</t>
  </si>
  <si>
    <t>B377</t>
  </si>
  <si>
    <t>B378</t>
  </si>
  <si>
    <t>B379</t>
  </si>
  <si>
    <t>B380</t>
  </si>
  <si>
    <t>B381</t>
  </si>
  <si>
    <t>B382</t>
  </si>
  <si>
    <t>B383</t>
  </si>
  <si>
    <t>B384</t>
  </si>
  <si>
    <t>B385</t>
  </si>
  <si>
    <t>B386</t>
  </si>
  <si>
    <t>B387</t>
  </si>
  <si>
    <t>B388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</si>
  <si>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</si>
  <si>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</si>
  <si>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</si>
  <si>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</si>
  <si>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</si>
  <si>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</si>
  <si>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</si>
  <si>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</si>
  <si>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</si>
  <si>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</si>
  <si>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</si>
  <si>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</si>
  <si>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</si>
  <si>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</si>
  <si>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</si>
  <si>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</si>
  <si>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</si>
  <si>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</si>
  <si>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</si>
  <si>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</si>
  <si>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</si>
  <si>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</si>
  <si>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</si>
  <si>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B413</t>
  </si>
  <si>
    <t>B414</t>
  </si>
  <si>
    <t>B415</t>
  </si>
  <si>
    <t>B416</t>
  </si>
  <si>
    <t>B417</t>
  </si>
  <si>
    <t>B418</t>
  </si>
  <si>
    <t>B419</t>
  </si>
  <si>
    <t>EDUARDO FRODDEN KELLY</t>
  </si>
  <si>
    <t>JOSE MIGUEL SOLAR RAMOS</t>
  </si>
  <si>
    <t>ROBIN BRUNDELL</t>
  </si>
  <si>
    <t>FRANCISCO BERRIOS GAJARDO</t>
  </si>
  <si>
    <t>DANA CERDA TORO</t>
  </si>
  <si>
    <t>NICTON VALDIVIA MAGGI</t>
  </si>
  <si>
    <t>LORENZO NORAMBUENA FARIAS</t>
  </si>
  <si>
    <t>MARIA FERNANDA JUNCO SOTOMAYOR</t>
  </si>
  <si>
    <t>SANDRA ARRIAGADA NUÑEZ</t>
  </si>
  <si>
    <t>SANTIAGO POTES OPSINA</t>
  </si>
  <si>
    <t>RODRIGO ZERENE SALAMANCA</t>
  </si>
  <si>
    <t>HARVEST HOLDING SPA</t>
  </si>
  <si>
    <t>MARIA JOSE DELGADO ZURITA</t>
  </si>
  <si>
    <t>PATRICIA MONJES MC HUGH</t>
  </si>
  <si>
    <t>FABIAN VALENZUELA ESCOBEDO</t>
  </si>
  <si>
    <t>CLAUDIO CID MEDINA</t>
  </si>
  <si>
    <t>JACQUELINE ALEGRIA LEMUS</t>
  </si>
  <si>
    <t>JUAN PABLO RODRIGUEZ FERRER</t>
  </si>
  <si>
    <t>MARIA ISABEL CRESPO ARANDA</t>
  </si>
  <si>
    <t>MARIA ANGELICA PONCE CAMPUSANO</t>
  </si>
  <si>
    <t>INVERSION Y COMERCIAL CANBAR UNO</t>
  </si>
  <si>
    <t>MARCELA CAMILA CHAPAS CRUZ</t>
  </si>
  <si>
    <t>TECHVALUE</t>
  </si>
  <si>
    <t>JORGE EDUARDO LANDETA PARRA</t>
  </si>
  <si>
    <t>IRENE KEFALOPOULOS SOTO</t>
  </si>
  <si>
    <t>JUAN ANDRES TRONCOSO MORALES</t>
  </si>
  <si>
    <t>PABLO QUEZADA PAVEZ</t>
  </si>
  <si>
    <t>AIRLIFE CHILE S.A.</t>
  </si>
  <si>
    <t>SOC CONST ESTRUCT METALICAS Y OBRAS MENORES LTDA</t>
  </si>
  <si>
    <t>FRESIA DE LA PURISIMA CORDOVA ESTRADA</t>
  </si>
  <si>
    <t>HECTOR ALEXIS CHANDIA SEPULVEDA</t>
  </si>
  <si>
    <t>MERCEDES RAMIREZ FERNANDEZ</t>
  </si>
  <si>
    <t>XIMENA EMELINA MIRANDA ROMO</t>
  </si>
  <si>
    <t>NATALIA FRANCISCA SAINI AGUILERA</t>
  </si>
  <si>
    <t>ANDRO IVAN VIDAL GALLARDO</t>
  </si>
  <si>
    <t>LORETO LOPEZ CARVAJAL</t>
  </si>
  <si>
    <t>JUAN MANUEL AGUILERA MORALES</t>
  </si>
  <si>
    <t>JUAN ALEJANDRO ASALGADO NUÑEZ</t>
  </si>
  <si>
    <t>MARK ROOKES</t>
  </si>
  <si>
    <t>PATRICIO VALENZUELA PUNTARELLI</t>
  </si>
  <si>
    <t>IARA ARENILLAS PEY</t>
  </si>
  <si>
    <t>FABIOLA VALDERRAMA</t>
  </si>
  <si>
    <t>ANDREA ZAMORANO LOPEZ</t>
  </si>
  <si>
    <t>VERONICA ROJAS FERNANDEZ</t>
  </si>
  <si>
    <t>MANUEL ESQUIVEL CARVAJAL</t>
  </si>
  <si>
    <t>LUIS ALBERTO VEGA LETELIER</t>
  </si>
  <si>
    <t>DANIELA MEDINA OSSES</t>
  </si>
  <si>
    <t>PABLO GALLARDO LICHTENEGGER</t>
  </si>
  <si>
    <t>RATTAN KUMAR LADWANI</t>
  </si>
  <si>
    <t>CARMEN GLORIA CERDA CASTILLO</t>
  </si>
  <si>
    <t>JULIO NOVOA SEPULVEDA</t>
  </si>
  <si>
    <t>SERGIO MELO HERRERA</t>
  </si>
  <si>
    <t>SERV DE ING Y DISEÑO J M CANCINO Y CIA LTDA</t>
  </si>
  <si>
    <t>ERIK PIO LEIVA PIÑA</t>
  </si>
  <si>
    <t>MACARENA PEÑA CORTES</t>
  </si>
  <si>
    <t>MARIA CONTRERAS PARDO</t>
  </si>
  <si>
    <t>LAURA CARDENAS GUZMAN</t>
  </si>
  <si>
    <t>RAUL MANCILLA ESTAY</t>
  </si>
  <si>
    <t>LUIS QUIROGA BUSTAMANTE</t>
  </si>
  <si>
    <t>HERNAN ALEJANDRO OSORIO MUNDACA</t>
  </si>
  <si>
    <t>GERMAN BRAVO BARROS</t>
  </si>
  <si>
    <t>DANIEL HERNAN PAEZ GONZALEZ</t>
  </si>
  <si>
    <t>MARIA DE LA PAZ DIAZ LAZCANO</t>
  </si>
  <si>
    <t>PABLO CHENEVEY HONOUR</t>
  </si>
  <si>
    <t>YESSICA GODOY OSORIO</t>
  </si>
  <si>
    <t>ALEJANDRA TCHIMINO NAHMIAS</t>
  </si>
  <si>
    <t>FILOMENA NARVAEZ ELGUETA</t>
  </si>
  <si>
    <t>JUAN GUILLERMO VIVADO PORTALES</t>
  </si>
  <si>
    <t>RENATO POBLETE LINZMAYER</t>
  </si>
  <si>
    <t>MARIA CRISTINA VASQUEZ OVALLE</t>
  </si>
  <si>
    <t>JAIME MOZO BALLACEY</t>
  </si>
  <si>
    <t>VALENTINA HEYERMANN RIOS</t>
  </si>
  <si>
    <t>DIEGO CHOMALI KATTAN</t>
  </si>
  <si>
    <t>LUIS NORIEGA SAN ROMAN</t>
  </si>
  <si>
    <t>FLORENCIA LARREA EDWARDS</t>
  </si>
  <si>
    <t>JUAN EMILIO DJABER CELEDON</t>
  </si>
  <si>
    <t>FELIPE MEYER DE PABLO</t>
  </si>
  <si>
    <t>MIGUEL ANDRES OLMEDO GOMEZ</t>
  </si>
  <si>
    <t>EMILIO HERLGUERO GAHONA</t>
  </si>
  <si>
    <t>NICOLAS VALENZUELA LEVI</t>
  </si>
  <si>
    <t>JOSE MIGUEL DE LA CUESTA GALVEZ</t>
  </si>
  <si>
    <t>RODRIGO DOPOUY BUNSTER</t>
  </si>
  <si>
    <t>CECILIA GUZMAN SILVA</t>
  </si>
  <si>
    <t>CARLOS ANDRES REYES MERCANDINO</t>
  </si>
  <si>
    <t>CAROLINA FIGUEROA GOMEZ</t>
  </si>
  <si>
    <t>MARIA MARGOT ZAPATA AVILA</t>
  </si>
  <si>
    <t>RICARDO ARTURO HAAS SILVA</t>
  </si>
  <si>
    <t>YESLAINGE FUENTES ALLAIRE</t>
  </si>
  <si>
    <t>PLASTICOS MONTESA</t>
  </si>
  <si>
    <t>SOLEDAD VERONICA SEPULVEDA PANTOJA</t>
  </si>
  <si>
    <t>INVERSIONES DEL SUR LTDA</t>
  </si>
  <si>
    <t>RICARDO RABAGLIATI BORIE</t>
  </si>
  <si>
    <t>JAIME CONDELL GATICA</t>
  </si>
  <si>
    <t>RUBEN OCARANZA MARTINEZ</t>
  </si>
  <si>
    <t>PATRICIA ROJAS SEPULVEDA</t>
  </si>
  <si>
    <t>JUAN PABLO GREZ GUBBINS</t>
  </si>
  <si>
    <t>SERGIO RIQUELME BECERRA INGENIERIA</t>
  </si>
  <si>
    <t>EUSEBIO LUARCA CATALAN</t>
  </si>
  <si>
    <t>CRISTIAN GALVEZ ARRIAGADA</t>
  </si>
  <si>
    <t>LUCA NECCHI</t>
  </si>
  <si>
    <t>JORGE IGNACIO FAJARDO FUENTEALBA</t>
  </si>
  <si>
    <t>MATIAS PADRON SANCHEZ</t>
  </si>
  <si>
    <t>DOMINGO LAMA LAMA</t>
  </si>
  <si>
    <t>DANIELA CHRISTINA HOFFMANN BERGENFREID</t>
  </si>
  <si>
    <t>CLAUDIO BARROS MONTENEGRO</t>
  </si>
  <si>
    <t>CRISTIAN GONZALEZ TELLO</t>
  </si>
  <si>
    <t>ZHENXING PAN</t>
  </si>
  <si>
    <t>RODRIGO PEREZ BURUCKER</t>
  </si>
  <si>
    <t>TUNNING INGENIERIA LTDA</t>
  </si>
  <si>
    <t>JORGE MANUEL ROJAS YAÑEZ</t>
  </si>
  <si>
    <t>HUGO ESPINAL GUZMAN</t>
  </si>
  <si>
    <t>EBIS DELGADO GARAY</t>
  </si>
  <si>
    <t>SEIGARD CHILE S.A.</t>
  </si>
  <si>
    <t>MARCELO OBANDO MAYORGA</t>
  </si>
  <si>
    <t>ALEX PACI ZAMBRA</t>
  </si>
  <si>
    <t>PATRICIO CRISTI LAURICH</t>
  </si>
  <si>
    <t>JAVIER FRANCISCO CAAMAÑO CHACON</t>
  </si>
  <si>
    <t>ORLANDO ARIEL BORGEL AGUILERA</t>
  </si>
  <si>
    <t>INVERSIONES ULEX CHILE LTDA</t>
  </si>
  <si>
    <t>MARIA VERONICA CORREA WALKER</t>
  </si>
  <si>
    <t>ALBERTO CARLOS ENRIQUE OVIEDO GARCES</t>
  </si>
  <si>
    <t>GLORIA PATRICIA GONZALEZ ROJAS</t>
  </si>
  <si>
    <t>JOSE MIGUEL GUTIERREZ CHACOFF</t>
  </si>
  <si>
    <t>FRANCISCO JOSE CUGNIET VASQUEZ</t>
  </si>
  <si>
    <t>ALEJANDRO CHOLAKY CABEZAS</t>
  </si>
  <si>
    <t>MARIA CONSUELO SIMUNOVIC GARCIA</t>
  </si>
  <si>
    <t>JACQUELINE GAC MUÑOZ</t>
  </si>
  <si>
    <t>LEONOR AMADO GUZMAN</t>
  </si>
  <si>
    <t>INVERSIONES SANTA VERONICA LTDA</t>
  </si>
  <si>
    <t>ECSYS SISTEMAS TERMOENERGETICOS</t>
  </si>
  <si>
    <t>JUAN CARLOS ESPINOLA DE LA VEGA</t>
  </si>
  <si>
    <t>ADRIANA RIVERA CABEZAS</t>
  </si>
  <si>
    <t>KEYLA BIERI RIQUELME LEON</t>
  </si>
  <si>
    <t>VERONICA AGUAYO LEAL</t>
  </si>
  <si>
    <t>EDUARDO SEGUNDO ARAVENA CASTRO</t>
  </si>
  <si>
    <t>MIGUEL ALBERTO SILVA RODRIGUEZ</t>
  </si>
  <si>
    <t>JORGE SIERRA</t>
  </si>
  <si>
    <t>GUIDO HERNAN MORA GONZALEZ</t>
  </si>
  <si>
    <t>GLORIA ALEXIS GARATE PEDEMONTE</t>
  </si>
  <si>
    <t>RICARDO GAMEROFF PEIRIR</t>
  </si>
  <si>
    <t>RAINER FUENTEALBA</t>
  </si>
  <si>
    <t>ROMINA RACCIATTI</t>
  </si>
  <si>
    <t>ANDRES PATRICIO ARRIAGADA VENTURINI</t>
  </si>
  <si>
    <t>RS BULBS</t>
  </si>
  <si>
    <t>JAIME LEAL PONCE</t>
  </si>
  <si>
    <t>PATRICIA BARAHONA FRIAS</t>
  </si>
  <si>
    <t>CRISTIAN ALEJANDRO ACEVEDO MUENA</t>
  </si>
  <si>
    <t>ADRIANA GARRETON PRADO</t>
  </si>
  <si>
    <t>INMOBILIARIA MIO VERDE LOS BRAVOS LTDA</t>
  </si>
  <si>
    <t>JORGE ANDRES REYES ALEGRIA</t>
  </si>
  <si>
    <t>VICTOR ALLENDE MORENO</t>
  </si>
  <si>
    <t>JOHN RIQUELME Y CIA LTDA</t>
  </si>
  <si>
    <t>CARLOS GUILLERMO MONZON HERNANDEZ</t>
  </si>
  <si>
    <t>ARQUITECTURA GESTION ARQ</t>
  </si>
  <si>
    <t>SOLEDAD GONZALEZ VIDAL</t>
  </si>
  <si>
    <t>ORLANDO JAVIER FELMER ELGUETA</t>
  </si>
  <si>
    <t>MANUELA GONZALEZ ALMONACID</t>
  </si>
  <si>
    <t>ROBERT ANDREW MAYNE NICHOLLS SECULL</t>
  </si>
  <si>
    <t>DANIELLA ALEJANDRA MANCILLA MILLARD</t>
  </si>
  <si>
    <t>JUAN ALCAINO PALMA</t>
  </si>
  <si>
    <t>EDUARDO MEDEL MUÑOZ</t>
  </si>
  <si>
    <t>PATRICIA ELENA RODRIGUEZ ARANEDA</t>
  </si>
  <si>
    <t>CAMILO ENRIQUE GONZALEZ JARAQUEMADA</t>
  </si>
  <si>
    <t>JOSE MIGUEL VILLABLANCA MALDONADO</t>
  </si>
  <si>
    <t>HUMBERTO ADRIAN DIAZ VERA</t>
  </si>
  <si>
    <t>SEBASTIAN RUIZ-TAGLE</t>
  </si>
  <si>
    <t>ANDREA LORETO RODRIGUEZ CONTRERAS</t>
  </si>
  <si>
    <t>PAMELA VERONICA SANDINO DE RUYT</t>
  </si>
  <si>
    <t>NICHOLAS ANDREW LEVINE</t>
  </si>
  <si>
    <t>ANDRES HERRADA FORESTANI</t>
  </si>
  <si>
    <t>ALINA DE LAS MERCEDES CANDIA PEREZ</t>
  </si>
  <si>
    <t>VICTOR CASANOVA CANTILLANOS</t>
  </si>
  <si>
    <t>MARCELA LUCIANA UBEDA</t>
  </si>
  <si>
    <t>DANIEL MONTEDONICO VIO</t>
  </si>
  <si>
    <t>LORENZO SOTO ALFERO</t>
  </si>
  <si>
    <t>MAURICIO HERALDO DIAZ SANHUEZA</t>
  </si>
  <si>
    <t>JORGE PEREZ HARTARD</t>
  </si>
  <si>
    <t>COMERCIAL RODRIGUEZ</t>
  </si>
  <si>
    <t>JUAN PABLO BUSQUETS SANHUEZA</t>
  </si>
  <si>
    <t>MONICA MEDALLA MENA</t>
  </si>
  <si>
    <t>MARCELO GARAY</t>
  </si>
  <si>
    <t>FELIPE SOLE ABAD</t>
  </si>
  <si>
    <t>RUDY ARACENA ROJAS</t>
  </si>
  <si>
    <t>PATRICIO CIFUENTES TRINCADO</t>
  </si>
  <si>
    <t>PAULINA ALEJANDRA CASTILLO HENRIQUEZ</t>
  </si>
  <si>
    <t>HORACIO SIMS MENDEZ</t>
  </si>
  <si>
    <t>COMERCIAL E INDUSTRIAL IN DUC</t>
  </si>
  <si>
    <t>ABDUL SAMIR HISSAMI DOMINGUEZ</t>
  </si>
  <si>
    <t>INVERSIONES TERRA SANTA</t>
  </si>
  <si>
    <t>ELIZABETH JAMETT SOTO</t>
  </si>
  <si>
    <t>GIANNINA NANETTE FRANCO CAMPOS</t>
  </si>
  <si>
    <t>SERGIO VARELA LEAMMERMANN</t>
  </si>
  <si>
    <t>FRANCISCO SEGUEL KING</t>
  </si>
  <si>
    <t>FERNANDO RODRIGO CASTILLO CARVAJAL</t>
  </si>
  <si>
    <t>VICTOR MAGNAN MALDONADO</t>
  </si>
  <si>
    <t>PATRICIA VACCIA IZAMI</t>
  </si>
  <si>
    <t>MARCO ANTONIO MORALES CAMPILLAY</t>
  </si>
  <si>
    <t>ANDRES VERGARA</t>
  </si>
  <si>
    <t>CRISTIAN TITO WILCKENS URETA</t>
  </si>
  <si>
    <t>ALVARO DUEÑAS SEPULVEDA</t>
  </si>
  <si>
    <t>NELLY CATALINA ARZICH CROCCO</t>
  </si>
  <si>
    <t>LORENA ALBORNOZ URBINA</t>
  </si>
  <si>
    <t>ALEXIS ANDRES ARELLANO NEIRA</t>
  </si>
  <si>
    <t>JORGE VERGARA JOANNON</t>
  </si>
  <si>
    <t>SEBASTIAN MIRANDA PINILLA</t>
  </si>
  <si>
    <t>IVAN ULISES SANHUEZA GONZALEZ</t>
  </si>
  <si>
    <t>GONZALO MENICHETTI TASSARA</t>
  </si>
  <si>
    <t>JOSE MUÑOZ NAVARRO</t>
  </si>
  <si>
    <t>BEATRIZ HERNANDEZ VALDERRAMA</t>
  </si>
  <si>
    <t>FRANCISCO JAVIER LOPEZ CARCAMO</t>
  </si>
  <si>
    <t>GABRIELA CARDENAS FUENTES</t>
  </si>
  <si>
    <t>MARIA PAZ GUZMAN ESCOBAR</t>
  </si>
  <si>
    <t>DAVID DAMGE</t>
  </si>
  <si>
    <t>NICOLAS AGUSTIN SANGUINETTI</t>
  </si>
  <si>
    <t>GONZALO ROSAS BARRENECHEA</t>
  </si>
  <si>
    <t>CARLOS SEGUEL ROJAS</t>
  </si>
  <si>
    <t>VICENTE ZEGERS MARIN</t>
  </si>
  <si>
    <t>FELIPE OLIVARES OLIVARES</t>
  </si>
  <si>
    <t>MARCO MORALES CAMPILLAY</t>
  </si>
  <si>
    <t>LUIS FELIPE ENGDAHL GUTIERREZ</t>
  </si>
  <si>
    <t>SERGIO IRIARTE DIAZ</t>
  </si>
  <si>
    <t>ANGELICA GONZALEZ ZENTENO</t>
  </si>
  <si>
    <t>RODRIGO ALBERTO NADER LOPEZ</t>
  </si>
  <si>
    <t>PAULO SACKEL PARRA</t>
  </si>
  <si>
    <t>MARIO GAZITUA SWETT</t>
  </si>
  <si>
    <t>MIGUEL ANGEL OCARANZA AGUILERA</t>
  </si>
  <si>
    <t>FRANCISCO JAVIER BRAVO CRUZ</t>
  </si>
  <si>
    <t>MAX RODRIGO ARAVENA ARELLANO</t>
  </si>
  <si>
    <t>MARIA TERESA CHIRINO PERALTA</t>
  </si>
  <si>
    <t>CLAUDIO MIRANDA GRAINDORGE</t>
  </si>
  <si>
    <t>ANGEL SEARA RIVERA</t>
  </si>
  <si>
    <t>CARLOS RICARDO HERNANDEZ LOPEZ</t>
  </si>
  <si>
    <t>JORGE DACARET ZAROR</t>
  </si>
  <si>
    <t>MICHEL MEHECH HIRANE</t>
  </si>
  <si>
    <t>ROBERTO MARIANO SANCHEZ</t>
  </si>
  <si>
    <t>ALEJANDRO MAINO MARTINEZ</t>
  </si>
  <si>
    <t>RICARDO LABRAÑA VERGARA</t>
  </si>
  <si>
    <t>RAFAEL ROJAS PAREDES</t>
  </si>
  <si>
    <t>MARCELO TAGLE REEVE</t>
  </si>
  <si>
    <t>PABLO MELEJ</t>
  </si>
  <si>
    <t>JUAN CAMPOS SANCHEZ</t>
  </si>
  <si>
    <t>JOSE OMAR AYALA MADRID</t>
  </si>
  <si>
    <t>CLAUDIA CARMONA BARRAZA</t>
  </si>
  <si>
    <t>ASTRID RAMIREZ ARRIAGADA</t>
  </si>
  <si>
    <t>JUAN REINALDO ABARCA ABARCA</t>
  </si>
  <si>
    <t>MARIO ANTONIO RAMIREZ QUINTANA</t>
  </si>
  <si>
    <t>FRANCISCO ANTONIO SEPULVEDA CARO</t>
  </si>
  <si>
    <t>ERNESTO SANDOVAL ORELLANA</t>
  </si>
  <si>
    <t>MONICA VENEGAS</t>
  </si>
  <si>
    <t>LUIS SALOMON VIDANIA FRENK</t>
  </si>
  <si>
    <t>LUIS CONTRERAS JORQUERA</t>
  </si>
  <si>
    <t>ALEJANDRO RIVEROS NAVARRO</t>
  </si>
  <si>
    <t>EMPRESA DE APOYO OPERACIONAL LTDA</t>
  </si>
  <si>
    <t>GERMAN FUENTES SANHUEZA</t>
  </si>
  <si>
    <t>IMPORTADORA Y COMERCIAL HILACHAS</t>
  </si>
  <si>
    <t>JORGE BARRAZA LANTZ</t>
  </si>
  <si>
    <t>RODRIGO PORTUGUES CHERNIAVSKY</t>
  </si>
  <si>
    <t>PUNTO PERU</t>
  </si>
  <si>
    <t>MARIA ELISA CANTERO</t>
  </si>
  <si>
    <t>PABLO MAUREIRA LOPEZ</t>
  </si>
  <si>
    <t>JULIA PARRA SAAVEDRA</t>
  </si>
  <si>
    <t>ANDRES RICARDO LAUSEN RUHE</t>
  </si>
  <si>
    <t>CRISTIAN TAPIA LOPEZ</t>
  </si>
  <si>
    <t>KHEOPS</t>
  </si>
  <si>
    <t>INVERSIONES E INMOBILIARIA DEIKA LTDA</t>
  </si>
  <si>
    <t>JOSE SILVA JERIA</t>
  </si>
  <si>
    <t>JUAN ENRIQUE MUNITA BENNETT</t>
  </si>
  <si>
    <t>JOSE PATRICIO NAVARRETE OÑATE</t>
  </si>
  <si>
    <t>MARIA SOLEDAD QUIROGA MEDAURA</t>
  </si>
  <si>
    <t>JORGE ERNESTO SOLIS MATURANA</t>
  </si>
  <si>
    <t>DANIEL DIEZ MUÑOZ</t>
  </si>
  <si>
    <t>ELISA MENA ALARCON</t>
  </si>
  <si>
    <t>RODRIGO QUIJADA PLUBINS</t>
  </si>
  <si>
    <t>MARCELO SALAS LOPEZ</t>
  </si>
  <si>
    <t>LUIS ENRIQUE QUEZADA CONTRERAS</t>
  </si>
  <si>
    <t>INMOBILIARIA E INDUSTRIAL EMILIO LAZEN EIRL</t>
  </si>
  <si>
    <t>CONSTRUCTORA TRAVESIA SPA</t>
  </si>
  <si>
    <t>CLAUDIA PEREZ AGUAYO</t>
  </si>
  <si>
    <t>ALFREDO LANDIVAR VALDIVIA</t>
  </si>
  <si>
    <t>JAIME OYARZO NEIRA</t>
  </si>
  <si>
    <t>CONSTANZA URZUA FARIAS</t>
  </si>
  <si>
    <t>ALEX WOMPNER GALLARDO</t>
  </si>
  <si>
    <t>JOSE MANUEL SANCHEZ CVITANIC</t>
  </si>
  <si>
    <t>ARIEL PEREYRA</t>
  </si>
  <si>
    <t>ALBERTO NICOLAS COSTANZI</t>
  </si>
  <si>
    <t>ANDRE MENARD POUPIN</t>
  </si>
  <si>
    <t>ARNOLDO SCHAFFNER MEEDER</t>
  </si>
  <si>
    <t>ANA COUSINARD SOTO</t>
  </si>
  <si>
    <t>MAURICIO UBEDA DOMINGUEZ</t>
  </si>
  <si>
    <t>MARIO MORA MANSILLA</t>
  </si>
  <si>
    <t>MARIA EUGENIA MUÑOZ GONZALEZ</t>
  </si>
  <si>
    <t>JOSE ROBERTO CABRERA TORO</t>
  </si>
  <si>
    <t>CLAUDIO COMPARINI GREZ</t>
  </si>
  <si>
    <t>PIA BRAVO SILVA</t>
  </si>
  <si>
    <t>FRANCISCO JOSE ROJAS PRADO</t>
  </si>
  <si>
    <t>BORIS DANIEL PLAZA LIRA</t>
  </si>
  <si>
    <t>LUIS ACEVEDO GIGLIO</t>
  </si>
  <si>
    <t>ANA GUISELA VALDES CORDOVA</t>
  </si>
  <si>
    <t>KAREN SALGADO</t>
  </si>
  <si>
    <t>GUSTAVO MUÑOZ PLAZA</t>
  </si>
  <si>
    <t>JULIO CARRERA ZLATAR</t>
  </si>
  <si>
    <t>JONATHAN RODRIGUEZ GUTIERREZ</t>
  </si>
  <si>
    <t>MONTSERRAT JOFRE SAINTE MARIE</t>
  </si>
  <si>
    <t>MARITZA RAVANAL PARRA</t>
  </si>
  <si>
    <t>XIMENA SALVATIERRA GATICA</t>
  </si>
  <si>
    <t>ERCOLE OPPICI ESCUTI</t>
  </si>
  <si>
    <t>LILIANA ALARCON GONZALEZ</t>
  </si>
  <si>
    <t>COMERCIALIZADORA CONSORCIO</t>
  </si>
  <si>
    <t>MAURO ANDRES PIZARRO CRUZ</t>
  </si>
  <si>
    <t>HARRY FLEEGE BROWN</t>
  </si>
  <si>
    <t>SERGIO ANDRES LEHUEDE CERDA</t>
  </si>
  <si>
    <t>CLEMENTE ISLA ORTEGA</t>
  </si>
  <si>
    <t>LUIS ALBERTO NAVARRETE ROJAS</t>
  </si>
  <si>
    <t>BORIS ANDRES MOLINA BASCUR</t>
  </si>
  <si>
    <t>CINTHIA DANIELA DEL POMTE PONCE</t>
  </si>
  <si>
    <t>IGNACIO SILVA AYARZA</t>
  </si>
  <si>
    <t>ANDRES ESTEBAN MARCOLETA CALDERA</t>
  </si>
  <si>
    <t>EVELING ELIZABETH EISELE QUINTANA</t>
  </si>
  <si>
    <t>CARLOS ALBERTO OLIVARES JORQUERA</t>
  </si>
  <si>
    <t>LEONARDO ALBERTO DEL VALLE LARA</t>
  </si>
  <si>
    <t>ISAURA ORTEGA PARRA</t>
  </si>
  <si>
    <t>RODRIGO MONSALVE BECERRA</t>
  </si>
  <si>
    <t>KATHERINE GODOY BAEZ</t>
  </si>
  <si>
    <t>RICARDO JIMENEZ ARAYA</t>
  </si>
  <si>
    <t>SEBASTIAN ALEJANDRO SOTO JOO</t>
  </si>
  <si>
    <t>ALVARO VELOSO DONOSO</t>
  </si>
  <si>
    <t>CLAUDIA MOYA PIZARRO</t>
  </si>
  <si>
    <t>EUGENIO ROJAS FERRER</t>
  </si>
  <si>
    <t>LUIS BURGOS SARAVIA</t>
  </si>
  <si>
    <t>SUSANA NUÑEZ TOLEDO</t>
  </si>
  <si>
    <t>RICARDO VALENZUELA BASUALTO</t>
  </si>
  <si>
    <t>SOLARI INVERSIONES LIMITADA</t>
  </si>
  <si>
    <t>INCOSEG LIMITADA</t>
  </si>
  <si>
    <t>ERICK OMAR HERNANDEZ SANDOVAL</t>
  </si>
  <si>
    <t>RODRIGO CARRASCO SANDOVAL</t>
  </si>
  <si>
    <t>ALEJANDRO USEN VICENCIO</t>
  </si>
  <si>
    <t>RODOLFO PLASS LARRAIN</t>
  </si>
  <si>
    <t>LUIS CARMONA</t>
  </si>
  <si>
    <t>LOS PIMIENTOS SPA</t>
  </si>
  <si>
    <t>JOSE MUÑOZ CASTAÑEDA</t>
  </si>
  <si>
    <t>JORGE PEREIRA AGUIRRE</t>
  </si>
  <si>
    <t>CRISTIAN BARRES MARTICORENA</t>
  </si>
  <si>
    <t>ELIZABETH ROJAS HERRERA</t>
  </si>
  <si>
    <t>LUIS STUARDO CORREA</t>
  </si>
  <si>
    <t>DANIEL DIAZ CORTES</t>
  </si>
  <si>
    <t>CAROLINA PIA GOMEZ GARRIDO</t>
  </si>
  <si>
    <t>GUILLERMO CARVAJAL PLAZA</t>
  </si>
  <si>
    <t>COMERCIAL VAGIO LTDA</t>
  </si>
  <si>
    <t>PATRICIO POZO ORTEGA</t>
  </si>
  <si>
    <t>PABLO JOFRE RIVANO</t>
  </si>
  <si>
    <t>ERICA FIGUEROA BAEZA</t>
  </si>
  <si>
    <t>OSCAR GALVEZ REYES</t>
  </si>
  <si>
    <t>EFREN WILLIAMSON MUÑOZ</t>
  </si>
  <si>
    <t>LUIS ALEJANDRO AGUILERA MELLA</t>
  </si>
  <si>
    <t>ISABEL TERAN REYES</t>
  </si>
  <si>
    <t>ASECENCION ARELLANO ORTEGA</t>
  </si>
  <si>
    <t>MONICA GALLARDO CERON</t>
  </si>
  <si>
    <t>SOCIEDAD COMERCIAL CANEO</t>
  </si>
  <si>
    <t>RODRIGO FRITZ BURGOS</t>
  </si>
  <si>
    <t>ANDREA HERRERA PEREZ</t>
  </si>
  <si>
    <t>CHRISTIAN CONCHA BARRAZA</t>
  </si>
  <si>
    <t>DISTRIBUIDORA SIETE LTDA</t>
  </si>
  <si>
    <t>MARIA EUGENIA MALDONADO CUELLAR</t>
  </si>
  <si>
    <t>RICHARD RETAMALES CONTRERAS</t>
  </si>
  <si>
    <t>JUAN MALDONADO BRAVO</t>
  </si>
  <si>
    <t>FLORENCIA FALCONE ASSLER</t>
  </si>
  <si>
    <t>LUIS FELIPE BARBIERI SAENZ</t>
  </si>
  <si>
    <t>MARIA VICTORIA LETELIER SOLAR</t>
  </si>
  <si>
    <t>SERGIO TORO ARAYA</t>
  </si>
  <si>
    <t>CLAUDIA MIRANDA SANHUEZA</t>
  </si>
  <si>
    <t>PABLO WALLACH BEOVIC</t>
  </si>
  <si>
    <t>JUAN CARLOS PARRA RAMIREZ</t>
  </si>
  <si>
    <t>CRISTOBAL BASOALTO REBOLLEDO</t>
  </si>
  <si>
    <t>RODRIGO FLORES ASPE</t>
  </si>
  <si>
    <t>LORETO VERA LOPEZ</t>
  </si>
  <si>
    <t>CRISTOBAL MORENO</t>
  </si>
  <si>
    <t>IVAN BALTANAS</t>
  </si>
  <si>
    <t>LORENA GONZALEZ TRAICHEVIC</t>
  </si>
  <si>
    <t>MARIA DIAZ LAZCANO</t>
  </si>
  <si>
    <t>FERNANDO IVAN CAMPOS MOSQUEIRA</t>
  </si>
  <si>
    <t>ROMINA ALEJANDRA ZAPATA PEREZ</t>
  </si>
  <si>
    <t>ERIC FIGUEROA SAN MARTIN</t>
  </si>
  <si>
    <t>SUSANA ANDREA JOFRE HERRERA</t>
  </si>
  <si>
    <t>MANUEL JOSE AYALA ALMARZA</t>
  </si>
  <si>
    <t>ROBERTO GUTIERREZ</t>
  </si>
  <si>
    <t>LUIS HERNAN PEZOA ALVAREZ</t>
  </si>
  <si>
    <t>MANUEL ALEJANDRO RIOS FUENTEALBA</t>
  </si>
  <si>
    <t>EVELYN ANGEL MORENO</t>
  </si>
  <si>
    <t>FRANCISCA ORREGO ASTORGA</t>
  </si>
  <si>
    <t>PAOLA ESPARZA VALENZUELA</t>
  </si>
  <si>
    <t>JAIME RUBILAR</t>
  </si>
  <si>
    <t>RICARDO RIQUELME UGARTE</t>
  </si>
  <si>
    <t>PEDRO MICHEL MATHEU ITE</t>
  </si>
  <si>
    <t>ANDREA GIACAMAN CARDENAS</t>
  </si>
  <si>
    <t>BERNARDO VON BECK SCHAETZ</t>
  </si>
  <si>
    <t>CRISTIAN ACEITUNO VERA</t>
  </si>
  <si>
    <t>ALVARO DEL BARRIO REYNA</t>
  </si>
  <si>
    <t>FERNANDO OLGUIN TORO</t>
  </si>
  <si>
    <t>CHRISTIAN PEREIRA CASTILLO</t>
  </si>
  <si>
    <t>CARLA CONCHA CERDA</t>
  </si>
  <si>
    <t>ARIEL MORALES RIVERA</t>
  </si>
  <si>
    <t>ALEXANDER DABNER OLIVARES</t>
  </si>
  <si>
    <t>ALFONSO YAÑEZ FERNANDEZ</t>
  </si>
  <si>
    <t>JORGE LLORENS ALARCON</t>
  </si>
  <si>
    <t>PATRICIO MARTINEZ FERNANDEZ</t>
  </si>
  <si>
    <t>DARWIN YAÑEZ HENRIQUEZ</t>
  </si>
  <si>
    <t>INVERSIONES LOS MAITENES</t>
  </si>
  <si>
    <t>PEDRO VASQUEZ ORTEGA</t>
  </si>
  <si>
    <t>JUAN ROJAS VASCONCELO</t>
  </si>
  <si>
    <t>CLAUDIO CARVAJAL PAVEZ</t>
  </si>
  <si>
    <t>GUILLERMO MATURANA PICON</t>
  </si>
  <si>
    <t>FERNANDA GANA AMENABAR</t>
  </si>
  <si>
    <t>VICTORIA LOPEZ CARRASCO</t>
  </si>
  <si>
    <t>MARIA JOSE GUAYAMA</t>
  </si>
  <si>
    <t>DIEGO DICARLO</t>
  </si>
  <si>
    <t>ACTIVOS Y PROYECTOS LTDA</t>
  </si>
  <si>
    <t>MARCELA PINO CONEJEROS</t>
  </si>
  <si>
    <t>MARIECHEN IPINZA OBERG</t>
  </si>
  <si>
    <t>JUAN PABLO ORTEGA FERNANDEZ</t>
  </si>
  <si>
    <t>GERARDO IMBARACK DAGACH</t>
  </si>
  <si>
    <t>RAQUEL VARGAS Y CIA LTDA</t>
  </si>
  <si>
    <t>MARIA LORENA MORALES CELIS</t>
  </si>
  <si>
    <t>CLAUDIO PEREDO VALENZUELA</t>
  </si>
  <si>
    <t>ERIC FUENTES MEDINA</t>
  </si>
  <si>
    <t>MARIO SARRAT GONZALEZ</t>
  </si>
  <si>
    <t>JOSE MIGUEL ZAVALA CONTRERAS</t>
  </si>
  <si>
    <t>JEANETTE AVAYU WAISSBLUTH</t>
  </si>
  <si>
    <t>JOSE AUGUSTO FLORES FARIAS</t>
  </si>
  <si>
    <t>OSVALDO PABLO TRUJILLO CASTRO</t>
  </si>
  <si>
    <t>JUAN MARIN RIFFO</t>
  </si>
  <si>
    <t>FRANCISCO GALDAMES ACOSTA</t>
  </si>
  <si>
    <t>ALVARO CASANOVA VARGAS</t>
  </si>
  <si>
    <t>ANGELA URBINA VEJAR</t>
  </si>
  <si>
    <t>SUSANA CALDERON LIBERONA</t>
  </si>
  <si>
    <t>WALTER OJEDA CATALAN</t>
  </si>
  <si>
    <t>ERIKA CARTAGENA CARTAGENA</t>
  </si>
  <si>
    <t>BELEN BARAHONA RODRIGUEZ</t>
  </si>
  <si>
    <t>JAIME MUÑOZ ARROYO</t>
  </si>
  <si>
    <t>EDUARDO PRIETO GONZALEZ</t>
  </si>
  <si>
    <t>LUZ REYES VALDIVIESO</t>
  </si>
  <si>
    <t>ANA ROMINA ESPARZA CAMPOS</t>
  </si>
  <si>
    <t>PATRICIA VILLALOBOS CORTES</t>
  </si>
  <si>
    <t>RAUL MOLINA CAVIERES</t>
  </si>
  <si>
    <t>EDITA HERNANDEZ SOTO</t>
  </si>
  <si>
    <t>ERICK SALDAÑA CABRERA</t>
  </si>
  <si>
    <t>FREDY GONZALEZ CARO</t>
  </si>
  <si>
    <t>JORGE ATTON MAYORGA</t>
  </si>
  <si>
    <t>DANIELA PRADENAS PEREZ</t>
  </si>
  <si>
    <t>ORLANDO PEREZ MENA</t>
  </si>
  <si>
    <t>CARLOS DIAZ PACHECO</t>
  </si>
  <si>
    <t>JOHN CIFUENTES VELIZ</t>
  </si>
  <si>
    <t>ANA MARIA CARDENAS PEREZ</t>
  </si>
  <si>
    <t>JAIME JAQUE OLIVERA</t>
  </si>
  <si>
    <t>ARIEL GALLARDO GONZALEZ</t>
  </si>
  <si>
    <t>CLAUDIO RETAMAL UMPIERREZ</t>
  </si>
  <si>
    <t>MH COMMPUTACION LTDA</t>
  </si>
  <si>
    <t>CARLOS FUENTES GAJARDO</t>
  </si>
  <si>
    <t>MAURICIO RODRIGUEZ FUENTES</t>
  </si>
  <si>
    <t>ROSA FUENTES HERRERA</t>
  </si>
  <si>
    <t>JAIME VERA CONTRERAS</t>
  </si>
  <si>
    <t>FERNANDO FERREYROS FERREYROS</t>
  </si>
  <si>
    <t>MARCELA PERINETTI RODRIGUEZ</t>
  </si>
  <si>
    <t>CAROLINA MORALES BAEZA</t>
  </si>
  <si>
    <t>ROBERTO CAUWELAERT OUVRARD</t>
  </si>
  <si>
    <t>ANTONIO HIDALGO ALVAREZ</t>
  </si>
  <si>
    <t>MARIO LAZO LOPEZ</t>
  </si>
  <si>
    <t>MAXIMILIANO ALAMO LATRACH</t>
  </si>
  <si>
    <t>JORGE ACUÑA SEGUEL</t>
  </si>
  <si>
    <t>BORIS GUERRERO RODRIGUEZ</t>
  </si>
  <si>
    <t>SOCIEDAD DE INVERSIONES S</t>
  </si>
  <si>
    <t>EDUARDO SANZANA ARCE</t>
  </si>
  <si>
    <t>YOLANDA LEON QUEZADA</t>
  </si>
  <si>
    <t>GIOVANNA FUENTES CABELLO</t>
  </si>
  <si>
    <t>NESTOR VALENCIA VALENCIA</t>
  </si>
  <si>
    <t>CRISTIAN RODRIGUEZ IBAÑEZ</t>
  </si>
  <si>
    <t>GERMAN PONCE SANCHEZ</t>
  </si>
  <si>
    <t>LUCIANO SEGOVIA GONZALEZ</t>
  </si>
  <si>
    <t>PATRICIA GARCIA REYES</t>
  </si>
  <si>
    <t>BRIAN YOUNG HANSEN</t>
  </si>
  <si>
    <t>JOSE COLLIO HUENUN</t>
  </si>
  <si>
    <t>RODRIGO PINO OCAMPO</t>
  </si>
  <si>
    <t>CAROLINA QUEZADA RIQUELME</t>
  </si>
  <si>
    <t>JORGE CRETTON MELO</t>
  </si>
  <si>
    <t>VITTORIO FIUME TAMBLAY</t>
  </si>
  <si>
    <t>PATRICIO SILVA ALVAREZ</t>
  </si>
  <si>
    <t>MAURICIO ARIAS QUEZADA</t>
  </si>
  <si>
    <t>GEORGE VEGA GAVILAN</t>
  </si>
  <si>
    <t>LORENA RODRIGUEZ ORELLANA</t>
  </si>
  <si>
    <t>MAURICIO SANCHEZ MALLET</t>
  </si>
  <si>
    <t>LORETO MATTA RIVEROS</t>
  </si>
  <si>
    <t>DANIEL VALLE CARMONA</t>
  </si>
  <si>
    <t>ANA MARIA BARRIA ECHEGUE</t>
  </si>
  <si>
    <t>GLADYS CARO CANALES</t>
  </si>
  <si>
    <t>MAURICIO EBESPERGER GONZALEZ</t>
  </si>
  <si>
    <t>FREDDY CHIVITE CAMPOS</t>
  </si>
  <si>
    <t>ALVARO EMILIO ZARATE ACEVEDO</t>
  </si>
  <si>
    <t>DANIELLA PACHECO TARIFEÑO</t>
  </si>
  <si>
    <t>LORENA PADILLA VALDERRAMA</t>
  </si>
  <si>
    <t>INVERSION VILLA LAS HORTENCIAS</t>
  </si>
  <si>
    <t>GEMA GONZALEZ OLAVE</t>
  </si>
  <si>
    <t>MANUEL RIOS FUENTEALBA</t>
  </si>
  <si>
    <t>GONZALO DIAZ WETTLIN</t>
  </si>
  <si>
    <t>JORGE ARAYA CEPEDA</t>
  </si>
  <si>
    <t>RODRIGO PEREIRA</t>
  </si>
  <si>
    <t>MAURICIO HERRERA ZAPATA</t>
  </si>
  <si>
    <t>EDITH RIQUELME ARAVENA</t>
  </si>
  <si>
    <t>VICTOR ANDRES REINOSO CORALES</t>
  </si>
  <si>
    <t>MARGARITA DEL CARMEN REYES</t>
  </si>
  <si>
    <t>FLOWTECH VENTILACION</t>
  </si>
  <si>
    <t>DANIELA VELASQUEZ INOSTROZA</t>
  </si>
  <si>
    <t>SEBASTIAN RUZ LOYOLA</t>
  </si>
  <si>
    <t>SERGIO CIFUENTES GAJARDO</t>
  </si>
  <si>
    <t>PABLO HERMAN VARELA</t>
  </si>
  <si>
    <t>MARISOL DEL CARMEN SEPULVEDA</t>
  </si>
  <si>
    <t>TRANSPORTE VASQUEZ</t>
  </si>
  <si>
    <t>OSCAR SANDOVAL SALAZAR</t>
  </si>
  <si>
    <t>GUSTAVO SEPULVEDA CORDERO</t>
  </si>
  <si>
    <t>CARLOS GARATE GOLDSACK</t>
  </si>
  <si>
    <t>MARIA ALEJANDRA FERNANADEZ M</t>
  </si>
  <si>
    <t>FRANCISCO SANCHEZ ARRIETA</t>
  </si>
  <si>
    <t>MICHAEL MARSHALLI SAN MARTIN</t>
  </si>
  <si>
    <t>VICTOR OSVALDO FERNANDEZ S</t>
  </si>
  <si>
    <t>INVERSIONES RCL LIMITADA</t>
  </si>
  <si>
    <t>SERGIO VARELA LAEMMERMANN</t>
  </si>
  <si>
    <t>GABRIELA PINTO NUÑEZ</t>
  </si>
  <si>
    <t>MARIA BERNAL NAVARRETE</t>
  </si>
  <si>
    <t>JORGE ROSALES SILVA</t>
  </si>
  <si>
    <t>ALEJANDRO ROMERO ELIAS</t>
  </si>
  <si>
    <t>ALLAN MIX VIDAL</t>
  </si>
  <si>
    <t>DANIELA HOFFMANN</t>
  </si>
  <si>
    <t>JOSE ALBERTO CHAVEZ MONARES</t>
  </si>
  <si>
    <t>JOHN ALARCON ROMAN</t>
  </si>
  <si>
    <t>PEDRO ZAPATA GONZALEZ</t>
  </si>
  <si>
    <t>FERNANDO GODOY BUSTAMANTE</t>
  </si>
  <si>
    <t>BENJAMIN DEL VALLE RAMIREZ</t>
  </si>
  <si>
    <t>FABIO  DE AL FUENTE FIGUEROA</t>
  </si>
  <si>
    <t>ANDREA RAMOS ARRIAGADA</t>
  </si>
  <si>
    <t>INVERSIONES TECNOGROUP LTDA</t>
  </si>
  <si>
    <t>JUAN DURAN AVALOS</t>
  </si>
  <si>
    <t>CARLOS ULLOA SIERPE</t>
  </si>
  <si>
    <t>DANIELA VASQUEZ NORAMBUENA</t>
  </si>
  <si>
    <t>JAIME EDUARDO RIVERA MALDONADO</t>
  </si>
  <si>
    <t>EDUARDO ROUBICK ROJAS</t>
  </si>
  <si>
    <t>ENRIQUE OLIVA</t>
  </si>
  <si>
    <t>ANNIE STANGE WARNER</t>
  </si>
  <si>
    <t>PATRICIO ACEVEDO GAETE</t>
  </si>
  <si>
    <t>CRISTOBAL HERRERA</t>
  </si>
  <si>
    <t>ALEJANDRO SANHUEZA MORA</t>
  </si>
  <si>
    <t>ELIOT GARATE RAMIREZ</t>
  </si>
  <si>
    <t>JOSE MARIA ROCA JORQUERA</t>
  </si>
  <si>
    <t>CLAUDIO CALDERON CASTRO</t>
  </si>
  <si>
    <t>CARLOS PUIG ZUÑIGA</t>
  </si>
  <si>
    <t>JUAN GALVEZ LEIVA</t>
  </si>
  <si>
    <t>INVERSIONES YURI PEZOA SANCHEZ EIRL</t>
  </si>
  <si>
    <t>MANUEL PONCE FERREIRA</t>
  </si>
  <si>
    <t>LUIS ALEJANDRO CORDER TAPIA</t>
  </si>
  <si>
    <t>HECTOR SANCHEZ ZAMORANO</t>
  </si>
  <si>
    <t>ITALO MOSCIATTI JIMENEZ</t>
  </si>
  <si>
    <t>SOCIEDAD COMERCIAL ARRIAGADA</t>
  </si>
  <si>
    <t>ASENCION ANGELA ARELLANO ORTEGA</t>
  </si>
  <si>
    <t>PAMELA GUZMAN CAMPOS</t>
  </si>
  <si>
    <t>GONZALO ZANZANA DUARTE</t>
  </si>
  <si>
    <t>ASENCION ARELLANO ORTEGA</t>
  </si>
  <si>
    <t>CLAUDIA CONTRERAS FIGUEROA</t>
  </si>
  <si>
    <t>ALEXIS SOTO MESSINA</t>
  </si>
  <si>
    <t>MARIO NUÑEZ MORAN</t>
  </si>
  <si>
    <t>LEONARDO FIDELLI TORRES</t>
  </si>
  <si>
    <t>CRISTIAN HENRIQUEZ LOPEZ</t>
  </si>
  <si>
    <t>ANDRES DIAZ GONZALEZ</t>
  </si>
  <si>
    <t>GIAN CARLO FUENTES NOA</t>
  </si>
  <si>
    <t>JORGE ESQUIVEL IBARRA</t>
  </si>
  <si>
    <t>JOHANNA FERNANADEZ LEON</t>
  </si>
  <si>
    <t>BLAS RODRIGUEZ VERA</t>
  </si>
  <si>
    <t>MARCELO RUIS OLAVE</t>
  </si>
  <si>
    <t>CLAUDIO PINTO HENRIQUEZ</t>
  </si>
  <si>
    <t>INV. VILLA LAS HORTENCIAS</t>
  </si>
  <si>
    <t>GUILLERMO COLOMA ALVAREZ</t>
  </si>
  <si>
    <t>EDWARD SOCIAS SOCIAS</t>
  </si>
  <si>
    <t>KAMAL VIDAL GAZAUE</t>
  </si>
  <si>
    <t>MARIO SOUDY HERRERA</t>
  </si>
  <si>
    <t>EVELYN ESPINOZA NUÑEZ</t>
  </si>
  <si>
    <t>CLAUDIO JAYO ABARCA</t>
  </si>
  <si>
    <t>CARLOS LOYOLA TIZNADO</t>
  </si>
  <si>
    <t>LUCIA ARANGUIZ</t>
  </si>
  <si>
    <t>ALEXANDRA RIVERA BASAURE</t>
  </si>
  <si>
    <t>COMERCIAL RANQUILHUE LTDA</t>
  </si>
  <si>
    <t>MARIA AGUSTINA DE LA FUENTE ROJAS</t>
  </si>
  <si>
    <t>PABLO RAMOS BAGNARA</t>
  </si>
  <si>
    <t>EVELYN PERALTA BANDA</t>
  </si>
  <si>
    <t>RODRIGO CALDERON PEREIRA</t>
  </si>
  <si>
    <t>HECTOR PACHECO BLANCO</t>
  </si>
  <si>
    <t>GUILLERMO PAVEZ SEPULVEDA</t>
  </si>
  <si>
    <t>HORACIO GONZALEZ ROMAN</t>
  </si>
  <si>
    <t>MARCO VERA SABAG</t>
  </si>
  <si>
    <t>CARLOS YAÑEZ BUSTOS</t>
  </si>
  <si>
    <t>CHRISTOPER LANDSKRON</t>
  </si>
  <si>
    <t>LUIS VARAS RAMIREZ</t>
  </si>
  <si>
    <t>CLAUDIO GUZMAN VALENCIA</t>
  </si>
  <si>
    <t>ISAAC MEJIAS QUIROGA</t>
  </si>
  <si>
    <t>MURIEL NAVAEEO MAZZEI</t>
  </si>
  <si>
    <t>THOMAS ORTIZ MANUSCEVICH</t>
  </si>
  <si>
    <t>CARLOS CEA SALAZAR</t>
  </si>
  <si>
    <t>JHON RIQUELME Y CIA LTADA</t>
  </si>
  <si>
    <t>SEGOVIA Y COMPAÑÍA LTDA</t>
  </si>
  <si>
    <t>ROBERT BUSTAMANTE MARAMBIO</t>
  </si>
  <si>
    <t>CLAUDIO FERNANDEZ SALGADO</t>
  </si>
  <si>
    <t>JACQUELINE VIELMA VIDELA</t>
  </si>
  <si>
    <t>HUMBERTO NILO PENROZ</t>
  </si>
  <si>
    <t>MARIA OAZ GUZMAN ESCOBAR</t>
  </si>
  <si>
    <t>RANDOLPH HENRIQUEZ SOTO</t>
  </si>
  <si>
    <t>ABDO MUSA GONZALEZ</t>
  </si>
  <si>
    <t>WINKLER LTDA</t>
  </si>
  <si>
    <t>CLAUDIA MORA TAPIA</t>
  </si>
  <si>
    <t xml:space="preserve">MAURICIO HERRERA </t>
  </si>
  <si>
    <t>ROBERTO DIAZ CASTRO</t>
  </si>
  <si>
    <t>RINA VALDERRAMA ROCHA</t>
  </si>
  <si>
    <t>RICHARD BORQUEZ VASQUEZ</t>
  </si>
  <si>
    <t>ADRIANA PEREZ DE LA FUENTE</t>
  </si>
  <si>
    <t>JOSE MARCELO FERRADA LAZO</t>
  </si>
  <si>
    <t>NELSON ALBORNOZ</t>
  </si>
  <si>
    <t>SEBASTIAN CASORZO</t>
  </si>
  <si>
    <t>JORGE PONCE GONZALEZ</t>
  </si>
  <si>
    <t>LESLYE CARREÑO NAVARRETE</t>
  </si>
  <si>
    <t>GONZALO NUÑEZ VALENZUELA</t>
  </si>
  <si>
    <t>MARIA CAROLINA BEHRENS</t>
  </si>
  <si>
    <t>ALEXANDRA MAYO YACHER</t>
  </si>
  <si>
    <t>MARIA JOSE SAAVEDRA MUÑOZ</t>
  </si>
  <si>
    <t>ROMINA POBLETE VALDOVINOS</t>
  </si>
  <si>
    <t>JAVIER CALDERON AGUIRRE</t>
  </si>
  <si>
    <t>LORENA PIZARRO CHAVARRIA</t>
  </si>
  <si>
    <t>ANDREA ARRIAGADA RAMOS</t>
  </si>
  <si>
    <t>MARIA BVERONICA STECCA ARGOMEDO</t>
  </si>
  <si>
    <t>JOSE MANUEL PINO BARBASTE</t>
  </si>
  <si>
    <t>MANUEL BAEZA MIRANDA</t>
  </si>
  <si>
    <t>PAULA BRAVO CREMADES</t>
  </si>
  <si>
    <t>LOLCHEN HESS ARAYA</t>
  </si>
  <si>
    <t>MARIA JOSE VILLA AREVALO</t>
  </si>
  <si>
    <t>RICHARD OPAZO LOBOS</t>
  </si>
  <si>
    <t>REDA MOHAMED WASFI</t>
  </si>
  <si>
    <t>MAURICIO VALDERRAMA VALENZUELA</t>
  </si>
  <si>
    <t>BENJAMIN LOBO LAVIN</t>
  </si>
  <si>
    <t>FELIPE VALENZUELA GONZALEZ</t>
  </si>
  <si>
    <t>ANDREA CHAVARRIA FICA</t>
  </si>
  <si>
    <t>MARCOS RODRIGUEZ BERAUD</t>
  </si>
  <si>
    <t>NICOLAS DONOSO BESA</t>
  </si>
  <si>
    <t>MAURO PEREZ BARAHONA</t>
  </si>
  <si>
    <t>JUAN CARLOS VALENZUELA ORELLANA</t>
  </si>
  <si>
    <t>MARIA CANDIA BRAVO</t>
  </si>
  <si>
    <t>CLAUDIA DIAZ FIGUEROA</t>
  </si>
  <si>
    <t>ROSA HERRERA CUEVAS</t>
  </si>
  <si>
    <t>RICARDO VELENZUELA BASUALTO</t>
  </si>
  <si>
    <t>IVAN ESPINOZA SILVA</t>
  </si>
  <si>
    <t>MIREYA MONTECINOS FERNANDEZ</t>
  </si>
  <si>
    <t>PAULA KOCH CRUZAT</t>
  </si>
  <si>
    <t>LUIS BERRIOS JERVES</t>
  </si>
  <si>
    <t>SEBASTIAN JIMENEZ PASTEN</t>
  </si>
  <si>
    <t>PEDRO ANTONIO MUÑOZ BILBAO</t>
  </si>
  <si>
    <t>RODRIGO BRUNA DURAN</t>
  </si>
  <si>
    <t>JAIME CONSUEGRA TORRES</t>
  </si>
  <si>
    <t>CHRISTIAN CASTRO</t>
  </si>
  <si>
    <t>JUAN FONSECA ORDENES</t>
  </si>
  <si>
    <t>MARIA SOLEDAD GAJARDO RIQUELME</t>
  </si>
  <si>
    <t>ALBERTO SALDIVIA MOLINA</t>
  </si>
  <si>
    <t>GENOVEVA MONTECINOS BENAVIDES</t>
  </si>
  <si>
    <t>VALOR RESIDUAL</t>
  </si>
  <si>
    <t>LOCAL/DEPTO</t>
  </si>
  <si>
    <t>EDIFICIO</t>
  </si>
  <si>
    <t>ALCALDE EDUARDO CASTILLO VELASCO DPTO NB-2</t>
  </si>
  <si>
    <t>ALCALDE PEDRO ALARCON DPTO 705</t>
  </si>
  <si>
    <t>AVDA SANTA MARIA DPTO Y</t>
  </si>
  <si>
    <t>ALTOS DEL VALLE CASA 35</t>
  </si>
  <si>
    <t>MANUEL MONTT DPTO 703</t>
  </si>
  <si>
    <t>AVDA PRESIDENTE KENNEDY DPTO 308</t>
  </si>
  <si>
    <t>VASCONIA</t>
  </si>
  <si>
    <t>ZURICH DEPTO 72</t>
  </si>
  <si>
    <t>GIRARDI</t>
  </si>
  <si>
    <t>REPUBLICA ARABE DE EGIPTO DPTO 1709</t>
  </si>
  <si>
    <t>AVDA FERNANDEZ ALBANO DEPTO 212</t>
  </si>
  <si>
    <t>PRESIDENTE RIESCO DEPTO 1704</t>
  </si>
  <si>
    <t>INDUSTRIA CASA 11</t>
  </si>
  <si>
    <t xml:space="preserve">RODODENDROS </t>
  </si>
  <si>
    <t>CASA DE PIEDRA CASA 18</t>
  </si>
  <si>
    <t xml:space="preserve">DUCAUD </t>
  </si>
  <si>
    <t>CARMEN DEPTO 203</t>
  </si>
  <si>
    <t>JAMES JOYCE</t>
  </si>
  <si>
    <t xml:space="preserve">SAN FERNANDO </t>
  </si>
  <si>
    <t>ALONSO DE RIVERA</t>
  </si>
  <si>
    <t>MICHIGAN</t>
  </si>
  <si>
    <t>ENCOMENDEROS DEPTO 804</t>
  </si>
  <si>
    <t>SAN EUGENIO DEPTO 1006</t>
  </si>
  <si>
    <t>ANTONIO VARAS</t>
  </si>
  <si>
    <t>PARINACOTA DEPTO 203</t>
  </si>
  <si>
    <t>MAXIMO HUMBSER DEPTO 301</t>
  </si>
  <si>
    <t>LOS PRESIDENTES  DEPTO 101</t>
  </si>
  <si>
    <t>HERNANDO DE MAGALLANES DEPTO 1105</t>
  </si>
  <si>
    <t xml:space="preserve">PASTOR GUILLERMO CASTILLO MORAGA </t>
  </si>
  <si>
    <t xml:space="preserve">AVDA RICARDO LYON </t>
  </si>
  <si>
    <t xml:space="preserve">LUCIANO ORTIZ </t>
  </si>
  <si>
    <t xml:space="preserve">LOS MAPUCHES </t>
  </si>
  <si>
    <t>LOS OLMOS DEPTO 1206</t>
  </si>
  <si>
    <t>LUIS VIDELA</t>
  </si>
  <si>
    <t>AUGUSTO VILLANUEVA DEPTO 24</t>
  </si>
  <si>
    <t>JUAN ESTEBAN MONTERO</t>
  </si>
  <si>
    <t>AVDA ESCRIVA DE BALAGUER DEPTO 23</t>
  </si>
  <si>
    <t>AVDA SAN IGNACIO DEPTO 88</t>
  </si>
  <si>
    <t xml:space="preserve">AVDA CLUB HIPICO </t>
  </si>
  <si>
    <t>ORTUZAR A</t>
  </si>
  <si>
    <t>DUBLIN</t>
  </si>
  <si>
    <t xml:space="preserve">JOAQUIN EDWARDS BELLO </t>
  </si>
  <si>
    <t>JOSE ZAPIOLA CASA B</t>
  </si>
  <si>
    <t>CARLOS NAZARIT</t>
  </si>
  <si>
    <t>CARLOS WALKER MARTINEZ DEPTO 41 C</t>
  </si>
  <si>
    <t>GENERAL FLORES DEPTO 402</t>
  </si>
  <si>
    <t xml:space="preserve">UNO PONIENTE </t>
  </si>
  <si>
    <t>FUERTEVENTURA</t>
  </si>
  <si>
    <t>SAN JUAN DE LUZ DEPTO 205</t>
  </si>
  <si>
    <t>LOS ESPINOS</t>
  </si>
  <si>
    <t>CARLOS SILVA VILDOSOLA DEPTO 550</t>
  </si>
  <si>
    <t>AVDA CRISTOBAL COLON DEPTO 1001</t>
  </si>
  <si>
    <t>ROMAN DIAZ DEPTO 902</t>
  </si>
  <si>
    <t>DIEGO DE MEZA</t>
  </si>
  <si>
    <t>JOSE MANUEL INFANTE DEPTO 34</t>
  </si>
  <si>
    <t>ANDRES DE FUENZALIDA DEPTO 32</t>
  </si>
  <si>
    <t xml:space="preserve">CHACABUCO </t>
  </si>
  <si>
    <t xml:space="preserve">BROWN NORTE </t>
  </si>
  <si>
    <t>LIRA DEPTO 1210</t>
  </si>
  <si>
    <t>CATEDRAL DEPTO 1411</t>
  </si>
  <si>
    <t>VICTOR TRONCOSO MUÑOZ</t>
  </si>
  <si>
    <t>PADRE HURTADO CASA 24</t>
  </si>
  <si>
    <t>WILLIE ARTHUR ARANGUIZ DEPTO 606</t>
  </si>
  <si>
    <t xml:space="preserve">GOLFO DE DARIEN </t>
  </si>
  <si>
    <t>CARLOS DITTBORN DEPTO 207</t>
  </si>
  <si>
    <t>AVDA FRANCISCO BILBAO DEPTO 808</t>
  </si>
  <si>
    <t>POETA ANGEL CRUCHAGA DEPTO 101 B</t>
  </si>
  <si>
    <t>MANUEL MONTT DEPTO 1303</t>
  </si>
  <si>
    <t>AVDA PRESIDENTE KENNEDY DPTO 92</t>
  </si>
  <si>
    <t xml:space="preserve">PIEDRA ROJA </t>
  </si>
  <si>
    <t>AVDA PRESIDENTE KENNEDY DPTO 151</t>
  </si>
  <si>
    <t xml:space="preserve">CARABOBO </t>
  </si>
  <si>
    <t>PRESIDENTE RIESCO BL D DEPTO 204</t>
  </si>
  <si>
    <t>OTOÑAL</t>
  </si>
  <si>
    <t>EJERCITO DEPTO 203</t>
  </si>
  <si>
    <t>ZURICH DEPTO 133</t>
  </si>
  <si>
    <t>AVDA CRISTOBAL COLON DEPTO 93</t>
  </si>
  <si>
    <t>NEVERIA DEPTO 102</t>
  </si>
  <si>
    <t>SEMINARIO DEPTO 306</t>
  </si>
  <si>
    <t>AMAPOLAS DEPTO 710</t>
  </si>
  <si>
    <t>CAMINO DEL VALLE ALTO (SITIO 28 K)</t>
  </si>
  <si>
    <t>MANQUEHUE SUR DEPTO 404</t>
  </si>
  <si>
    <t>DIEGO DE DEZA DEPTO 1002</t>
  </si>
  <si>
    <t>SEMINARIO DEPTO 410</t>
  </si>
  <si>
    <t>SAN CARLOS DE APOQUINDO DEPTO 103</t>
  </si>
  <si>
    <t>PRESIDENTE RIESCO DEPTO 234</t>
  </si>
  <si>
    <t>AVDA PRESIDENTE KENNEDY DPTO 301</t>
  </si>
  <si>
    <t>APOQUINDO DEPTO 41-B</t>
  </si>
  <si>
    <t>JUAN URZUA</t>
  </si>
  <si>
    <t>ENRIQUETA PETIT</t>
  </si>
  <si>
    <t>MARTIN DE ZAMORA DEPTO 91</t>
  </si>
  <si>
    <t>SANTA MARTA DE HUECHURABA CASA 50</t>
  </si>
  <si>
    <t>LAS CANTERAS S/N</t>
  </si>
  <si>
    <t>EL CANELO</t>
  </si>
  <si>
    <t>SAN SEBASTIAN OF 101</t>
  </si>
  <si>
    <t>SAN SEBASTIAN OF 201</t>
  </si>
  <si>
    <t>JULIA BERNSTEIN CASA 9 (I)</t>
  </si>
  <si>
    <t>CONTRAMAESTRE MICALVI DEPTO 102</t>
  </si>
  <si>
    <t>PEDRO CANISIO</t>
  </si>
  <si>
    <t>FROILAN ROA DEPTO 112</t>
  </si>
  <si>
    <t xml:space="preserve">EL CULTRUN </t>
  </si>
  <si>
    <t>AGUSTINAS DEPTO 2505</t>
  </si>
  <si>
    <t>CRESCENTE ERRAZURIZ</t>
  </si>
  <si>
    <t>NUEVA SAN MARTIN</t>
  </si>
  <si>
    <t>CALLE AÑIQUE</t>
  </si>
  <si>
    <t>CALLE DEL CIELO</t>
  </si>
  <si>
    <t>LAS AÑAÑUCAS</t>
  </si>
  <si>
    <t>LAREDO</t>
  </si>
  <si>
    <t xml:space="preserve">LEO </t>
  </si>
  <si>
    <t>CAMINO LO VARGAS PARCELA 23 LOTE C</t>
  </si>
  <si>
    <t>DE LOS SAGRADOS CORAZONES CASA 13</t>
  </si>
  <si>
    <t>LUIS THAYER OJEDA OF 408</t>
  </si>
  <si>
    <t>PRESIDENTE RIESCO DEPTO 191</t>
  </si>
  <si>
    <t>GENERAL BLANCHE</t>
  </si>
  <si>
    <t>EL ALGARROBAL, LOS TULIPEROS PARCELA  T36</t>
  </si>
  <si>
    <t>PORVENIR</t>
  </si>
  <si>
    <t>PINGUERA PONIENTE</t>
  </si>
  <si>
    <t>CONDOMINIO SANTA TERESA DE LIRAY CASA 8</t>
  </si>
  <si>
    <t>AV RICARDO LYON DEPTO 41</t>
  </si>
  <si>
    <t>ELIODORO YAÑEZ</t>
  </si>
  <si>
    <t>SEBASTIAN ELCANO DEPTO 179</t>
  </si>
  <si>
    <t>EL GOLF DE MANQUEHUE CASA 714</t>
  </si>
  <si>
    <t xml:space="preserve">CALATAMBO </t>
  </si>
  <si>
    <t>TOMAS MORO DEPTO 1406</t>
  </si>
  <si>
    <t>CALLE DEL OFICIO</t>
  </si>
  <si>
    <t>AVDA VICUÑA MACKENNA DEPTO 901</t>
  </si>
  <si>
    <t>LAS NIEVES DEPTO 1001</t>
  </si>
  <si>
    <t xml:space="preserve">PUCARA </t>
  </si>
  <si>
    <t>BRASILIA DEPTO 704</t>
  </si>
  <si>
    <t>DR JOHOW DEPTO 505</t>
  </si>
  <si>
    <t>LLEWELLYN DEPTO 603</t>
  </si>
  <si>
    <t>MARTIN DE ZAMORA DEPTO 121</t>
  </si>
  <si>
    <t>POCURO DEPTO 12</t>
  </si>
  <si>
    <t>CAMINO LAS LOICAS</t>
  </si>
  <si>
    <t>AVDA APOQUINDO DEPTO 504</t>
  </si>
  <si>
    <t>EL ROSAL</t>
  </si>
  <si>
    <t>RAIMUNDO LARRAIN DEPTO 331</t>
  </si>
  <si>
    <t>AVDA FLEMING DEPTO 221</t>
  </si>
  <si>
    <t>EL ALGARROBAL, PARCELA V-33</t>
  </si>
  <si>
    <t>PEDRO DE VALDIVIA DEPTO 11</t>
  </si>
  <si>
    <t>PEDRO SUBERCASEAUX</t>
  </si>
  <si>
    <t>EXEQUIEL FERNANDEZ DEPTO 1008</t>
  </si>
  <si>
    <t>LA VENDIMIA</t>
  </si>
  <si>
    <t>DUBLE ALMEYDA DEPTO 75</t>
  </si>
  <si>
    <t>LAS ACHIRAS</t>
  </si>
  <si>
    <t>LAS AGUILAS</t>
  </si>
  <si>
    <t>ROMERAL</t>
  </si>
  <si>
    <t>AV QUINCHAMALI</t>
  </si>
  <si>
    <t>NUESTRA SEÑORA DEL ROSARIO DEPTO 1903</t>
  </si>
  <si>
    <t>CERRO FRANCISCANO</t>
  </si>
  <si>
    <t>LOS MILITARES OF 1016</t>
  </si>
  <si>
    <t>TABANCURA DEPTO 1001</t>
  </si>
  <si>
    <t>CALLE 1 VILLA BATA</t>
  </si>
  <si>
    <t>PASAJE LA ASUNCION</t>
  </si>
  <si>
    <t>MARCHANT PEREIRA DEPTO 412</t>
  </si>
  <si>
    <t>AV. PASEO LOS BRAVOS LT 32</t>
  </si>
  <si>
    <t>AVDA PASTOR FERNANDEZ DEPTO 62</t>
  </si>
  <si>
    <t>PILAY</t>
  </si>
  <si>
    <t>PINTOR TOMAS SOMERSCALES</t>
  </si>
  <si>
    <t>CERRO SAN RAMON</t>
  </si>
  <si>
    <t>AUGUSTO LEGUIA SUR DEPTO 703</t>
  </si>
  <si>
    <t>AUGUSTO LEGUIA SUR DEPTO 1302</t>
  </si>
  <si>
    <t>CALETERA GENERAL SAN MARTIN OF. 201</t>
  </si>
  <si>
    <t>BERNARDO LEIGHTON GUZMAN</t>
  </si>
  <si>
    <t>LUIS THAYER OJEDA OF 1309</t>
  </si>
  <si>
    <t>LAS VIOLETAS DEPTO 2</t>
  </si>
  <si>
    <t>ALONSO DE CÓRDOVA DEPTO 104</t>
  </si>
  <si>
    <t xml:space="preserve">ESTOCOLMO </t>
  </si>
  <si>
    <t>ALCALDE RAFAEL VIVES DEPTO 204</t>
  </si>
  <si>
    <t>CONSEJO DE INDIAS DEPTO 41</t>
  </si>
  <si>
    <t>AVDA PARQUE CHAMISERO CASA 188</t>
  </si>
  <si>
    <t>ALVARO CASANOVA</t>
  </si>
  <si>
    <t>MARIA LUISA SANTANDER  DEPTO 21</t>
  </si>
  <si>
    <t>LAS VIÑAS SITIO 40 - PARRONALES DE NOS</t>
  </si>
  <si>
    <t>POETA PEDRO PRADO DEPTO 34</t>
  </si>
  <si>
    <t xml:space="preserve">PARAISO SUR </t>
  </si>
  <si>
    <t>LOS PRADOS</t>
  </si>
  <si>
    <t xml:space="preserve">LOS ALIAGA </t>
  </si>
  <si>
    <t>MARTIN DE ZAMORA DEPTO 206</t>
  </si>
  <si>
    <t>DUBLE ALMEYDA</t>
  </si>
  <si>
    <t>FONTANA ROSA DEPTO 1407</t>
  </si>
  <si>
    <t>DIEGO DE ALMAGRO DEPTO 1</t>
  </si>
  <si>
    <t>LOS MILITARES</t>
  </si>
  <si>
    <t>BALMORAL DEPTO 36</t>
  </si>
  <si>
    <t>LA GOLETA DEPTO 2</t>
  </si>
  <si>
    <t>GALVARINO GALLARDO DEPTO 1203</t>
  </si>
  <si>
    <t>PASAJE SENECIO</t>
  </si>
  <si>
    <t>MONSEÑOR ESCRIVA DE BALAGUER DEPTO 903</t>
  </si>
  <si>
    <t xml:space="preserve">AVDA 5 DE ABRIL </t>
  </si>
  <si>
    <t>PARCELACION SAN JOSE PARCELA 11 LOTE 1</t>
  </si>
  <si>
    <t>REPUBLICA ARABE DE EGIPRO DEPTO 1703</t>
  </si>
  <si>
    <t>MIRAFLORES PARCELA 11 LOTE 15</t>
  </si>
  <si>
    <t>LOS GUERREROS PARCELA 2A 2</t>
  </si>
  <si>
    <t>ROMAN DIAZ DEPTO 201</t>
  </si>
  <si>
    <t>MATTA ORIENTE DEPTO 23</t>
  </si>
  <si>
    <t>AVDA PRESIDENTE KENNEDY DEPTO 44</t>
  </si>
  <si>
    <t>LOS LAURELES DEPTO 904</t>
  </si>
  <si>
    <t>LOS PIÑONES DEPTO 306</t>
  </si>
  <si>
    <t>DIAGONAL PARAGUAY DEPTO 706 D</t>
  </si>
  <si>
    <t xml:space="preserve">PATRICIA ISIDORA </t>
  </si>
  <si>
    <t>IRARRAZAVAL DEPTO 1602</t>
  </si>
  <si>
    <t>RICARDO MATTE PEREZ DEPTO 805</t>
  </si>
  <si>
    <t>TOMAS MORO DEPTO 196</t>
  </si>
  <si>
    <t>FRANCISCO ANTONIO ENCINA DEPTO 1108</t>
  </si>
  <si>
    <t>GAY DEPTO 802</t>
  </si>
  <si>
    <t>TRAIGUEN DEPTO 405</t>
  </si>
  <si>
    <t>SAN ANDRES</t>
  </si>
  <si>
    <t>RICARDO LYON DEPTO 702</t>
  </si>
  <si>
    <t>PASAJE CALCAO</t>
  </si>
  <si>
    <t xml:space="preserve">FERNANDO DE ARAGON </t>
  </si>
  <si>
    <t>RAMON SOTOMAYOR VALDES DEPTO 504</t>
  </si>
  <si>
    <t>IRARRAZAVAL DEPTO 121</t>
  </si>
  <si>
    <t>ÑANDU</t>
  </si>
  <si>
    <t>SALVADOR GUTIERREZ</t>
  </si>
  <si>
    <t>PASAJE AVELLANOS CASA F</t>
  </si>
  <si>
    <t>LOS ALGARROBOS</t>
  </si>
  <si>
    <t>EL VERGEL  DEPTO 206</t>
  </si>
  <si>
    <t>AMERICO VESPUCIO NORTE DEPTO 81</t>
  </si>
  <si>
    <t>ISABEL LA CATOLICA</t>
  </si>
  <si>
    <t>11 DE SEPTIEMBRE DEPTO 185</t>
  </si>
  <si>
    <t>ECHEÑIQUE CASA J</t>
  </si>
  <si>
    <t>MONTENEGRO DEPTO 803</t>
  </si>
  <si>
    <t>SANTA ESTER DE LIRAY PARCELA 13</t>
  </si>
  <si>
    <t>GENERAL CAROL URZUA DEPTO 603</t>
  </si>
  <si>
    <t>MARIA LUISA SANTANDER DEPTO B</t>
  </si>
  <si>
    <t>SAN PASTOR PC 23-24-25 - LA AURORA</t>
  </si>
  <si>
    <t>AVDA DEL VALLE CASA 10170</t>
  </si>
  <si>
    <t>LOTEO SAN JORGE PC 15 LO PINTO</t>
  </si>
  <si>
    <t xml:space="preserve">CANAL DE PANAMA </t>
  </si>
  <si>
    <t>PORTAL CHAMISERO SITIO 71</t>
  </si>
  <si>
    <t>STA INES DE MIRAFLORES PARCELA 85</t>
  </si>
  <si>
    <t>TOMAS MORO DEPTO 93</t>
  </si>
  <si>
    <t>ALBACETE</t>
  </si>
  <si>
    <t>CHICUREO I CASA 18</t>
  </si>
  <si>
    <t>GARRIDO DEPTO 402</t>
  </si>
  <si>
    <t>MANUEL RODRIGUEZ DEPTO 35</t>
  </si>
  <si>
    <t>ESCRIVA DE BALAGUER DEPTO 902</t>
  </si>
  <si>
    <t>ESCRIVA DE BALAGUER DEPTO 906</t>
  </si>
  <si>
    <t>AUGUSTO LEGUIA NORTE DEPTO 601</t>
  </si>
  <si>
    <t>REYES LAVALLE DEPTO 24</t>
  </si>
  <si>
    <t xml:space="preserve">FRANCISCO GOYA </t>
  </si>
  <si>
    <t>CERRO EL PLOMO DEPTO 94</t>
  </si>
  <si>
    <t>POLO MANQUEHUE I CASA 69</t>
  </si>
  <si>
    <t>PRY. PARCELACION LOS 17 SITIOS 1-M 1-N</t>
  </si>
  <si>
    <t>CAMINO DE LA COLINA</t>
  </si>
  <si>
    <t>AGUAS CLARAS CASA 7</t>
  </si>
  <si>
    <t>CARLOS SILVA VILDOSOLA CASA E</t>
  </si>
  <si>
    <t xml:space="preserve">ALCAZAR DE LA REINA </t>
  </si>
  <si>
    <t>AV PROVIDENCIA DEPTO 1502</t>
  </si>
  <si>
    <t>AV LAS CONDES DEPTO 604</t>
  </si>
  <si>
    <t xml:space="preserve">PORTEZUELO </t>
  </si>
  <si>
    <t>OBISPO MANUEL UMAÑA SALINAS DEPTO 208</t>
  </si>
  <si>
    <t>MARCHANT PEREIRA DEPTO 43 BLOCK L</t>
  </si>
  <si>
    <t>JOSE MANUEL INFANTE DEPTO 302</t>
  </si>
  <si>
    <t>AURELIO ZEGARRA  VALLE CASA 15</t>
  </si>
  <si>
    <t>AURELIO ZEGARRA  VALLE CASA 13</t>
  </si>
  <si>
    <t>VICTOR TRONCOSO MUÑOZ CASA 39</t>
  </si>
  <si>
    <t>CAMINO VECINAL PC 9</t>
  </si>
  <si>
    <t>VICTORIA</t>
  </si>
  <si>
    <t>EL TORREON CASA 17</t>
  </si>
  <si>
    <t>SAN ISIDRO / LOS CORRALES LOTE 108</t>
  </si>
  <si>
    <t>EL ROBLE</t>
  </si>
  <si>
    <t>CUADRO VERDE CASA I</t>
  </si>
  <si>
    <t>HENDAYA DEPTO 31</t>
  </si>
  <si>
    <t>CERRO BLANCO</t>
  </si>
  <si>
    <t>LOS BARBECHOS</t>
  </si>
  <si>
    <t>EMILLE ALLAIS DEPTO 202</t>
  </si>
  <si>
    <t>CAMINO FARELLONES, SECTOR LA ERMITA PC</t>
  </si>
  <si>
    <t>MARTIN DE ZAMORA DEPTO 1101</t>
  </si>
  <si>
    <t>RENATO ZANELLI DEPTO 702</t>
  </si>
  <si>
    <t>SIMON GONZALEZ CASA A</t>
  </si>
  <si>
    <t>SANTA MARTA PARCELA 27</t>
  </si>
  <si>
    <t>CONDOMINIO LAS ENCINAS PARCELA 27</t>
  </si>
  <si>
    <t>WATERLOO</t>
  </si>
  <si>
    <t>AV EJERCITO LIBERTADOR CASA 167</t>
  </si>
  <si>
    <t>CHICUREO I CASA 17</t>
  </si>
  <si>
    <t>LAS BRISAS 3C MZ D LT 1</t>
  </si>
  <si>
    <t>OPALO (LOTEO SAN IGNACIO SITIO 36)</t>
  </si>
  <si>
    <t>HACIENDA CHACABUCO PARCELA F-63</t>
  </si>
  <si>
    <t>LAS PERDICES SITIO E-15, LAS BRISAS</t>
  </si>
  <si>
    <t>LA HONDONADA CASA 65</t>
  </si>
  <si>
    <t>MIGUEL CLARO DEPTO A</t>
  </si>
  <si>
    <t>ZARAGOZA</t>
  </si>
  <si>
    <t>ALONSO DE CORDOVA DEPTO 26</t>
  </si>
  <si>
    <t>LA RESERVA SITIO P-175</t>
  </si>
  <si>
    <t>LA RESERVA SITIO S-150</t>
  </si>
  <si>
    <t>REGINA PACIS DEPTO 203</t>
  </si>
  <si>
    <t>PLICARPO TORO</t>
  </si>
  <si>
    <t>LUIS THAYER OJEDA DEPTO 1001</t>
  </si>
  <si>
    <t>VICTOR RAE</t>
  </si>
  <si>
    <t>LOS MOLINOS</t>
  </si>
  <si>
    <t>LOS NOGALES CASA 21</t>
  </si>
  <si>
    <t>ANTONIO DE PASTRANA DEPTO504</t>
  </si>
  <si>
    <t>LA HUALA CASA 27</t>
  </si>
  <si>
    <t>LAS VIOLETAS DEPTO 5-D</t>
  </si>
  <si>
    <t>AV KENNEDY DEPTO 42</t>
  </si>
  <si>
    <t>INGENIERO EDUARDO DOMINGUEZ</t>
  </si>
  <si>
    <t>AV VITACURA DEPTO903</t>
  </si>
  <si>
    <t>LA CAÑADA PONIENTE CASA 11</t>
  </si>
  <si>
    <t>LAS MERCEDES LOTE 1803</t>
  </si>
  <si>
    <t>SUECIA DEPTO 51</t>
  </si>
  <si>
    <t>MARTIN ALONSO PINZON DEPTO 163</t>
  </si>
  <si>
    <t>EL ALGARROBAL 2 SITIO W-50</t>
  </si>
  <si>
    <t>HACIENDA CHICUREO SITIO 120</t>
  </si>
  <si>
    <t>HOLANDA DEPTO 706</t>
  </si>
  <si>
    <t xml:space="preserve">CAMINO LA FUENTE </t>
  </si>
  <si>
    <t>AV VITACURA DEPTO1201</t>
  </si>
  <si>
    <t>ANTONIO ACEVEDO HERNANDEZ</t>
  </si>
  <si>
    <t>NOVALIS NORTE</t>
  </si>
  <si>
    <t>NORUEGA DEPTO 131</t>
  </si>
  <si>
    <t>SANTA FILOMENA PC 17 LOTE 7-D</t>
  </si>
  <si>
    <t>CONCORDIA DEPTO 41</t>
  </si>
  <si>
    <t>LA RESERVA SITIO S-133</t>
  </si>
  <si>
    <t>LA RESERVA SITIO S-167</t>
  </si>
  <si>
    <t>LA GLORIA DEPTO 607</t>
  </si>
  <si>
    <t>CONDOMINIO PUERTA DEL SOL PC 23</t>
  </si>
  <si>
    <t>PARQUE ORIENTE</t>
  </si>
  <si>
    <t>EL ALGARROBAL 1 SITIO J-12</t>
  </si>
  <si>
    <t>SANTA SARA PC 44 LOTE 18</t>
  </si>
  <si>
    <t>TARAPACA DEPTO 1621 TORRE B</t>
  </si>
  <si>
    <t>HIJUELA SANTA INES LOTE 62</t>
  </si>
  <si>
    <t>PASAJE SIERRA NEVADA NORTE</t>
  </si>
  <si>
    <t>EL SOLAR CASA 13</t>
  </si>
  <si>
    <t>CONDOMINIO DE LOS RIOS SITIO A-3</t>
  </si>
  <si>
    <t>VASCO DE GAMA DEPTO 16</t>
  </si>
  <si>
    <t xml:space="preserve">AVENIDA MEXICO </t>
  </si>
  <si>
    <t>CUARTA AVENIDA DEPTO 405</t>
  </si>
  <si>
    <t>LLANO SUBERCASEAUX DEPTO605</t>
  </si>
  <si>
    <t>SAN PABLO DEPTO 1008-B</t>
  </si>
  <si>
    <t>AV RIVCARDO LYON DEPTO 1207</t>
  </si>
  <si>
    <t>AV ECUADOR DEPTO 413</t>
  </si>
  <si>
    <t>AV CASA DE PIEDRA CASA 18</t>
  </si>
  <si>
    <t>LA GLORIA DEPTO 211</t>
  </si>
  <si>
    <t>ELEUTERIO RAMIREZ DEPTO 106</t>
  </si>
  <si>
    <t>AVDA DEL PARQUE DEPTO 84</t>
  </si>
  <si>
    <t xml:space="preserve">LAS GARZAS </t>
  </si>
  <si>
    <t>PADRE HURTADO SUR DEPTO I-83</t>
  </si>
  <si>
    <t xml:space="preserve">ALMIRANTE SOUBLETTE </t>
  </si>
  <si>
    <t>LOS ALERCES DEPTO 26-A</t>
  </si>
  <si>
    <t>GUILLERMO EDWARDS DEPTO 1</t>
  </si>
  <si>
    <t xml:space="preserve">SANTA ZITA </t>
  </si>
  <si>
    <t>MATEO DE TORO Y ZAMBRANO</t>
  </si>
  <si>
    <t>PEDRO DE VALDIVIA DEPTO 602</t>
  </si>
  <si>
    <t>santa teresa de vila</t>
  </si>
  <si>
    <t>LAS MADRESELVAS</t>
  </si>
  <si>
    <t>AV BILBAO DEPTO 502</t>
  </si>
  <si>
    <t>ESTOCOLMO DEPTO 1303</t>
  </si>
  <si>
    <t>MANUEL MONTT DEPTO 205</t>
  </si>
  <si>
    <t>DIAGONAL PARAGUAY DEPTO 141 TORRE 14</t>
  </si>
  <si>
    <t>BRASIL DEPTO 319</t>
  </si>
  <si>
    <t>ELEUTERIO RAMIREZ DEPTO 808</t>
  </si>
  <si>
    <t>EL BOLDAL CASA 4-B / SANTA ESTHER</t>
  </si>
  <si>
    <t>LOTEO EL REFUGIO DE CHICUREO LOTE 8</t>
  </si>
  <si>
    <t>PASAJE LA VENDIMIA</t>
  </si>
  <si>
    <t>PEDRO FONTOVA</t>
  </si>
  <si>
    <t>CALIFORNIA DEPTO 502</t>
  </si>
  <si>
    <t>ALICAHUE CASA 83</t>
  </si>
  <si>
    <t>CAMINO LA PIEDRA</t>
  </si>
  <si>
    <t>MIRADOR DEL VALLE PC 104</t>
  </si>
  <si>
    <t>BISMARCK</t>
  </si>
  <si>
    <t>AV KENNEDY DEPTO 151</t>
  </si>
  <si>
    <t>VILLA TEGUALDA SITIO 3</t>
  </si>
  <si>
    <t>TERESA COMAS</t>
  </si>
  <si>
    <t>LOS MILITARES DEPTO 172</t>
  </si>
  <si>
    <t>SAN CARLOS DE APOQUINDA CASA 14</t>
  </si>
  <si>
    <t>AV TOMAS MORO CASA 57</t>
  </si>
  <si>
    <t>SANTO DOMINGO DEPTO 408</t>
  </si>
  <si>
    <t>ZENTENO DEPTO 1605-B</t>
  </si>
  <si>
    <t>AVIADOR BLERIOT</t>
  </si>
  <si>
    <t>SAN PABLO DEPTO401-D</t>
  </si>
  <si>
    <t>RECREO</t>
  </si>
  <si>
    <t>MARTIN DE ZAMORA DEPTO 906</t>
  </si>
  <si>
    <t>ALMIRANTE RIVEROS DP 3</t>
  </si>
  <si>
    <t>BLANCO ENCALADA DP 1104</t>
  </si>
  <si>
    <t>JUAN SEBASTIAN BACH</t>
  </si>
  <si>
    <t>ORINOCO DEPTO 905</t>
  </si>
  <si>
    <t xml:space="preserve">LA CAPILLA </t>
  </si>
  <si>
    <t>CERRO COLORADO DEPTO 104</t>
  </si>
  <si>
    <t>SANTA VICTORIA</t>
  </si>
  <si>
    <t>FERNANDO LAZCANO</t>
  </si>
  <si>
    <t xml:space="preserve">PINTADOS </t>
  </si>
  <si>
    <t>HUASCAR DEPTO 1202</t>
  </si>
  <si>
    <t xml:space="preserve">EL CONVENTO </t>
  </si>
  <si>
    <t>RIVAS VICUÑA DEPTO 214</t>
  </si>
  <si>
    <t>ISABEL RIQUELME SUR DEPTO C-23</t>
  </si>
  <si>
    <t>PRESIDENTE GABRIEL GONZALEZ VIDELA</t>
  </si>
  <si>
    <t>LOS ALERCES DEPTO 97</t>
  </si>
  <si>
    <t>FERNANDEZ ALBANO</t>
  </si>
  <si>
    <t>SAN PIO X DEPTO 604</t>
  </si>
  <si>
    <t xml:space="preserve">HAYDN </t>
  </si>
  <si>
    <t>ALCALDE PEDRO ALARCON DEPTO 207</t>
  </si>
  <si>
    <t>AV FRANCISCO BILBAO DEPTO 808</t>
  </si>
  <si>
    <t>PASAJE MIRASOL</t>
  </si>
  <si>
    <t xml:space="preserve">RIO TRANCURA </t>
  </si>
  <si>
    <t>NUEVA MARIA ANGELICA CASA 57</t>
  </si>
  <si>
    <t>AV ESPAÑA DEPTO 708</t>
  </si>
  <si>
    <t xml:space="preserve">ZURICH NORTE </t>
  </si>
  <si>
    <t xml:space="preserve">MADRID </t>
  </si>
  <si>
    <t>AVDA GABRIELA</t>
  </si>
  <si>
    <t>CHACAO</t>
  </si>
  <si>
    <t>NUEVA SAN MARTIN DEPTO 315</t>
  </si>
  <si>
    <t>CAMINO VECINAL</t>
  </si>
  <si>
    <t>JULIET</t>
  </si>
  <si>
    <t>VISVIRI DEPTO 55</t>
  </si>
  <si>
    <t>EL CHALACO (SITIO 61 LOTE A)</t>
  </si>
  <si>
    <t>PASCUAL BABURIZZA</t>
  </si>
  <si>
    <t>EL TOQUI</t>
  </si>
  <si>
    <t>ROBINSON CRUSOE DEPTO 23</t>
  </si>
  <si>
    <t xml:space="preserve">COLINA LA GLORIA </t>
  </si>
  <si>
    <t>HERNAN CORTES DEPTO 5F (56)</t>
  </si>
  <si>
    <t>OBISPO MANUEL UMAÑA DEPTO 1507</t>
  </si>
  <si>
    <t>LONGITUDINAL TRES</t>
  </si>
  <si>
    <t>RAMON SOTOMAYOR VALDES DEPTO 203</t>
  </si>
  <si>
    <t>HIJUELA ALTA SAN JAVIER SECTOR E LOTE 6</t>
  </si>
  <si>
    <t>AV LA FLORIDA DEPTO 1002</t>
  </si>
  <si>
    <t>AURELIO GONZALEZ DEPTO 607</t>
  </si>
  <si>
    <t>SAN JUAN</t>
  </si>
  <si>
    <t>GUANACO NORTE</t>
  </si>
  <si>
    <t xml:space="preserve">GAMERO DEPTO 910 </t>
  </si>
  <si>
    <t>13 NORTE</t>
  </si>
  <si>
    <t>ALTOS DEL CARMEN CASA 2</t>
  </si>
  <si>
    <t>EMILIA TELLEZ DEPTO603</t>
  </si>
  <si>
    <t>SANTA VICTORIA DEPTO 1203</t>
  </si>
  <si>
    <t>MANUEL MONTT DEPTO 305</t>
  </si>
  <si>
    <t>SUCRE DEPTO 705</t>
  </si>
  <si>
    <t>SUECIA DEPTO 609</t>
  </si>
  <si>
    <t>SAN DIEGO DEPTO1404</t>
  </si>
  <si>
    <t xml:space="preserve">SALESIANOS </t>
  </si>
  <si>
    <t>VARGAS BUSTON DEPTO 1102</t>
  </si>
  <si>
    <t>PEDRO ALARCON</t>
  </si>
  <si>
    <t>LA GLORIA DEPTO 902</t>
  </si>
  <si>
    <t>PADRE HURTADO PC 92</t>
  </si>
  <si>
    <t>21 DE MAYO LOCAL 3</t>
  </si>
  <si>
    <t>PASAJE PRIVADO PITREÑO SITIO 7</t>
  </si>
  <si>
    <t xml:space="preserve">TRONCOS VIEJOS </t>
  </si>
  <si>
    <t>SANTA NATALIA</t>
  </si>
  <si>
    <t>CARDENAL RAUL SILVA HENRIQUEZ</t>
  </si>
  <si>
    <t>ROSSINI</t>
  </si>
  <si>
    <t>JOSE DE MORALEDA CASA A</t>
  </si>
  <si>
    <t>PRESIDENTE RIESCO DEPTO 80</t>
  </si>
  <si>
    <t>BLANCO GARCES DEPTO 21</t>
  </si>
  <si>
    <t>LO CASTRO PARCELA 4-B LOTE 14</t>
  </si>
  <si>
    <t>LO CASTRO PARCELA 4-B LOTE 15</t>
  </si>
  <si>
    <t>ZENTENO DEPTO 209</t>
  </si>
  <si>
    <t>COMANDANTE WHITESIDE DEPTO 1603</t>
  </si>
  <si>
    <t>SANTA ELENA SUR PARCELA 12-13 LOTE 19</t>
  </si>
  <si>
    <t>BRASIL DEPTO 824</t>
  </si>
  <si>
    <t>SAN PABLO DEPTO 905</t>
  </si>
  <si>
    <t>PASAJE VALENCIA</t>
  </si>
  <si>
    <t>PASAJE TARBES</t>
  </si>
  <si>
    <t xml:space="preserve">ERASMO </t>
  </si>
  <si>
    <t>PASAJE CAMILO HENRIQUEZ CASA C</t>
  </si>
  <si>
    <t>AV CENTRAL CASA 90</t>
  </si>
  <si>
    <t>AV FRANCISCO BILBAO DEPTO 103</t>
  </si>
  <si>
    <t>RIO VOLGA</t>
  </si>
  <si>
    <t>LAGO DE COMO</t>
  </si>
  <si>
    <t>AV TOBALABA DEPTO 53</t>
  </si>
  <si>
    <t>PASAJE COLOMBIA SEIS</t>
  </si>
  <si>
    <t>ESDRAS</t>
  </si>
  <si>
    <t>REY ALBERTO DEPTO 406</t>
  </si>
  <si>
    <t>VERGARA DEPTO 203</t>
  </si>
  <si>
    <t>CATEDRAL DEPTO 805</t>
  </si>
  <si>
    <t>MARIA AUXILIADORA</t>
  </si>
  <si>
    <t>LAS ROSAS DEPTO 204-F</t>
  </si>
  <si>
    <t>SAN DIEGO DEPTO 1810</t>
  </si>
  <si>
    <t>MAIMONIDES DEPTO 1203 B</t>
  </si>
  <si>
    <t>MAIMONIDES DEPTO 1104 B</t>
  </si>
  <si>
    <t>AV SEGUNDA TRANSVERSAL DEPTO 409</t>
  </si>
  <si>
    <t xml:space="preserve">CERRO CIPRES </t>
  </si>
  <si>
    <t>GREGORIO DE LA FUENTE ROJAS DEPTO 503 A</t>
  </si>
  <si>
    <t xml:space="preserve">MONSEÑOR HORACIO CAMPILLO </t>
  </si>
  <si>
    <t xml:space="preserve">LA MEDIALUNA </t>
  </si>
  <si>
    <t>AV LO OVALLE DEPTO 805</t>
  </si>
  <si>
    <t>RIO TRANCURA CASA 8</t>
  </si>
  <si>
    <t>ANGAMOS DEPTO 1105</t>
  </si>
  <si>
    <t xml:space="preserve">VALLE LO CAMPINO NORTE </t>
  </si>
  <si>
    <t>SAN MARTIN DEPTO 1416</t>
  </si>
  <si>
    <t>TARAPACA DEPTO 915-B</t>
  </si>
  <si>
    <t>CARMEN DEPTO 1511</t>
  </si>
  <si>
    <t>BENOZZO GOZOLLI</t>
  </si>
  <si>
    <t>AGUSTINAS 2013, 2015 Y 2017</t>
  </si>
  <si>
    <t>ISIDORA GOYENECHEA DEPTO 102</t>
  </si>
  <si>
    <t>LORD COCHRANE DEPRO 2015</t>
  </si>
  <si>
    <t>SANTA VICTORIA DEPTO 803</t>
  </si>
  <si>
    <t>SAN PABLO DEPTO 209</t>
  </si>
  <si>
    <t>SAN PABLO DEPTO 309</t>
  </si>
  <si>
    <t>AV ECUADOR DEPTO 304</t>
  </si>
  <si>
    <t>PRESIDENTE JUAN ANTONIO RIOS DEPTO 4</t>
  </si>
  <si>
    <t>LOS  MOLINOS</t>
  </si>
  <si>
    <t>MANUEL ANTONIO MATTA DEPTO 1905</t>
  </si>
  <si>
    <t>LAS AMAPOLAS</t>
  </si>
  <si>
    <t>AV PAJARITOS  OFICINA 1016</t>
  </si>
  <si>
    <t>PASAJE RIO MANSO</t>
  </si>
  <si>
    <t>SAN IGNACIO DEPTO 27</t>
  </si>
  <si>
    <t>AV CRISTOBAL COLON DEPTO 402</t>
  </si>
  <si>
    <t>SAN DIEGO DEPTO 1608</t>
  </si>
  <si>
    <t>CAMINO EL BAJO VILLA SOINCA CASA 1</t>
  </si>
  <si>
    <t>MANUEL ANTONIO TOCRNAL DEPTO 61-B</t>
  </si>
  <si>
    <t>LOMA ALTA</t>
  </si>
  <si>
    <t>PASAJE DOCTOR EDUARDO CRUZ COKE</t>
  </si>
  <si>
    <t>TORO</t>
  </si>
  <si>
    <t>EL RODEO CASA 75</t>
  </si>
  <si>
    <t>LOS COMENDADORES PARCLA 6</t>
  </si>
  <si>
    <t>LOS POZONES</t>
  </si>
  <si>
    <t>SANTO DOMINGO DEPTO 2608</t>
  </si>
  <si>
    <t>PASAJE JAMAICA</t>
  </si>
  <si>
    <t>MIGUEL CLARO DEPTO 1902</t>
  </si>
  <si>
    <t>MIGUEL CLARO DEPTO 2105</t>
  </si>
  <si>
    <t>DIECIOCHO DEPTO 702</t>
  </si>
  <si>
    <t>JULIA BERSTEIN SITIO 8 (EX 3029</t>
  </si>
  <si>
    <t>EL QUILLAY</t>
  </si>
  <si>
    <t>AV. LA LAGUNA</t>
  </si>
  <si>
    <t>AV. LIBERTADOR BERNARDO OHIGGINS D205</t>
  </si>
  <si>
    <t>AV MATTA DEPTO 1005</t>
  </si>
  <si>
    <t xml:space="preserve">F. EL CASTILLITO LOTE 2 F </t>
  </si>
  <si>
    <t>MATUCANA DEPTO 601</t>
  </si>
  <si>
    <t>LAS ROSAS</t>
  </si>
  <si>
    <t>CAMINO LAS CUMBRES</t>
  </si>
  <si>
    <t>CARMEN</t>
  </si>
  <si>
    <t>PSJE SIERRA NEVADA</t>
  </si>
  <si>
    <t>CANADA CASA 7</t>
  </si>
  <si>
    <t>ITAHUE</t>
  </si>
  <si>
    <t>ALCALDE GOMEZ VELEZ</t>
  </si>
  <si>
    <t>AMUNATEGUI</t>
  </si>
  <si>
    <t>CLAUDIO ARRAU D 32</t>
  </si>
  <si>
    <t>EL CHINCOL , SANTA INES DE MIRAFLORES</t>
  </si>
  <si>
    <t>CALLE CAPELLAN FLORENCIO INFANTE</t>
  </si>
  <si>
    <t>FRANSISCO BELTRAN VERGARA DEPTO C42</t>
  </si>
  <si>
    <t>IGNACIO CARRERA PINTO</t>
  </si>
  <si>
    <t xml:space="preserve">CALLE UNO NORTE, PARCELA </t>
  </si>
  <si>
    <t xml:space="preserve"> CARMEN DEPTO 2302</t>
  </si>
  <si>
    <t>PRIMERA TRANSVERSAL</t>
  </si>
  <si>
    <t>LOS ALPES DEPTO 1304</t>
  </si>
  <si>
    <t>PILOTO JACQUES LAGAS CASA 42</t>
  </si>
  <si>
    <t>CAMINO CHICUREO KM</t>
  </si>
  <si>
    <t>MARCEL DUHUAT DEPTO 502</t>
  </si>
  <si>
    <t>ADMUNDSEN</t>
  </si>
  <si>
    <t>SECTOR BAJO LOS GUINDOS HIJUELAS</t>
  </si>
  <si>
    <t>CLARO VIAL DEPTO 81 TORRE 3</t>
  </si>
  <si>
    <t>LOS PLATANOS</t>
  </si>
  <si>
    <t>IRARRAZAVAL DP 810 EST 322 BOD 227</t>
  </si>
  <si>
    <t>EL LIBANO PONIENTE CINCO</t>
  </si>
  <si>
    <t>AV. APOQUINDO DEPTO 705-5</t>
  </si>
  <si>
    <t>DRAGONES DE LA REINA</t>
  </si>
  <si>
    <t xml:space="preserve">SAGRADOS CORAZON </t>
  </si>
  <si>
    <t>AUGUSTO D'HALMAR</t>
  </si>
  <si>
    <t>EDISON</t>
  </si>
  <si>
    <t>VERGARA DEPTO 1004</t>
  </si>
  <si>
    <t>SUCRE DEPTO 1101</t>
  </si>
  <si>
    <t>TOCORNAL DEPTO 1102</t>
  </si>
  <si>
    <t>GUAYAQUIL DEPTO 43</t>
  </si>
  <si>
    <t>AVDA. GOYCOLEA</t>
  </si>
  <si>
    <t>ABDON CIFUENNTES</t>
  </si>
  <si>
    <t>COPIAPO CASA 760</t>
  </si>
  <si>
    <t>SANTA ISABEL DEPTO 2011</t>
  </si>
  <si>
    <t>ATAHUALPA</t>
  </si>
  <si>
    <t>SAN EXPEDITO</t>
  </si>
  <si>
    <t>LOS ALERCES</t>
  </si>
  <si>
    <t>VARGAS BUSTOS</t>
  </si>
  <si>
    <t>RAFAEL MALUENDA</t>
  </si>
  <si>
    <t xml:space="preserve">LA VIÑA , EL CORREGIDOR II </t>
  </si>
  <si>
    <t>LUIS THATER OJEDA DEPTO 932</t>
  </si>
  <si>
    <t>AV. COLON DEPTO C63 IMAGO MUNDI</t>
  </si>
  <si>
    <t>CALLE LOS COMENDADORES</t>
  </si>
  <si>
    <t>ECHEÑIQUE</t>
  </si>
  <si>
    <t>PASAJE EL PUELCHE CASA 7</t>
  </si>
  <si>
    <t>VICHUQUEN</t>
  </si>
  <si>
    <t>PASAJE LOS MENBRILLOS 004</t>
  </si>
  <si>
    <t>EL OLIMPO</t>
  </si>
  <si>
    <t>AV. EL SAUCE CASA 10</t>
  </si>
  <si>
    <t>DOMINGO FAUSTINO SARMIENTO DEPTO 308</t>
  </si>
  <si>
    <t>EL SAUCE CASA 73</t>
  </si>
  <si>
    <t>TERESA VIAL</t>
  </si>
  <si>
    <t>RESERVA CORAL RILOS CIC</t>
  </si>
  <si>
    <t>CARLOS ALLENDE</t>
  </si>
  <si>
    <t>PASAJE RIO PILCOMAYO 540</t>
  </si>
  <si>
    <t>ALMIRANTE MUÑOZ HURTADO</t>
  </si>
  <si>
    <t>CARLOS ALLENDE , VILLO LO FRANCO</t>
  </si>
  <si>
    <t>SILVINA HURTADO DEPTO 402</t>
  </si>
  <si>
    <t xml:space="preserve">LAS AZALEAS NORTE </t>
  </si>
  <si>
    <t>MARTIN ALONZA PINZON D.901</t>
  </si>
  <si>
    <t>SANTA ELENA</t>
  </si>
  <si>
    <t>CAMBERRA DEPTO 34</t>
  </si>
  <si>
    <t>ZAPADORES DEPTO C 505</t>
  </si>
  <si>
    <t>LORETO DEPTO 1303</t>
  </si>
  <si>
    <t>AVDA. INDEPENDENCIA DEPTO 60</t>
  </si>
  <si>
    <t>ESTADIO PARQUE SCHOTT</t>
  </si>
  <si>
    <t>INDEPENDENCIA DEPTO 1923</t>
  </si>
  <si>
    <t>NUEVA ANDRES BELLO</t>
  </si>
  <si>
    <t>PASAJE LAS AGUILAS</t>
  </si>
  <si>
    <t>EL CASTILLO LT 2 F2-E-2</t>
  </si>
  <si>
    <t>TEXAS</t>
  </si>
  <si>
    <t>CARVAJAL DEPTO 1005</t>
  </si>
  <si>
    <t>MARIN DEPTO  607 A</t>
  </si>
  <si>
    <t>CARMEN DEPTO 602</t>
  </si>
  <si>
    <t>LOS TORNEROS</t>
  </si>
  <si>
    <t>AVDA FCO DE BILBAO DEPTO 21</t>
  </si>
  <si>
    <t>CARMEN DEPTO 1316</t>
  </si>
  <si>
    <t>CARMEN DEPTO 1314</t>
  </si>
  <si>
    <t>CAMINO DEL ROBLE</t>
  </si>
  <si>
    <t>AV.EL SAUCE COND. LA PORTADA 3</t>
  </si>
  <si>
    <t>AMAPOLA</t>
  </si>
  <si>
    <t>ALMIRANTE GOMEZ CARREÑO</t>
  </si>
  <si>
    <t>PONFERRADA</t>
  </si>
  <si>
    <t>UNION DEPTO 207C</t>
  </si>
  <si>
    <t>VENTURA LAUREDA</t>
  </si>
  <si>
    <t>STA MARTA DE HUECHURABA</t>
  </si>
  <si>
    <t>ALBERTO GONZALEZ</t>
  </si>
  <si>
    <t>CAMINO EL ROBLE, CASA 11</t>
  </si>
  <si>
    <t>SANTA MARTA CASA 51</t>
  </si>
  <si>
    <t>EMELIO ZAPATA DEPTO 410</t>
  </si>
  <si>
    <t>PSJE PUERTO LLANO VILLARREAL VALLE L</t>
  </si>
  <si>
    <t>AVDA CENTENARIO DEPTO 44A</t>
  </si>
  <si>
    <t>CALLE LO OVALLE DEPTO 604</t>
  </si>
  <si>
    <t>JOSE MIGUEL CARRERA DEPTO 25</t>
  </si>
  <si>
    <t>AV.CENTRAL</t>
  </si>
  <si>
    <t>FREIRE A</t>
  </si>
  <si>
    <t>CENTENARIO SAN MIGUEL CASA 34</t>
  </si>
  <si>
    <t>LA RADA</t>
  </si>
  <si>
    <t>MANUEL RODRIGUEZ</t>
  </si>
  <si>
    <t>ALCALDE PEDRO ALARCON DEPTO 901</t>
  </si>
  <si>
    <t>CALLE PIRIHUEICO</t>
  </si>
  <si>
    <t>JOE JOAQUIN PEREZ</t>
  </si>
  <si>
    <t>BUSTOD DEPTO 303</t>
  </si>
  <si>
    <t>COND. STA ESTER DE LIRAY LOTE 26A11</t>
  </si>
  <si>
    <t>PASAJE NUEVA SAN MARTIN DEPTO 110</t>
  </si>
  <si>
    <t>AUSTRALIA</t>
  </si>
  <si>
    <t xml:space="preserve">PATRIA VIEJA </t>
  </si>
  <si>
    <t>AVENIDA OSSA</t>
  </si>
  <si>
    <t>AV LO CAMPINO SUR</t>
  </si>
  <si>
    <t>VARAS MENA 51C</t>
  </si>
  <si>
    <t>JOFRE DEPTO 1006</t>
  </si>
  <si>
    <t>FUNDO EL CASTILLO LA SOLUCION</t>
  </si>
  <si>
    <t>ROJAS MAGALLANES</t>
  </si>
  <si>
    <t>PASAJE 1 DEPTO 102</t>
  </si>
  <si>
    <t>LAS HERAS DEPTO 2608</t>
  </si>
  <si>
    <t>AGUSTO VILLANUEVA</t>
  </si>
  <si>
    <t xml:space="preserve">MONTENEGRO </t>
  </si>
  <si>
    <t xml:space="preserve">MIGUEL CLARO VIAL </t>
  </si>
  <si>
    <t>ISABEL RIQUELME DEPTO 1-25</t>
  </si>
  <si>
    <t>SAN FELIZ DEPRO E31</t>
  </si>
  <si>
    <t>ROBERTO DEL RIO DEPTO 205</t>
  </si>
  <si>
    <t>FCO BILBAO DEPTO 402</t>
  </si>
  <si>
    <t>CRISTOBAL COLON DEPTO 403</t>
  </si>
  <si>
    <t>GENERAL ECKDAHL DEPTO M2</t>
  </si>
  <si>
    <t>SAN MARTIN DEPTO 714</t>
  </si>
  <si>
    <t>LOS RETAMOS</t>
  </si>
  <si>
    <t>COLON CASA E</t>
  </si>
  <si>
    <t>NATANIEL COX DEPTO 309</t>
  </si>
  <si>
    <t>GENERAL LAS HERAS DEPTO 104</t>
  </si>
  <si>
    <t>AVDA SANTA ROSA DEPTO 428 ED. G</t>
  </si>
  <si>
    <t>GUAYAQUIL DEPTO 7</t>
  </si>
  <si>
    <t>BROWN SUR DEPTO 208</t>
  </si>
  <si>
    <t>AMUNATEGUI DEPTO 1107</t>
  </si>
  <si>
    <t>LA AURORA SAN PASTOR 23-24-25</t>
  </si>
  <si>
    <t>RAMON LOBARIO CARVALLO SUR</t>
  </si>
  <si>
    <t>PROVIDENCIA PISO 6</t>
  </si>
  <si>
    <t>LONDRES 68-40-72</t>
  </si>
  <si>
    <t>AUDUSTO LEGUIA NORTE</t>
  </si>
  <si>
    <t>PASAJE VERSALLES</t>
  </si>
  <si>
    <t>RONDIZZONI DEPTO H33</t>
  </si>
  <si>
    <t>TOMAS GRAHAM DEPTO 113</t>
  </si>
  <si>
    <t>VICUÑA MACKENA DEPTO 1105</t>
  </si>
  <si>
    <t>CALLE AVENIDA DEL CANAL CASA 3</t>
  </si>
  <si>
    <t>RAMON VERGARA</t>
  </si>
  <si>
    <t>PASAJE LA MEZQUITA</t>
  </si>
  <si>
    <t>DAKAR</t>
  </si>
  <si>
    <t>JOSE URETA</t>
  </si>
  <si>
    <t>CONDOR DEPTOM 605</t>
  </si>
  <si>
    <t>HIPOLITO IRIGOYEN DEPTO 501</t>
  </si>
  <si>
    <t>SEXTA AVENIDA</t>
  </si>
  <si>
    <t>PEDRO DE VALDIVIA OF 313</t>
  </si>
  <si>
    <t>AMERICO VESPUCIOSUR DEPTO 33D</t>
  </si>
  <si>
    <t>EXEQUIEL FERNANDEZ DEPTO 607</t>
  </si>
  <si>
    <t>EXEQUIEL FERNANDEZ DEPTO 1203</t>
  </si>
  <si>
    <t>COIMBRA DEPTO 71</t>
  </si>
  <si>
    <t>MARCELA PAZ LT 13</t>
  </si>
  <si>
    <t>PASAJE JORGE LUIS BORGES</t>
  </si>
  <si>
    <t>PASAJE CUBA</t>
  </si>
  <si>
    <t xml:space="preserve">PASAJE DIOGENES </t>
  </si>
  <si>
    <t xml:space="preserve"> 050</t>
  </si>
  <si>
    <t>33-A</t>
  </si>
  <si>
    <t>0180</t>
  </si>
  <si>
    <t>0177</t>
  </si>
  <si>
    <t>2A-2</t>
  </si>
  <si>
    <t>0222</t>
  </si>
  <si>
    <t>2136/2144</t>
  </si>
  <si>
    <t>1685-1699</t>
  </si>
  <si>
    <t>1436-1440</t>
  </si>
  <si>
    <t>7B</t>
  </si>
  <si>
    <t>4898-1</t>
  </si>
  <si>
    <t>28B</t>
  </si>
  <si>
    <t>532-A</t>
  </si>
  <si>
    <t>8060D</t>
  </si>
  <si>
    <t>77C</t>
  </si>
  <si>
    <t>2935C</t>
  </si>
  <si>
    <t>0499C</t>
  </si>
  <si>
    <t>CERRILLO</t>
  </si>
  <si>
    <t>QUINTA NOEMAL</t>
  </si>
  <si>
    <t>INDEPENDECIIA</t>
  </si>
  <si>
    <t>VITACIRA</t>
  </si>
  <si>
    <t>SAN MIGIEL</t>
  </si>
  <si>
    <t xml:space="preserve"> HONORARIO_CLIENTE_P</t>
  </si>
  <si>
    <t>No cobrar</t>
  </si>
  <si>
    <t>pdte</t>
  </si>
  <si>
    <t>LOCAL_COMERCIAL</t>
  </si>
  <si>
    <t>B333</t>
  </si>
  <si>
    <t>B348</t>
  </si>
  <si>
    <t>B403</t>
  </si>
  <si>
    <t>24596 / 25399</t>
  </si>
  <si>
    <t>203-2014-05808</t>
  </si>
  <si>
    <t>213-2014-05828</t>
  </si>
  <si>
    <t>305-2014-05838</t>
  </si>
  <si>
    <t>298-2014-05859</t>
  </si>
  <si>
    <t>315-2014-05860</t>
  </si>
  <si>
    <t>329-2014-05916</t>
  </si>
  <si>
    <t>298-2014-05917</t>
  </si>
  <si>
    <t>334-2014-05944</t>
  </si>
  <si>
    <t>280-2014-06002</t>
  </si>
  <si>
    <t>321-2014-06021</t>
  </si>
  <si>
    <t>330-2014-06071</t>
  </si>
  <si>
    <t>056-2014-06078</t>
  </si>
  <si>
    <t>282-2014-06081</t>
  </si>
  <si>
    <t>1115-2014-06133</t>
  </si>
  <si>
    <t>1115-2014-06144</t>
  </si>
  <si>
    <t>291-2014-06145</t>
  </si>
  <si>
    <t>431-2014-06148</t>
  </si>
  <si>
    <t>371-2014-06245</t>
  </si>
  <si>
    <t>1115-2014-06288</t>
  </si>
  <si>
    <t>376-2014-06291</t>
  </si>
  <si>
    <t>329-2014-06294</t>
  </si>
  <si>
    <t>377-2014-06441</t>
  </si>
  <si>
    <t>052-2014-06478</t>
  </si>
  <si>
    <t>351-2014-06429</t>
  </si>
  <si>
    <t>321-2014-06426</t>
  </si>
  <si>
    <t>212-2014-06503</t>
  </si>
  <si>
    <t>331-2014-06518</t>
  </si>
  <si>
    <t>282-2014-06495</t>
  </si>
  <si>
    <t>363-2014-06572</t>
  </si>
  <si>
    <t>320-2014-06747</t>
  </si>
  <si>
    <t>275-2014-06884</t>
  </si>
  <si>
    <t>1115-2014-06734</t>
  </si>
  <si>
    <t>372-2014-06739</t>
  </si>
  <si>
    <t>1115-2014-06934</t>
  </si>
  <si>
    <t>300-2014-06992</t>
  </si>
  <si>
    <t>298-2014-06996</t>
  </si>
  <si>
    <t>291-2014-06994</t>
  </si>
  <si>
    <t>318-20-14-04293</t>
  </si>
  <si>
    <t>1115-2014-07051</t>
  </si>
  <si>
    <t>262-2014-07062</t>
  </si>
  <si>
    <t>344-2014-07090</t>
  </si>
  <si>
    <t>049-2014-07120</t>
  </si>
  <si>
    <t>291-2014-07119</t>
  </si>
  <si>
    <t>377-2014-07221</t>
  </si>
  <si>
    <t>317-2014-07252</t>
  </si>
  <si>
    <t xml:space="preserve"> 397-2014-07313</t>
  </si>
  <si>
    <t>1115- 2014-07032</t>
  </si>
  <si>
    <t>363-2014-07357</t>
  </si>
  <si>
    <t>336-2014-07388</t>
  </si>
  <si>
    <t>270-2014-07412</t>
  </si>
  <si>
    <t>280-2014-07427</t>
  </si>
  <si>
    <t>282-2014-07469</t>
  </si>
  <si>
    <t>377-2014-07581</t>
  </si>
  <si>
    <t>282-2014-07472</t>
  </si>
  <si>
    <t>1115-2014-07624</t>
  </si>
  <si>
    <t>210-2014-07692</t>
  </si>
  <si>
    <t>1115-2014-07694</t>
  </si>
  <si>
    <t>318-2014-07705</t>
  </si>
  <si>
    <t>282-2014-07690</t>
  </si>
  <si>
    <t>047-2014-07701</t>
  </si>
  <si>
    <t>315-2014-07455</t>
  </si>
  <si>
    <t>295-2014-07741</t>
  </si>
  <si>
    <t>017-2014-07791</t>
  </si>
  <si>
    <t>419-2014-07815</t>
  </si>
  <si>
    <t>363-2014-07909</t>
  </si>
  <si>
    <t>854-2014-07938</t>
  </si>
  <si>
    <t>052- 2014-08051</t>
  </si>
  <si>
    <t>291-2014-08155</t>
  </si>
  <si>
    <t>331-2014-08196</t>
  </si>
  <si>
    <t>270-2014-08279</t>
  </si>
  <si>
    <t>057-2014-08306</t>
  </si>
  <si>
    <t>316-2014-08320</t>
  </si>
  <si>
    <t>354-2014-08348</t>
  </si>
  <si>
    <t>1115-2014-08343</t>
  </si>
  <si>
    <t>382-2014-08350</t>
  </si>
  <si>
    <t>270-2014-08390</t>
  </si>
  <si>
    <t>202-2014-8384</t>
  </si>
  <si>
    <t>1115-2014-08219</t>
  </si>
  <si>
    <t>318-2014-08550</t>
  </si>
  <si>
    <t>282-2014-045920</t>
  </si>
  <si>
    <t>291-2014-08654</t>
  </si>
  <si>
    <t>363-2014-08642</t>
  </si>
  <si>
    <t>298-2014-08595</t>
  </si>
  <si>
    <t>010-2014-045903</t>
  </si>
  <si>
    <t>125-2014-045912</t>
  </si>
  <si>
    <t>855-2014-045902</t>
  </si>
  <si>
    <t>125-2014-045911</t>
  </si>
  <si>
    <t>125-2014-045910</t>
  </si>
  <si>
    <t>314-2014-08697</t>
  </si>
  <si>
    <t>360-2014-045997</t>
  </si>
  <si>
    <t>127-2014-046022</t>
  </si>
  <si>
    <t>425-2014-046009</t>
  </si>
  <si>
    <t>354-2014-08831</t>
  </si>
  <si>
    <t>855-2014-046117</t>
  </si>
  <si>
    <t>360-2014-046141</t>
  </si>
  <si>
    <t>351-2014-08880</t>
  </si>
  <si>
    <t>398-2014-046181</t>
  </si>
  <si>
    <t>125-2014-046180</t>
  </si>
  <si>
    <t>317-2014-08945</t>
  </si>
  <si>
    <t>127-2014-046392</t>
  </si>
  <si>
    <t>360-2014-046332</t>
  </si>
  <si>
    <t>127-2014-046367</t>
  </si>
  <si>
    <t>321-2014-09071</t>
  </si>
  <si>
    <t>133-2014-046433</t>
  </si>
  <si>
    <t>053-2014-046468</t>
  </si>
  <si>
    <t>12-2014-0466511</t>
  </si>
  <si>
    <t>447-2014-09025</t>
  </si>
  <si>
    <t>323-2014-08954</t>
  </si>
  <si>
    <t>349-2014-09129</t>
  </si>
  <si>
    <t>138-2014-046538</t>
  </si>
  <si>
    <t>138-2014-046545</t>
  </si>
  <si>
    <t>435-2014-046499</t>
  </si>
  <si>
    <t>629-2014-046719</t>
  </si>
  <si>
    <t>1335-2014-09341</t>
  </si>
  <si>
    <t>047-2014-09225</t>
  </si>
  <si>
    <t>125-2014-046696</t>
  </si>
  <si>
    <t>344-2014-09242</t>
  </si>
  <si>
    <t>338-2014-09293</t>
  </si>
  <si>
    <t>212-2014-09370</t>
  </si>
  <si>
    <t>282-2014-046739</t>
  </si>
  <si>
    <t>212-2014-09402</t>
  </si>
  <si>
    <t>282-2014-09374</t>
  </si>
  <si>
    <t>825-2014-046825</t>
  </si>
  <si>
    <t>823-2014-046849</t>
  </si>
  <si>
    <t>021-2014-046248</t>
  </si>
  <si>
    <t>800-2014-046819</t>
  </si>
  <si>
    <t>800-2014-046828</t>
  </si>
  <si>
    <t>354-2014-09225</t>
  </si>
  <si>
    <t>371-2014-09445</t>
  </si>
  <si>
    <t>369-2014-09389</t>
  </si>
  <si>
    <t>360-2014-046888</t>
  </si>
  <si>
    <t>800-2014-046916</t>
  </si>
  <si>
    <t>021-2014-046920</t>
  </si>
  <si>
    <t>1115-2014-09585</t>
  </si>
  <si>
    <t>815-2014-046949</t>
  </si>
  <si>
    <t>343-2014-08651</t>
  </si>
  <si>
    <t>330-2014-09670</t>
  </si>
  <si>
    <t>823-2014-046512</t>
  </si>
  <si>
    <t>533-2014-047129</t>
  </si>
  <si>
    <t>321-2014-09702</t>
  </si>
  <si>
    <t>125-2014-046974</t>
  </si>
  <si>
    <t>125-2014-049479</t>
  </si>
  <si>
    <t>533-2014-047157</t>
  </si>
  <si>
    <t>823-2014-046309</t>
  </si>
  <si>
    <t>615-2014-047183</t>
  </si>
  <si>
    <t>1115-2014-09741</t>
  </si>
  <si>
    <t>800-2014-046969</t>
  </si>
  <si>
    <t>855-2014-047269</t>
  </si>
  <si>
    <t>1335-2014-09807</t>
  </si>
  <si>
    <t>533-2014-047211</t>
  </si>
  <si>
    <t>1115-2014-09947</t>
  </si>
  <si>
    <t>800-2014-047280</t>
  </si>
  <si>
    <t>331-2014-10007</t>
  </si>
  <si>
    <t>825-2014-047325</t>
  </si>
  <si>
    <t>533-2014-046075</t>
  </si>
  <si>
    <t>533-2014-047698</t>
  </si>
  <si>
    <t>053-2014-09934</t>
  </si>
  <si>
    <t>275-2014-10145</t>
  </si>
  <si>
    <t>360-2014-047610</t>
  </si>
  <si>
    <t>319-2014-047609</t>
  </si>
  <si>
    <t>329-2014-10160</t>
  </si>
  <si>
    <t>800-2014-047577</t>
  </si>
  <si>
    <t>344-2014-10159</t>
  </si>
  <si>
    <t>349-2014-10133</t>
  </si>
  <si>
    <t>282-2014-047564</t>
  </si>
  <si>
    <t>125-2014-047561</t>
  </si>
  <si>
    <t>316-2014-047511</t>
  </si>
  <si>
    <t>237-2014-047502</t>
  </si>
  <si>
    <t>622-2014-047725</t>
  </si>
  <si>
    <t>533-2014-047750</t>
  </si>
  <si>
    <t>125-2014-047723</t>
  </si>
  <si>
    <t>360-2014-047779</t>
  </si>
  <si>
    <t>363-2014-04934</t>
  </si>
  <si>
    <t>629-2014-047793</t>
  </si>
  <si>
    <t>129-2014-047754</t>
  </si>
  <si>
    <t>291-2014-047762</t>
  </si>
  <si>
    <t>533-2014-047743</t>
  </si>
  <si>
    <t>553-2014-047850</t>
  </si>
  <si>
    <t>533-2014-047859</t>
  </si>
  <si>
    <t>1115-2014-10481</t>
  </si>
  <si>
    <t>047-2014-10492</t>
  </si>
  <si>
    <t>361-2014-10496</t>
  </si>
  <si>
    <t xml:space="preserve"> 363 - 2014 - 10498</t>
  </si>
  <si>
    <t>338 - 2014 - 10508</t>
  </si>
  <si>
    <t>141 - 2014 - 10513</t>
  </si>
  <si>
    <t>291 - 2014 - 10523</t>
  </si>
  <si>
    <t>316 - 2014 - 10526</t>
  </si>
  <si>
    <t>336-2014E-10499</t>
  </si>
  <si>
    <t>261-2014-10506</t>
  </si>
  <si>
    <t>343-2014-10557</t>
  </si>
  <si>
    <t>533-2014-048000</t>
  </si>
  <si>
    <t>854-2014-10505</t>
  </si>
  <si>
    <t>270-2014-10537</t>
  </si>
  <si>
    <t>329-2014-10531</t>
  </si>
  <si>
    <t>329-2014-10534</t>
  </si>
  <si>
    <t>338-2014-10541</t>
  </si>
  <si>
    <t>201-2014-10500</t>
  </si>
  <si>
    <t>355-2014-047224</t>
  </si>
  <si>
    <t>825-2014-047142</t>
  </si>
  <si>
    <t>282-2014-048140</t>
  </si>
  <si>
    <t>533-2014-048232</t>
  </si>
  <si>
    <t>317-2014-10765</t>
  </si>
  <si>
    <t>521-2014-048154</t>
  </si>
  <si>
    <t>533-2014-048296</t>
  </si>
  <si>
    <t>260-2014-11065</t>
  </si>
  <si>
    <t>355-1014-048438</t>
  </si>
  <si>
    <t>127-2014-048417</t>
  </si>
  <si>
    <t>533-2014-048421</t>
  </si>
  <si>
    <t>533-2014-048435</t>
  </si>
  <si>
    <t>1115-2014-11037</t>
  </si>
  <si>
    <t>021-2014-048398</t>
  </si>
  <si>
    <t>347-2014-048340</t>
  </si>
  <si>
    <t>533-2014-048347</t>
  </si>
  <si>
    <t>551--2014-048138</t>
  </si>
  <si>
    <t>237-2014-048388</t>
  </si>
  <si>
    <t>021-2014-048357</t>
  </si>
  <si>
    <t>815-2014-048318</t>
  </si>
  <si>
    <t>533-2014-048293</t>
  </si>
  <si>
    <t>010-2014-048307</t>
  </si>
  <si>
    <t>800-2014-048275</t>
  </si>
  <si>
    <t>270-2014-11070</t>
  </si>
  <si>
    <t>533-2014-048468</t>
  </si>
  <si>
    <t>325-2014-048491</t>
  </si>
  <si>
    <t>138-2014-048524</t>
  </si>
  <si>
    <t>140-2014-048529</t>
  </si>
  <si>
    <t>138-2014-048531</t>
  </si>
  <si>
    <t>130-2014-048383</t>
  </si>
  <si>
    <t>127-2014-048572</t>
  </si>
  <si>
    <t>017-2014-10910</t>
  </si>
  <si>
    <t>1335-2014-10687</t>
  </si>
  <si>
    <t>551-2014-048579</t>
  </si>
  <si>
    <t>125-2014-048582</t>
  </si>
  <si>
    <t>825-2014-047804</t>
  </si>
  <si>
    <t>125-2014-047560</t>
  </si>
  <si>
    <t>318-2014-11245</t>
  </si>
  <si>
    <t>013-2014-048395</t>
  </si>
  <si>
    <t>013-2014-048397</t>
  </si>
  <si>
    <t>013-2014-048399</t>
  </si>
  <si>
    <t>013-2014-048401</t>
  </si>
  <si>
    <t>013-2014-048402</t>
  </si>
  <si>
    <t>013-2014-048404</t>
  </si>
  <si>
    <t>825-2014-048608</t>
  </si>
  <si>
    <t>013-2014-048660</t>
  </si>
  <si>
    <t>363-2014-10493</t>
  </si>
  <si>
    <t>815-2014-046718</t>
  </si>
  <si>
    <t>815-2014-046724</t>
  </si>
  <si>
    <t>919-2014-047968</t>
  </si>
  <si>
    <t>291-2014-11324</t>
  </si>
  <si>
    <t>1115-2014-11336</t>
  </si>
  <si>
    <t>1115-2014-11387</t>
  </si>
  <si>
    <t>1115-2014-11312</t>
  </si>
  <si>
    <t>291-2014-11320</t>
  </si>
  <si>
    <t>551-2014-048613</t>
  </si>
  <si>
    <t>013-2014-048646</t>
  </si>
  <si>
    <t>350-2014-11569</t>
  </si>
  <si>
    <t>213-2014-11577</t>
  </si>
  <si>
    <t>800-2014-049090</t>
  </si>
  <si>
    <t>533-2014-049128</t>
  </si>
  <si>
    <t>800-2014-049122</t>
  </si>
  <si>
    <t>314-2014-11612</t>
  </si>
  <si>
    <t>019-2014-048796</t>
  </si>
  <si>
    <t>140-2014-049152</t>
  </si>
  <si>
    <t>138-2014-049198</t>
  </si>
  <si>
    <t>919-2014-049171</t>
  </si>
  <si>
    <t>140-2014-049157</t>
  </si>
  <si>
    <t>329-2014-11749</t>
  </si>
  <si>
    <t>053-2014-11752</t>
  </si>
  <si>
    <t>348-2014-11897</t>
  </si>
  <si>
    <t>126-2014-046769</t>
  </si>
  <si>
    <t>125-2014-048277</t>
  </si>
  <si>
    <t>533-2014-049600</t>
  </si>
  <si>
    <t>831-2014-049636</t>
  </si>
  <si>
    <t>210-2014-12026</t>
  </si>
  <si>
    <t>210-2014-12029</t>
  </si>
  <si>
    <t>1115-2014-12032</t>
  </si>
  <si>
    <t>363-2014-12034</t>
  </si>
  <si>
    <t>363-2014-12031</t>
  </si>
  <si>
    <t>282-2014-12030</t>
  </si>
  <si>
    <t>349-2014-11660</t>
  </si>
  <si>
    <t>800-2014-049681</t>
  </si>
  <si>
    <t>300-2014-11817</t>
  </si>
  <si>
    <t>138-2014-049765</t>
  </si>
  <si>
    <t>523-2014-049763</t>
  </si>
  <si>
    <t>128-2014-048245</t>
  </si>
  <si>
    <t>282-2014-11645</t>
  </si>
  <si>
    <t>053--2014-12200</t>
  </si>
  <si>
    <t>800-2014-049843</t>
  </si>
  <si>
    <t>1115-2014-12221</t>
  </si>
  <si>
    <t>551-2014-049862</t>
  </si>
  <si>
    <t>343-2014-12228</t>
  </si>
  <si>
    <t>237-2014-049867</t>
  </si>
  <si>
    <t>1115-2014-12237</t>
  </si>
  <si>
    <t>800-2014-049878</t>
  </si>
  <si>
    <t>551-2014-049890</t>
  </si>
  <si>
    <t>551-2014-049895</t>
  </si>
  <si>
    <t>249-2014-12263</t>
  </si>
  <si>
    <t>1115-2014-12271</t>
  </si>
  <si>
    <t>201-2014-12278</t>
  </si>
  <si>
    <t>357-2014-12294</t>
  </si>
  <si>
    <t>291-2014-12300</t>
  </si>
  <si>
    <t>125-2014-049973</t>
  </si>
  <si>
    <t>125-2014-049977</t>
  </si>
  <si>
    <t>551-2014-049910</t>
  </si>
  <si>
    <t>337-2014-12260</t>
  </si>
  <si>
    <t>435-2014-049969</t>
  </si>
  <si>
    <t>800-2014-050066</t>
  </si>
  <si>
    <t>127-2014-050062</t>
  </si>
  <si>
    <t>019-2014-049928</t>
  </si>
  <si>
    <t>013-2014-049944</t>
  </si>
  <si>
    <t>533-2014-049978</t>
  </si>
  <si>
    <t>533-2014-050005</t>
  </si>
  <si>
    <t>815-2014-050043</t>
  </si>
  <si>
    <t>1115-2014-12517</t>
  </si>
  <si>
    <t>321-2014-12550</t>
  </si>
  <si>
    <t>1335-2014-12555</t>
  </si>
  <si>
    <t>291-2014-12607</t>
  </si>
  <si>
    <t>346-2014-12610</t>
  </si>
  <si>
    <t>332-2014-12615</t>
  </si>
  <si>
    <t>118-2014-12675</t>
  </si>
  <si>
    <t>551-2014-050362</t>
  </si>
  <si>
    <t>815-2014-050089</t>
  </si>
  <si>
    <t>815-2014-050094</t>
  </si>
  <si>
    <t>010-2014-050185</t>
  </si>
  <si>
    <t>1115-2014-12717</t>
  </si>
  <si>
    <t>555-2014-050396</t>
  </si>
  <si>
    <t>815-2014-050433</t>
  </si>
  <si>
    <t>551-2014-050447</t>
  </si>
  <si>
    <t>013-2014-049804</t>
  </si>
  <si>
    <t>551-2014-049866</t>
  </si>
  <si>
    <t>013-2014-050015</t>
  </si>
  <si>
    <t>013-2014-050158</t>
  </si>
  <si>
    <t>013-2014-050159</t>
  </si>
  <si>
    <t>013-2014-050299</t>
  </si>
  <si>
    <t>013-2014-050157</t>
  </si>
  <si>
    <t>013-2014-050021</t>
  </si>
  <si>
    <t>551-2014-050483</t>
  </si>
  <si>
    <t>013-2014-050006</t>
  </si>
  <si>
    <t>013-2014-050156</t>
  </si>
  <si>
    <t>533-2014-050224</t>
  </si>
  <si>
    <t>323-2014-12866</t>
  </si>
  <si>
    <t>334-2014-12867</t>
  </si>
  <si>
    <t>275-2014-12873</t>
  </si>
  <si>
    <t>551-2014-050616</t>
  </si>
  <si>
    <t>1115-2014-12944</t>
  </si>
  <si>
    <t>334-2014-12948</t>
  </si>
  <si>
    <t>201-2014-12950</t>
  </si>
  <si>
    <t>270-2014-12969</t>
  </si>
  <si>
    <t>337-2014-12945</t>
  </si>
  <si>
    <t>138-2014-049579</t>
  </si>
  <si>
    <t>101-2014-045903</t>
  </si>
  <si>
    <t>919-2014-050580</t>
  </si>
  <si>
    <t>919-2014-050634</t>
  </si>
  <si>
    <t>057-2014-13045</t>
  </si>
  <si>
    <t>159-2014-050817</t>
  </si>
  <si>
    <t>140-2014-050829</t>
  </si>
  <si>
    <t>140-2014-050837</t>
  </si>
  <si>
    <t>275-2014-13147</t>
  </si>
  <si>
    <t>329-2014-13151</t>
  </si>
  <si>
    <t>551-2014-050771</t>
  </si>
  <si>
    <t>1115-2014-13155</t>
  </si>
  <si>
    <t>551-2014-050713</t>
  </si>
  <si>
    <t>434-2014-13174</t>
  </si>
  <si>
    <t>825-2014-050859</t>
  </si>
  <si>
    <t>800-2014-050933</t>
  </si>
  <si>
    <t>214-2014-13152</t>
  </si>
  <si>
    <t>019-2014-050851</t>
  </si>
  <si>
    <t>800-2014-050977</t>
  </si>
  <si>
    <t>019-2014-050900</t>
  </si>
  <si>
    <t>425-2014-050960</t>
  </si>
  <si>
    <t>425-2014-050964</t>
  </si>
  <si>
    <t>347-2014-051026</t>
  </si>
  <si>
    <t>815-2014-050918</t>
  </si>
  <si>
    <t>425-2014-050943</t>
  </si>
  <si>
    <t>800-2014-051104</t>
  </si>
  <si>
    <t>533-2014-051133</t>
  </si>
  <si>
    <t>378-2014-12962</t>
  </si>
  <si>
    <t>435-2014-051134</t>
  </si>
  <si>
    <t>201-2014-13507</t>
  </si>
  <si>
    <t>336-2014-13508</t>
  </si>
  <si>
    <t>533-2014-051212</t>
  </si>
  <si>
    <t>342-2014-13498</t>
  </si>
  <si>
    <t>363-2014-13531</t>
  </si>
  <si>
    <t>533-2014-051237</t>
  </si>
  <si>
    <t>127-2014-051223</t>
  </si>
  <si>
    <t>214-2014-13516</t>
  </si>
  <si>
    <t>268-2014-13537</t>
  </si>
  <si>
    <t>050 - 2014 - 13837</t>
  </si>
  <si>
    <t>125-2014-050923.</t>
  </si>
  <si>
    <t>351 - 2014 - 13842</t>
  </si>
  <si>
    <t>357 - 2014 - 13845</t>
  </si>
  <si>
    <t>553 - 2014 - 13847</t>
  </si>
  <si>
    <t xml:space="preserve"> 342 - 2014 - 13792</t>
  </si>
  <si>
    <t>1115 - 2014 - 13901</t>
  </si>
  <si>
    <t xml:space="preserve"> 381-2014-051699.</t>
  </si>
  <si>
    <t>300 - 2014 - 13931</t>
  </si>
  <si>
    <t xml:space="preserve"> 381-2014-051724.</t>
  </si>
  <si>
    <t>347-2014-051735.</t>
  </si>
  <si>
    <t>721-2014-051668.</t>
  </si>
  <si>
    <t>425-2014-050960.</t>
  </si>
  <si>
    <t>815-2014-051741.</t>
  </si>
  <si>
    <t>125-2014-051743.</t>
  </si>
  <si>
    <t xml:space="preserve"> 629-2014-051747</t>
  </si>
  <si>
    <t>533-2014-051822</t>
  </si>
  <si>
    <t>010-2014-051843</t>
  </si>
  <si>
    <t>391 - 2014 - 14124</t>
  </si>
  <si>
    <t>391 - 2014 - 14129</t>
  </si>
  <si>
    <t>533-2014-052043.</t>
  </si>
  <si>
    <t xml:space="preserve"> 5441 - 2014 - 14222</t>
  </si>
  <si>
    <t xml:space="preserve"> 013-2014-050541.</t>
  </si>
  <si>
    <t xml:space="preserve"> 013-2014-050540.</t>
  </si>
  <si>
    <t xml:space="preserve"> 013-2014-051896.</t>
  </si>
  <si>
    <t>013-2014-051894.</t>
  </si>
  <si>
    <t>013-2014-051893.</t>
  </si>
  <si>
    <t>013-2014-051892.</t>
  </si>
  <si>
    <t>013-2014-051890.</t>
  </si>
  <si>
    <t xml:space="preserve"> 013-2014-051889</t>
  </si>
  <si>
    <t xml:space="preserve"> 013-2014-051886</t>
  </si>
  <si>
    <t xml:space="preserve"> 013-2014-051885</t>
  </si>
  <si>
    <t xml:space="preserve"> 825-2014-052135.</t>
  </si>
  <si>
    <t>057 - 2014 - 14376</t>
  </si>
  <si>
    <t xml:space="preserve"> 825-2014-052186.</t>
  </si>
  <si>
    <t>435-2014-051376.</t>
  </si>
  <si>
    <t>629-2014-051419.</t>
  </si>
  <si>
    <t>345 - 2014 - 14372</t>
  </si>
  <si>
    <t>291 - 2014 - 14470</t>
  </si>
  <si>
    <t xml:space="preserve"> 121-2014-052390.</t>
  </si>
  <si>
    <t xml:space="preserve"> 425-2014-052434.</t>
  </si>
  <si>
    <t>523-2014-052466</t>
  </si>
  <si>
    <t xml:space="preserve"> 316-2014-052486.</t>
  </si>
  <si>
    <t>533-2014-052518.</t>
  </si>
  <si>
    <t>021-2014-052545.</t>
  </si>
  <si>
    <t>533-2014-052547</t>
  </si>
  <si>
    <t>329-2014-051107</t>
  </si>
  <si>
    <t>018 - 2014 - 13395</t>
  </si>
  <si>
    <t>018 - 2014 - 13383</t>
  </si>
  <si>
    <t xml:space="preserve"> 018 - 2014 - 13512</t>
  </si>
  <si>
    <t>018 - 2014 - 13394</t>
  </si>
  <si>
    <t>018 - 2014 - 13404</t>
  </si>
  <si>
    <t>018 - 2014 - 13407</t>
  </si>
  <si>
    <t>018 - 2014 - 13408</t>
  </si>
  <si>
    <t>018 - 2014 - 13511</t>
  </si>
  <si>
    <t>533-2014-052607.</t>
  </si>
  <si>
    <t>126-2014-052608</t>
  </si>
  <si>
    <t>125-2014-052623</t>
  </si>
  <si>
    <t>013-2014-051866</t>
  </si>
  <si>
    <t>133-2014-052542</t>
  </si>
  <si>
    <t>425-2014-052698</t>
  </si>
  <si>
    <t xml:space="preserve"> 381-2014-052694</t>
  </si>
  <si>
    <t>012-2014-14480</t>
  </si>
  <si>
    <t xml:space="preserve"> 125-2014-052821</t>
  </si>
  <si>
    <t>425-2014-052831</t>
  </si>
  <si>
    <t>443-2014-052855</t>
  </si>
  <si>
    <t>363 - 2014 - 14971</t>
  </si>
  <si>
    <t>363 - 2014 - 14988</t>
  </si>
  <si>
    <t>013-2014-052813</t>
  </si>
  <si>
    <t>443-2014-052893</t>
  </si>
  <si>
    <t>124-2014-052925</t>
  </si>
  <si>
    <t>815-2014-052898</t>
  </si>
  <si>
    <t>357 - 2014 - 15071</t>
  </si>
  <si>
    <t>443-2014-053003</t>
  </si>
  <si>
    <t>443-2014-053016</t>
  </si>
  <si>
    <t>239 - 2014 - 15103</t>
  </si>
  <si>
    <t>443-2014-053023</t>
  </si>
  <si>
    <t>138-2014-053033</t>
  </si>
  <si>
    <t xml:space="preserve"> 815-2014-052932</t>
  </si>
  <si>
    <t xml:space="preserve"> 855-2014-053085</t>
  </si>
  <si>
    <t>125-2014-053203</t>
  </si>
  <si>
    <t xml:space="preserve"> 013-2014-053159.</t>
  </si>
  <si>
    <t xml:space="preserve"> 013-2014-053156.</t>
  </si>
  <si>
    <t>013-2014-053157</t>
  </si>
  <si>
    <t xml:space="preserve"> 815-2014-053079</t>
  </si>
  <si>
    <t>443-2014-053249</t>
  </si>
  <si>
    <t>013-2014-053163</t>
  </si>
  <si>
    <t>013-2014-053162</t>
  </si>
  <si>
    <t>013-2014-053161</t>
  </si>
  <si>
    <t>533-2014-053273</t>
  </si>
  <si>
    <t>203 - 2014 - 15384</t>
  </si>
  <si>
    <t xml:space="preserve"> 381-2014-053316</t>
  </si>
  <si>
    <t xml:space="preserve"> 291 - 2014 - 15431</t>
  </si>
  <si>
    <t>533-2014-053355</t>
  </si>
  <si>
    <t>013-2014-053245</t>
  </si>
  <si>
    <t>012-2014-15409</t>
  </si>
  <si>
    <t>013-2014-053167</t>
  </si>
  <si>
    <t>013-2014-053200</t>
  </si>
  <si>
    <t>013-2014-053211</t>
  </si>
  <si>
    <t>013-2014-053216</t>
  </si>
  <si>
    <t>013-2014-053239</t>
  </si>
  <si>
    <t>013-2014-053236</t>
  </si>
  <si>
    <t>013-2014-053233</t>
  </si>
  <si>
    <t>433-2014-053249</t>
  </si>
  <si>
    <t>361-2014-15437</t>
  </si>
  <si>
    <t>551-2014-050654</t>
  </si>
  <si>
    <t xml:space="preserve"> 533-2014-053498</t>
  </si>
  <si>
    <t>443-2014-053513</t>
  </si>
  <si>
    <t>825-2014-053532</t>
  </si>
  <si>
    <t>013-2014-050379</t>
  </si>
  <si>
    <t>133-2014-053638</t>
  </si>
  <si>
    <t>128-2014-053655</t>
  </si>
  <si>
    <t>425-2014-053647</t>
  </si>
  <si>
    <t>425-2014-053656</t>
  </si>
  <si>
    <t>545-2014-053519</t>
  </si>
  <si>
    <t>350 - 2014 - 15814</t>
  </si>
  <si>
    <t>727-2014-053774</t>
  </si>
  <si>
    <t>013-2014-053158</t>
  </si>
  <si>
    <t>018-2014-053817</t>
  </si>
  <si>
    <t>013-2014-053760</t>
  </si>
  <si>
    <t>013-2014-053759</t>
  </si>
  <si>
    <t>013-2014-053756</t>
  </si>
  <si>
    <t>013-2014-053754.</t>
  </si>
  <si>
    <t>018-2014-053753</t>
  </si>
  <si>
    <t>013-2014-053751</t>
  </si>
  <si>
    <t>013-2014-053750</t>
  </si>
  <si>
    <t>018-2014-053723</t>
  </si>
  <si>
    <t>1115 - 2014 - 15922</t>
  </si>
  <si>
    <t xml:space="preserve"> 343 - 2014 - 15441</t>
  </si>
  <si>
    <t>291 - 2014 - 15974</t>
  </si>
  <si>
    <t>125-2015-053182</t>
  </si>
  <si>
    <t>1115 - 2014 - 15692</t>
  </si>
  <si>
    <t>013-2014-053845</t>
  </si>
  <si>
    <t>013-2014-053880</t>
  </si>
  <si>
    <t>823-2014-053994</t>
  </si>
  <si>
    <t xml:space="preserve"> 223-2014-054023.</t>
  </si>
  <si>
    <t>223-2014-054025.</t>
  </si>
  <si>
    <t>295 - 2014 - 16002</t>
  </si>
  <si>
    <t>323 - 2014 - 16023</t>
  </si>
  <si>
    <t>327 - 2014 - 16036</t>
  </si>
  <si>
    <t>1007 - 2014 - 15956</t>
  </si>
  <si>
    <t xml:space="preserve"> 1007 - 2014 - 15996</t>
  </si>
  <si>
    <t>233-2014-054095</t>
  </si>
  <si>
    <t>1007 - 2014 - 15933</t>
  </si>
  <si>
    <t xml:space="preserve"> 233-2014-054049</t>
  </si>
  <si>
    <t>050 - 2014 - 16174</t>
  </si>
  <si>
    <t xml:space="preserve"> 1007 - 2014 - 16134</t>
  </si>
  <si>
    <t>290 - 2014 - 16181</t>
  </si>
  <si>
    <t>213 - 2014 - 16199</t>
  </si>
  <si>
    <t>202 - 2014 - 15815</t>
  </si>
  <si>
    <t xml:space="preserve"> 010-2014-054282.</t>
  </si>
  <si>
    <t xml:space="preserve"> 223-2014-054267</t>
  </si>
  <si>
    <t>013-2014-054302</t>
  </si>
  <si>
    <t>013-2014-054301</t>
  </si>
  <si>
    <t>013-2014-054113</t>
  </si>
  <si>
    <t>013-2014-053940.</t>
  </si>
  <si>
    <t>018-2014-050491</t>
  </si>
  <si>
    <t xml:space="preserve"> 261 - 2014 - 16410</t>
  </si>
  <si>
    <t xml:space="preserve"> 825-2014-054534</t>
  </si>
  <si>
    <t>551-2014-054644</t>
  </si>
  <si>
    <t>1115 - 2014 - 16519</t>
  </si>
  <si>
    <t>366 - 2014 - 15745</t>
  </si>
  <si>
    <t>815-2014-054566</t>
  </si>
  <si>
    <t xml:space="preserve"> 825-2014-053532</t>
  </si>
  <si>
    <t>018-2014-054687</t>
  </si>
  <si>
    <t>018-2014-054688</t>
  </si>
  <si>
    <t xml:space="preserve"> 819-2014-054757</t>
  </si>
  <si>
    <t>201 - 2014 - 16596</t>
  </si>
  <si>
    <t>053 - 2014 - 16598</t>
  </si>
  <si>
    <t xml:space="preserve"> 291 - 2014 - 16600</t>
  </si>
  <si>
    <t>346 - 2014 - 16605</t>
  </si>
  <si>
    <t>346 - 2014 - 16618</t>
  </si>
  <si>
    <t>013-2014-054711.</t>
  </si>
  <si>
    <t>013-2014-054300.</t>
  </si>
  <si>
    <t>1115 - 2014 - 16740</t>
  </si>
  <si>
    <t>645-2014-054902</t>
  </si>
  <si>
    <t>629-2014-054976</t>
  </si>
  <si>
    <t>321 - 2014 - 16766</t>
  </si>
  <si>
    <t>346 - 2014 - 16779</t>
  </si>
  <si>
    <t>291 - 2014 - 16778</t>
  </si>
  <si>
    <t xml:space="preserve"> 398-2014-055042</t>
  </si>
  <si>
    <t>438-2014-055111</t>
  </si>
  <si>
    <t>825-2014-054625</t>
  </si>
  <si>
    <t>555-2014-055196</t>
  </si>
  <si>
    <t>377-2014-055205</t>
  </si>
  <si>
    <t>551-2014-055114</t>
  </si>
  <si>
    <t>645-2014-055248</t>
  </si>
  <si>
    <t>296 - 2014 - 16959</t>
  </si>
  <si>
    <t>249 - 2014 - 16965</t>
  </si>
  <si>
    <t>330 - 2014 - 16968</t>
  </si>
  <si>
    <t>1115 - 2014 - 16991</t>
  </si>
  <si>
    <t xml:space="preserve"> 018-2014-055178</t>
  </si>
  <si>
    <t>013-2014-055115.</t>
  </si>
  <si>
    <t>013-2014-055122.</t>
  </si>
  <si>
    <t>013-2014-055131.</t>
  </si>
  <si>
    <t>013-2014-055195.</t>
  </si>
  <si>
    <t>645-2014-055390</t>
  </si>
  <si>
    <t>551-2014-055347</t>
  </si>
  <si>
    <t xml:space="preserve"> 349 - 2014 - 17088</t>
  </si>
  <si>
    <t xml:space="preserve"> 030-2014-053839</t>
  </si>
  <si>
    <t>443-2014-055458</t>
  </si>
  <si>
    <t>443-2014-055477</t>
  </si>
  <si>
    <t>825-2014-055557</t>
  </si>
  <si>
    <t>425-2014-055741</t>
  </si>
  <si>
    <t xml:space="preserve"> 425-2014-055738.</t>
  </si>
  <si>
    <t>1115 - 2014 - 17269</t>
  </si>
  <si>
    <t>013-2014-055513</t>
  </si>
  <si>
    <t>1115 - 2014 - 17348</t>
  </si>
  <si>
    <t>291 - 2014 - 17266</t>
  </si>
  <si>
    <t>013-2014-055775</t>
  </si>
  <si>
    <t>348 - 2014 - 17381</t>
  </si>
  <si>
    <t>825-2014-055753</t>
  </si>
  <si>
    <t>019-2014-055849</t>
  </si>
  <si>
    <t>270 - 2014 - 17385</t>
  </si>
  <si>
    <t xml:space="preserve"> 295 - 2014 - 17431</t>
  </si>
  <si>
    <t>823-2014-055917</t>
  </si>
  <si>
    <t>363-2014-17270</t>
  </si>
  <si>
    <t>827-2014-056004</t>
  </si>
  <si>
    <t>437-2014-056007</t>
  </si>
  <si>
    <t>1115 - 2014 - 17512</t>
  </si>
  <si>
    <t>326 - 2014 - 17533</t>
  </si>
  <si>
    <t>1115 - 2014 - 17586</t>
  </si>
  <si>
    <t xml:space="preserve"> 425-2014-056173</t>
  </si>
  <si>
    <t>373 - 2014 - 17631</t>
  </si>
  <si>
    <t xml:space="preserve"> 351 - 2014 - 17633</t>
  </si>
  <si>
    <t xml:space="preserve"> 214 - 2014 - 17638</t>
  </si>
  <si>
    <t>018-2014-055488</t>
  </si>
  <si>
    <t>825-2014-056196</t>
  </si>
  <si>
    <t>265 - 2014 - 17686</t>
  </si>
  <si>
    <t>291-2014-17664</t>
  </si>
  <si>
    <t>362 - 2014 - 17785</t>
  </si>
  <si>
    <t>443-2014-056378</t>
  </si>
  <si>
    <t>387-2014-056389.</t>
  </si>
  <si>
    <t>019-2014-056396</t>
  </si>
  <si>
    <t xml:space="preserve"> 012-2014-056189</t>
  </si>
  <si>
    <t>629-2014-056435</t>
  </si>
  <si>
    <t>327 - 2014 - 17861</t>
  </si>
  <si>
    <t>291 - 2014 - 17942</t>
  </si>
  <si>
    <t>013-2014-055514</t>
  </si>
  <si>
    <t>337 - 2014 - 18058</t>
  </si>
  <si>
    <t>363 - 2014 - 18075</t>
  </si>
  <si>
    <t xml:space="preserve"> 356 - 2014 - 18091</t>
  </si>
  <si>
    <t xml:space="preserve"> 291 - 2014 - 18199</t>
  </si>
  <si>
    <t xml:space="preserve"> 298 - 2014 - 18208</t>
  </si>
  <si>
    <t>327 - 2014 - 18215</t>
  </si>
  <si>
    <t>331-2014-18221</t>
  </si>
  <si>
    <t>013-2014-055219</t>
  </si>
  <si>
    <t>337 - 2014 - 18273</t>
  </si>
  <si>
    <t>315 - 2014 - 18281</t>
  </si>
  <si>
    <t>843-2014-057008</t>
  </si>
  <si>
    <t>437-2014-056676.</t>
  </si>
  <si>
    <t xml:space="preserve"> 437-2014-056675</t>
  </si>
  <si>
    <t>326 - 2014 - 18333</t>
  </si>
  <si>
    <t>438-2014-057097</t>
  </si>
  <si>
    <t>369 - 2014 - 18369</t>
  </si>
  <si>
    <t>013-2014-057122</t>
  </si>
  <si>
    <t>013-2014-057089</t>
  </si>
  <si>
    <t>013-2014-057087</t>
  </si>
  <si>
    <t>381-2014-057177</t>
  </si>
  <si>
    <t>551-2014-057231</t>
  </si>
  <si>
    <t>013-2014-057229</t>
  </si>
  <si>
    <t xml:space="preserve"> 1115 - 2014 - 18522</t>
  </si>
  <si>
    <t>013-2014-057419</t>
  </si>
  <si>
    <t>629-2014-057403</t>
  </si>
  <si>
    <t>012-2014-056596</t>
  </si>
  <si>
    <t>360-2014-057552</t>
  </si>
  <si>
    <t>551-2014-057583.</t>
  </si>
  <si>
    <t>363 - 2014 - 18751</t>
  </si>
  <si>
    <t>645-2014-057622</t>
  </si>
  <si>
    <t>320 - 2014 - 18355</t>
  </si>
  <si>
    <t>371 - 2014 - 18827</t>
  </si>
  <si>
    <t>398-2014-057711</t>
  </si>
  <si>
    <t>1115 - 2014 - 18903</t>
  </si>
  <si>
    <t>291 - 2014 - 18902</t>
  </si>
  <si>
    <t>019-2014-057792</t>
  </si>
  <si>
    <t>363 - 2014 - 18981</t>
  </si>
  <si>
    <t>363 - 2014 - 18966</t>
  </si>
  <si>
    <t xml:space="preserve"> 629-2014-057927</t>
  </si>
  <si>
    <t xml:space="preserve"> 212 - 2014 - 18967</t>
  </si>
  <si>
    <t>018-2014-057510</t>
  </si>
  <si>
    <t>018-2014-057507</t>
  </si>
  <si>
    <t>363 - 2014 - 19095</t>
  </si>
  <si>
    <t>321 - 2014 - 19130</t>
  </si>
  <si>
    <t>551-2014-058171</t>
  </si>
  <si>
    <t>815-2014-057919</t>
  </si>
  <si>
    <t xml:space="preserve"> 615-2014-058167</t>
  </si>
  <si>
    <t>825-2014-058277</t>
  </si>
  <si>
    <t>521-2014-058288</t>
  </si>
  <si>
    <t>437-2014-058289.</t>
  </si>
  <si>
    <t>9184-2014-057870</t>
  </si>
  <si>
    <t>629-2014-058346</t>
  </si>
  <si>
    <t xml:space="preserve"> 212 - 2014 - 19314</t>
  </si>
  <si>
    <t>275 - 2014 - 19312</t>
  </si>
  <si>
    <t>341 - 2014 - 19421</t>
  </si>
  <si>
    <t>012-2014-058423</t>
  </si>
  <si>
    <t>425-2014-058517</t>
  </si>
  <si>
    <t>306 - 2014 - 19485</t>
  </si>
  <si>
    <t xml:space="preserve"> 013-2014-058394</t>
  </si>
  <si>
    <t>013-2014-058390</t>
  </si>
  <si>
    <t>013-2014-058365</t>
  </si>
  <si>
    <t>013-2014-058386.</t>
  </si>
  <si>
    <t xml:space="preserve"> 013-2014-058387</t>
  </si>
  <si>
    <t>352 - 2014 - 19539</t>
  </si>
  <si>
    <t>318 - 2014 - 19311</t>
  </si>
  <si>
    <t>1115 - 2014 - 19666</t>
  </si>
  <si>
    <t>019-2014-058789</t>
  </si>
  <si>
    <t>203 - 2014 - 19710</t>
  </si>
  <si>
    <t>021-2014-058999</t>
  </si>
  <si>
    <t>555-2014-059046</t>
  </si>
  <si>
    <t>321 - 2014 - 19503</t>
  </si>
  <si>
    <t>214 - 2014 - 19553</t>
  </si>
  <si>
    <t>018-2014-058057</t>
  </si>
  <si>
    <t>619-2014-059163</t>
  </si>
  <si>
    <t>443-2014-059180</t>
  </si>
  <si>
    <t>212 - 2014 - 19920</t>
  </si>
  <si>
    <t>800-2014-059290</t>
  </si>
  <si>
    <t>391-2014-059294</t>
  </si>
  <si>
    <t>343 - 2014 - 19924</t>
  </si>
  <si>
    <t>021-2014-059082</t>
  </si>
  <si>
    <t>629-2014-059343</t>
  </si>
  <si>
    <t>021-2014-059349</t>
  </si>
  <si>
    <t>1115 - 2014 - 20001</t>
  </si>
  <si>
    <t>629-2014-059408</t>
  </si>
  <si>
    <t>1115-2014-20051</t>
  </si>
  <si>
    <t>262 - 2014 - 20075</t>
  </si>
  <si>
    <t>825-2014-059571</t>
  </si>
  <si>
    <t>291 - 2014 - 20160</t>
  </si>
  <si>
    <t xml:space="preserve"> 291 - 2014 - 19819</t>
  </si>
  <si>
    <t xml:space="preserve"> 291 - 2014 - 20200</t>
  </si>
  <si>
    <t>332 - 2014 - 20206</t>
  </si>
  <si>
    <t>342-2014-20261</t>
  </si>
  <si>
    <t>021-2014-059702</t>
  </si>
  <si>
    <t>521-2014-059736</t>
  </si>
  <si>
    <t>237-2014-059793</t>
  </si>
  <si>
    <t>213 - 2014 - 20354</t>
  </si>
  <si>
    <t xml:space="preserve"> 291 - 2014 - 20348</t>
  </si>
  <si>
    <t>321 - 2014 - 20396</t>
  </si>
  <si>
    <t>645-2014-059906</t>
  </si>
  <si>
    <t>371 - 2014 - 20535</t>
  </si>
  <si>
    <t>1115 - 2014 - 20582</t>
  </si>
  <si>
    <t>1115 - 2014 - 20590</t>
  </si>
  <si>
    <t>325 - 2014 - 20586</t>
  </si>
  <si>
    <t>381-2014-060286</t>
  </si>
  <si>
    <t>295 - 2014 - 20636</t>
  </si>
  <si>
    <t>292 - 2014 - 20581</t>
  </si>
  <si>
    <t>377 - 2014 - 20635</t>
  </si>
  <si>
    <t>377 - 2014 - 20633</t>
  </si>
  <si>
    <t>262 - 2014 - 20279</t>
  </si>
  <si>
    <t>629-2015-020068</t>
  </si>
  <si>
    <t>629-2015-020097</t>
  </si>
  <si>
    <t>445-2015-020111.</t>
  </si>
  <si>
    <t>1115 - 2015 - 00176</t>
  </si>
  <si>
    <t>551-2015-020339</t>
  </si>
  <si>
    <t>398-2015-020326</t>
  </si>
  <si>
    <t>1115 - 2015 - 00211</t>
  </si>
  <si>
    <t>341-2015-020350</t>
  </si>
  <si>
    <t>381-2015-020442</t>
  </si>
  <si>
    <t>381-2015-020450</t>
  </si>
  <si>
    <t xml:space="preserve"> 551-2015-020413</t>
  </si>
  <si>
    <t>551-2015-020393</t>
  </si>
  <si>
    <t>356 - 2015 - 00369</t>
  </si>
  <si>
    <t>319-2015-020454.</t>
  </si>
  <si>
    <t>315 - 2015 - 00455</t>
  </si>
  <si>
    <t>018-2014-060322</t>
  </si>
  <si>
    <t>363 - 2015 - 00529</t>
  </si>
  <si>
    <t>203 - 2015 - 00531</t>
  </si>
  <si>
    <t xml:space="preserve"> 555-2015-020795</t>
  </si>
  <si>
    <t>381-2015-020769</t>
  </si>
  <si>
    <t>013-2015-020718</t>
  </si>
  <si>
    <t>629-2015-020860</t>
  </si>
  <si>
    <t>629-2015-020872</t>
  </si>
  <si>
    <t>629-2015-020871</t>
  </si>
  <si>
    <t>019-2015-020885</t>
  </si>
  <si>
    <t>019-2015-020950</t>
  </si>
  <si>
    <t>721-2015-020995</t>
  </si>
  <si>
    <t>443-2015-020706</t>
  </si>
  <si>
    <t>555-2015-021180</t>
  </si>
  <si>
    <t>919-2015-021101</t>
  </si>
  <si>
    <t>919-2015-021184</t>
  </si>
  <si>
    <t>261 - 2015 - 00818</t>
  </si>
  <si>
    <t>1115 - 2015 - 00812</t>
  </si>
  <si>
    <t>615-2015-021223.</t>
  </si>
  <si>
    <t>203 - 2015 - 00825</t>
  </si>
  <si>
    <t>629-2015-021356</t>
  </si>
  <si>
    <t>629-2015-021342</t>
  </si>
  <si>
    <t>815-2015-021405</t>
  </si>
  <si>
    <t>629-2015-021437</t>
  </si>
  <si>
    <t>381-2015-021468</t>
  </si>
  <si>
    <t>344 - 2015 - 00920</t>
  </si>
  <si>
    <t>290 - 2015 - 00933</t>
  </si>
  <si>
    <t>237-2015-021532</t>
  </si>
  <si>
    <t>629-2015-021057</t>
  </si>
  <si>
    <t>291-2015-01029</t>
  </si>
  <si>
    <t>629-2015-021692</t>
  </si>
  <si>
    <t>363 - 2015 - 01111</t>
  </si>
  <si>
    <t>352 - 2015 - 01112</t>
  </si>
  <si>
    <t>435-2015-021865</t>
  </si>
  <si>
    <t>381-2015-021871</t>
  </si>
  <si>
    <t>291 - 2015 - 01191</t>
  </si>
  <si>
    <t>135-2015-021513</t>
  </si>
  <si>
    <t>279 - 2015 - 01211</t>
  </si>
  <si>
    <t>202 - 2015 - 01265</t>
  </si>
  <si>
    <t>1115 - 2015 - 01247</t>
  </si>
  <si>
    <t xml:space="preserve"> 019-2015-022051</t>
  </si>
  <si>
    <t>215 - 2015 - 01281</t>
  </si>
  <si>
    <t>369 - 2015 - 01299</t>
  </si>
  <si>
    <t>366 - 2015 - 01330</t>
  </si>
  <si>
    <t>013-2015-022197.</t>
  </si>
  <si>
    <t>265 - 2015 - 01327</t>
  </si>
  <si>
    <t xml:space="preserve"> 349-2015-01287</t>
  </si>
  <si>
    <t>629-2015-022097</t>
  </si>
  <si>
    <t>629-2015-022077</t>
  </si>
  <si>
    <t>629-2015-022073</t>
  </si>
  <si>
    <t>551-2015-020894</t>
  </si>
  <si>
    <t>381-2015-022227</t>
  </si>
  <si>
    <t>381-2015-022245</t>
  </si>
  <si>
    <t xml:space="preserve"> 381-2015-022257</t>
  </si>
  <si>
    <t xml:space="preserve"> 615-2015-022282</t>
  </si>
  <si>
    <t>381-2015-022288</t>
  </si>
  <si>
    <t>919-2015-021723</t>
  </si>
  <si>
    <t>298 - 2015 - 01418</t>
  </si>
  <si>
    <t xml:space="preserve"> 9184-2015-022322</t>
  </si>
  <si>
    <t xml:space="preserve"> 355-2015-022401</t>
  </si>
  <si>
    <t>629-2015-022354</t>
  </si>
  <si>
    <t>645-2015-022445</t>
  </si>
  <si>
    <t xml:space="preserve"> 351 - 2015 - 01498</t>
  </si>
  <si>
    <t xml:space="preserve"> 629-2015-022216</t>
  </si>
  <si>
    <t xml:space="preserve"> 366 - 2015 - 01510</t>
  </si>
  <si>
    <t>437-2015-022469</t>
  </si>
  <si>
    <t xml:space="preserve"> 645-2015-022443</t>
  </si>
  <si>
    <t>323-2015-01545</t>
  </si>
  <si>
    <t>629-2015-022547</t>
  </si>
  <si>
    <t>291 - 2015 - 01552</t>
  </si>
  <si>
    <t>440-2015-022524</t>
  </si>
  <si>
    <t>435-2015-022583</t>
  </si>
  <si>
    <t>323 - 2015 - 01576</t>
  </si>
  <si>
    <t>645-2015-022636</t>
  </si>
  <si>
    <t>013-2015-020284</t>
  </si>
  <si>
    <t>013-2015-022647</t>
  </si>
  <si>
    <t>629-2015-022651</t>
  </si>
  <si>
    <t>443-2015-022677</t>
  </si>
  <si>
    <t xml:space="preserve"> 013-2015-022718</t>
  </si>
  <si>
    <t>381-2015-022710</t>
  </si>
  <si>
    <t>381-2015-022641</t>
  </si>
  <si>
    <t>013-2015-022731</t>
  </si>
  <si>
    <t>125-2015-022702</t>
  </si>
  <si>
    <t>377-2015-022788</t>
  </si>
  <si>
    <t xml:space="preserve"> 920 - 2015 - 01724</t>
  </si>
  <si>
    <t>919-2015-022416</t>
  </si>
  <si>
    <t>920 - 2015 - 01726</t>
  </si>
  <si>
    <t xml:space="preserve"> 019-2015-022820</t>
  </si>
  <si>
    <t>623-2015-022818</t>
  </si>
  <si>
    <t>836-2015-022913</t>
  </si>
  <si>
    <t>920 - 2015 - 01799</t>
  </si>
  <si>
    <t>371 - 2015 - 01817</t>
  </si>
  <si>
    <t>919-2015-022894</t>
  </si>
  <si>
    <t>919-2015-022514</t>
  </si>
  <si>
    <t>919-2015-022285</t>
  </si>
  <si>
    <t>843-2015-022450</t>
  </si>
  <si>
    <t xml:space="preserve"> 843-2015-022516</t>
  </si>
  <si>
    <t>918-2015-022618</t>
  </si>
  <si>
    <t>919-2015-022630</t>
  </si>
  <si>
    <t>237-2015-023082</t>
  </si>
  <si>
    <t>270 - 2015 - 01820</t>
  </si>
  <si>
    <t>381-2015-023098</t>
  </si>
  <si>
    <t>315 - 2015 - 01936</t>
  </si>
  <si>
    <t>019-2015-023180</t>
  </si>
  <si>
    <t>629-2015-023186</t>
  </si>
  <si>
    <t>443-2015-022554</t>
  </si>
  <si>
    <t xml:space="preserve"> 615-2015-023206</t>
  </si>
  <si>
    <t>381-2015-023212</t>
  </si>
  <si>
    <t>429-2015-023160</t>
  </si>
  <si>
    <t>251-2015-023255</t>
  </si>
  <si>
    <t>381-2015-022953</t>
  </si>
  <si>
    <t>215 - 2015 - 01899</t>
  </si>
  <si>
    <t>295-2015-023321</t>
  </si>
  <si>
    <t>629-2015-023439</t>
  </si>
  <si>
    <t>621-2015-023421</t>
  </si>
  <si>
    <t>836-2015-023388</t>
  </si>
  <si>
    <t>398-2015-023456</t>
  </si>
  <si>
    <t>381-2015-023484</t>
  </si>
  <si>
    <t>013-2015-023560</t>
  </si>
  <si>
    <t>629-2015-023529</t>
  </si>
  <si>
    <t>615-2015-023606</t>
  </si>
  <si>
    <t xml:space="preserve"> 630-2015-023626.</t>
  </si>
  <si>
    <t>236-2015-023682</t>
  </si>
  <si>
    <t>321-2015-02131</t>
  </si>
  <si>
    <t>210-2015-02132</t>
  </si>
  <si>
    <t>5441-2015-02135</t>
  </si>
  <si>
    <t>637-2015-023906</t>
  </si>
  <si>
    <t>443-2015-023914</t>
  </si>
  <si>
    <t>836-2015-024046</t>
  </si>
  <si>
    <t>629-2015-021083</t>
  </si>
  <si>
    <t>919-2015-024062</t>
  </si>
  <si>
    <t>629-2015-024097</t>
  </si>
  <si>
    <t>233-2015-023000</t>
  </si>
  <si>
    <t>233-2015-023248</t>
  </si>
  <si>
    <t>398-2015-023806</t>
  </si>
  <si>
    <t>629-2015-023826</t>
  </si>
  <si>
    <t>629-2015-024198</t>
  </si>
  <si>
    <t>836-2015-024165</t>
  </si>
  <si>
    <t>013-2015-024208</t>
  </si>
  <si>
    <t>629-2015-023714</t>
  </si>
  <si>
    <t xml:space="preserve"> 615-2015-024481</t>
  </si>
  <si>
    <t>233-2015-022732</t>
  </si>
  <si>
    <t>641-2015-024583</t>
  </si>
  <si>
    <t>397-2015-024594</t>
  </si>
  <si>
    <t>641-2015-024599</t>
  </si>
  <si>
    <t>381-2015-024652</t>
  </si>
  <si>
    <t>919-2015-023748</t>
  </si>
  <si>
    <t>320-2015-024718</t>
  </si>
  <si>
    <t>017-2015-024806</t>
  </si>
  <si>
    <t>357-2015-024985</t>
  </si>
  <si>
    <t>919-2015-025240</t>
  </si>
  <si>
    <t>629-2015-024455</t>
  </si>
  <si>
    <t>320-2015-024800</t>
  </si>
  <si>
    <t>030-2015-025290</t>
  </si>
  <si>
    <t>539-2015-025376</t>
  </si>
  <si>
    <t>1007-2015-025156</t>
  </si>
  <si>
    <t>629-2015-025139</t>
  </si>
  <si>
    <t xml:space="preserve"> 351-2015-025612</t>
  </si>
  <si>
    <t>381-2015-025293</t>
  </si>
  <si>
    <t>563-2015-025627</t>
  </si>
  <si>
    <t>381-2015-025798</t>
  </si>
  <si>
    <t>320-2015-025932</t>
  </si>
  <si>
    <t>363-2015-025934</t>
  </si>
  <si>
    <t xml:space="preserve"> 629-2015-025979</t>
  </si>
  <si>
    <t>629-2015-025990</t>
  </si>
  <si>
    <t>013-2015-026143</t>
  </si>
  <si>
    <t>019-2015-026186</t>
  </si>
  <si>
    <t>013-2015-026377</t>
  </si>
  <si>
    <t>393-2015-026295</t>
  </si>
  <si>
    <t>629-2015-026380.</t>
  </si>
  <si>
    <t>291-2015-026431</t>
  </si>
  <si>
    <t>437-2015-026634</t>
  </si>
  <si>
    <t>329-2015-026408</t>
  </si>
  <si>
    <t>334-2015-026586</t>
  </si>
  <si>
    <t>355-2015-026697</t>
  </si>
  <si>
    <t>800-2015-026692</t>
  </si>
  <si>
    <t>291-2015-026804</t>
  </si>
  <si>
    <t>615-2015-026811</t>
  </si>
  <si>
    <t>305-2015-026903</t>
  </si>
  <si>
    <t>012-2015-026837</t>
  </si>
  <si>
    <t>013-2015-026950</t>
  </si>
  <si>
    <t>021-2015-027158</t>
  </si>
  <si>
    <t>347-2015-027267</t>
  </si>
  <si>
    <t>347-2015-027228</t>
  </si>
  <si>
    <t>381-2015-027284</t>
  </si>
  <si>
    <t>021-2015-024866</t>
  </si>
  <si>
    <t>012-2015-027369</t>
  </si>
  <si>
    <t>445-2015-027372</t>
  </si>
  <si>
    <t>635-2015-027438</t>
  </si>
  <si>
    <t>010-2015-027476</t>
  </si>
  <si>
    <t>364-2015-027530</t>
  </si>
  <si>
    <t>327-2015-027552</t>
  </si>
  <si>
    <t>1115-2015-027767</t>
  </si>
  <si>
    <t xml:space="preserve"> 443-2015-027507</t>
  </si>
  <si>
    <t>020-2015-027847</t>
  </si>
  <si>
    <t xml:space="preserve"> 391-2015-027910</t>
  </si>
  <si>
    <t>919-2015-028011</t>
  </si>
  <si>
    <t>381-2015-028020</t>
  </si>
  <si>
    <t>291-2015-028123</t>
  </si>
  <si>
    <t>629-2015-028203</t>
  </si>
  <si>
    <t>919-2015-028378</t>
  </si>
  <si>
    <t>919-2015-028379</t>
  </si>
  <si>
    <t>919-2015-028394</t>
  </si>
  <si>
    <t>381-2015-028521</t>
  </si>
  <si>
    <t>381-2015-028595</t>
  </si>
  <si>
    <t>020-2015-028650</t>
  </si>
  <si>
    <t>391-2015-027919</t>
  </si>
  <si>
    <t>800-2015-028796</t>
  </si>
  <si>
    <t>919-2015-028847</t>
  </si>
  <si>
    <t xml:space="preserve"> 919-2015-028855</t>
  </si>
  <si>
    <t>239-2015-028908</t>
  </si>
  <si>
    <t>919-2015-028828</t>
  </si>
  <si>
    <t>629-2015-028956</t>
  </si>
  <si>
    <t>351-2015-029008</t>
  </si>
  <si>
    <t>381-2015-028686</t>
  </si>
  <si>
    <t>621-2015-029035</t>
  </si>
  <si>
    <t>341-2015-029046</t>
  </si>
  <si>
    <t>637-2015-029159</t>
  </si>
  <si>
    <t>840-2015-029095</t>
  </si>
  <si>
    <t>629-2015-029442</t>
  </si>
  <si>
    <t>381-2015-027581</t>
  </si>
  <si>
    <t>629-2015-029480</t>
  </si>
  <si>
    <t>836-2015-029524</t>
  </si>
  <si>
    <t>9184-2015-029416</t>
  </si>
  <si>
    <t>438-2015-029715</t>
  </si>
  <si>
    <t>426-2015-029745</t>
  </si>
  <si>
    <t>013-2015-029079</t>
  </si>
  <si>
    <t xml:space="preserve"> 425-2015-029969</t>
  </si>
  <si>
    <t>9629-2015-030007</t>
  </si>
  <si>
    <t xml:space="preserve"> 435-2015-030085</t>
  </si>
  <si>
    <t>219-2015-029901</t>
  </si>
  <si>
    <t>425-2015-030120</t>
  </si>
  <si>
    <t>5805-2015-026031</t>
  </si>
  <si>
    <t>5805-2015-026059</t>
  </si>
  <si>
    <t>5805-2015-026065</t>
  </si>
  <si>
    <t xml:space="preserve"> 019-2015-030197</t>
  </si>
  <si>
    <t>919-2015-030175</t>
  </si>
  <si>
    <t>440-2015-030604</t>
  </si>
  <si>
    <t>1115-2015-030586</t>
  </si>
  <si>
    <t>013-2015-030779</t>
  </si>
  <si>
    <t>381-2015-030938</t>
  </si>
  <si>
    <t>275-2015-031053</t>
  </si>
  <si>
    <t>398-2015-031146</t>
  </si>
  <si>
    <t>417-2015-030877</t>
  </si>
  <si>
    <t>398-2015-031258</t>
  </si>
  <si>
    <t>437-2015-031260</t>
  </si>
  <si>
    <t>291-2015-031284</t>
  </si>
  <si>
    <t>265-2015-031303.</t>
  </si>
  <si>
    <t>435-2015-031325</t>
  </si>
  <si>
    <t>437-2015-031366</t>
  </si>
  <si>
    <t>919-2015-031387</t>
  </si>
  <si>
    <t>125-2015-031409</t>
  </si>
  <si>
    <t>381-2015-031439</t>
  </si>
  <si>
    <t>561-2015-031662</t>
  </si>
  <si>
    <t>440-2015-031637</t>
  </si>
  <si>
    <t xml:space="preserve"> 013-2015-031668</t>
  </si>
  <si>
    <t>919-2015-031400</t>
  </si>
  <si>
    <t>435-2015-031770</t>
  </si>
  <si>
    <t>030-2015-031987</t>
  </si>
  <si>
    <t>621-2015-031455</t>
  </si>
  <si>
    <t xml:space="preserve"> 438-2015-032041</t>
  </si>
  <si>
    <t xml:space="preserve"> 381-2015-032036</t>
  </si>
  <si>
    <t>5805-2015-032236</t>
  </si>
  <si>
    <t>4712-2015-032220.</t>
  </si>
  <si>
    <t>4712-2015-032227</t>
  </si>
  <si>
    <t>4712-2015-032238</t>
  </si>
  <si>
    <t>391-2015-032259</t>
  </si>
  <si>
    <t>438-2015-032612</t>
  </si>
  <si>
    <t>233-2015-032843</t>
  </si>
  <si>
    <t>342-2015-032886</t>
  </si>
  <si>
    <t>629-2015-032894</t>
  </si>
  <si>
    <t>361-2015-032914</t>
  </si>
  <si>
    <t>013-2015-032839</t>
  </si>
  <si>
    <t>393-2015-032836</t>
  </si>
  <si>
    <t>CELSO ENRIQUE CONCHA SILVA</t>
  </si>
  <si>
    <t>CAROLLE ESTHER PENA TRABUCCO</t>
  </si>
  <si>
    <t>EDUARDO ENRIQUE CASTRO VALDES</t>
  </si>
  <si>
    <t>JIMMY ALFREDO CONCHA HUENCHO</t>
  </si>
  <si>
    <t>NATALIA ANDREA HERRERA LIBERONA</t>
  </si>
  <si>
    <t>FRANK WINSTON GROBIER MELLA</t>
  </si>
  <si>
    <t>LILIANA NOELIA FIGUEROA MAULEN</t>
  </si>
  <si>
    <t>MIGUEL ANGEL TRONCOSO ASTUDILLO</t>
  </si>
  <si>
    <t>MANUEL HERNAN BASTIAS MIRANDA</t>
  </si>
  <si>
    <t>CLAUDIA ANDREA ARGEL AYANCAN</t>
  </si>
  <si>
    <t>CECILIA EDITH AGUILAR HIDALGO</t>
  </si>
  <si>
    <t>JHONN ALEJANDRO CABELLO MOYA</t>
  </si>
  <si>
    <t>CONTACTOLOGIA CLAUDIO MAIER SA</t>
  </si>
  <si>
    <t>LISSETTE SUSAN CONSOLO SANZANA</t>
  </si>
  <si>
    <t>IRENE ANTONIETA BELLO PINA</t>
  </si>
  <si>
    <t>FERNANDA ELISA JARA BARRA</t>
  </si>
  <si>
    <t>VALERIA ALEJANDRA GARRIDO CORTES</t>
  </si>
  <si>
    <t>JOCELYN JOHANNA BRUGERAS DIAS</t>
  </si>
  <si>
    <t>LUIS ARMANDO OSORIO TRANGOL</t>
  </si>
  <si>
    <t>ISRAEL ESTEBAN LAFERTE CANDIA</t>
  </si>
  <si>
    <t>OSCAR PATRICIO CID GONZALEZ</t>
  </si>
  <si>
    <t>MARCELO ALONSO CARMONA CARMONA</t>
  </si>
  <si>
    <t>PEDRO ANTONIO CABALLERO BURGOS</t>
  </si>
  <si>
    <t>PABLO ANTONIO SILVA LAZO</t>
  </si>
  <si>
    <t>CAROLINA ANDREA FAUNES POBLETE</t>
  </si>
  <si>
    <t>AMAYA DURAN NACOR NAIN</t>
  </si>
  <si>
    <t>VIVIANA VALERIA TAPIA DIAZ</t>
  </si>
  <si>
    <t>ROSENDA DEL CARMEN DOMINGUEZ CORNEJO</t>
  </si>
  <si>
    <t>GEOVANNA MARITZA SANCHEZ OBREGOSO</t>
  </si>
  <si>
    <t>LUIS HUMBERTO YANKA DIAZ</t>
  </si>
  <si>
    <t>JESSICA ANDREA GATICA ALVIAL</t>
  </si>
  <si>
    <t>RAMON ENRIQUE AGUILERA GONZALEZ</t>
  </si>
  <si>
    <t>MARCO ANTONIO PEREZ YAÑEZ</t>
  </si>
  <si>
    <t>PEDRO ENRIQUE FONDA BAEZA</t>
  </si>
  <si>
    <t>LEONARDO MARIO HERRERA MORAGA</t>
  </si>
  <si>
    <t>SERGIO HERNAN GONZALEZ ARAYA</t>
  </si>
  <si>
    <t>PEDRO ANTONIO ROCO RIVERA</t>
  </si>
  <si>
    <t>CRISTOBAL EDUARDO ER CABEZAS CEPEDA</t>
  </si>
  <si>
    <t>MYRIAM SUSANA CAMPOS FUENZALIDA</t>
  </si>
  <si>
    <t>CHRISTIAN GONZALO JORQUERA MUÑOZ</t>
  </si>
  <si>
    <t>ROSA ESTER VALENZUELA SANDOVAL</t>
  </si>
  <si>
    <t>DANIELA MABEL FARIAS ROZAS</t>
  </si>
  <si>
    <t>OSCAR EDUARDO MURPHY VERDEJO</t>
  </si>
  <si>
    <t>MARCELINA ISABEL CELIS MORALES</t>
  </si>
  <si>
    <t>KAREN JESSICA REYES HERNANDEZ</t>
  </si>
  <si>
    <t>YASMINE VANESSA MORALES SANCHEZ</t>
  </si>
  <si>
    <t>ENRIQUE DEL TRANSITO MORAGA TOBAR</t>
  </si>
  <si>
    <t>MARIA TERESA TRONCOSO TORRES</t>
  </si>
  <si>
    <t>MARIA ELENA RODRIGUEZ GOMEZ</t>
  </si>
  <si>
    <t>ANTONIO ENRIQUE RIVERA MOLES</t>
  </si>
  <si>
    <t>CRISTIAN ALEJANDRO SALDIVIA ROA</t>
  </si>
  <si>
    <t>RICARDO ALFONSO VEGA CANO</t>
  </si>
  <si>
    <t>ANTONIA DELLANIRA AHUMADA VALENZUELA</t>
  </si>
  <si>
    <t>JOSE ANTONIO MUÑOZ PEREZ</t>
  </si>
  <si>
    <t>AMADOR SEGUNDO SALVATIERRA PALMA</t>
  </si>
  <si>
    <t>RODRIGO ANTONIO FUENTES</t>
  </si>
  <si>
    <t>JUAN PABLO GALAZ CIFUENTES</t>
  </si>
  <si>
    <t>JUAN FRANCISCO CAAMANO CALDERON</t>
  </si>
  <si>
    <t>VANESSA IVONNE SAAVEDRA CASTILLO</t>
  </si>
  <si>
    <t>LORENA ANDREA LAPRIDA RAMIREZ</t>
  </si>
  <si>
    <t>ALFREDO EDUARDO GONZALEZ</t>
  </si>
  <si>
    <t>DAVID REINALDO VILLAGRAN ESPINOZA</t>
  </si>
  <si>
    <t>JOSE ALEJANDRO VILARO GONZALEZ</t>
  </si>
  <si>
    <t>MIGUEL PREVISTO URRUTIA FERNANDEZ</t>
  </si>
  <si>
    <t>MONICA GERTRUDIS TOGNARELLI MOYA</t>
  </si>
  <si>
    <t>ARIEL ANTONIO BECERRA MILLAN</t>
  </si>
  <si>
    <t>ALEXIS EDUARDO FLORES ROJAS</t>
  </si>
  <si>
    <t>JORGE LUIS CORNELIO GUITERREZ</t>
  </si>
  <si>
    <t>EDISON MILTON POBLETE OSORIO</t>
  </si>
  <si>
    <t>RUTH ELIZABETH LARA TAMAYO</t>
  </si>
  <si>
    <t>MARITZA MARLENI PAREDES MORENO</t>
  </si>
  <si>
    <t>GABRIEL CRISTIAN SALAS GONZALEZ</t>
  </si>
  <si>
    <t>ULISES LINCOLN MARTINEZ ROMAN</t>
  </si>
  <si>
    <t>ALEX RODRIGO BASCUÑAN VEJAR</t>
  </si>
  <si>
    <t>LILIAN MACARENA VIDAL RETAMAL</t>
  </si>
  <si>
    <t>BARBARA ELIZABETH LORCA GALVEZ</t>
  </si>
  <si>
    <t>ANGELO DI GIUSEPPE PIERATTINI SAEZ</t>
  </si>
  <si>
    <t>NATALIA MASCIEL BUSTOS HORMAZABAL</t>
  </si>
  <si>
    <t>MAX ELIAS ACEVEDO DUQUE</t>
  </si>
  <si>
    <t>MARCO ANTONIO PARDO CONTADOR</t>
  </si>
  <si>
    <t>MARIO ENRIQUE URTUBIA GUERRERO</t>
  </si>
  <si>
    <t>VIVIANA MARLEN AJRAZ CORTES</t>
  </si>
  <si>
    <t>ALICIA ROSAURA MUÑOZ HUENUPIL</t>
  </si>
  <si>
    <t>RICARDO ARTURO GUTIERREZ SEPULVEDA</t>
  </si>
  <si>
    <t>MARIA DE LOS ANGELES VASQUEZ VARGAS</t>
  </si>
  <si>
    <t>GIANINNA ANDREA VALENZUELA SEPULVEDA</t>
  </si>
  <si>
    <t>OSVALDO ALBERTO FREDES BRAVO</t>
  </si>
  <si>
    <t>EMILIO EDUARDO RODRIGUEZ CATTONI</t>
  </si>
  <si>
    <t>CARLOS RAUL ELGUETA GONZALEZ</t>
  </si>
  <si>
    <t>CARLA CECILIA SALAZAR GEYSELL</t>
  </si>
  <si>
    <t>MARCO ANTONIO CARRASCO RODRIGUEZ</t>
  </si>
  <si>
    <t>ELENA DEL CARMEN MARIPAN CHEPE</t>
  </si>
  <si>
    <t>MARCELA MARIA TERESA GLAVES BUSTOS</t>
  </si>
  <si>
    <t>ANDREA DEL CARMEN ORELLANA CANDIA</t>
  </si>
  <si>
    <t>ESTHER ANDREA GONZALEZ CAMPOS</t>
  </si>
  <si>
    <t>JAVIER MOISES FLORES FABRES</t>
  </si>
  <si>
    <t>ERNESTO ARMANDO ANGULO SAAVEDRA</t>
  </si>
  <si>
    <t>MARLENE INES QUIAN QUIDEL</t>
  </si>
  <si>
    <t>SERGIO ANDRES VASQUEZ FIGUEROA</t>
  </si>
  <si>
    <t>IBETT DEL CARMEN GUARACHI GONZALEZ</t>
  </si>
  <si>
    <t>ALVARO IGNACIO SALINAS GARCIA</t>
  </si>
  <si>
    <t>ALEJANDRO ALFREDO PEREZ PALMA</t>
  </si>
  <si>
    <t>GLADYS PAMELA BARRIA UYARTE</t>
  </si>
  <si>
    <t>XIMENA VICTORIA MARTINEZ POBLETE</t>
  </si>
  <si>
    <t>ELIECER GONZALO DIEZ COIGUAN</t>
  </si>
  <si>
    <t>MARTIN ANDRES MOLINA FREDES</t>
  </si>
  <si>
    <t>CESAR ALBERTO SAN MARTIN LAGOS</t>
  </si>
  <si>
    <t>YERCO ANDRES RETAMAL CAMPOS</t>
  </si>
  <si>
    <t>RAMON DE JESUS ALFARO MOLINA</t>
  </si>
  <si>
    <t>PEDRO JAVIER RIQUELME PINTIHUEQUE</t>
  </si>
  <si>
    <t>JULIO MAURICIO ALIAGA CATALAN</t>
  </si>
  <si>
    <t>KATHERINNE VANESSA GAVILAN ALISTE</t>
  </si>
  <si>
    <t>CLAUDIA ELIZABETH MERCADO VALENCIA</t>
  </si>
  <si>
    <t>CLAUDIA ELIZABETH VELASQUEZ VILLAVICENCIO</t>
  </si>
  <si>
    <t>CLAUDIA ANDREA BADILLA BARRERA</t>
  </si>
  <si>
    <t>MANUEL ISIDORO ALVIAL ENCALADA</t>
  </si>
  <si>
    <t>PAOLA CAROLINA CASTILLO GUITERREZ</t>
  </si>
  <si>
    <t>JACQUELINE MYRIAM TORRES LOPEZ</t>
  </si>
  <si>
    <t>MANUEL GUSTAVO CARO PALMA</t>
  </si>
  <si>
    <t>JOSE LUIS BASTIAS CASTILLO</t>
  </si>
  <si>
    <t>CAROLINE ALEXANDRA SLATER MORALES</t>
  </si>
  <si>
    <t>NELSON ALFREDO PONCE LOYOLA</t>
  </si>
  <si>
    <t>SUSANA MACARENA IBAÑEZ SARMIENTO</t>
  </si>
  <si>
    <t>HERNAN ANTONIO SOTO GUERRA</t>
  </si>
  <si>
    <t>CLAUDIO ALFONSO ARENAS FERNANDEZ</t>
  </si>
  <si>
    <t>JUAN CARLOS CARRASCO SOTO</t>
  </si>
  <si>
    <t>CLAUDIO ANDRES VENEGAS GALVEZ</t>
  </si>
  <si>
    <t>DOMINGA ELIANA BARRERA INOSTROZA</t>
  </si>
  <si>
    <t>SYLVANA GRACIELA CERDA CAMPOS</t>
  </si>
  <si>
    <t>OSCAR HERNAN MORENO SERRANO</t>
  </si>
  <si>
    <t>OSCAR ANDRES FARIAS ROJAS</t>
  </si>
  <si>
    <t>JAIME ULISES ORMEÑO CERON</t>
  </si>
  <si>
    <t>VALERIA FERNANDA RAMOS DIAZ</t>
  </si>
  <si>
    <t>JUAN FRANCISCO PITTO ORMAZABAL</t>
  </si>
  <si>
    <t>DANIEL ALEJANDRO LUENGO MORA</t>
  </si>
  <si>
    <t>GONZALO ANDRES VIVANCO AVARIA</t>
  </si>
  <si>
    <t>DANIEL GASTON DONOSO URIBE</t>
  </si>
  <si>
    <t>PEDRO ANDRES GODOY ESCALONA</t>
  </si>
  <si>
    <t>FABRIZIO NICOLAS COSTA BOBADILLA</t>
  </si>
  <si>
    <t>OCTAVIO WENCESLAO PAVEZ PARRA</t>
  </si>
  <si>
    <t>LESLIE CAROLINA CASTRO AGUILERA</t>
  </si>
  <si>
    <t>FREDDY JOHAN SORIANO MACAYA</t>
  </si>
  <si>
    <t>TERESA PAOLA HERNANDEZ AVILA</t>
  </si>
  <si>
    <t>DUSAN RICARDO GANGAS DIAZ</t>
  </si>
  <si>
    <t>INGRID VIVIANA CACERES ALVARADO</t>
  </si>
  <si>
    <t>MAURICIO EDUARDO MARTINEZ CONRADY</t>
  </si>
  <si>
    <t>JOSE ISMAEL CORNEJO CASTRO</t>
  </si>
  <si>
    <t>JEAN PAUL VALVERDE ZAFRA</t>
  </si>
  <si>
    <t>RAFAEL GONZALO AGUILAR GUINEZ</t>
  </si>
  <si>
    <t>SUSANA DEL PILAR MARTINEZ RUBILAR</t>
  </si>
  <si>
    <t>EDUARDO RUBEN PALMA SOTO</t>
  </si>
  <si>
    <t>MIGUEL ALBERTO ABAD DURAZNO</t>
  </si>
  <si>
    <t>RICARDO ANDRES CASTRO MENDOZA</t>
  </si>
  <si>
    <t>ZAIDA ZUNILDA ANTIQUEO ARAVENA</t>
  </si>
  <si>
    <t>ANGEL RENE ORELLANA LOAIZA</t>
  </si>
  <si>
    <t>MAXIMO JAVIER MELO RAMOS</t>
  </si>
  <si>
    <t>GIOVANKA ISABEL FIGUEROA ABARCA</t>
  </si>
  <si>
    <t>PATRICIO ANDRES MARTIN DIAZ</t>
  </si>
  <si>
    <t>MARIA MAGDALENA TORRES TORRES</t>
  </si>
  <si>
    <t>JORGE ANTONIO VENEGAS PARRA</t>
  </si>
  <si>
    <t>ARIEL MAURICIO MIRANDA VERGARA</t>
  </si>
  <si>
    <t>LUIS ALFONSO ARRATIA MATAMALA</t>
  </si>
  <si>
    <t>TAMARA FRANCISCA MORAGA GONZALEZ</t>
  </si>
  <si>
    <t>JULIO ARTURO RODRIGUEZ YAÑEZ</t>
  </si>
  <si>
    <t>XIMENA ANDREA ACEVEDO CANALES</t>
  </si>
  <si>
    <t>MAGALY DEL PILAR TIZNADO LEOCARES</t>
  </si>
  <si>
    <t>NELSON ANGEL VERGARA VALLE</t>
  </si>
  <si>
    <t>ANA CAROLINA VALDERRAMA ARANCIBIA</t>
  </si>
  <si>
    <t>ALEXIS FRANCISCO REYES MARTINEZ</t>
  </si>
  <si>
    <t>EVELYN ALEJANDRA NAVARRETE MORAGA</t>
  </si>
  <si>
    <t>CHERY ANGELA GARRIDO CASTRO</t>
  </si>
  <si>
    <t>MARCELA PAZ GOMEZ ALVAREZ</t>
  </si>
  <si>
    <t>LAURA ROSA CORDOVA GONZALEZ</t>
  </si>
  <si>
    <t>RAQUEL SOLEDAD FUENTES MAUREIRA</t>
  </si>
  <si>
    <t>JOSE CRISTIAN CISTERNAS TORRES</t>
  </si>
  <si>
    <t>MARIANO ORLANDO FARIAS CACERES</t>
  </si>
  <si>
    <t>KARIN CATHERINE SOTO RIOS</t>
  </si>
  <si>
    <t>ROSA DE LAS MERCEDES CORNEJO RAMIREZ</t>
  </si>
  <si>
    <t>LUIS ALFREDO PEREZ CASTRO</t>
  </si>
  <si>
    <t>OSCAR LUIS OYARZUN OYARZUN</t>
  </si>
  <si>
    <t>DANIEL ANTONIO LUNA AVALOS</t>
  </si>
  <si>
    <t>ANA LUISA VALENZUELA GOMEZ</t>
  </si>
  <si>
    <t>ISABEL DE LAS MERCEDES ZUÑIGA BERRIOS</t>
  </si>
  <si>
    <t>CECILIA VERONICA SANTORO BARNETT</t>
  </si>
  <si>
    <t>MYRIAM DEL ROCIO ORTEGA MORA</t>
  </si>
  <si>
    <t>CRISTOFER ALEXIS GONZALEZ NAVIA</t>
  </si>
  <si>
    <t>ALEJANDRA YOVANNA PLAZA MENDOZA</t>
  </si>
  <si>
    <t>MAGALY JEANETTE CHEA NUÑEZ</t>
  </si>
  <si>
    <t>BLANCA EUGENIA SARAVIA MEDINA</t>
  </si>
  <si>
    <t xml:space="preserve">MARIA LUISA LIRA MADARIAGA </t>
  </si>
  <si>
    <t>ALDO HUMBERTO MANRIQUEZ HERNANDEZ</t>
  </si>
  <si>
    <t>SILVIA MONICA LAGOS ORTIZ</t>
  </si>
  <si>
    <t>OTILIO EDUARDO TAPIA SILVA</t>
  </si>
  <si>
    <t>ROSA GLADYS RIVERA PLAZA</t>
  </si>
  <si>
    <t>JENNY DE LOURDES MIRANDA CAMPOS</t>
  </si>
  <si>
    <t>ANABELLA ISABEL GONZALEZ CASTILLO</t>
  </si>
  <si>
    <t>PAULA ANDREA PARADA ACUÑA</t>
  </si>
  <si>
    <t>CLAUDIA ANDREA QUEZADA LAZO</t>
  </si>
  <si>
    <t>LISSETTE PATRICIA ARIAS BARRAZA</t>
  </si>
  <si>
    <t>CAROLYN ANDREA CARRASCO MATURANA</t>
  </si>
  <si>
    <t>FERNANDO ALEXIS FUENTES VILLAR</t>
  </si>
  <si>
    <t>JUAN HUMBERTO PEREZ SOTO</t>
  </si>
  <si>
    <t>GUILLERMO FABIAN BARRIGA MORALES</t>
  </si>
  <si>
    <t>CARLOS OMAR NANCUPIL HUENTULLE</t>
  </si>
  <si>
    <t>MARCELO ALONSO PONCE DIAZ</t>
  </si>
  <si>
    <t>EDGARDO ANDRES AGUILAR SANDOVAL</t>
  </si>
  <si>
    <t>ORLANDO HUMBERTO OLEA TORO</t>
  </si>
  <si>
    <t>MONICA VANESSA VALENZUELA VASQUEZ</t>
  </si>
  <si>
    <t>MARCELO RODRIGO TUBINO JIMENEZ</t>
  </si>
  <si>
    <t>FRANCISCO JAVIER ZAMORA OSORIO</t>
  </si>
  <si>
    <t>LUCINDA ELENA TORRES AVENDANO</t>
  </si>
  <si>
    <t>MARCELO ALFONSO CATALDO LUPERCI</t>
  </si>
  <si>
    <t>JEAN FRANCIS MORALES VILLARREAL</t>
  </si>
  <si>
    <t>DANIEL ALEXIS TAPIA BUSTOS</t>
  </si>
  <si>
    <t>MARCELA ALEJANDRA ESPINOZA NAVARRO</t>
  </si>
  <si>
    <t>MONICA XIMENA RAMOS SALAS</t>
  </si>
  <si>
    <t>XIMENA DEL CARMEN LAGOS CHAURA</t>
  </si>
  <si>
    <t>FRANCIA ELIZABETH VILLALOBOS SEPULVEDA</t>
  </si>
  <si>
    <t>MARIA DE JESUS NAVARRETE COFRE</t>
  </si>
  <si>
    <t>VIRGINIA TERESA BARAHONA LARA</t>
  </si>
  <si>
    <t>ROXANA HAYDEE MONSALVE GONZALEZ</t>
  </si>
  <si>
    <t>RAFAEL ANTONIO DONOSO GONZALEZ</t>
  </si>
  <si>
    <t>ELIZABETH MARGARITA BARRIGA CIFUENTES</t>
  </si>
  <si>
    <t>LUIS HUMBERTO RIVAS VEGA</t>
  </si>
  <si>
    <t>ERIC ALEJANDRO SANDI SAEZ</t>
  </si>
  <si>
    <t>MARIA EUGUENIA DUBO POZO</t>
  </si>
  <si>
    <t>LUIS PATRICIO ROJAS BUSTOS</t>
  </si>
  <si>
    <t>JULIA DIGNORA ANDAUR VALDES</t>
  </si>
  <si>
    <t>MARIELA DE LAS MERCEDES FUENZALIDA OYARZUN</t>
  </si>
  <si>
    <t>ELENA ROBLES CORNELIO</t>
  </si>
  <si>
    <t>LEONEL ANTONIO MUÑOZ GALAZ</t>
  </si>
  <si>
    <t>JOSE ANTONIO BERRIOS GONZALEZ</t>
  </si>
  <si>
    <t>CARLOS EDUARDO LOPEZ SILVA</t>
  </si>
  <si>
    <t>MARCELO GABRIEL ERVITI ARAVENA</t>
  </si>
  <si>
    <t>JORGE ANDRES CONTRERAS OYARZO</t>
  </si>
  <si>
    <t>ELISA DEL CARMEN RUBIO BASTIDAS</t>
  </si>
  <si>
    <t>IVAN GABRIEL BRAVO ZARATE</t>
  </si>
  <si>
    <t>FERNANDO ENRIQUE MUÑOZ ROJAS</t>
  </si>
  <si>
    <t>OLINDA MERCEDES NAVARRO GONZALEZ</t>
  </si>
  <si>
    <t>PEREZ CASTRO LUIS ALFREDO</t>
  </si>
  <si>
    <t>MOENNE LOCOZ NAVARRO TEOBALDO HERNAN</t>
  </si>
  <si>
    <t>MARIO ENRIQUE DE LA CUADRA CHAVEZ</t>
  </si>
  <si>
    <t>JUAN PABLO BARRAZA SOTO</t>
  </si>
  <si>
    <t>VICTOR GENARO GUERRERO ZUÑIGA</t>
  </si>
  <si>
    <t>PATRICIO ANDRES PEREZ GALVEZ</t>
  </si>
  <si>
    <t>MARCELO FABIAN MOYA CASTILLO</t>
  </si>
  <si>
    <t>JAIME ANTONIO WLL AEDO</t>
  </si>
  <si>
    <t>CECILIA ALEJANDRA HUERAMAN ANCAMILLA</t>
  </si>
  <si>
    <t>ALEJANDRO ANDRES JIMENEZ SEPULVEDA</t>
  </si>
  <si>
    <t>DANIEL HUMBERTO COFRE PARRA</t>
  </si>
  <si>
    <t>NOEMI FUENTES ROCHA</t>
  </si>
  <si>
    <t>RODOLFO ESCOBAR KEILENDT</t>
  </si>
  <si>
    <t>HUGO  ANTONIO PERRY GONZALEZ</t>
  </si>
  <si>
    <t>JOSE SEPULVEDA DUARTE</t>
  </si>
  <si>
    <t>FRANCISCO JAVIER MATUS  PAZ</t>
  </si>
  <si>
    <t>MANUEL ENRIQUE ALDAY GALLEGO</t>
  </si>
  <si>
    <t>CLAUDIA EUGENIA FARIAS QUEZADA</t>
  </si>
  <si>
    <t>KARINE GABRIELA TAPIA BARRERA</t>
  </si>
  <si>
    <t>GABRIEL  FLORES GODOY</t>
  </si>
  <si>
    <t>BERNARDINO DEL CARMEN ARANCIBIA CACERES</t>
  </si>
  <si>
    <t xml:space="preserve"> MARYORY YOANA VASQUEZ NAVARRETE</t>
  </si>
  <si>
    <t>JOCELYN SILVANA SOTO VALENZUELA</t>
  </si>
  <si>
    <t>JULIO ENRIQUE QUEZADA PALMA</t>
  </si>
  <si>
    <t>JOSE ANTONIO CACHANA ALVARADO</t>
  </si>
  <si>
    <t>SEBASTIAN ANDRES CAMPOS LOYOLA</t>
  </si>
  <si>
    <t>NELSON ALEXANDER GOMEZ ARANEDA</t>
  </si>
  <si>
    <t>HIPSSY ANA CORTES NAVARRO</t>
  </si>
  <si>
    <t>CESAR ERNESTO CASANGA MARDONES</t>
  </si>
  <si>
    <t>ALBAN DANIEL TRONCOSO MEDINA</t>
  </si>
  <si>
    <t>FERNANDA PAULINA HERNANDEZ RIQUELME</t>
  </si>
  <si>
    <t>MARIELA DEL CARMEN GUINES SAEZ</t>
  </si>
  <si>
    <t>MARIA DEL LURDES GONZAlEZ ABARCA</t>
  </si>
  <si>
    <t>ANDRE CAROLINA MARDONES BASUALTO</t>
  </si>
  <si>
    <t xml:space="preserve">JUDITH TERESA POZA VASQUEZ </t>
  </si>
  <si>
    <t>FIGUEROA PIZARRO IGOR DOMINGO</t>
  </si>
  <si>
    <t>ELGUETA NARANJO OSCAR FERNANDO</t>
  </si>
  <si>
    <t>FCA ELENA BAEZA PEREGUE</t>
  </si>
  <si>
    <t>DAVID AUGUSTO ALARCON BRIONES</t>
  </si>
  <si>
    <t>JIMENA DEL PILAR SARMIENTO NAVARRETE</t>
  </si>
  <si>
    <t>PAULA NDREA SEGUEL MURILLO</t>
  </si>
  <si>
    <t>DANIEL CORTES HERRERA</t>
  </si>
  <si>
    <t>GERARDO ESTEBAN NARANJO BUSTOS</t>
  </si>
  <si>
    <t>ANGELA PAMELA FREDES BRAVO</t>
  </si>
  <si>
    <t>CAROLAIN SOTO ORIAS</t>
  </si>
  <si>
    <t>GONZALO CACERES GAJARDO</t>
  </si>
  <si>
    <t>ANA MARIA ARAYA FRIAS</t>
  </si>
  <si>
    <t>JOSE ANDRES VASQUEZ LOPEZ</t>
  </si>
  <si>
    <t>GUSTAVO LEIVA ESCOBAR</t>
  </si>
  <si>
    <t>MARCO ANTONIO LOPEZ</t>
  </si>
  <si>
    <t>FELIPE ANDRES MUÑOZ</t>
  </si>
  <si>
    <t>PEDRO ANTIVIL COLLILEN</t>
  </si>
  <si>
    <t>MAXIMILIANO DIAZ ENCINA</t>
  </si>
  <si>
    <t>LUIS ISMAEL VILLAROEL</t>
  </si>
  <si>
    <t>NADIA ANABALON CAVERO</t>
  </si>
  <si>
    <t>MARIA IGNACIA VALLE VILLEGAS</t>
  </si>
  <si>
    <t>CLAUDIO COATTS VERDEJO</t>
  </si>
  <si>
    <t>MANUEL BERNAL MEJIAS</t>
  </si>
  <si>
    <t>miguel angel pon hidalgo</t>
  </si>
  <si>
    <t>PEDRO CARVAJAL SALFATE</t>
  </si>
  <si>
    <t>INMOVILIARIA NOVA S.A</t>
  </si>
  <si>
    <t>INMOVILIARIA PY S.A</t>
  </si>
  <si>
    <t>JUAN CARLOS ACOSTAS RODRIGUEZ</t>
  </si>
  <si>
    <t>MARCO ANTONIO IGOR LOPEZ</t>
  </si>
  <si>
    <t>LEYLA ISABEL VILLAREAL EVA</t>
  </si>
  <si>
    <t>JORGE ALEJANDRO SANTANA RIVERA</t>
  </si>
  <si>
    <t>MARIA GRACIELA BADILLA BUSTAMANTE</t>
  </si>
  <si>
    <t>VICTOR DIEGO MUNOZ CAROCA</t>
  </si>
  <si>
    <t>MARIA ALEJANDRA SCAVIA ZARATE</t>
  </si>
  <si>
    <t>JAZMINE XIMENA DIAZ VELLEGAS</t>
  </si>
  <si>
    <t>XIMENA BASTIAS SEPULVEDA</t>
  </si>
  <si>
    <t>RENE EXEQUIEL GONZALEZ CUEVAS</t>
  </si>
  <si>
    <t>JOSE LUIS SAAVEDRA VILLALOBOS</t>
  </si>
  <si>
    <t>MIRYAM CASAS SEPULVEDA</t>
  </si>
  <si>
    <t>MARCIA DIAZ FLORES</t>
  </si>
  <si>
    <t>RODRIGO ZAMORANO SEPULVEDA</t>
  </si>
  <si>
    <t>HAMILTON GONZALEZ ROJAS</t>
  </si>
  <si>
    <t>NANCY CABRERA CABRERA</t>
  </si>
  <si>
    <t>PATRICIO BELTRAN PALTA VARGAS</t>
  </si>
  <si>
    <t>SERGIO ANDRES BARAHONA GUTIERREZ</t>
  </si>
  <si>
    <t>GASTON HUMBERTO CARVAJAL VILLEGAS</t>
  </si>
  <si>
    <t>ANA AMRIA ACUNA MONROY</t>
  </si>
  <si>
    <t>MERCEDES PEREZ GARCIA</t>
  </si>
  <si>
    <t>LUIS ANTONIO AGUAYO MATAMALA</t>
  </si>
  <si>
    <t>JOSE IGNACIO DIAZ VALDES COSTA</t>
  </si>
  <si>
    <t>JAVIERA LUZ RUIZ MANRIQUEZ</t>
  </si>
  <si>
    <t>PAULINA TORRES BARRERA</t>
  </si>
  <si>
    <t>MAURICIO CORTES CORVALAN</t>
  </si>
  <si>
    <t>PAULINA LORENA RIQUELME OLMEDO</t>
  </si>
  <si>
    <t>MAXIMILIANO ULISES VARGAS FIGUEROA</t>
  </si>
  <si>
    <t>KATHERINE ALEJANDRA AVILES ORTIZ</t>
  </si>
  <si>
    <t>CARLOS BLANCO MORENO</t>
  </si>
  <si>
    <t>OSCAR ROJAS LOPEZ</t>
  </si>
  <si>
    <t>FERNANDO LEPIN CAILLET</t>
  </si>
  <si>
    <t>RODRIGO VERGARA PEREIRA</t>
  </si>
  <si>
    <t>HENRY FUENZALIDA DUBO</t>
  </si>
  <si>
    <t>RODRIGO CARRASCO ARANCIBIA</t>
  </si>
  <si>
    <t>BORIS DIAZ MORALES</t>
  </si>
  <si>
    <t>GERARDO SAAVEDRA LUCERO</t>
  </si>
  <si>
    <t>YOCELYN CRUZ HUANUCO</t>
  </si>
  <si>
    <t>INGRID VASQUEZ VERA</t>
  </si>
  <si>
    <t>BEATRIZA DEL CARMEN CESPEDES ONATE</t>
  </si>
  <si>
    <t>JOYCE VALLE CABELLO</t>
  </si>
  <si>
    <t>NANCY CORNEJO DIAZ</t>
  </si>
  <si>
    <t>YASNA SANCHEZ SANCHEZ</t>
  </si>
  <si>
    <t>TERESA DEL CARMEN AGUILERA MARTINEZ</t>
  </si>
  <si>
    <t>EVELYN AGUIRRE OLIVARES</t>
  </si>
  <si>
    <t>MIGUEL ANGEL LOPEZ CASTILLO</t>
  </si>
  <si>
    <t>JIMENA ABELLO MONSALVE</t>
  </si>
  <si>
    <t>CHRISTIE NUÑEZ DEL PIANO</t>
  </si>
  <si>
    <t>MARIANELA EMPERETRIZ JOFRE MELLA</t>
  </si>
  <si>
    <t>ANDREA ARAVENA FLORES</t>
  </si>
  <si>
    <t>BELEN CERDA MENDOZA</t>
  </si>
  <si>
    <t>RAUL ALEJANDRO VEGA MONDACA</t>
  </si>
  <si>
    <t>ROBINSON ANDRES CACERES OLMEDO</t>
  </si>
  <si>
    <t>JULIO TORRES TAPIA</t>
  </si>
  <si>
    <t>MIGUEL BRASH QUIROZ</t>
  </si>
  <si>
    <t>MICHEL CAMPOS ROSSI</t>
  </si>
  <si>
    <t>ARMANDO VERGARA CRUZ</t>
  </si>
  <si>
    <t>JOSE JESUS RIVAS SOTO</t>
  </si>
  <si>
    <t>JUAN ALEJANDRO TAPIA HERNANDEZ</t>
  </si>
  <si>
    <t>PEDRO ENRIQUE BAEZ ARAYA</t>
  </si>
  <si>
    <t>FERNANDO  LILLO BUSCAGLIA</t>
  </si>
  <si>
    <t>LILIAN MARISOL TRONCOSO WILLIAMS</t>
  </si>
  <si>
    <t>BENJAMIN TAPIA ESCOBAR</t>
  </si>
  <si>
    <t>MARIO ANDRES ORTIZ RIQUELME</t>
  </si>
  <si>
    <t>PATRICIO ESTEBAN RIVERA DONOSO</t>
  </si>
  <si>
    <t>JOSE GUILLERMO ALMONACIS NEUN</t>
  </si>
  <si>
    <t>DANIEL IVAN PENA PENA</t>
  </si>
  <si>
    <t>JAVIER ENRIQUE MUNOZ ROMERO</t>
  </si>
  <si>
    <t>HERMAN CARTES REYNERO</t>
  </si>
  <si>
    <t>VASCO RODRIGUEZ RIQUELME</t>
  </si>
  <si>
    <t>FRANCISCO APABLAZA GONZALEZ</t>
  </si>
  <si>
    <t>LUIS ARAYA DUARTE</t>
  </si>
  <si>
    <t>DANIELA LATRACH MALDONADO</t>
  </si>
  <si>
    <t>PATRICIA JAVIERA PARADA LUENGO</t>
  </si>
  <si>
    <t>JOSE IGNACIO DIAZ- VALDES</t>
  </si>
  <si>
    <t>CARLA DAVEY RUDOLFFI</t>
  </si>
  <si>
    <t>MAURICIO ASTORGA OLAVARRIA</t>
  </si>
  <si>
    <t>VALESKA BASCUÑAN SANHUESA</t>
  </si>
  <si>
    <t>ANJA NATHALIE MARIN GALARCE</t>
  </si>
  <si>
    <t>ALEXA RIOS ARANEDA</t>
  </si>
  <si>
    <t>KAREN PIZARRO TAPIA</t>
  </si>
  <si>
    <t>MARIA ANGELICA PINCHETTI</t>
  </si>
  <si>
    <t>ANA MARIA JARA URRIA</t>
  </si>
  <si>
    <t>JAVIER SEGUNDO ROCCO UGALDE</t>
  </si>
  <si>
    <t>NICOLE YAÑEZ BELMAR</t>
  </si>
  <si>
    <t>ISABEL ZUÑIGA BERRIOS</t>
  </si>
  <si>
    <t>RODOLGO TOPP MENDOZA</t>
  </si>
  <si>
    <t>PATRICIA CASTANEDA</t>
  </si>
  <si>
    <t>RENE ZUÑIGA ZIÑIGA</t>
  </si>
  <si>
    <t>BERNARDA VEGA MELLADO</t>
  </si>
  <si>
    <t>ALEX SANHUESA MARIHUAL</t>
  </si>
  <si>
    <t>LUIS ORTIZ ACUÑA</t>
  </si>
  <si>
    <t>MICHAEL MIRANDA OLGUIN</t>
  </si>
  <si>
    <t>CLAUDIA VERDUGO CACHARI</t>
  </si>
  <si>
    <t>EUGENIO CHAMPIN MONDACA</t>
  </si>
  <si>
    <t>EUGENIO HIDALGO SEPULVEDA</t>
  </si>
  <si>
    <t>LUIS BETANCUR ALVAREZ</t>
  </si>
  <si>
    <t>YUBILSA ORTEGA ROJO</t>
  </si>
  <si>
    <t>JUAN CORTEZ ENCINA</t>
  </si>
  <si>
    <t>LORENA GONZALEZ CARVAJAL</t>
  </si>
  <si>
    <t>MONICA ELENE MADARIAGA AZOCAR</t>
  </si>
  <si>
    <t>ADELIA GELINSKI GELINSKI</t>
  </si>
  <si>
    <t>NANCY MUÑOZ CARVALLO</t>
  </si>
  <si>
    <t>CRISTIAN HENRIQUEZ SILVA</t>
  </si>
  <si>
    <t>CINTHYA BARRA MENESES</t>
  </si>
  <si>
    <t>LUIS HERNAN FARIAS NUÑEZ</t>
  </si>
  <si>
    <t>RODRIGO SAENZ ROJAS</t>
  </si>
  <si>
    <t>PABLO LUENGO RODRIGUEZ</t>
  </si>
  <si>
    <t>ALVARO ALIAGA ROVIRA</t>
  </si>
  <si>
    <t>OSCAR DOMINGUEZ VALENZUELA</t>
  </si>
  <si>
    <t>LUIS MAURICIO LERMANDA LOPEZ</t>
  </si>
  <si>
    <t>JOHANA ALICIA DIAZ PAREDES</t>
  </si>
  <si>
    <t>MARCELA ROJAS VENEGAS</t>
  </si>
  <si>
    <t>CHRISTIAN FUENTES GUTIERREZ</t>
  </si>
  <si>
    <t>PAULINA ARIAS GARCIA</t>
  </si>
  <si>
    <t>WILSON EDUARDO HENRIQUEZ ESPINOZA</t>
  </si>
  <si>
    <t>RICARDO SILVA YAHNSEN</t>
  </si>
  <si>
    <t>ZAMIR ADASME MELLADO</t>
  </si>
  <si>
    <t>VEBECA TAMARA GODOY RAMIREZ</t>
  </si>
  <si>
    <t>LAZARO PATRISCOS MALUENDA</t>
  </si>
  <si>
    <t>FABIOLA GODOY ABURTO</t>
  </si>
  <si>
    <t>NICOLLE LUNA ESCALONA</t>
  </si>
  <si>
    <t>DANIEL BERRIOS AROS</t>
  </si>
  <si>
    <t>ROXANA ARANDA CARU</t>
  </si>
  <si>
    <t>JIMENA FERNANDEZ</t>
  </si>
  <si>
    <t>JUAN NEIRA</t>
  </si>
  <si>
    <t>SANDRA INOSTROZA</t>
  </si>
  <si>
    <t>DANIEL IBACACHE IBACACHE</t>
  </si>
  <si>
    <t>EDGAR LLEVI PASTEN</t>
  </si>
  <si>
    <t>CARLOS ROSAS AGUILAR</t>
  </si>
  <si>
    <t>ENRIQUE VALDERRAMA MOYA</t>
  </si>
  <si>
    <t>ELIZABETH CHURQUI CERDA</t>
  </si>
  <si>
    <t>CLAUDIA ALEJANDRA OPAZO OBANDO</t>
  </si>
  <si>
    <t>JUAN CARLOS CABEZAS CEPEDA</t>
  </si>
  <si>
    <t>JUAN EDUARDO HERNANDEZ BUSTOS</t>
  </si>
  <si>
    <t>MARIO ORTIZ RIQUELME</t>
  </si>
  <si>
    <t>ALEJANDRO FIGUEROA AMENABAR</t>
  </si>
  <si>
    <t>PATRICIA ALEJANDRA HURTADO GALAZ</t>
  </si>
  <si>
    <t>FRANCO ZEPEDA MALDONADO</t>
  </si>
  <si>
    <t>RICARDO ROJAS ZAMORA</t>
  </si>
  <si>
    <t>JUAN CARLOS DONOSO ALVAREZ</t>
  </si>
  <si>
    <t>MARCOS ARDILES PERALTA</t>
  </si>
  <si>
    <t>JANNY SOLOAGA GALLARDO</t>
  </si>
  <si>
    <t>ESTHER CAYO CHOQUE</t>
  </si>
  <si>
    <t>ROSE MARY SILVA SANDOVAL</t>
  </si>
  <si>
    <t>ANDRES ARSENIO LLANOS MELLADO</t>
  </si>
  <si>
    <t>ERWIN SALDIVIA VERA</t>
  </si>
  <si>
    <t xml:space="preserve">HUGO ALVARES CORTEZ </t>
  </si>
  <si>
    <t>MARIO ANDRES LAINES RABELLO</t>
  </si>
  <si>
    <t>JOSE MANUEL GONZALEZ ARAYA</t>
  </si>
  <si>
    <t>JORGE MORTTON ALFARO</t>
  </si>
  <si>
    <t>VICTOR ALEGRIA IBACACHE</t>
  </si>
  <si>
    <t>MANUEL ALBERTO OSES URIBE</t>
  </si>
  <si>
    <t>FRANCISCO CASTRO CARVAJAL</t>
  </si>
  <si>
    <t>ISABEL HUERTA TAPIA</t>
  </si>
  <si>
    <t>CARLOS OPAZO RAMIREZ</t>
  </si>
  <si>
    <t>FELIPE ANDRES ORTIZ LABRIN</t>
  </si>
  <si>
    <t>HECTOR RODRIGO CARABANTES CARABANTES</t>
  </si>
  <si>
    <t>EDUARDO GONZALO SILVA RANTUL</t>
  </si>
  <si>
    <t xml:space="preserve">LUIS ALBERTO ALVARADO </t>
  </si>
  <si>
    <t>SANTOS EDUARDO ACEVEDO SALVATERRA</t>
  </si>
  <si>
    <t>YESENIA MARQUEZ ALBORNOZ</t>
  </si>
  <si>
    <t>CARLOS MONCADA CANDIA</t>
  </si>
  <si>
    <t>RODRIGO GATICA TAPIA</t>
  </si>
  <si>
    <t>SEBASTIAN MUÑOZ REYES</t>
  </si>
  <si>
    <t>MARIA ACENSION SEGUEL RIVERA</t>
  </si>
  <si>
    <t>JESSICA FABIOLA PARRA SANTANDER</t>
  </si>
  <si>
    <t>LUIS HERRERA SANTANDER</t>
  </si>
  <si>
    <t>HERNAN VILLARROEL CAMILO</t>
  </si>
  <si>
    <t>LUIS ALBERTO BUSTAMANTE VEJAR</t>
  </si>
  <si>
    <t>GABRIEL VIDAL FUENTES</t>
  </si>
  <si>
    <t>VERONICA CID BIGUERA</t>
  </si>
  <si>
    <t>DAVID VELASQUEZ ALARCON</t>
  </si>
  <si>
    <t>MARCO HERNANDEZ MAYA</t>
  </si>
  <si>
    <t>CAROLINA PALACIOS OLIVARES</t>
  </si>
  <si>
    <t>JORGE  KEMNIS RODRIGUEZ</t>
  </si>
  <si>
    <t>PEDRO GONZALEZ CONTRERAS</t>
  </si>
  <si>
    <t>ALEJANDRO VERGARA GODOY</t>
  </si>
  <si>
    <t>IGNACIO CANCINO SOTO</t>
  </si>
  <si>
    <t>FELIPE VARGAS ROMERO</t>
  </si>
  <si>
    <t>JOSE MANUEL RETAMAL PEREZ</t>
  </si>
  <si>
    <t>MARCOS ESTEBAN SEPULVEDA</t>
  </si>
  <si>
    <t>HERMAN JUAREZ ARAYA</t>
  </si>
  <si>
    <t>HECTOR GARCES VIRA</t>
  </si>
  <si>
    <t>CARMEN BARRIENTOS GERALDO</t>
  </si>
  <si>
    <t>ARMANDO ARAYA FERNANDEZ</t>
  </si>
  <si>
    <t>CAROLINA LOBOS CIGNA</t>
  </si>
  <si>
    <t>CRISTIAN MUÑOZ OLMEDO</t>
  </si>
  <si>
    <t>YESSENIA RODRIGUEZ BELMAR</t>
  </si>
  <si>
    <t>MAURICIO MOLINA MORALES</t>
  </si>
  <si>
    <t>PATRICIO GUITAL MANSILLA</t>
  </si>
  <si>
    <t>CAROLINA VERGARA</t>
  </si>
  <si>
    <t>MANUEL AVENDAÑO POBLETE</t>
  </si>
  <si>
    <t>ISABEL LOPEZ CERDA</t>
  </si>
  <si>
    <t>ORIEL DIAZ ZAPEDA</t>
  </si>
  <si>
    <t>VICTOR VINET RODRIGUEZ</t>
  </si>
  <si>
    <t>LUIS CORTES BOLVARAN</t>
  </si>
  <si>
    <t>DANIELA MORENO MOLINA</t>
  </si>
  <si>
    <t>LORETO FERNANDEZ CARREÑO</t>
  </si>
  <si>
    <t>OSCAR LIZAMA ITURRA</t>
  </si>
  <si>
    <t>OSCAR CASTILLO AGUILA</t>
  </si>
  <si>
    <t>ALEX CORDOVA MARTINEZ</t>
  </si>
  <si>
    <t>HECTOR ARENAS CARRASCO</t>
  </si>
  <si>
    <t>EDITH DONOSO GONZALEZ</t>
  </si>
  <si>
    <t>LEONOR PALMA POBLETE</t>
  </si>
  <si>
    <t>ALEJANDRO CASTILLO RIFFO</t>
  </si>
  <si>
    <t>DANIELA ROSAS KEIM</t>
  </si>
  <si>
    <t>ROBERTO CASTILLO MUÑOZ</t>
  </si>
  <si>
    <t>EXY MARIA GONZALEZ ARAGON</t>
  </si>
  <si>
    <t>PEDRO ANTONIO LEYTON MANSILLA</t>
  </si>
  <si>
    <t>CAROLINA CAMPOS LAZO</t>
  </si>
  <si>
    <t>ALVARO CORTES CORTES</t>
  </si>
  <si>
    <t>JABIN SOTO VILA</t>
  </si>
  <si>
    <t>IVAN EMILIO CORNEJO MALDONADO</t>
  </si>
  <si>
    <t>FRANCISCO MORALES CARRASCO</t>
  </si>
  <si>
    <t>RIGOBERTO MOYA ARRIAGADA</t>
  </si>
  <si>
    <t>KARIN DE LA FUENTE SOTO</t>
  </si>
  <si>
    <t>VIVAN MELENDEZ CAVIERES</t>
  </si>
  <si>
    <t>LAURA SEPULVEDA LEIVA</t>
  </si>
  <si>
    <t>GUACOLDA GALVEZ CASTILLO</t>
  </si>
  <si>
    <t>LUIS LERMANDA LOPEZ</t>
  </si>
  <si>
    <t>JENNIFER MONTEALEGRE GUARACHI</t>
  </si>
  <si>
    <t>MARCELO CARO ORTIZ</t>
  </si>
  <si>
    <t>LUIS ANGUERA VERA</t>
  </si>
  <si>
    <t>ALEJANDRO MARCELO BENAVIDES CASAS</t>
  </si>
  <si>
    <t>CARLOS MARIHUAN CANIULLAN</t>
  </si>
  <si>
    <t>JOSE MIGUEL  LEYTON GARCIA</t>
  </si>
  <si>
    <t>VERONICA RIVERA PAZ</t>
  </si>
  <si>
    <t>ORIANA PEREZ HERNANADEZ</t>
  </si>
  <si>
    <t>ANA KARINA  CORREA LAZCANO</t>
  </si>
  <si>
    <t>MARIO MATUS MORA</t>
  </si>
  <si>
    <t>ROCIO FERNANADEZ TAPIA</t>
  </si>
  <si>
    <t>ADEMAR DA SILVA MORAES</t>
  </si>
  <si>
    <t>DEISSY VERA AMPUERO</t>
  </si>
  <si>
    <t>DANITZA ABARZUA BENITEZ</t>
  </si>
  <si>
    <t>MARCO COLOMA PINTO</t>
  </si>
  <si>
    <t>ISRAEL MUÑOZ HERRERA</t>
  </si>
  <si>
    <t>MARIELA MONSALVES SANTIBAÑEZ</t>
  </si>
  <si>
    <t>YASNA GARCES PORTALES</t>
  </si>
  <si>
    <t>JUAN CARLOS VEGA</t>
  </si>
  <si>
    <t>MANUEL CASTRO DONOSO</t>
  </si>
  <si>
    <t>JOSE JIMENEZ PLACENCIA</t>
  </si>
  <si>
    <t>CESAR TAPIA ARAYA</t>
  </si>
  <si>
    <t>FRANCISCO ECHEVERRIA BETANZO</t>
  </si>
  <si>
    <t>FREDDY CARRASCO BOBADILLA</t>
  </si>
  <si>
    <t>MELANIA SEPULVEDA NILIAN</t>
  </si>
  <si>
    <t>GARY CARVAJAL CARVAJAL</t>
  </si>
  <si>
    <t>JULIO AGUILERA CAMPOS</t>
  </si>
  <si>
    <t>LUIS VELOSO ANABALON</t>
  </si>
  <si>
    <t>HUMBERTO ROSS GALLARDO</t>
  </si>
  <si>
    <t>SANDRA NOVOA SAEZ</t>
  </si>
  <si>
    <t>FABIAN LEIVA PAPUZINSKI</t>
  </si>
  <si>
    <t>CECILIA MORALES VIDAL</t>
  </si>
  <si>
    <t>CLAUDIA MUÑOZ MARTINEZ</t>
  </si>
  <si>
    <t>MARIA FRANCISCA AECE ILABACA</t>
  </si>
  <si>
    <t>EDUARDO GARRIDO LAGOS</t>
  </si>
  <si>
    <t>MARIELA OYARZUN ALVAREZ</t>
  </si>
  <si>
    <t>CECILIA GUZMAN MORALES</t>
  </si>
  <si>
    <t>XIMENA GARCIA GOMEZ</t>
  </si>
  <si>
    <t>TAMARA MATURANA ZUÑIGA</t>
  </si>
  <si>
    <t>IRIS ORELLANA MELLA</t>
  </si>
  <si>
    <t>RENZO VARGAS RODRIGUEZ</t>
  </si>
  <si>
    <t>CLAUDIA BERNAL ARINEZ</t>
  </si>
  <si>
    <t>LUIS HUMBERTO TORRES AGÜERO</t>
  </si>
  <si>
    <t>JUAN CARLOS PIZARRO BASAEZ</t>
  </si>
  <si>
    <t>NESTOR VILLA GAJARDO</t>
  </si>
  <si>
    <t>PRICILLA SEPULVEDA CAVIEDES</t>
  </si>
  <si>
    <t>PAULINA ACUÑA GALVEZ</t>
  </si>
  <si>
    <t>VERONICA MANTHEY CARVAJAL</t>
  </si>
  <si>
    <t>RICARDO GARCIA GONZALEZ</t>
  </si>
  <si>
    <t>SILVIA ESPINOSA MORA</t>
  </si>
  <si>
    <t>ERIKA ORTIZ VASQUEZ</t>
  </si>
  <si>
    <t>FAVIOLA OLEA VARGAS</t>
  </si>
  <si>
    <t>PATRICIA SANZANA AMBIADO</t>
  </si>
  <si>
    <t>CLARA MUÑOZ FLORES</t>
  </si>
  <si>
    <t>ANA ISABEL GALLARDO GALLARDO</t>
  </si>
  <si>
    <t>ITALO CASTELLI TOUTIN</t>
  </si>
  <si>
    <t>RICARDO QUIROZ BRAVO</t>
  </si>
  <si>
    <t>RODRIGO CATALAN LEIVA</t>
  </si>
  <si>
    <t>DANIELA GUINEZ URIBE</t>
  </si>
  <si>
    <t>THELMO AGUILERA DIAZ</t>
  </si>
  <si>
    <t>VIVIANA PALACIOS PALACIOS</t>
  </si>
  <si>
    <t>MARIA DEL PILAR NOVA MARTINEZ</t>
  </si>
  <si>
    <t>JOSIANNE YEVENES PARRA</t>
  </si>
  <si>
    <t>SANDRA VIDAL SALDANA</t>
  </si>
  <si>
    <t>LUZ CRUZAT VIDAL</t>
  </si>
  <si>
    <t>JACQUELINE FUENTES ORELLANA</t>
  </si>
  <si>
    <t>VICTOR SAN MARTIN ORMEÑO</t>
  </si>
  <si>
    <t>IVONNE VARAS SOLIS</t>
  </si>
  <si>
    <t>JOSE MANUEL ROMAN MALDONADO</t>
  </si>
  <si>
    <t>ALICIA DIAZ GONZALEZ</t>
  </si>
  <si>
    <t>CONSUELO HORMAZABAL VILLANUEVA</t>
  </si>
  <si>
    <t>JENNY SANHUEZA PEREZ</t>
  </si>
  <si>
    <t>CARLOS CORDERO VILLAGRAN</t>
  </si>
  <si>
    <t>SEGUNDO RODRIGO VALDES SUAREZ</t>
  </si>
  <si>
    <t>PATRICIA ESTER SOTYO BIZAMA</t>
  </si>
  <si>
    <t>GONZALO ZEPEDA VALLEJOS</t>
  </si>
  <si>
    <t>FELIPE ASTORGA GAJARDO</t>
  </si>
  <si>
    <t>LUIS ALBERTO CUEVAS MELLA</t>
  </si>
  <si>
    <t>FABIAN GONZALEZ ESQUERRA</t>
  </si>
  <si>
    <t>PEDRO LOPEZ ARAYA</t>
  </si>
  <si>
    <t>ARNALDO GOMEZ SALINAS</t>
  </si>
  <si>
    <t>JUAN CARLOS CARIMAN COROSO</t>
  </si>
  <si>
    <t>HERNAN RIQUELME BURGOS</t>
  </si>
  <si>
    <t>ANDREA VICARIO OSORIO</t>
  </si>
  <si>
    <t>ALFONSO GOMEZ GAMBOA</t>
  </si>
  <si>
    <t>RODRIGO ESPINOZA MELLA</t>
  </si>
  <si>
    <t>JOSE AGUAYO ADRIAZOLA</t>
  </si>
  <si>
    <t>CENTRO NATURISTA LEIDY GARCIA SANABRIA</t>
  </si>
  <si>
    <t>LEONARDO ROMERO CARREÑO</t>
  </si>
  <si>
    <t>RIGOBERTO SOTO PALMA</t>
  </si>
  <si>
    <t>MARCELA FLORES MIRANDA</t>
  </si>
  <si>
    <t>WILSON COETES BARRIOS</t>
  </si>
  <si>
    <t>PAULA LANTANO VALENZUELA</t>
  </si>
  <si>
    <t>JEANNETTE MONSALVE CASTILLO</t>
  </si>
  <si>
    <t>JULIO VEGA MUÑOZ</t>
  </si>
  <si>
    <t>GONZALO TRABUCCO GONZALEZ</t>
  </si>
  <si>
    <t>CARLA  BOTTO GONZALEZ</t>
  </si>
  <si>
    <t>MAURICIO CARRASCO ROMERO</t>
  </si>
  <si>
    <t>SOC.COMERCIAL HIDROCAMION LIMITADA</t>
  </si>
  <si>
    <t>ALEJANDRA SOTO MATUS</t>
  </si>
  <si>
    <t>JUAN RAMON VALENZUELA SALVATIERRA</t>
  </si>
  <si>
    <t>EMILIO BECAR MORA</t>
  </si>
  <si>
    <t>VICTOR BARRAZA GAITERO</t>
  </si>
  <si>
    <t>JORGE BASCUR SANDOVAL</t>
  </si>
  <si>
    <t>JORGE POBLETE HENRIQUEZ</t>
  </si>
  <si>
    <t>IVAN RIQUELME BARRA</t>
  </si>
  <si>
    <t>SERGIO BLECK MINO</t>
  </si>
  <si>
    <t>MAURICIO PALAPE FARIAS</t>
  </si>
  <si>
    <t>EDUARDO CIFUENTES CISTERNAS</t>
  </si>
  <si>
    <t>ANGELA MONJE NEIRA</t>
  </si>
  <si>
    <t>ARNALDO BALMACEDA RUEDA</t>
  </si>
  <si>
    <t>JAVIER SOTO CARDENAS</t>
  </si>
  <si>
    <t>GABRIEL CORVALAN ARANEDA</t>
  </si>
  <si>
    <t>VICTOR SILVA CRAVERO</t>
  </si>
  <si>
    <t>EUSEBIO GARCIA QUISPE</t>
  </si>
  <si>
    <t>YASNA AGUILERA RIVERA</t>
  </si>
  <si>
    <t>ANA MERCEDES VALENZUELA CARRIZO</t>
  </si>
  <si>
    <t>MARGARET MUÑOZ GONZALEZ</t>
  </si>
  <si>
    <t>MARIA JOSE MARDONES QUIERO</t>
  </si>
  <si>
    <t>WAGNER REINHARD GUNTHER</t>
  </si>
  <si>
    <t>JOSE LEONARDO ARRIAGADA FIENTEALBA</t>
  </si>
  <si>
    <t>CRISTIAN CARRIZO MUÑOZ</t>
  </si>
  <si>
    <t>FLOR MARIA VASQUEZ VASQUEZ</t>
  </si>
  <si>
    <t>GIOVANI CARRENO DIAZ</t>
  </si>
  <si>
    <t>LUIS ANTONIO MUÑOZ OLIVARES</t>
  </si>
  <si>
    <t>ALEJANDRO CERDA MENA</t>
  </si>
  <si>
    <t>ALEJANDRA FORTES CASTRO</t>
  </si>
  <si>
    <t>CRISTINA PLACENCIO VELIZ</t>
  </si>
  <si>
    <t>ALEJANDRO OSSES PACHECO</t>
  </si>
  <si>
    <t>SERGIO VILLEGAS GONZALEZ</t>
  </si>
  <si>
    <t>ALEJANDRO VASQUEZ CONTRERAS</t>
  </si>
  <si>
    <t>MARIA ELENA PRADENA SALAS</t>
  </si>
  <si>
    <t>OSCAR CUADRA MONTALVAN</t>
  </si>
  <si>
    <t>CRISTIAN AGULERA AGUILERA</t>
  </si>
  <si>
    <t>MELANIA DEL CARMEN SEPULVEDA NILIAN</t>
  </si>
  <si>
    <t>MAURICIO ARAYA ESPINOSA</t>
  </si>
  <si>
    <t>PEDRO CANALES QUINTANA</t>
  </si>
  <si>
    <t>INGRID PEREZ CHACON</t>
  </si>
  <si>
    <t>LENIEN LUIS FORTTE MUÑOZ</t>
  </si>
  <si>
    <t>SAMUEL GONZALEZ HISNOSTROZA</t>
  </si>
  <si>
    <t>PAULA FUENTES QUEZADA</t>
  </si>
  <si>
    <t>PEDRO MENEDEZ TAPIA</t>
  </si>
  <si>
    <t>LUZ MORALES REBOLLEDO</t>
  </si>
  <si>
    <t>HECTOR ACEVEDO FIERRO</t>
  </si>
  <si>
    <t>RODRIGO SEBASTIAN JANA IBARRA</t>
  </si>
  <si>
    <t>DANIELA SAN MARTIN BUSTOS</t>
  </si>
  <si>
    <t>SARA LAVINIA ARANDA VEGA</t>
  </si>
  <si>
    <t>ANIBAL ALBORNOZ CARRASCO</t>
  </si>
  <si>
    <t>HERNAN BARRERA COFRE</t>
  </si>
  <si>
    <t>JOSE FLORENCIO PEREIRA VILLALOBOS</t>
  </si>
  <si>
    <t>VICTOR PATRICIO VASQUEZ ORELLANA</t>
  </si>
  <si>
    <t>MARCELO ANTONIO LOPEZ SOBERA</t>
  </si>
  <si>
    <t>LEONARDO ANTONIO CANALES MEDINA</t>
  </si>
  <si>
    <t>BARBARA LIDIA CORTEZ</t>
  </si>
  <si>
    <t>CESAR GOMEZ QUINTEROS</t>
  </si>
  <si>
    <t>IGNACIO MUÑOZ TEJOS</t>
  </si>
  <si>
    <t>ADRIAN TALMA RIBBA</t>
  </si>
  <si>
    <t>KAREN SAA ZALADA</t>
  </si>
  <si>
    <t xml:space="preserve">CARLOS ALBERTO CARBONE </t>
  </si>
  <si>
    <t>CLAUDIO GOMEZ JIMENEZ</t>
  </si>
  <si>
    <t>FERNANDO GARCIA ASENJO</t>
  </si>
  <si>
    <t>IVAN ARRIAGADA MARTINEZ</t>
  </si>
  <si>
    <t>RONALD KASS AVALOS</t>
  </si>
  <si>
    <t>HENRY LEE ROJAS</t>
  </si>
  <si>
    <t>OSCAR CORRALEJAS VERGAS</t>
  </si>
  <si>
    <t>BERNARDO NOVA IBARRA</t>
  </si>
  <si>
    <t>LUIS MUÑOZ VERA</t>
  </si>
  <si>
    <t>LIBBY MORALES AVILA</t>
  </si>
  <si>
    <t>MANUEL LABBE CANIULEN</t>
  </si>
  <si>
    <t>MARIA CECILIA PEDREROS RODRIGUEZ</t>
  </si>
  <si>
    <t>MARIA CAROLINA ESPINOZA ROJAS</t>
  </si>
  <si>
    <t>JOEL ISAAC SILVA CARES</t>
  </si>
  <si>
    <t>MARISELA HERRERA ROJAS</t>
  </si>
  <si>
    <t>ERICK GRONDONA ZAMORA</t>
  </si>
  <si>
    <t>CLAUDIA ALVAREZ VALLEJOS</t>
  </si>
  <si>
    <t>MARIA ANDREA ARAYA ROJAS</t>
  </si>
  <si>
    <t>LISSETE ARELLANO CASTILLO</t>
  </si>
  <si>
    <t>JAIME GARATE VERGARA</t>
  </si>
  <si>
    <t>MARIA MERCEDES MUÑOZ ALFARO</t>
  </si>
  <si>
    <t>IVAN ANDRES ARRIAGADA MARTINEZ</t>
  </si>
  <si>
    <t>VICTOR MANUEL BUSTOS</t>
  </si>
  <si>
    <t>ROMINA MARIA JUDITH CARTES PAREJA</t>
  </si>
  <si>
    <t>RICARDO PINO PEREZ</t>
  </si>
  <si>
    <t>JANDERINE MAUREIRA ILAMENDI</t>
  </si>
  <si>
    <t>SOFIA NORMA MILAD CALISTO</t>
  </si>
  <si>
    <t>ELBY ORELLANA CARO</t>
  </si>
  <si>
    <t>HECTOR MANUEL CANIVILO RODRIGUEZ</t>
  </si>
  <si>
    <t>ROSA MARIA VALDERRAMA DIAZ+G773</t>
  </si>
  <si>
    <t>CATALINA FUENZALIDA POBLETE</t>
  </si>
  <si>
    <t>MARIA JOSE RAMIREZ VILLAVICENCIO</t>
  </si>
  <si>
    <t>JORGE HERRERA LUARTE</t>
  </si>
  <si>
    <t>ORLANDO GONZALEZ RODRIGUEZ</t>
  </si>
  <si>
    <t>MIGUEL RODRIGUEZ MANRIQUEZ</t>
  </si>
  <si>
    <t>VICTOR ALFARO FREIRE</t>
  </si>
  <si>
    <t>MAYERLING FERNANDEZ CORONADO</t>
  </si>
  <si>
    <t>MAURICIO CARRASCO SEPULVEDA</t>
  </si>
  <si>
    <t>GUSTAVO CATALAN RODRIGUEZ</t>
  </si>
  <si>
    <t>DAVID ORTIZ LEIVA</t>
  </si>
  <si>
    <t>RODRIGO TORRES HERNANDEZ</t>
  </si>
  <si>
    <t>ERNESTO VEGA FUENTES</t>
  </si>
  <si>
    <t>BLANCA FONT NAVARRETE</t>
  </si>
  <si>
    <t>ISRAEL AZOLA TELLO</t>
  </si>
  <si>
    <t>JAQUELINE RAMOS PIZARRO</t>
  </si>
  <si>
    <t>ABRAHAM ERICES CASTRO</t>
  </si>
  <si>
    <t>VALERIA CARRASCO GUTIERREZ</t>
  </si>
  <si>
    <t>ROBERTO MARDONES LEON</t>
  </si>
  <si>
    <t>JOSE LUIS CARRASCO CAMPOS</t>
  </si>
  <si>
    <t>IRVING LEROY</t>
  </si>
  <si>
    <t>ALEXANDER CARVAJAL ACUÑA</t>
  </si>
  <si>
    <t>FRANCO ALFARO NUÑEZ</t>
  </si>
  <si>
    <t>SERGIO ALTAMIRANO ZUÑIGA</t>
  </si>
  <si>
    <t>RODRIGO JANA IBARRA</t>
  </si>
  <si>
    <t>LIZA GOMEZ MUÑOZ</t>
  </si>
  <si>
    <t>CLAUDIA NOELI ROJAS ROMO</t>
  </si>
  <si>
    <t>JHON ESTABAN MORAN VEGA</t>
  </si>
  <si>
    <t>HERNAN GUTIERREZ GUTIERREZ</t>
  </si>
  <si>
    <t>JAVIER DIAZ PINTO</t>
  </si>
  <si>
    <t>ANTONIO GATTO BECARRI</t>
  </si>
  <si>
    <t>IVONNE DELGADO CADIZ</t>
  </si>
  <si>
    <t>JUAN CARLOS MORALES GONZALEZ</t>
  </si>
  <si>
    <t>ARMANDO VILLEGAS URRUTIA</t>
  </si>
  <si>
    <t>JUAN DANIEL PIZARRO RUMINOT</t>
  </si>
  <si>
    <t>ALEJANDRO SALAS VALDEBENITO</t>
  </si>
  <si>
    <t>ALFONSO TICONA PLATA</t>
  </si>
  <si>
    <t>MARIA ANGELICA CABRERA</t>
  </si>
  <si>
    <t>VLADIMIR BRUNA SAEZ</t>
  </si>
  <si>
    <t>SOCIEDAD COMERCIAL LIRA Y CIA LTDA</t>
  </si>
  <si>
    <t>PAUL PLANCK MUÑOZ</t>
  </si>
  <si>
    <t>GRETHEL SCHEFELBEIN GONZALEZ</t>
  </si>
  <si>
    <t>CRISTIAN IRIARTE RIVERA</t>
  </si>
  <si>
    <t>YOCELYN REYES BAZAEZ</t>
  </si>
  <si>
    <t>CLAUDIO CALDERON CALDERON</t>
  </si>
  <si>
    <t>MILTON FUENTEALBA FLORES</t>
  </si>
  <si>
    <t>CHRISTIAN BECERRA ACEVEDO</t>
  </si>
  <si>
    <t>SERGIO JARAMILLO GONZALEZ</t>
  </si>
  <si>
    <t>OSCAR PADILLA ORTIZ</t>
  </si>
  <si>
    <t>FRANSISCA HERRERA ARMIJO</t>
  </si>
  <si>
    <t>EDUARDO ANTONIO RETAMAL</t>
  </si>
  <si>
    <t>CLAUDIA PONCE CARDENAS</t>
  </si>
  <si>
    <t>SOFIA MILAD CALISTO</t>
  </si>
  <si>
    <t>YANET FLORES MOSCOSO</t>
  </si>
  <si>
    <t>CATALINA FLORES NOVOA</t>
  </si>
  <si>
    <t>BARBARA AGUILAR GOMEZ</t>
  </si>
  <si>
    <t>JOSE ENRIQUE NAHUELCOY MOYA</t>
  </si>
  <si>
    <t>OLGA ABARCA PRADO</t>
  </si>
  <si>
    <t xml:space="preserve">HUGO TRIPODI </t>
  </si>
  <si>
    <t>SERGIO YEVENES GALLARDO</t>
  </si>
  <si>
    <t>MARCO ANTONIO ROJAS REJAS</t>
  </si>
  <si>
    <t>LUIS BENJAMIN CORTEZ ZEGARRA</t>
  </si>
  <si>
    <t>TAMARA ALIAGA ASTUDILLO</t>
  </si>
  <si>
    <t>MAURICIO SANDOVAL BEROIZA</t>
  </si>
  <si>
    <t>GUSTAVO LAGOS BORGEAUD</t>
  </si>
  <si>
    <t>CECILIA PEZOA ROSALES</t>
  </si>
  <si>
    <t>RODRIGO IVAN CUETO PACHECO</t>
  </si>
  <si>
    <t>SERGIO ANDRES CIFUENTES MENA</t>
  </si>
  <si>
    <t>JUAN RAMON OYARECE GUARIA</t>
  </si>
  <si>
    <t>GABRIEL RECABAL AGURTO</t>
  </si>
  <si>
    <t>IVONNE CARDENAS BURGOS</t>
  </si>
  <si>
    <t>ANDY ALAN ECHEVERRIA RIQUELME</t>
  </si>
  <si>
    <t>JAIME ELEAZAR VARELA MUÑOS</t>
  </si>
  <si>
    <t>JORGE ANDRES ZAPATA LAMANA</t>
  </si>
  <si>
    <t>MIRIAM DEL CARMEN CABEZAS MONTEALEGRE</t>
  </si>
  <si>
    <t>MOISES GONZALEZ OSORIO</t>
  </si>
  <si>
    <t>CAROLINA GAETE GREZ</t>
  </si>
  <si>
    <t>MANUEL GUTIERREZ ARAYA</t>
  </si>
  <si>
    <t>MARCELO ELISSALDE VASQUEZ</t>
  </si>
  <si>
    <t>DANIELA LOAYZA LOYOLA</t>
  </si>
  <si>
    <t>MAURICIO JAVIER ZUÑIGA MORALES</t>
  </si>
  <si>
    <t>RODRIGO VILLENA RIQUELME</t>
  </si>
  <si>
    <t>ANDRES MUÑOZ MUÑOZ</t>
  </si>
  <si>
    <t>PATRICIO ALEJANDRO MIRANDA MEJIAS</t>
  </si>
  <si>
    <t>VALENTINA ROSAS ALARCON</t>
  </si>
  <si>
    <t>ZOAR-EMBLEM DISEÑO Y COSTRUCCIONES LIMITADA</t>
  </si>
  <si>
    <t>VALENTINA DE LA TORRE BRAVO</t>
  </si>
  <si>
    <t>TAMARA ARAYA BARRAZA</t>
  </si>
  <si>
    <t>ANA MARIA RIVAS CARRILLO</t>
  </si>
  <si>
    <t>WILSON ARROYO NAVARRO</t>
  </si>
  <si>
    <t>EVELYN REYES SALDIVIA</t>
  </si>
  <si>
    <t>VICTOR PONCE CACERES</t>
  </si>
  <si>
    <t>CAROLINA HUERTA ARIAS</t>
  </si>
  <si>
    <t>JOSE LUIS LARA</t>
  </si>
  <si>
    <t>SERGIO GODOY CORTES</t>
  </si>
  <si>
    <t>JOSE LUIS MATURANA MATURANA</t>
  </si>
  <si>
    <t>LUIS AROS SOTO</t>
  </si>
  <si>
    <t>MARCELO RETAMALES HERRERA</t>
  </si>
  <si>
    <t>ANA RUTH VENEGAS GALLEGOS</t>
  </si>
  <si>
    <t>SANDRA SILVA BASILIO</t>
  </si>
  <si>
    <t>ROSA VERGARA LIZAMA</t>
  </si>
  <si>
    <t>JORGE ANDRES DROGUETT JARA</t>
  </si>
  <si>
    <t>RENE ALFONSO FIGUEROA BLASQUEZ</t>
  </si>
  <si>
    <t>NAYARETH FUENTEALBA SEGUEL</t>
  </si>
  <si>
    <t>SAMUEL FLORES HUICHICOI</t>
  </si>
  <si>
    <t>MIGUEL ANGEL VILLEGAS</t>
  </si>
  <si>
    <t>JORGE BAEZA MADARIAGA</t>
  </si>
  <si>
    <t>ALBERTO LUCIANO VILLARROEL ENCINA</t>
  </si>
  <si>
    <t>YENNY GALLARDO ARDILES</t>
  </si>
  <si>
    <t>PATRICIO ROJAS IRRIBARRA</t>
  </si>
  <si>
    <t>SOLEDAD EUGENIA RIVERA MONTOYA</t>
  </si>
  <si>
    <t>HARRY MARCEL TORRES HARO</t>
  </si>
  <si>
    <t>RAFAEL ANDRES OGAZ GARRIDO</t>
  </si>
  <si>
    <t>ANA BERNARDITA SOLIS SOLIS</t>
  </si>
  <si>
    <t>SILVANA RENEE PEREZ ROJAS</t>
  </si>
  <si>
    <t>CARLOS FAUNDEZ PAREDES</t>
  </si>
  <si>
    <t>LUIS ALBERTO CANCINO ROJAS</t>
  </si>
  <si>
    <t>PATRICIO ESCALONA ESCALONA</t>
  </si>
  <si>
    <t>CAROLINA SILVA BUGUENO</t>
  </si>
  <si>
    <t>PIA CASTRO BIOGIORNO</t>
  </si>
  <si>
    <t>JENNIFER SANCHEZ AGUILA</t>
  </si>
  <si>
    <t>JORGE SALAMANCA CIFUENTES</t>
  </si>
  <si>
    <t>LUIS EDUARDO MARQUEZ PEREZ</t>
  </si>
  <si>
    <t>CHRISTIAN VALENZUELA ULLOA</t>
  </si>
  <si>
    <t>JOSE LEONARDO AGUILERA HERRERA</t>
  </si>
  <si>
    <t>CATALINA ANDREA CID ANTIMAN</t>
  </si>
  <si>
    <t>JOSE LUIS PONCE CARRASCO</t>
  </si>
  <si>
    <t>GUILLERMO EDGARDO ARRIAGADA ANDRADE</t>
  </si>
  <si>
    <t>MARCELO ANDRES RIVEROS GUERRA</t>
  </si>
  <si>
    <t>GLORIA DEL CARMEN VERA OYARZUN</t>
  </si>
  <si>
    <t>JUAN ADOLFO LUENGO CHAPARRO</t>
  </si>
  <si>
    <t>PATRICIA ROXANA DURAN VELASQUEZ</t>
  </si>
  <si>
    <t>NELSON RODRIGO GATICA VALLEJOS</t>
  </si>
  <si>
    <t>ELIZABETH TORO BESTRIN</t>
  </si>
  <si>
    <t>FLORINDA ASTUDILLO REYES</t>
  </si>
  <si>
    <t>ROBERTO CARLOS GARCIA SOTO</t>
  </si>
  <si>
    <t>BETTY SAMANTA PALOMEQUE VERA</t>
  </si>
  <si>
    <t>SEBASTIAN CANCINO BRITO</t>
  </si>
  <si>
    <t>MAURICIO CAMUS CARRASCO</t>
  </si>
  <si>
    <t>MARCO ANTONIO ROJAS CANCINO</t>
  </si>
  <si>
    <t>FABIOLA LARA BARRERA</t>
  </si>
  <si>
    <t>WILHELM LUDWING SCHULZ CABRERA</t>
  </si>
  <si>
    <t>MARIELA ANDREA FLORES GALVEZ</t>
  </si>
  <si>
    <t>OCTAVIO ALBERTO CATALDO QUINTERO</t>
  </si>
  <si>
    <t>CRISTIAN ALVAREZ OYANEDEL</t>
  </si>
  <si>
    <t>HECTOR DANIEL ROJAS NAVARRO</t>
  </si>
  <si>
    <t>RODRIGO ROJAS LAGOS</t>
  </si>
  <si>
    <t>BRIAN ALEGRIA VASQUEZ</t>
  </si>
  <si>
    <t>BERTA ELVIRA ESCUDERO BRIONES</t>
  </si>
  <si>
    <t>GABRIEL RODOLFO MARIN ECHEVERRIA</t>
  </si>
  <si>
    <t>ISABEL MEDINA OLIVEROS</t>
  </si>
  <si>
    <t>LEONARDO ANTONIO SOLIN MONTERO</t>
  </si>
  <si>
    <t>NATALIA BAHAMONDES MONTENEGRO</t>
  </si>
  <si>
    <t>MARIA DEL PILAR LLANCALEO MUÑOZ</t>
  </si>
  <si>
    <t>CLAUDIO LOPEZ SEGUEL</t>
  </si>
  <si>
    <t>CAROLINA ANDREA CANDIA MUÑOZ</t>
  </si>
  <si>
    <t>DAVID VASQUEZ VENEGAS</t>
  </si>
  <si>
    <t>BERNARDA CARRENO CASTILLO</t>
  </si>
  <si>
    <t>EDUARDO ALEXIX RIVAS MIÑOZ</t>
  </si>
  <si>
    <t>RICARDO EUGENIO MUÑOZ CID</t>
  </si>
  <si>
    <t>JOSE MIGUEL HENRIQUEZ CHEUQUE</t>
  </si>
  <si>
    <t>PAOLA ANDREA MELLADO ALVAREZ</t>
  </si>
  <si>
    <t>ROBERTO IGNACIO PICHUN ARMIJO</t>
  </si>
  <si>
    <t>IRMA INES CIFUENTES VASQUEZ</t>
  </si>
  <si>
    <t>JOSE DANIEL SAEZ FLORES</t>
  </si>
  <si>
    <t>PEDRO CAHPARRO RUIZ</t>
  </si>
  <si>
    <t>JOSE ALEJANDRO VASQUEZ CONTRERAS</t>
  </si>
  <si>
    <t>JUAN LUIS HERRERA GONZALEZ</t>
  </si>
  <si>
    <t>LUIS ALBERTO GUZMAN SOBARZO</t>
  </si>
  <si>
    <t>HERNAN EUGENIO GUTIERREA BRITO</t>
  </si>
  <si>
    <t>PATRICIO TORRES PAZ</t>
  </si>
  <si>
    <t>GONZALO ADRIAN VALENZUELA</t>
  </si>
  <si>
    <t>LUIS CESAR ALTAMIRANO LINEROS</t>
  </si>
  <si>
    <t>MADOLINA DEL CARMEN CAROCA VIVEROS</t>
  </si>
  <si>
    <t>MARIELA VIVANA CASTRO URRUTIA</t>
  </si>
  <si>
    <t>ALEJANDRA FERNANDEZ MUÑOZ</t>
  </si>
  <si>
    <t>DAVID ALBERTO ZENTENO BARRA</t>
  </si>
  <si>
    <t>MARGARITA DEL CARMEN TORRES BRAVO</t>
  </si>
  <si>
    <t>JUAN JACINTO DONOSO ROSALES</t>
  </si>
  <si>
    <t>JONATHAN SALAZAR PONCE</t>
  </si>
  <si>
    <t>NERY DEL ROSARIO ARIAS GOMEZ</t>
  </si>
  <si>
    <t>EDUARDO NAVARRO MIRA</t>
  </si>
  <si>
    <t>ALEJANDRA LILLO LOPEZ</t>
  </si>
  <si>
    <t>YASMIN NINA MIRANDA</t>
  </si>
  <si>
    <t>RICARDO MADRID VALENZUELA</t>
  </si>
  <si>
    <t>ARTURO AGUIRRE DIAZ</t>
  </si>
  <si>
    <t>CLAUDIO MORALES RIQUELME</t>
  </si>
  <si>
    <t>JOSE ALEJANDRO RAMIREZ HIDALGO</t>
  </si>
  <si>
    <t>MARCELO REBOLLEDO LEIVA</t>
  </si>
  <si>
    <t>OLIVER CAMILO ZUÑIGA SANCHEZ</t>
  </si>
  <si>
    <t>JORGE SANCHEZ SANCHEZ</t>
  </si>
  <si>
    <t>DINA CARMEN GUTIERREZ HUANCA</t>
  </si>
  <si>
    <t>JULIO DANILO ZUNIGA GONZALEZ</t>
  </si>
  <si>
    <t>FELIPE ANDRES TORRES MORA</t>
  </si>
  <si>
    <t>ARTURO MORALES PROVOSTE</t>
  </si>
  <si>
    <t>MARIA INES ACUNA ABARCA</t>
  </si>
  <si>
    <t>GABRIELA PULGAR PAEZ</t>
  </si>
  <si>
    <t>RODRIGO OSSES PACHECO</t>
  </si>
  <si>
    <t>MANUEL ALEJANDRO VARGAS ARAVENA</t>
  </si>
  <si>
    <t>VIRGINIA TAPIA ULLOA</t>
  </si>
  <si>
    <t>MANUEL SALAZAR NUÑEZ</t>
  </si>
  <si>
    <t>GABRIELA TORRES COSSIO</t>
  </si>
  <si>
    <t>LUIS MACHUCA LECAROS</t>
  </si>
  <si>
    <t>JOSE CHEUQUEPAN MARIN</t>
  </si>
  <si>
    <t>DANIEL CRUZ BUGUENO</t>
  </si>
  <si>
    <t>GUSTAVO FUENTES CURIHUAL</t>
  </si>
  <si>
    <t>JIMMY BORDONES NEIRA</t>
  </si>
  <si>
    <t>HECTOR RODRIGO QUIEOZ CONTRERAS</t>
  </si>
  <si>
    <t>JORGE EDUARDO TORO PARRA</t>
  </si>
  <si>
    <t>HECTOR CORTES HORMAZABAL</t>
  </si>
  <si>
    <t>IVAN ITURRA GUTIERREZ</t>
  </si>
  <si>
    <t>PATRICIO VARGAS BOHLE</t>
  </si>
  <si>
    <t>SANDRA SAN MARTIN JELDES</t>
  </si>
  <si>
    <t>JESSICA MUÑOZ VILCHEZ</t>
  </si>
  <si>
    <t>JOSUE PENA SANTIS</t>
  </si>
  <si>
    <t>MARION ROBLES IBAÑES</t>
  </si>
  <si>
    <t>RODRIGO CARO SUAREZ</t>
  </si>
  <si>
    <t>GABRIEL MORO ARAYA</t>
  </si>
  <si>
    <t>HECTOR GONZALEZ LEIVA</t>
  </si>
  <si>
    <t>FREDY DIAZ FUENTEALBA</t>
  </si>
  <si>
    <t>IGNACIO MUÑOZ CASTILLO</t>
  </si>
  <si>
    <t>MARGARITA ZAMORANO HERRERA</t>
  </si>
  <si>
    <t>ANDREA POLETTI RODRIGUEZ</t>
  </si>
  <si>
    <t>JOSE MIGUEL FERREIRA MAEDONES</t>
  </si>
  <si>
    <t>RONALD GUINEZ SALAMANCA</t>
  </si>
  <si>
    <t>GABRIEL ALEJANDRO MENDOZA UNDA</t>
  </si>
  <si>
    <t>ALLAN ZAMORA GOMEZ</t>
  </si>
  <si>
    <t>PAULA ZAMORANO FERNANDEZ</t>
  </si>
  <si>
    <t>VALIN SAEZ FUENTES</t>
  </si>
  <si>
    <t>FLOR HERNANADEZ RODRIGUEZ</t>
  </si>
  <si>
    <t>RODOLFO MORALES ROCHA</t>
  </si>
  <si>
    <t>NEW METAL SPA</t>
  </si>
  <si>
    <t>VIVEROS TERRANOVA COMPAÑÍA LIMITADA</t>
  </si>
  <si>
    <t>JOSE LUIS ARELLANO BRAVO</t>
  </si>
  <si>
    <t>YUSSARY VASQUEZ LEAL</t>
  </si>
  <si>
    <t>MYRIAM IBETH SAN MARTIN</t>
  </si>
  <si>
    <t>REINER QUERO CANCINO</t>
  </si>
  <si>
    <t>TAMARA LARENAS VALENZUELA</t>
  </si>
  <si>
    <t>JORGE FERNANADO FONSECA RIFFO</t>
  </si>
  <si>
    <t>MARINA DEL CARMEN SALAZAR SOTO</t>
  </si>
  <si>
    <t>CESAR ENRIQUE SOTO LEIVA</t>
  </si>
  <si>
    <t>MACARENA MUÑOZ TORO</t>
  </si>
  <si>
    <t>NATALIA OSORIO IBAÑEZ</t>
  </si>
  <si>
    <t>ALEXANDER HARRIS TRONCOSO</t>
  </si>
  <si>
    <t>SONIA RIVERA MOLINA</t>
  </si>
  <si>
    <t>CRISTIAN SEPULVEDA MORA</t>
  </si>
  <si>
    <t>STEFANO OLIVARES ESCARATE</t>
  </si>
  <si>
    <t>JORGE LUIS MARIN SANTOS</t>
  </si>
  <si>
    <t>WLADIMIE VEGA FIGUEROA</t>
  </si>
  <si>
    <t>ELIANA MANRIQUEZ  SOLIS</t>
  </si>
  <si>
    <t>DANILO PEZOA OSORIO</t>
  </si>
  <si>
    <t>TIHARE HEINZ ALVAREZ</t>
  </si>
  <si>
    <t>PATRICIO CORTES MEJIAS</t>
  </si>
  <si>
    <t>MARIANELA DEL CARMEN REYES BRAVO</t>
  </si>
  <si>
    <t>EDUARDO IBAÑEZ COLOMA</t>
  </si>
  <si>
    <t>SERGIO PEREZ CALFUQUEO</t>
  </si>
  <si>
    <t>DANIELA OYARZO VERA</t>
  </si>
  <si>
    <t>SUSAN ZAPATA BARRERA</t>
  </si>
  <si>
    <t>OSCAR CASTILLO RODRIGUEZ</t>
  </si>
  <si>
    <t>DANIELA SAEZ SANTANA</t>
  </si>
  <si>
    <t>ISABEL KLAGGES SHILLING</t>
  </si>
  <si>
    <t>OFELIA YAÑEZ OSSES</t>
  </si>
  <si>
    <t>ELEODORO ORDENES VERGARA</t>
  </si>
  <si>
    <t>BRIGITTE MELO AJEDA</t>
  </si>
  <si>
    <t>MARJORIE LOPEZ RODRIGUEZ</t>
  </si>
  <si>
    <t>ARIEL RAMIREZ CASTILLO</t>
  </si>
  <si>
    <t>JORGE ZUÑIGA GONZALEZ</t>
  </si>
  <si>
    <t>STEISY VARELA GODOY</t>
  </si>
  <si>
    <t>CESAR DONOSO RIVERA</t>
  </si>
  <si>
    <t>CARLOS CARIAGA MORAGA</t>
  </si>
  <si>
    <t>MARIA MARCELA NEIRA MEDINA</t>
  </si>
  <si>
    <t>ANGELO URIBE RIBERA</t>
  </si>
  <si>
    <t>CLAUDIA MIRANDA MANSILLA</t>
  </si>
  <si>
    <t>JOSE MIGUEL ELGUETA POBLETE</t>
  </si>
  <si>
    <t>ESTER DERZA QUINTANA</t>
  </si>
  <si>
    <t>ANGEL CLAVERO SALINAS</t>
  </si>
  <si>
    <t>GLORIA TORRES ESPINOZA</t>
  </si>
  <si>
    <t>JOSE MIGUEL GUTIERREZ SANDOVAL</t>
  </si>
  <si>
    <t>MIGUEL ANGEL ANTILEF GONZALEZ</t>
  </si>
  <si>
    <t>DANIELA CAMPOS OLAVE</t>
  </si>
  <si>
    <t>WIILIAM TORRES GALVEZ</t>
  </si>
  <si>
    <t>ANA LUISA MUÑOZ AÑBORNOZ</t>
  </si>
  <si>
    <t>ANIBAL ARANGUIZ CAVIERES</t>
  </si>
  <si>
    <t>GERARD PINO ORELLANS</t>
  </si>
  <si>
    <t>MONICA TORRES RODRIGUEZ</t>
  </si>
  <si>
    <t>LUCAS REYES MIRANDA</t>
  </si>
  <si>
    <t>MARIA JOSE ALVARADO ORMAZABAL</t>
  </si>
  <si>
    <t>PABLO MIRANDA APABLAZA</t>
  </si>
  <si>
    <t>MILTON CASTILLO CARO</t>
  </si>
  <si>
    <t>MARTHA BARREROS DIAZ</t>
  </si>
  <si>
    <t>GRISEL NUÑEZ MANDUJANO</t>
  </si>
  <si>
    <t>CLAUDIA GOMEZ MORENO</t>
  </si>
  <si>
    <t>TOYITA CHALLAPA FLORES</t>
  </si>
  <si>
    <t>CECILIA RUBILAR FUENZALIDA</t>
  </si>
  <si>
    <t>INGRID KRAUFF GRAMMELSTROFF</t>
  </si>
  <si>
    <t>RICHARD VALENZUELA SANDOVAL</t>
  </si>
  <si>
    <t>RUBEN PINO PEREZ</t>
  </si>
  <si>
    <t>PAMELA BARRIA CORTEZ</t>
  </si>
  <si>
    <t>ANDRES ISLA MEDINA</t>
  </si>
  <si>
    <t>MAURICIO VEGA UBILLA</t>
  </si>
  <si>
    <t>MACARENA GROLLE GROLLE</t>
  </si>
  <si>
    <t>CRISTIAN PASTENE DIAZ</t>
  </si>
  <si>
    <t>DANIELA ORTEGA MANZANO</t>
  </si>
  <si>
    <t>PATRICIO GONZALEZ CERDA</t>
  </si>
  <si>
    <t>CRISTIAN GUZMAN HERNANDEZ</t>
  </si>
  <si>
    <t>MELANIA RAFFERNAU CACERES</t>
  </si>
  <si>
    <t>MARIA ANTONIETA CARCAMO SANCHEZ</t>
  </si>
  <si>
    <t>ALEXANDER OYANEDEL ANCAPI</t>
  </si>
  <si>
    <t>YANIRA PULGAR NEIRA</t>
  </si>
  <si>
    <t>PRISCILLA MARTINEZ VIVANCO</t>
  </si>
  <si>
    <t>JAQUELINE MARTINEZ AVENDAÑO</t>
  </si>
  <si>
    <t>RODRIGO URIBE ROCHA</t>
  </si>
  <si>
    <t>MARCELO PALOMINOS PEREZ</t>
  </si>
  <si>
    <t>REMEGIO VALDES PALMA</t>
  </si>
  <si>
    <t>NELSON MARTINEZ VIVANCO</t>
  </si>
  <si>
    <t>OCIEL SEPULVEDA LETELIER</t>
  </si>
  <si>
    <t>JAIME MUÑOZ INOSTROZA</t>
  </si>
  <si>
    <t>JORGE ALDAY CASTRO</t>
  </si>
  <si>
    <t>JAIME NORAMBUENA SANDOVAL</t>
  </si>
  <si>
    <t>PAOLA ROJAS YAÑEZ</t>
  </si>
  <si>
    <t>ANGEL ROMERO TOLEDO</t>
  </si>
  <si>
    <t>MARIA JOSE RIOS KRAUSE</t>
  </si>
  <si>
    <t>DAGOBERTO VEGA CAMPILLAY</t>
  </si>
  <si>
    <t>LUIS CONTRERAS RODRIGUEZ</t>
  </si>
  <si>
    <t>DANIEL CONCHA ALARCON</t>
  </si>
  <si>
    <t>MICHAEL CANCINO DESCOVIC</t>
  </si>
  <si>
    <t>JORGE ORTIZ GUZMAN</t>
  </si>
  <si>
    <t>KATHERINE PINTO LARA</t>
  </si>
  <si>
    <t>MAURICIO DANTE LAGOS REYES</t>
  </si>
  <si>
    <t>CRISTIAN VALENZUELA CORTES</t>
  </si>
  <si>
    <t>ALEXIS GALLARDO CAMPOS</t>
  </si>
  <si>
    <t>PRISCILLA CALABRANO TORO</t>
  </si>
  <si>
    <t>GUILLERMO GARCIA TORO</t>
  </si>
  <si>
    <t>BERTA MANSILLA OJRDA</t>
  </si>
  <si>
    <t>FRANCISCO REYES OYARZUN</t>
  </si>
  <si>
    <t>MARIA ISABEL CORTEZ CASTILLO</t>
  </si>
  <si>
    <t>MAGDALENA CORDES BRICENO</t>
  </si>
  <si>
    <t>OMAR DIAZ CRISPIN</t>
  </si>
  <si>
    <t>PAMELA GONZALEZ ANDRADE</t>
  </si>
  <si>
    <t>LUIS MUÑOZ DURAN</t>
  </si>
  <si>
    <t>PEDRO ENRIQUE REYES ALTAMIRANO</t>
  </si>
  <si>
    <t>JULIO OJEDA ANDRADE</t>
  </si>
  <si>
    <t>ALVARO LEVINANCO VERA</t>
  </si>
  <si>
    <t>DANIEL CASTILLO GUTIERREZ</t>
  </si>
  <si>
    <t>MARCELO FERNANDEZ VERA</t>
  </si>
  <si>
    <t>PAULA SEGOVIA MUÑOZ</t>
  </si>
  <si>
    <t>JORGE CARDENAS SOTO</t>
  </si>
  <si>
    <t>LUIS CASTILLO CASTILLO</t>
  </si>
  <si>
    <t>CARLOS CALDERON ALVAREZ</t>
  </si>
  <si>
    <t>WALDO QUIROZ ALEGRIA</t>
  </si>
  <si>
    <t>CARLOS ALMAZABAL SOTO</t>
  </si>
  <si>
    <t>PATRICIO TAPIA ESPINOZA</t>
  </si>
  <si>
    <t>VALEZKA NARVAEZ SANCHEZ</t>
  </si>
  <si>
    <t>EDUARDO TOLEDO LOPEZ</t>
  </si>
  <si>
    <t>MARJORIE AHUMADA GARCIA</t>
  </si>
  <si>
    <t>ERWIN VEGA OYARZUN</t>
  </si>
  <si>
    <t>MARITZA SILVA FLORES</t>
  </si>
  <si>
    <t>CRISTIAN REYES BARRA</t>
  </si>
  <si>
    <t>NATALIA ROJO GONZALEZ</t>
  </si>
  <si>
    <t>VIRGINIA YUPANQUI GONZALEZ</t>
  </si>
  <si>
    <t>CHRISTIAN MARDONES HENRIQUEZ</t>
  </si>
  <si>
    <t>MARCELO ORTEGA OHMKI</t>
  </si>
  <si>
    <t>MAURICIO MORALES COFRE</t>
  </si>
  <si>
    <t>JASNA GONZALEZ MUÑOZ</t>
  </si>
  <si>
    <t>NIBALDO OSORIO OYARCE</t>
  </si>
  <si>
    <t>FRANCISCO SOLVA ESTAY</t>
  </si>
  <si>
    <t>YISEL ACUÑA HERMOSILLA</t>
  </si>
  <si>
    <t>GONZALO VERGARA VALENZUELA</t>
  </si>
  <si>
    <t>INGRID IBAÑEZ MATUS</t>
  </si>
  <si>
    <t>ARMANDO DE LOS ANGELES ROJAS LLANOS</t>
  </si>
  <si>
    <t>MARCHANT TRANAMAN ROBERTO ANTONIO</t>
  </si>
  <si>
    <t>CARRASCO BAHAMONDES OSCAR ESTEBAN</t>
  </si>
  <si>
    <t>COMERCIALIZADORA LUAGHER LIMITADA</t>
  </si>
  <si>
    <t>PAMELA ANDREA MEDINA PINILLA</t>
  </si>
  <si>
    <t>CARLOS ALBERTO ALBORNOZ ALBORNOZ</t>
  </si>
  <si>
    <t>ALEXIS EUGENIO ROJAS CORDERO</t>
  </si>
  <si>
    <t>KARLA ANDREA NAMBRARD CASTILLO</t>
  </si>
  <si>
    <t>HECTOR RICARDO OJEDA BORQUEZ</t>
  </si>
  <si>
    <t>ANDRES DEMETRIO CAMPOS VALENZUELA</t>
  </si>
  <si>
    <t>VERONICA DEL CARMEN DONOSO MUNOZ</t>
  </si>
  <si>
    <t>LEONARDO MENA ARANCIBIA</t>
  </si>
  <si>
    <t>XIMENA ZUÑIGA ORELLANA</t>
  </si>
  <si>
    <t>JOANNA SOTO AROCA</t>
  </si>
  <si>
    <t>MIRIAM HUENCHO NAHUEL</t>
  </si>
  <si>
    <t>JHONNY PAVEZ VALLADARES</t>
  </si>
  <si>
    <t>JAVIER VALENCIA AGUILAR</t>
  </si>
  <si>
    <t>LUIS AMPUERO MORAN</t>
  </si>
  <si>
    <t>BENJAMIN GALLARDO LEIVA</t>
  </si>
  <si>
    <t>YENNY SOTO GARRIDO</t>
  </si>
  <si>
    <t>PAULA VALENZUELA HERRERA</t>
  </si>
  <si>
    <t>MARIANA REBOLLEDO CONTRERAS</t>
  </si>
  <si>
    <t>RAFAEL BECERRA GONZALEZ</t>
  </si>
  <si>
    <t>SANTIAGO FERRANDO GIRAUDO</t>
  </si>
  <si>
    <t>RODRIGO PINTO PINTO</t>
  </si>
  <si>
    <t>ERWIN GODOY ARAYA</t>
  </si>
  <si>
    <t>CHRISTIAN SAN MARTIN BAEZ</t>
  </si>
  <si>
    <t>MAURICIO VARGAS EUGENIN</t>
  </si>
  <si>
    <t>SATURNINO MARTINEZ PEREZ</t>
  </si>
  <si>
    <t>ELIZABETH GONZALEZ BARRAZA</t>
  </si>
  <si>
    <t>ENZIO SAAVEDRA NOURDAN</t>
  </si>
  <si>
    <t>GIOVANNA ZAMBRANO HENRIQUEZ</t>
  </si>
  <si>
    <t>MARIA JOSE GUZMAN</t>
  </si>
  <si>
    <t>AUDILLA DEL CARMEN GUAJARDO AVALOS</t>
  </si>
  <si>
    <t>HERBER ITURRA LILLO</t>
  </si>
  <si>
    <t>JUAN CARLOS CABEZAS DONOSO</t>
  </si>
  <si>
    <t>MANUEL MOHOR ASFURA</t>
  </si>
  <si>
    <t>MARIA ADELINA MANQUILEF CANIU</t>
  </si>
  <si>
    <t>JAIME PARADA LETELIER</t>
  </si>
  <si>
    <t>NATALIA MAYORGA MONJE</t>
  </si>
  <si>
    <t>LUIS CONTRERAS AGUIRRE</t>
  </si>
  <si>
    <t>ANGEL GONZALEZ QUISPE</t>
  </si>
  <si>
    <t>MARIO FLORES ARANEDA</t>
  </si>
  <si>
    <t>MIGSAN INGENERIA LTDA</t>
  </si>
  <si>
    <t>PEDRO FUENZALIDA SANDOVAL</t>
  </si>
  <si>
    <t>JUAN MARILAO GORIGOITIA</t>
  </si>
  <si>
    <t>MARIO DE LA CRUZ FERRADA NAVARRETE</t>
  </si>
  <si>
    <t>JAIME VALDES GALLEGOS</t>
  </si>
  <si>
    <t>ANGELO CEA GONZALEZ</t>
  </si>
  <si>
    <t>SANDRA QUEZADA URZUA</t>
  </si>
  <si>
    <t>RICARDO ARAVENA ORTEGA</t>
  </si>
  <si>
    <t>GLORIA ARRIAGADA FUICA</t>
  </si>
  <si>
    <t>GLORIA ROMERO ORTEGA</t>
  </si>
  <si>
    <t>CARLOS NAVARRETE AGUILERA</t>
  </si>
  <si>
    <t>CRISTIAN CISTERNAS MOYA</t>
  </si>
  <si>
    <t>GERMAN VALENCIA HENRIQUEZ</t>
  </si>
  <si>
    <t>MARIA ANGELICA OSORES GONZALEZ</t>
  </si>
  <si>
    <t>JUAN MANUEL CORTEZ URRA</t>
  </si>
  <si>
    <t>CARLA CESPEDES PEREZ</t>
  </si>
  <si>
    <t>CARLOS TAPIA VARGAS</t>
  </si>
  <si>
    <t>BORIS FARIAS NAVARRETE</t>
  </si>
  <si>
    <t>MAXIMO NORAMBUENA CERDA</t>
  </si>
  <si>
    <t>ORLANDA MMILLALEO PARRA</t>
  </si>
  <si>
    <t>LISETTE SULANTA HERNAEZ</t>
  </si>
  <si>
    <t>JOSE MIGUEL PAEZ PAUVIF</t>
  </si>
  <si>
    <t>HUGO MIRANDA AGUILERA</t>
  </si>
  <si>
    <t>SERGIO MUÑOZ CESPEDES</t>
  </si>
  <si>
    <t>COMERCIALIZADORA AGRICOLA SEBASTIAN ARAUNA F. EIRL</t>
  </si>
  <si>
    <t>SIGISFREDO ARAYA DURAN</t>
  </si>
  <si>
    <t>MARGARITA ORELLANA GONZALEZ</t>
  </si>
  <si>
    <t>HECTOR JIMENEZ GACITUA</t>
  </si>
  <si>
    <t>GEORGINA FUENTES PINTO</t>
  </si>
  <si>
    <t>LUIS ARANEDA GONZALEZ</t>
  </si>
  <si>
    <t>VICTOR PARRA OPAZO</t>
  </si>
  <si>
    <t>JUAN CARLOS MUÑOZ GAJARDO</t>
  </si>
  <si>
    <t>YIANNIER CURBELO POLYER</t>
  </si>
  <si>
    <t>JESSICA DEL CARMEN AEDO AEDO</t>
  </si>
  <si>
    <t>CARLOS GALAZ NAVARRO</t>
  </si>
  <si>
    <t>MERY AGUILA VALLADARES</t>
  </si>
  <si>
    <t>MARJORIE CORBALAN PEDRAZA</t>
  </si>
  <si>
    <t>PAMELA RUIZ RIOS</t>
  </si>
  <si>
    <t>ORLANDO HIDALGO HIDALGO</t>
  </si>
  <si>
    <t>MARCELO PINCHEIRA DIAZ</t>
  </si>
  <si>
    <t>MARIANELA CONTRERAS RIVERA</t>
  </si>
  <si>
    <t>MARIA JOSE RAMIREZ GUZMAN</t>
  </si>
  <si>
    <t>FABIOLA CARREÑO CARREÑO</t>
  </si>
  <si>
    <t>HIPOLITO LLANCAQUEO MELIHUEN</t>
  </si>
  <si>
    <t>DANIELA ROMO GODOY</t>
  </si>
  <si>
    <t>ALEJANDRO PEREZ GUAJARDO</t>
  </si>
  <si>
    <t>PAULA GARCIA GUNTHER</t>
  </si>
  <si>
    <t>PEDRO ARBULU GOLDEMBERG</t>
  </si>
  <si>
    <t>PAULINA RIOS CORNEJO</t>
  </si>
  <si>
    <t>EDUARDO GEDEON TORRES ORTEGA</t>
  </si>
  <si>
    <t>EDUARDO ZENTENO ROJAS</t>
  </si>
  <si>
    <t>MARIA LORETO CAMPOS ROMAN</t>
  </si>
  <si>
    <t>ROMANE CASTRO MENDEZ</t>
  </si>
  <si>
    <t>MARIA JOSE CARREÑO SALINAS</t>
  </si>
  <si>
    <t>ISRAEL CHILLA MOLLO</t>
  </si>
  <si>
    <t>MARIA TATIANA VELIZ COFRE</t>
  </si>
  <si>
    <t>NAZARET NOVOA DE LA IGLESIA</t>
  </si>
  <si>
    <t>LUIS FELIPE GITIERREZ RETAMAL</t>
  </si>
  <si>
    <t>JAIME TRONCOSO BELTRAN</t>
  </si>
  <si>
    <t>CLAUDIA PATRICIA RODRIGUEZ ABRIGO</t>
  </si>
  <si>
    <t>INMOBILIARIA DESCUBRIMIENTO S.A</t>
  </si>
  <si>
    <t>RENTAS INMOBILIARIAS S.A</t>
  </si>
  <si>
    <t>INMOBILIARA PLAZA CONSTITUCION</t>
  </si>
  <si>
    <t>ADRIANA GONZALEZ GONZALEZ</t>
  </si>
  <si>
    <t>OSVALDO JAVIER RODRIGUEZ CORNEJO</t>
  </si>
  <si>
    <t>BARBARA GARRIDO MELLADO</t>
  </si>
  <si>
    <t>RODRIGO CHANDIA JELDERS</t>
  </si>
  <si>
    <t>ANASTACIA ALVAREZ</t>
  </si>
  <si>
    <t>DARWIN MIRANDA ARAYA</t>
  </si>
  <si>
    <t>FELIPE GONZALO NILO</t>
  </si>
  <si>
    <t>CLAUDIA ORELLANA DONOSO</t>
  </si>
  <si>
    <t>CAROLINA CONCHA MORAGA</t>
  </si>
  <si>
    <t>LAURA CARRASCO SOTO</t>
  </si>
  <si>
    <t>BERNARDO LUIS CESPEDES ARAVENA</t>
  </si>
  <si>
    <t>DANILO CALDERON DONOSO</t>
  </si>
  <si>
    <t>HORST MOLLER KUHLMANN</t>
  </si>
  <si>
    <t>MOISES AHUMADA SEPULVEDA</t>
  </si>
  <si>
    <t>CALUDIO BRAVO HERNANDEZ</t>
  </si>
  <si>
    <t>HECTOR INOSTROZA CASTRO</t>
  </si>
  <si>
    <t>ROSA MANAZANO GAMBOA</t>
  </si>
  <si>
    <t>ERIVERTO SILVA ALISTE</t>
  </si>
  <si>
    <t>MARISEL PINILLA VALENCIA</t>
  </si>
  <si>
    <t>JUAN CARLOS CRUZ SALAZAR</t>
  </si>
  <si>
    <t>CLAUDIO MAURICIO PASTENE ROJAS</t>
  </si>
  <si>
    <t>CINTHYA VELASQUEZ ALMONACID</t>
  </si>
  <si>
    <t>VERONICA GARCIA MOYA</t>
  </si>
  <si>
    <t>JOSE LUIS MUÑOZ MUÑOZ</t>
  </si>
  <si>
    <t>PAOLA DIAZ NICOLAS</t>
  </si>
  <si>
    <t>NANCY ANABALON MONTECINO</t>
  </si>
  <si>
    <t>MIGUEL VERA SERRANO</t>
  </si>
  <si>
    <t>MINISTERIO PUBLICO</t>
  </si>
  <si>
    <t>NATALY MINO ESTRADA</t>
  </si>
  <si>
    <t>ARIEL CRESPO GONZALEZ</t>
  </si>
  <si>
    <t>JULIA YAMADA SUZUKI</t>
  </si>
  <si>
    <t>JOSE IGNACIO BASCUÑAN IZARNOTEGUI</t>
  </si>
  <si>
    <t>EUGENIO GARCIA RUIA</t>
  </si>
  <si>
    <t>IRIS GUTIERREZ TOLOSA</t>
  </si>
  <si>
    <t>LESLIE LEYTON LARA</t>
  </si>
  <si>
    <t>ISAIAS CLAVIJO CACERES</t>
  </si>
  <si>
    <t>CALLE SAN BERNARDINO</t>
  </si>
  <si>
    <t>CALLE CAMINO RINCONADA  DP 24</t>
  </si>
  <si>
    <t>SARGENTO CASTAÑEDA</t>
  </si>
  <si>
    <t>PASAJE B</t>
  </si>
  <si>
    <t>PASAJE LA SENDA DE JUAN JOFRE</t>
  </si>
  <si>
    <t>CALLE VILLASECA, DPTO 105</t>
  </si>
  <si>
    <t>CALLE INDIA ORIENTALES</t>
  </si>
  <si>
    <t xml:space="preserve">CALLE SAN FRANCISCO </t>
  </si>
  <si>
    <t>AVENIDA FARADAY</t>
  </si>
  <si>
    <t>CALLE RAMON BARROS LUCO, DPTO 702-B</t>
  </si>
  <si>
    <t>CALLE MILTON ROSSEL</t>
  </si>
  <si>
    <t>CALLE CLARA SOLVERA CORTES</t>
  </si>
  <si>
    <t>CALLE AHUMADA  OF/608</t>
  </si>
  <si>
    <t>CALLE AHUMADA  OF/609</t>
  </si>
  <si>
    <t>CALLE AHUMADDA OF/616</t>
  </si>
  <si>
    <t>CALLE MONJITAS DTPO/1506A</t>
  </si>
  <si>
    <t xml:space="preserve">CALLE MAR BALTICO, EX PARQUE AMERICO VESPUCIO SUR </t>
  </si>
  <si>
    <t>PASAJE  FIGUERES</t>
  </si>
  <si>
    <t>CALLE MAPOCHO, DPTO 1810</t>
  </si>
  <si>
    <t>CALLE CLUB HIPICO, DPTO 1005</t>
  </si>
  <si>
    <t>PASAJE ARGELIA</t>
  </si>
  <si>
    <t xml:space="preserve">CALLE  PASAJE LA CIMA </t>
  </si>
  <si>
    <t>CALLE GENERAL MACKENNA, DPTO 401</t>
  </si>
  <si>
    <t>PASAJE LEIF ERICSON</t>
  </si>
  <si>
    <t xml:space="preserve">CALLE PADRE SOTO </t>
  </si>
  <si>
    <t>CALLE PATAGONIA</t>
  </si>
  <si>
    <t>PASAJE IQUIQUE</t>
  </si>
  <si>
    <t xml:space="preserve">CALLE TAIHUEL </t>
  </si>
  <si>
    <t>CALLE ESMERALDA</t>
  </si>
  <si>
    <t>CALLE REAL AUDIENCIA,  DPTO 403</t>
  </si>
  <si>
    <t>PASAJE EL DESFILADERO</t>
  </si>
  <si>
    <t>CALLE NIZA</t>
  </si>
  <si>
    <t>PASJE TOME</t>
  </si>
  <si>
    <t>PASAJE VOLCAN HUESQUI</t>
  </si>
  <si>
    <t>PASAJE OLEGARIO LAZO</t>
  </si>
  <si>
    <t>CALLE SERGIO SILVA BASCUÑAN</t>
  </si>
  <si>
    <t>PASAJE LUXEMBURGO, DPTO 22</t>
  </si>
  <si>
    <t>PASAJE ARACARI</t>
  </si>
  <si>
    <t>CALLE LOS JAZMINES, DPTO 31</t>
  </si>
  <si>
    <t>AVENIDA VICUÑA MACKENNA PONIENTE</t>
  </si>
  <si>
    <t>AVENIDA LOS MARES</t>
  </si>
  <si>
    <t>CALLE MAPOCHO, DPTO 1902</t>
  </si>
  <si>
    <t>AVENIDA SAN MIGUEL</t>
  </si>
  <si>
    <t>CALLE MONJITAS DPTO 317</t>
  </si>
  <si>
    <t>ELEUTERIO RAMIREZ DPTO 1703</t>
  </si>
  <si>
    <t>PASAJAE CALLAQUI</t>
  </si>
  <si>
    <t>EL PEÑON</t>
  </si>
  <si>
    <t>JOSE MIGUEL CARRERA  DPTO 440</t>
  </si>
  <si>
    <t>CARLOS ANTUNEZ, DPTO 205</t>
  </si>
  <si>
    <t>RADAL, DPTO 506</t>
  </si>
  <si>
    <t>SAN NICOLAS, DPTO 603</t>
  </si>
  <si>
    <t>PASAJE LA CHIMBA</t>
  </si>
  <si>
    <t>PASAJE OLGA DONOSO</t>
  </si>
  <si>
    <t>CALLE BOREAL CASA A</t>
  </si>
  <si>
    <t>PASAJE VOLCAN ANTUCO</t>
  </si>
  <si>
    <t>REY GUSTAVO ADOLFO</t>
  </si>
  <si>
    <t>LUXEMBURGO</t>
  </si>
  <si>
    <t>DEPARTAMENTAL, DPTO 13</t>
  </si>
  <si>
    <t>CAMINO LOTEO PARCELA  LOTE</t>
  </si>
  <si>
    <t>MAPOCHO DPTO 1106</t>
  </si>
  <si>
    <t>AVENIDA MEXICO</t>
  </si>
  <si>
    <t>MAPOCHO, DPTO 1001</t>
  </si>
  <si>
    <t>PASAJE NICANOR PLAZA</t>
  </si>
  <si>
    <t>PORTALES DPTO/97</t>
  </si>
  <si>
    <t xml:space="preserve">MAPOCHO, DPTO </t>
  </si>
  <si>
    <t>CALLE SAN ISIDRO, DPTO 456</t>
  </si>
  <si>
    <t xml:space="preserve">PASAJE LEO </t>
  </si>
  <si>
    <t>CALLE LA PROSA</t>
  </si>
  <si>
    <t>PASAJE DON FLORISONDO</t>
  </si>
  <si>
    <t>PASAJE AMANCAY</t>
  </si>
  <si>
    <t>PASAJE CALBUCO</t>
  </si>
  <si>
    <t>CALLE CORREGIDOR ZAÑARTU</t>
  </si>
  <si>
    <t>PASAJE MAULLIN</t>
  </si>
  <si>
    <t>PASAJE LOS PAJAROS</t>
  </si>
  <si>
    <t>PASAJE PLAZA ROJA</t>
  </si>
  <si>
    <t>PASAJE EMILIO SALGARI</t>
  </si>
  <si>
    <t>CALLE ICTINOS, DPTO 403-F</t>
  </si>
  <si>
    <t>PASAJE TRIPOLI</t>
  </si>
  <si>
    <t>CALLE TAVAKE</t>
  </si>
  <si>
    <t>CALLE BARON PERRE DE COUBERTIN, DPTO 212</t>
  </si>
  <si>
    <t xml:space="preserve">CALLE GERONIMO DE ALDERETE </t>
  </si>
  <si>
    <t>RICARDO CUMMING, DPTO 1422</t>
  </si>
  <si>
    <t>CALLE LAS CAMPANULAS</t>
  </si>
  <si>
    <t>AVENIDA MEXICO, CASA 24</t>
  </si>
  <si>
    <t>JOSE MIGUEL INFANTE, DPTO 304</t>
  </si>
  <si>
    <t>PASAJE PISA</t>
  </si>
  <si>
    <t>PASAJE LEON</t>
  </si>
  <si>
    <t>PASAJE CHEUQEL</t>
  </si>
  <si>
    <t>PASAJE ALFONSO VIAL</t>
  </si>
  <si>
    <t>CALLE TERRANDINA</t>
  </si>
  <si>
    <t>PASAJE LOS CIRUELOS</t>
  </si>
  <si>
    <t>PASAJE HALCON</t>
  </si>
  <si>
    <t>CALLE SAN FRANCISCO , DPTO 1305</t>
  </si>
  <si>
    <t>AVENIDA TEGUALDA SUCRE, DPTO 1107</t>
  </si>
  <si>
    <t>CALLE HUERFANOS, DPTO M</t>
  </si>
  <si>
    <t>CALLE GASPAR DE ORENSE</t>
  </si>
  <si>
    <t>PASAJE LA SERENA</t>
  </si>
  <si>
    <t>CALLE RUPURAYEN, CASA N3</t>
  </si>
  <si>
    <t>CALLE LAS UVAS Y EL VIENTO, DTPO 24</t>
  </si>
  <si>
    <t>LOS MAITENES</t>
  </si>
  <si>
    <t>VICTOR TRONCOSO MUÑOZ, CASA 18</t>
  </si>
  <si>
    <t>PASAJE BAHAMAS</t>
  </si>
  <si>
    <t>CALLE VICTORIA SUBERCASEAUX, DTPO 101</t>
  </si>
  <si>
    <t>CALLE AMERICO VESPUCIO NORTE</t>
  </si>
  <si>
    <t>CALLE EL OLIVO B, DPTO. D22</t>
  </si>
  <si>
    <t>CALLE COMPAÑÍA, DTPO 103</t>
  </si>
  <si>
    <t>CALLE DE LAS GLORIETAS</t>
  </si>
  <si>
    <t xml:space="preserve">CALLE ANDACOLLO </t>
  </si>
  <si>
    <t>AVENIDA GRAN AVENIDA JOSE MIGUEL CARRERA, DPTO/906</t>
  </si>
  <si>
    <t>AVENIDA EJERCIO LIBERTADOR, CASA 224</t>
  </si>
  <si>
    <t>CALLE CARLOS CONDELL, DTPO 610</t>
  </si>
  <si>
    <t>PASAJE LOS GOMEROS</t>
  </si>
  <si>
    <t>AVENIDA PEDRO DE VALDIVIA, DPTO 45</t>
  </si>
  <si>
    <t>CALLE VERGARA, CASA 906</t>
  </si>
  <si>
    <t>PASAJE LAS TORTOLAS</t>
  </si>
  <si>
    <t>CALLE PIO XII</t>
  </si>
  <si>
    <t>PASAJE EL OASIS</t>
  </si>
  <si>
    <t>CALLE MAPOCHO, DTPO 1005</t>
  </si>
  <si>
    <t>PASAJE LOS QUECHUAS, CASA C</t>
  </si>
  <si>
    <t>CALLE EJERCITO LIBERTADOR, CASA 157</t>
  </si>
  <si>
    <t>CALLE TOMAS GUEVARA, DPTO 503</t>
  </si>
  <si>
    <t>PASAJE XIMENA ADRIAZOLA</t>
  </si>
  <si>
    <t xml:space="preserve">PASAJE ASTRONOMIA </t>
  </si>
  <si>
    <t>CALLE NOGALES</t>
  </si>
  <si>
    <t>CALLE TEGUALDA, DPTO 304</t>
  </si>
  <si>
    <t>CALLE TEGUALDA, DPTO 404</t>
  </si>
  <si>
    <t>CALLE LORD COCHRANE, DPTO 601</t>
  </si>
  <si>
    <t>CALLE MORANDE, DPTO 2207A</t>
  </si>
  <si>
    <t>CALLE TEGUALDA, DPTO 601</t>
  </si>
  <si>
    <t>PASAJE ALADINO , CASA 90</t>
  </si>
  <si>
    <t>CALLE MANUEL VICUÑA</t>
  </si>
  <si>
    <t>CALLE LAS ESMERALDAS</t>
  </si>
  <si>
    <t>PASAJE RIO CAUTIN</t>
  </si>
  <si>
    <t>CALLE ESCRITOR PEDRO PRADO</t>
  </si>
  <si>
    <t>PASAJE CALETA LOA</t>
  </si>
  <si>
    <t xml:space="preserve">CALLE EL CIELO </t>
  </si>
  <si>
    <t>PASAJE FLACO MARIN</t>
  </si>
  <si>
    <t>AVENIDA EL BELLOTO, DPTO 602</t>
  </si>
  <si>
    <t xml:space="preserve">CALLE VOLCA CALBUCO </t>
  </si>
  <si>
    <t>CALLE FELIX REMEAUX</t>
  </si>
  <si>
    <t>CALLE RODOLFO JARAMILLO</t>
  </si>
  <si>
    <t>CALLE SANTA INES, CASA 26</t>
  </si>
  <si>
    <t>PASAJE DESPERTAR</t>
  </si>
  <si>
    <t>AVENIDA FRANCISCO BILBAO, CASA 47</t>
  </si>
  <si>
    <t>AVENIDA LA MONTAÑA, CASA 149-B</t>
  </si>
  <si>
    <t>AVENIDA EL TAMARUGO</t>
  </si>
  <si>
    <t>CALLE JULIO COVARRUBIAS</t>
  </si>
  <si>
    <t>PASAJE LOS LIRIOS</t>
  </si>
  <si>
    <t>CALLE PADRE ANDRES VIVIEROS</t>
  </si>
  <si>
    <t>CALLE GENERAL BULNES, DTPO 406</t>
  </si>
  <si>
    <t>CALLE LORD COCHRANE, DPTO 1220</t>
  </si>
  <si>
    <t>CALLE TARAPACA, DPTO 514</t>
  </si>
  <si>
    <t>CALLE LA SOLANA</t>
  </si>
  <si>
    <t>AVENIDA MATTA, DPTO 40-A</t>
  </si>
  <si>
    <t xml:space="preserve">AVENIDA MAR DE DRAKE </t>
  </si>
  <si>
    <t>PASAJE CAROLINA</t>
  </si>
  <si>
    <t>CALLE LUGO</t>
  </si>
  <si>
    <t>CALLE SINAI</t>
  </si>
  <si>
    <t>CALLE BRAMANTE</t>
  </si>
  <si>
    <t>PASAJE INTERIOR ITAHUE, CASA 91</t>
  </si>
  <si>
    <t>CALLE MAPOCHO, DPTO 2109</t>
  </si>
  <si>
    <t>PASAJE PIRANDELLO</t>
  </si>
  <si>
    <t>PASAJE MONJAS FRANCESAS</t>
  </si>
  <si>
    <t>PASAJE SANTA FAUSTINA</t>
  </si>
  <si>
    <t xml:space="preserve">PASAJE COMPAÑÍA DE JESUS </t>
  </si>
  <si>
    <t>CALLE DIAGONAL JOSE MARIA CARO, DPTO 404 1</t>
  </si>
  <si>
    <t xml:space="preserve">AVENIDA CENTENARIO </t>
  </si>
  <si>
    <t xml:space="preserve">PASAJE NEPTUNO </t>
  </si>
  <si>
    <t>PASAJE COLLIGUAY PONIENTE</t>
  </si>
  <si>
    <t>CALLE JOSE MIGUEL CARRERA, DTPO 4165</t>
  </si>
  <si>
    <t>PASAJE LOS MARINERO</t>
  </si>
  <si>
    <t>AVENIDA MEXICO, DPTO D11</t>
  </si>
  <si>
    <t xml:space="preserve">CALLE LINGUE </t>
  </si>
  <si>
    <t>CALLE CAMINO DE CIRCUNVALACION SUR, CASA D</t>
  </si>
  <si>
    <t>AV. COSTANERA NORTE RIO MAIPO, CASA 17</t>
  </si>
  <si>
    <t xml:space="preserve">PASAJE PALENA </t>
  </si>
  <si>
    <t>CALLE TUPAHUE</t>
  </si>
  <si>
    <t>CALLE LEONOR DE LA CORTE</t>
  </si>
  <si>
    <t>CALLE LA PARROQUIA</t>
  </si>
  <si>
    <t>PASAJE BEATITA BENAVIDES</t>
  </si>
  <si>
    <t>PASAJE ALELI</t>
  </si>
  <si>
    <t>CALLE MOZART, DPTO 206A</t>
  </si>
  <si>
    <t>CALLE TEHUALDA, DTPO 1106</t>
  </si>
  <si>
    <t>PASAJE ELEODORO RODRIGUEZ MATTE</t>
  </si>
  <si>
    <t>AVENIDA CAPITAN IGNACIO CARRERA PINTO, DPTO 33</t>
  </si>
  <si>
    <t>CALLE CAMPO LINDO</t>
  </si>
  <si>
    <t xml:space="preserve">CALLE LA CANDELARIA </t>
  </si>
  <si>
    <t>CALLE OSCAR BAGLIOLI</t>
  </si>
  <si>
    <t>CALLE COQUIMBO</t>
  </si>
  <si>
    <t>CALLE FRANCISCO JAVIER DOMINGUEZ</t>
  </si>
  <si>
    <t>PASAJE VALPARAISO</t>
  </si>
  <si>
    <t>CALLE ALDUNATE, DPTO 804</t>
  </si>
  <si>
    <t>CALLE MARIA IRIARTE</t>
  </si>
  <si>
    <t>CALLE VALENZUELA</t>
  </si>
  <si>
    <t>CALLE LOS SOLDADORES</t>
  </si>
  <si>
    <t>VICUÑA MACKENNA DPTO 2221</t>
  </si>
  <si>
    <t>AVENIDA CARRASCAL, DPTO 501</t>
  </si>
  <si>
    <t>CALLE ESMERALDA B, DPTO 1315</t>
  </si>
  <si>
    <t>AVENIDA TRONCAL SAN FRANCISCO, CASA 85</t>
  </si>
  <si>
    <t>CALLE POETA PEDRO PRADO, DPTO 11</t>
  </si>
  <si>
    <t>CALLE QUINTA VERGARA</t>
  </si>
  <si>
    <t xml:space="preserve">PASAJE  EUGENIO REYES </t>
  </si>
  <si>
    <t>CALLE VENEZUELA</t>
  </si>
  <si>
    <t>CALLE JORGE GUERRA PONIENTE</t>
  </si>
  <si>
    <t>CALLE MONSEÑOR CARLOS CASANUEVA</t>
  </si>
  <si>
    <t>PASAJE 9 VILLA JARDIN JAPONES SITIO 77</t>
  </si>
  <si>
    <t>CALLE INGENIERO ROBERTO LLONA</t>
  </si>
  <si>
    <t>PASAJE ORION</t>
  </si>
  <si>
    <t>CALLE CONTRAMAESTRE MICALVI, DPTO 304</t>
  </si>
  <si>
    <t>PASAJE INTERIOR ITAHUE</t>
  </si>
  <si>
    <t xml:space="preserve">Aaron Copland </t>
  </si>
  <si>
    <t xml:space="preserve">PASAJE FRESIA OLIVA </t>
  </si>
  <si>
    <t xml:space="preserve">CALLE GABRIELA MISTRAL </t>
  </si>
  <si>
    <t>CALLE CORONA SUECA DPTO 402</t>
  </si>
  <si>
    <t>CALLE OROMPELLO</t>
  </si>
  <si>
    <t>CALLE JARDIN ALTO</t>
  </si>
  <si>
    <t>CALLE ELMIN MOISAN, DPTO 21</t>
  </si>
  <si>
    <t>PASAJE BUCALEMU BLOCK 24 DPTO 412</t>
  </si>
  <si>
    <t>PASAJE TELEFONICA</t>
  </si>
  <si>
    <t>CALLE FRANCISCO JOFRE</t>
  </si>
  <si>
    <t>AVENIDA PAPA SAN LIMO, CASA B</t>
  </si>
  <si>
    <t xml:space="preserve">PASAJE RIO CONGO </t>
  </si>
  <si>
    <t>CALLE MIRASOL, DPTO 304</t>
  </si>
  <si>
    <t>LO BLANCO</t>
  </si>
  <si>
    <t>ARAUCARIA</t>
  </si>
  <si>
    <t>PASAJE LOS PENSAMIENTOS</t>
  </si>
  <si>
    <t>CAMARONES</t>
  </si>
  <si>
    <t>LUIS ALARCON ARIAS</t>
  </si>
  <si>
    <t xml:space="preserve">CUATRO ALAMOS </t>
  </si>
  <si>
    <t xml:space="preserve">GONZALO BULNES </t>
  </si>
  <si>
    <t>AMERICO VESPUCIO SUR LOCAL 10 Y 11</t>
  </si>
  <si>
    <t>LIBERTADOR BERNARDO OHIGGINS</t>
  </si>
  <si>
    <t>CERRO EL ROBLE</t>
  </si>
  <si>
    <t>AGUA VIVA ORIENTE</t>
  </si>
  <si>
    <t>CERRO EL PLOMO</t>
  </si>
  <si>
    <t>CALLE LAS COLONIAS DE PAINE, LOTE 59 A</t>
  </si>
  <si>
    <t>SANTIAGO CONCHA</t>
  </si>
  <si>
    <t>PATRICIO LYNCH</t>
  </si>
  <si>
    <t>PASAJE SARA GAJARDO, DPTO 54</t>
  </si>
  <si>
    <t xml:space="preserve">PASAJE BEATITA BENAVIDES </t>
  </si>
  <si>
    <t>SAN GUILLERMO</t>
  </si>
  <si>
    <t>CALLE SAN DIEGO , DEPTO 901</t>
  </si>
  <si>
    <t>SAN MARTIN , DEPTO 122</t>
  </si>
  <si>
    <t>CALLE PAPA SAN VICTOR</t>
  </si>
  <si>
    <t xml:space="preserve">PASAJE  HUALANE </t>
  </si>
  <si>
    <t>SAN IGNACIO DE LOYOLA , DEPA</t>
  </si>
  <si>
    <t>COMPAÑÍA, DPTO 805</t>
  </si>
  <si>
    <t>AVENIDA TRONCAL SAN FCO, CASA 21</t>
  </si>
  <si>
    <t>CALLE UNO</t>
  </si>
  <si>
    <t>PASAJE LOS AZTECAS</t>
  </si>
  <si>
    <t>CALLE CORONEL</t>
  </si>
  <si>
    <t>CALLE CENTRO</t>
  </si>
  <si>
    <t>PASAJE DUNKERKEN ORIENTE</t>
  </si>
  <si>
    <t>ARMANDO MOOCK, DPTO 1802</t>
  </si>
  <si>
    <t>PASAJE EL ARREO</t>
  </si>
  <si>
    <t>CALLE EL AVELLANO</t>
  </si>
  <si>
    <t>CALLE SANTA MARIA, CASA 5</t>
  </si>
  <si>
    <t>CARMEN, DPTO 506</t>
  </si>
  <si>
    <t>ELEUTERIO RAMIREZ , DEPARTAMENTO 1001</t>
  </si>
  <si>
    <t>BALMACEDA, DPTO 907</t>
  </si>
  <si>
    <t xml:space="preserve">PASAJE PEDRO RESZKA </t>
  </si>
  <si>
    <t>LOS BENEDICTINOS</t>
  </si>
  <si>
    <t>SAN FRANCISCO, CASA 24</t>
  </si>
  <si>
    <t>CALLE AGUAVIIVA SUR</t>
  </si>
  <si>
    <t>CALLE LAS COLONIAS DE PINE , LOTE 59A</t>
  </si>
  <si>
    <t>CALLE RIGOBERTO JARA , CASA 45</t>
  </si>
  <si>
    <t>CALLE  DEL VALLE CENTRAL</t>
  </si>
  <si>
    <t>AVENIDA LIRA DEPARTAMENTO 1603</t>
  </si>
  <si>
    <t>CALLE PEDRO REZKA CASA B</t>
  </si>
  <si>
    <t>PASAJE HACIENDA MONTALBA</t>
  </si>
  <si>
    <t>CALLE PEDRO NUÑEZ FERNANADEZ</t>
  </si>
  <si>
    <t>AVENIDA MATTA ORIENTE, DEPARTAMENTO 22</t>
  </si>
  <si>
    <t>CALLE RUNGUE , CASA 810</t>
  </si>
  <si>
    <t xml:space="preserve">CALLE VARSOVIA </t>
  </si>
  <si>
    <t>PASAJE LOS ALERCES DEPA 1104</t>
  </si>
  <si>
    <t>CALLE GENERAL JOFRE DEPTO 1011</t>
  </si>
  <si>
    <t>CALLE RUBEN DARIO</t>
  </si>
  <si>
    <t>CAEMEN DEPTO 810</t>
  </si>
  <si>
    <t>AVENIDA LA PAZ DEPTO 33D</t>
  </si>
  <si>
    <t>GENERAL JOFRE DEPA 204</t>
  </si>
  <si>
    <t>LORD COCHRANE, DEPTO 705</t>
  </si>
  <si>
    <t>RAULI DEPTO 1302</t>
  </si>
  <si>
    <t>SAN EUGENIO DEPTO 182E</t>
  </si>
  <si>
    <t>SAN ISIDRO DEPTO 1516</t>
  </si>
  <si>
    <t xml:space="preserve">PASAJE DOS </t>
  </si>
  <si>
    <t>AVENIDA LAZO CASA 27</t>
  </si>
  <si>
    <t>AVENIDA VALLE GENEROSO, CASA 12</t>
  </si>
  <si>
    <t>SANTO DOMINGO DEPTO 1403</t>
  </si>
  <si>
    <t>TANUME</t>
  </si>
  <si>
    <t>CARMEN , DEPTO 1412</t>
  </si>
  <si>
    <t>CONSTANTINOPLA</t>
  </si>
  <si>
    <t>LAGO LANALHUE</t>
  </si>
  <si>
    <t>CASTILLA PASIFICO NORTE , DEPTO 580</t>
  </si>
  <si>
    <t>PINTOR MARCIAL PLAZA POBLACION SERENA AZUL</t>
  </si>
  <si>
    <t>LAS COMPAÑIAS, SAN PEDRO</t>
  </si>
  <si>
    <t>JUAN HERBAGE</t>
  </si>
  <si>
    <t>MELI</t>
  </si>
  <si>
    <t>GABRIEL ORIENTE</t>
  </si>
  <si>
    <t>SAN CRISTOBAL CASA 443</t>
  </si>
  <si>
    <t>MAXIMILIANO ERRAZURIZ VALDIVIESO CASA 1415</t>
  </si>
  <si>
    <t>CALLE 4 (LAGUNA ROJA, VALLE EL BOLDO, CASA 246</t>
  </si>
  <si>
    <t>FABIAN OYANEDEL</t>
  </si>
  <si>
    <t xml:space="preserve">DEL ALTO, CASA 0 </t>
  </si>
  <si>
    <t>WALKER MARTINEZ DEPTO 288</t>
  </si>
  <si>
    <t>BERTA CORREA , DEPTO D-101</t>
  </si>
  <si>
    <t>ALMARZA</t>
  </si>
  <si>
    <t>FRANCISCO DE AGUIRRE, EDIFICIO A, DEPTO 203</t>
  </si>
  <si>
    <t>SANTA ROSA , DEPTO 504</t>
  </si>
  <si>
    <t>EDUARDO ARAYA CASTRO</t>
  </si>
  <si>
    <t xml:space="preserve">LOS DRAGONES </t>
  </si>
  <si>
    <t>CAPRI SUR</t>
  </si>
  <si>
    <t>CUETO, DEPTO 305</t>
  </si>
  <si>
    <t>EMILIO APEY APEY EDIFICIO TAMARUGO DEPTO 41</t>
  </si>
  <si>
    <t xml:space="preserve">PADRE AMRIANO CHAPARRO </t>
  </si>
  <si>
    <t>EL CHAÑAR, DEPTO 101</t>
  </si>
  <si>
    <t>ALAMEDA, CONDOMINIO ECO ALAMEDA, DEPTO 1607</t>
  </si>
  <si>
    <t>SANTA ISABEL, DEPTO 1308</t>
  </si>
  <si>
    <t>MAPOCHO DPTO 1311</t>
  </si>
  <si>
    <t>PUERTA DEL MAR, DEPTO 54</t>
  </si>
  <si>
    <t>PUERTA DEL MAR, DEPTO 64</t>
  </si>
  <si>
    <t xml:space="preserve">32 Y MEDIA ORIENTE C PARQUE LAS RASTRAS </t>
  </si>
  <si>
    <t>ANTONIO VARAS DEPTO 42</t>
  </si>
  <si>
    <t>CALLLE LA PARROQUIA</t>
  </si>
  <si>
    <t>LOS TILOS</t>
  </si>
  <si>
    <t xml:space="preserve">SAN ESTEBAN EL MILAGRO </t>
  </si>
  <si>
    <t>HUSARES</t>
  </si>
  <si>
    <t>SAN NICOLAS DEPTO 1203</t>
  </si>
  <si>
    <t>PASAJE MAYOR NESTOR GARCIA</t>
  </si>
  <si>
    <t>VICUÑA MACKENNA PONIENTE , CASA A</t>
  </si>
  <si>
    <t>PASAJE DON LUIS MANUEL ZAÑARTU</t>
  </si>
  <si>
    <t>AVENIDA REPUBLICA BLOCK A, DEPTO 1314</t>
  </si>
  <si>
    <t>CAUPOLICAN, MIRADOR DE CARDONAL</t>
  </si>
  <si>
    <t>VOLCAN MOCHO VILLA QUILEN</t>
  </si>
  <si>
    <t>NIELOL PONIENTE</t>
  </si>
  <si>
    <t>ANGEL CALAMARA LT 39 C PLAYA NORTE</t>
  </si>
  <si>
    <t>CALIFORNIA DEPTO 603, ESTACIONAMIENTO 27, BODEGA 47</t>
  </si>
  <si>
    <t>CALLE RAULI DEPTO 1302</t>
  </si>
  <si>
    <t>TOCORNAL</t>
  </si>
  <si>
    <t>PASAJE MATAQUITO</t>
  </si>
  <si>
    <t>WILLIAM KING DEPTO 8184</t>
  </si>
  <si>
    <t xml:space="preserve">LOS ALERCES DEPTO 33B </t>
  </si>
  <si>
    <t>JUAN LAZZU</t>
  </si>
  <si>
    <t>CALLE GENERAL KORNER, CASA 14</t>
  </si>
  <si>
    <t>VOLCAN PUNTIAGUDO CASA 353</t>
  </si>
  <si>
    <t>CLUB HIPICO DEPTO 1008</t>
  </si>
  <si>
    <t>ALCALDE PEDRO ALARCON DEPTO 1704A</t>
  </si>
  <si>
    <t>DOÑA INES PARCELA</t>
  </si>
  <si>
    <t>BARCELONA DEPTO 302</t>
  </si>
  <si>
    <t>NAGSALEÑA VICUÑA DEPTO 704</t>
  </si>
  <si>
    <t>MAIPU DEPTO 1310</t>
  </si>
  <si>
    <t>PACIFICO</t>
  </si>
  <si>
    <t>ANDACOLLO DEPTO 504</t>
  </si>
  <si>
    <t xml:space="preserve">CAHUELMO </t>
  </si>
  <si>
    <t>JOSE ABELARDO NUÑEZ</t>
  </si>
  <si>
    <t>INDEPENDECIA, CASA 25</t>
  </si>
  <si>
    <t>PACIFICO DEPTO 32</t>
  </si>
  <si>
    <t>COLONIAL CASA 79</t>
  </si>
  <si>
    <t>CALLE LLICO</t>
  </si>
  <si>
    <t xml:space="preserve">CALLE 11 </t>
  </si>
  <si>
    <t>AVENIDA TRAVESIA, DEPTO 201</t>
  </si>
  <si>
    <t>ALEJANDRO VOLTA</t>
  </si>
  <si>
    <t>PASAJE DE LA LUNA</t>
  </si>
  <si>
    <t xml:space="preserve">ARTURO PRAT </t>
  </si>
  <si>
    <t>TRECE FORESTA II CASA 2687</t>
  </si>
  <si>
    <t>LOS CASTAÑOS JARDIN DE MANQUIMAVIDA, CASA 13</t>
  </si>
  <si>
    <t xml:space="preserve">CALLE JOSE ZAPIOLA </t>
  </si>
  <si>
    <t>LAS VIÑAS</t>
  </si>
  <si>
    <t>COLOMBIA, CADA D</t>
  </si>
  <si>
    <t>POLCURA</t>
  </si>
  <si>
    <t xml:space="preserve">PEDRO DE VALDIVIA, DEPTO 303 </t>
  </si>
  <si>
    <t>NUEVA, DEPTO 33</t>
  </si>
  <si>
    <t>AVENIDA PUERTA DEL MAR DEPTO 54</t>
  </si>
  <si>
    <t>JOSE PEDRO ALESSANDRI, DEPTO 179</t>
  </si>
  <si>
    <t>LOS CEDROS</t>
  </si>
  <si>
    <t>MOLINA</t>
  </si>
  <si>
    <t>EMILIO APEY APEY, DEPTO 23</t>
  </si>
  <si>
    <t>OSSA DEPTO 102B</t>
  </si>
  <si>
    <t>PAMPA GERMANIA</t>
  </si>
  <si>
    <t>LINCH, DEPARTAMENTO 302</t>
  </si>
  <si>
    <t>LAS TERRAZAS, LOMAS SAN ANDRES</t>
  </si>
  <si>
    <t xml:space="preserve">PAPA CALIXTO </t>
  </si>
  <si>
    <t>BRISTOL</t>
  </si>
  <si>
    <t>SITIO 8 DE LA MANZANA 39 POBLACION LICANRAY</t>
  </si>
  <si>
    <t xml:space="preserve">LOS PESCADORES DEPATO 83 </t>
  </si>
  <si>
    <t xml:space="preserve">ARCILLA - VILLA SAN JOSE 2 </t>
  </si>
  <si>
    <t>ALEMANA DEPTO 93</t>
  </si>
  <si>
    <t>FRAGATA LAUTARO</t>
  </si>
  <si>
    <t>LOS CASTAÑOS, MANZANA 10 , LOTE 51</t>
  </si>
  <si>
    <t>VARGAS BUSTON DEPATO 203</t>
  </si>
  <si>
    <t>NUEVA PROVIDENCIA DEPTO 402</t>
  </si>
  <si>
    <t>DIEGO DE ALMAGRO</t>
  </si>
  <si>
    <t>PASAJE CENECA</t>
  </si>
  <si>
    <t xml:space="preserve">PASAJE 118 </t>
  </si>
  <si>
    <t>LORD COCHRANE, DEPTO 709</t>
  </si>
  <si>
    <t>HERNAN BRAVO CRUZ</t>
  </si>
  <si>
    <t>ANA LUISA DEPTO 1112</t>
  </si>
  <si>
    <t>CERRO LA PUNTILLA</t>
  </si>
  <si>
    <t>LO CRUZAT</t>
  </si>
  <si>
    <t>LAS CLARISAS</t>
  </si>
  <si>
    <t>COSTANERA ANDALIEN TORRE MAÑIO DEPTO 308</t>
  </si>
  <si>
    <t>PASAJE TEMUCO</t>
  </si>
  <si>
    <t>ALCALDE PEDRO ALARCON DEPTO 1007B</t>
  </si>
  <si>
    <t>NATANIEL COX DEPTO 208</t>
  </si>
  <si>
    <t>LIRA DEPTO 1716</t>
  </si>
  <si>
    <t>MARIN DEPTO 206</t>
  </si>
  <si>
    <t>VICUÑA MACKENNA DEPTO 2803</t>
  </si>
  <si>
    <t>PACIFICO  DPTO 104</t>
  </si>
  <si>
    <t>CAIMAPO</t>
  </si>
  <si>
    <t>RICARDO LYON DEPTO 304</t>
  </si>
  <si>
    <t>TOSCANELLI</t>
  </si>
  <si>
    <t>SAN CAMILO DEPTO 302</t>
  </si>
  <si>
    <t>FREIRE DEPTO 1502</t>
  </si>
  <si>
    <t xml:space="preserve">HANNOVER </t>
  </si>
  <si>
    <t xml:space="preserve">PASAJE SEVILLA CASA A </t>
  </si>
  <si>
    <t xml:space="preserve">LAS MAGNOLIAS </t>
  </si>
  <si>
    <t xml:space="preserve">LUIS MICHEA </t>
  </si>
  <si>
    <t>IGNACIO COLLAO depto 213</t>
  </si>
  <si>
    <t>COLLAO DEPTO 601</t>
  </si>
  <si>
    <t>PASAJE RIO MAYO</t>
  </si>
  <si>
    <t>SARGENTO ALDEA, VILLA INDEPENDENCIA</t>
  </si>
  <si>
    <t>PUCARA</t>
  </si>
  <si>
    <t xml:space="preserve">LOS LAURELES BELLAVISTA LOS TILOS </t>
  </si>
  <si>
    <t>RIO GRANDE</t>
  </si>
  <si>
    <t>ROMA</t>
  </si>
  <si>
    <t>JUAN ANSELMO ESCOBAR</t>
  </si>
  <si>
    <t>EJERCITO</t>
  </si>
  <si>
    <t>JIM HOSSEY</t>
  </si>
  <si>
    <t>SALAS, DEPTO 42</t>
  </si>
  <si>
    <t xml:space="preserve">AVENIDA SAN CARLOS, CASA 80 </t>
  </si>
  <si>
    <t xml:space="preserve">CALLE UNO </t>
  </si>
  <si>
    <t xml:space="preserve">ALEJANDRO VOLTA </t>
  </si>
  <si>
    <t>EL ROMERO</t>
  </si>
  <si>
    <t>GABRIELA MISTRAL, CONDOMINIO BUENA VISTA EDIF.3 DEPTO 12</t>
  </si>
  <si>
    <t>MARIA LUZ ALUCENA</t>
  </si>
  <si>
    <t>EL MAITEN LA FLORIDA</t>
  </si>
  <si>
    <t>BOLDO</t>
  </si>
  <si>
    <t>DARIO SALAS DEPTO 510</t>
  </si>
  <si>
    <t>PASAJE FRUTILLAR</t>
  </si>
  <si>
    <t>AVENIDA PRAT</t>
  </si>
  <si>
    <t>MEXICO</t>
  </si>
  <si>
    <t>LOA ARRAYANES, CONDOMINIO ALTOS DE VISTA AZUL DEPTO 42</t>
  </si>
  <si>
    <t>PUYEHUE, LOCAL 16</t>
  </si>
  <si>
    <t xml:space="preserve">LA CONQUISTA </t>
  </si>
  <si>
    <t>AVENIDA SALESIANOS DEPTO 404</t>
  </si>
  <si>
    <t>PASAJE DOÑA JAVIERA CARRERA CASA 19</t>
  </si>
  <si>
    <t>CERRO DRAGON</t>
  </si>
  <si>
    <t>SALVADOR ALLENDE DEPTO 52</t>
  </si>
  <si>
    <t>VIA UNO CASA D5</t>
  </si>
  <si>
    <t>REMODELACION EL MORRO DEPTO 103</t>
  </si>
  <si>
    <t>PUYEHUE LOCAL 16</t>
  </si>
  <si>
    <t>EL TAMARUGAL</t>
  </si>
  <si>
    <t>PASAJE CENTRAL ORIENTE</t>
  </si>
  <si>
    <t>QUEMCHI</t>
  </si>
  <si>
    <t xml:space="preserve">CALLE ROQUELMEN </t>
  </si>
  <si>
    <t>CALLE DOMEYCO</t>
  </si>
  <si>
    <t>CALLE MIGUEL ANGEL CASA39</t>
  </si>
  <si>
    <t>VARGAS BUSTON DEPTO 1201</t>
  </si>
  <si>
    <t>SANTA INES  CASA 56</t>
  </si>
  <si>
    <t>INDEPENDENCIA DEPTO 1504</t>
  </si>
  <si>
    <t>UNZUETA</t>
  </si>
  <si>
    <t xml:space="preserve">PASAJE COLINA </t>
  </si>
  <si>
    <t>CALLE EUROPA DEPTO 502</t>
  </si>
  <si>
    <t>GUILLERMO FRICK</t>
  </si>
  <si>
    <t>MONTAHUE</t>
  </si>
  <si>
    <t>PASAJE RIO IMPERIAL</t>
  </si>
  <si>
    <t xml:space="preserve">CAUPOLICAN </t>
  </si>
  <si>
    <t>LOS BELLOTOS</t>
  </si>
  <si>
    <t>LOS COPIHUES DEPTO 2081</t>
  </si>
  <si>
    <t>MAR EGEO</t>
  </si>
  <si>
    <t>LOS NENUFARES</t>
  </si>
  <si>
    <t>AVENIDA LORD COCHRANE DEPTO 1410</t>
  </si>
  <si>
    <t>SANTA ROSA DEPTO 1504</t>
  </si>
  <si>
    <t>LOS CANELOS</t>
  </si>
  <si>
    <t>PACIFICO, DPTO 21</t>
  </si>
  <si>
    <t>MARIO BENEDETTI</t>
  </si>
  <si>
    <t>PACHUCO</t>
  </si>
  <si>
    <t>BIO-BIO</t>
  </si>
  <si>
    <t xml:space="preserve">DARDIÑAC DEPTO 901 B </t>
  </si>
  <si>
    <t>ARGOMEDO DEPTO 1003</t>
  </si>
  <si>
    <t>DUBLE ALMEYDA DEPTO 200</t>
  </si>
  <si>
    <t>LORD COCHRANE DEPTO 713</t>
  </si>
  <si>
    <t>LOS BEDUINOS</t>
  </si>
  <si>
    <t>PASAJE ESTADIO NACIONAL</t>
  </si>
  <si>
    <t>MAPOCHO DEPTO 907</t>
  </si>
  <si>
    <t>PARQUE RECIDENCIAL BICENTENARIO 23 NORTE</t>
  </si>
  <si>
    <t>AVENIDA PRESIDENTE BALMCEDA DEPTO 709</t>
  </si>
  <si>
    <t>EL LITRE CONDOMINIO FLORIDA ORIENTE CASA 43</t>
  </si>
  <si>
    <t>UNO</t>
  </si>
  <si>
    <t>SALVADOR, DEPARTAMENTO 1609</t>
  </si>
  <si>
    <t xml:space="preserve">ISABEL RIQUELME CASA 5 </t>
  </si>
  <si>
    <t>CERRO TECHADO</t>
  </si>
  <si>
    <t>LAS GALELAS</t>
  </si>
  <si>
    <t>DUBLE ALMEYDA DEPTO 102 A</t>
  </si>
  <si>
    <t xml:space="preserve">EL ROBLE </t>
  </si>
  <si>
    <t>VARGAS BUSTON DEPTO 207</t>
  </si>
  <si>
    <t>VICUÑA MACKENNA DEPTO 313</t>
  </si>
  <si>
    <t xml:space="preserve">PUERTO LLANOS </t>
  </si>
  <si>
    <t>BADALONA</t>
  </si>
  <si>
    <t>ATAHUALPA DEPTO 808</t>
  </si>
  <si>
    <t>SAN DIEGO DEPTO 419</t>
  </si>
  <si>
    <t>PASAJE EMPEDRADO SUR</t>
  </si>
  <si>
    <t>PASAJE PAULA JARA QUEMADA</t>
  </si>
  <si>
    <t>SAN PABLO</t>
  </si>
  <si>
    <t xml:space="preserve">JORGE WASHINGTON PENA </t>
  </si>
  <si>
    <t>EMILIO APEY APEY DEPTO 55</t>
  </si>
  <si>
    <t>COBLENZA</t>
  </si>
  <si>
    <t>AMERICO VESPUCIO DEPTO 2</t>
  </si>
  <si>
    <t>7 PONIENTE DEPTO 302</t>
  </si>
  <si>
    <t>LA COMEDIA, PLAZA SANTA MARIA</t>
  </si>
  <si>
    <t>CESAR VALLEJOS</t>
  </si>
  <si>
    <t>PACIFICO DEPTO 104</t>
  </si>
  <si>
    <t>LAS PARCELAS CASA 36</t>
  </si>
  <si>
    <t>ROBLE DEPTO 310</t>
  </si>
  <si>
    <t>CANAPUS, CASA RADALES</t>
  </si>
  <si>
    <t>ZAPIGA, MIRASUR</t>
  </si>
  <si>
    <t>LORD COCHRANE DEPTO 709</t>
  </si>
  <si>
    <t>CARMEN DEPTO 206</t>
  </si>
  <si>
    <t>ALDUNATE</t>
  </si>
  <si>
    <t>PADRE OLIVARES DEPTO 304</t>
  </si>
  <si>
    <t>AV. PERU DEPTO 2004</t>
  </si>
  <si>
    <t>AV.EL GUANACO</t>
  </si>
  <si>
    <t>SAN EUGENIO DEPTO 807</t>
  </si>
  <si>
    <t xml:space="preserve">PARCELA Y LOTE </t>
  </si>
  <si>
    <t>LAS MANAZANILLAS SECTOR LAS QUILAS</t>
  </si>
  <si>
    <t>18 DE SEPTIEMBRE</t>
  </si>
  <si>
    <t>HUALQUI</t>
  </si>
  <si>
    <t>CONDOR DEPTO 1002</t>
  </si>
  <si>
    <t>VILLA ALEGRE 799B</t>
  </si>
  <si>
    <t xml:space="preserve">PUTRE VILLA TAMARUGAL </t>
  </si>
  <si>
    <t>PALLAIKE</t>
  </si>
  <si>
    <t>DOS CONDOMINIO GABRIELA MISTRAL</t>
  </si>
  <si>
    <t>MANZANA 47 SITIO 11 CASA</t>
  </si>
  <si>
    <t>LAS PARCELAS CASA 5 COND PADRE HURTADO II</t>
  </si>
  <si>
    <t>HEROES DE LA CONCEPCION DEPTO 12</t>
  </si>
  <si>
    <t>SANTA ROSA ALTO MOLLE DEPTO 1011</t>
  </si>
  <si>
    <t>LA NORIA</t>
  </si>
  <si>
    <t>AGUSTIN ROSS</t>
  </si>
  <si>
    <t>EL ALMENDRAL</t>
  </si>
  <si>
    <t>INDEPENDENCIA DEPTO 1408</t>
  </si>
  <si>
    <t>SANTA MONICA DEPTO A</t>
  </si>
  <si>
    <t>ECHAURREN DEPTO 306</t>
  </si>
  <si>
    <t>CATEDRAL</t>
  </si>
  <si>
    <t xml:space="preserve">SAN  NICOLAS  </t>
  </si>
  <si>
    <t>RIO DE JANEIRO DEPTO 505</t>
  </si>
  <si>
    <t>MAPOCHO DEPTO 51</t>
  </si>
  <si>
    <t>GARCIA REYES DEPTO 802</t>
  </si>
  <si>
    <t>MANUE ANTONIO MATTA DEPTO 2111</t>
  </si>
  <si>
    <t>ARTURO ALDUNATE PHILIPS</t>
  </si>
  <si>
    <t>GUILLERMO ULRIKSEN DEPTO 1680</t>
  </si>
  <si>
    <t>CASTILLA PACIFICO NORTE I  DEPTO 52</t>
  </si>
  <si>
    <t>GASPAR MARIN / 18 DE SEPTIEMBRE CASA 001</t>
  </si>
  <si>
    <t>PATAGONIA</t>
  </si>
  <si>
    <t>RAULI DEPTO 1904</t>
  </si>
  <si>
    <t>EL MARQUEZ</t>
  </si>
  <si>
    <t>ELSAUCE 51 EDIFICIO 2 DEPTO 504</t>
  </si>
  <si>
    <t xml:space="preserve">EDUARDO FEMINMIS </t>
  </si>
  <si>
    <t>SANCHEZ FONTECILLA</t>
  </si>
  <si>
    <t>MAPOCHO DEPTO 2508</t>
  </si>
  <si>
    <t>LORD COCHRANE DEPTO 910</t>
  </si>
  <si>
    <t>LA TRINIDAD</t>
  </si>
  <si>
    <t>AVENIDA GORBEA DEPTO 321</t>
  </si>
  <si>
    <t>VOLCAN CASABLANCA</t>
  </si>
  <si>
    <t>LUIS THAYER OJEDA DEPTO 815</t>
  </si>
  <si>
    <t>AVENIDA LAGUNA SUR DEPTO 1301</t>
  </si>
  <si>
    <t>CALAIS DEPTO 13</t>
  </si>
  <si>
    <t xml:space="preserve">ANIBAL PINTO </t>
  </si>
  <si>
    <t>BARROS ARANA</t>
  </si>
  <si>
    <t>ENDORRA</t>
  </si>
  <si>
    <t>VALLADOLID</t>
  </si>
  <si>
    <t>ANTUPIREN CASA 1</t>
  </si>
  <si>
    <t>CHOPIN</t>
  </si>
  <si>
    <t>IGNACIO COLLAO DEPTO 414</t>
  </si>
  <si>
    <t>MONTENEGRO DEPTO 205A</t>
  </si>
  <si>
    <t>LAGO PARINACOTA</t>
  </si>
  <si>
    <t>INDEPENDENCIA DEPTO 509-B</t>
  </si>
  <si>
    <t>PELARCO PARCELA 3</t>
  </si>
  <si>
    <t>PASAJE AVILA</t>
  </si>
  <si>
    <t>PASAJE CUPIDO</t>
  </si>
  <si>
    <t>CALLE TUCAPEL DEPTO 354</t>
  </si>
  <si>
    <t xml:space="preserve">CALLE TORIBIO LARRAIN CASA 9 </t>
  </si>
  <si>
    <t>EXEQUIEL DERNANADEZ DEPTO 405</t>
  </si>
  <si>
    <t>LAS VIOLETRAS, TORRE 2 SUR, DEPTO 107</t>
  </si>
  <si>
    <t xml:space="preserve">EL SAUCE </t>
  </si>
  <si>
    <t>CALLE METZ</t>
  </si>
  <si>
    <t xml:space="preserve">MACUL DEPTO A </t>
  </si>
  <si>
    <t>PARQUE CORDILLERA DEPTO E12</t>
  </si>
  <si>
    <t>LOS HALCONES MEDIA HACIENDA</t>
  </si>
  <si>
    <t>PASAJE PERALES</t>
  </si>
  <si>
    <t>PASAJE MADERA LABRADA</t>
  </si>
  <si>
    <t>SANTA ISABEL DEPTO 2007</t>
  </si>
  <si>
    <t>DUBLE ALMEYDA DEPTO 402</t>
  </si>
  <si>
    <t>RANCAGUA DEPTO 402</t>
  </si>
  <si>
    <t>PETROHUE VILLA AUSTRAL</t>
  </si>
  <si>
    <t>CALLE EL RODEO</t>
  </si>
  <si>
    <t>ALCAZAR</t>
  </si>
  <si>
    <t>W. MARTINEZ DEPTO 12D</t>
  </si>
  <si>
    <t xml:space="preserve">CALIXTO IGLESIA PASAJE 7 </t>
  </si>
  <si>
    <t>LAGO NALAHUE CASA 2087</t>
  </si>
  <si>
    <t>LOS ABEDULES BLOCK 5 DEPTO 303</t>
  </si>
  <si>
    <t>LAS ACACIAS SITIO 3 LOTE 12</t>
  </si>
  <si>
    <t>PORVENIR DEPTO 42</t>
  </si>
  <si>
    <t xml:space="preserve">ALEMANIA, POBL CRISPULO GANDARA </t>
  </si>
  <si>
    <t xml:space="preserve">GUILLERMO ULRIKSEN COND DON JORGE EL MILAGRO2 </t>
  </si>
  <si>
    <t>CALLE ORDEN DE MALTA DEPTO 604-B</t>
  </si>
  <si>
    <t>CALLE DIEGO DE DEZA DEPTO 503</t>
  </si>
  <si>
    <t>AVENIDA EL RECTOR</t>
  </si>
  <si>
    <t>12 ORIENTE CASA 0</t>
  </si>
  <si>
    <t>LOS AROMOS CASA 5</t>
  </si>
  <si>
    <t xml:space="preserve">CALLE SEIS </t>
  </si>
  <si>
    <t xml:space="preserve">SANTA PAULA CASA 8 </t>
  </si>
  <si>
    <t>LOS SAUCES</t>
  </si>
  <si>
    <t>SALVADOR ALLENDE DEPTO 209</t>
  </si>
  <si>
    <t>EL CARMELO</t>
  </si>
  <si>
    <t>PEDRO PRADO</t>
  </si>
  <si>
    <t>SANTO DOMINGO</t>
  </si>
  <si>
    <t>CALLE GUANABARA</t>
  </si>
  <si>
    <t>LAWRENCE DEPTO 604</t>
  </si>
  <si>
    <t xml:space="preserve">PASAJE MAULE VILLA DOÑA IGNACIA III </t>
  </si>
  <si>
    <t>EL PORTAL DEPTO 77 EDIFICIO VILLARRICA</t>
  </si>
  <si>
    <t>PASAJE CALIZA</t>
  </si>
  <si>
    <t>CALLE MILLAHUE</t>
  </si>
  <si>
    <t xml:space="preserve">AV LAS PARCELA </t>
  </si>
  <si>
    <t>RAUQUEN DEPTO 205</t>
  </si>
  <si>
    <t>MARIANO EGAÑA TORRE C DEPTO 101</t>
  </si>
  <si>
    <t>AVENIDA DEL MAR DEPTO 310, CONDOMINIO EL FARO</t>
  </si>
  <si>
    <t>CALLE REFUMILLA</t>
  </si>
  <si>
    <t>CONDOMINIO DOÑA GRABRIELA CASA 39</t>
  </si>
  <si>
    <t>GUILLERMO MATTA</t>
  </si>
  <si>
    <t xml:space="preserve">LOTE C SECTOR LOS ROMOS FUNDO LA TORINA </t>
  </si>
  <si>
    <t>CALLE HEROES DE LA CONCEPCION</t>
  </si>
  <si>
    <t xml:space="preserve">CALLE SALITRRA LAGUNA </t>
  </si>
  <si>
    <t>PASAJE YUNGAY BAJO</t>
  </si>
  <si>
    <t>CALLE SANTA PAULA</t>
  </si>
  <si>
    <t>AVENIDA SANTA PAULA</t>
  </si>
  <si>
    <t>PASAJE HOGAR DE CRISTO</t>
  </si>
  <si>
    <t>AVENIDA RAMON PEREZ OPAZO</t>
  </si>
  <si>
    <t>CALLE SANTA TERESA</t>
  </si>
  <si>
    <t>LIGURIA PARQUE MIRAFLORES LORENZO ARENAS</t>
  </si>
  <si>
    <t xml:space="preserve">PASAJE EDUARDO CAMPOS, VILLA LAMBERT </t>
  </si>
  <si>
    <t>RUBEN DIAZ CASTILLO, SITIO 4</t>
  </si>
  <si>
    <t>MARTIN PINZON</t>
  </si>
  <si>
    <t>MANANTIAL</t>
  </si>
  <si>
    <t>PASAJE 13</t>
  </si>
  <si>
    <t>CALLE CUATRO</t>
  </si>
  <si>
    <t>PLAYA MANSA</t>
  </si>
  <si>
    <t>RAUQUEN DEPTO 504</t>
  </si>
  <si>
    <t>ALTO DEL RAYO</t>
  </si>
  <si>
    <t xml:space="preserve">CALLE LAGO DE COMO </t>
  </si>
  <si>
    <t>CALLE LOS DIAMANTES</t>
  </si>
  <si>
    <t>EL CARMELO CASA A</t>
  </si>
  <si>
    <t>FEDERICO ARCOS DEPTO 203</t>
  </si>
  <si>
    <t xml:space="preserve">CURACAVI, VILLA METROLPOLITANA </t>
  </si>
  <si>
    <t>PASAJE NARCISA ZURITA</t>
  </si>
  <si>
    <t>LA GRANJA HJ 5 LT 1A LOCAL</t>
  </si>
  <si>
    <t>EL REFUGIO</t>
  </si>
  <si>
    <t>PASAJE TRES LLAVEROS</t>
  </si>
  <si>
    <t xml:space="preserve">HERMANOS CAMPOS </t>
  </si>
  <si>
    <t>PUERTAS DEL VALLE LA COMPAÑÍA</t>
  </si>
  <si>
    <t>FRANCIA</t>
  </si>
  <si>
    <t xml:space="preserve">FRANCISCO ARISTA, SAN JOAQUIN </t>
  </si>
  <si>
    <t>MAIPU DEPTO1604</t>
  </si>
  <si>
    <t>CALLE 4 DEPTO 23</t>
  </si>
  <si>
    <t>ERRAZURIZ SUR DEPTO 34</t>
  </si>
  <si>
    <t xml:space="preserve">SALITRERA LA NORIA </t>
  </si>
  <si>
    <t>REPUBLICA</t>
  </si>
  <si>
    <t>CURACAVI, VILLA METROPOLITANA</t>
  </si>
  <si>
    <t>NESTOR DEL CAMPO</t>
  </si>
  <si>
    <t>CARDENIO HERNANDEZ</t>
  </si>
  <si>
    <t>SERRANO DEPTO 601</t>
  </si>
  <si>
    <t>BALMACEDA</t>
  </si>
  <si>
    <t>PASAJE SAXOFON</t>
  </si>
  <si>
    <t>SAMUEL ROMAN RIJAS DEPTO 3105</t>
  </si>
  <si>
    <t>CALLE SAN JOSE</t>
  </si>
  <si>
    <t>PILPILCO</t>
  </si>
  <si>
    <t>NUEVA DEPTO 1205</t>
  </si>
  <si>
    <t>PASAJE LOS LICHIGUAYOS</t>
  </si>
  <si>
    <t xml:space="preserve">SANTA MONICA  </t>
  </si>
  <si>
    <t>PUERTO NATALES</t>
  </si>
  <si>
    <t>LLANQUIHUE</t>
  </si>
  <si>
    <t>PEDRO PRADO DEPTO 132 A</t>
  </si>
  <si>
    <t>CALLE DOS</t>
  </si>
  <si>
    <t>LA TIMA</t>
  </si>
  <si>
    <t xml:space="preserve">DOS ORIENTE DEPTO </t>
  </si>
  <si>
    <t>PASAJE OCHO SUE</t>
  </si>
  <si>
    <t>Calle arturo prat Departamento 509</t>
  </si>
  <si>
    <t>MAITEN, VILLA UNIVERSIDAD DE CONCEPCION</t>
  </si>
  <si>
    <t>ALTOS DEL RAYO</t>
  </si>
  <si>
    <t xml:space="preserve">IGNACIO DE LA CARRERA POBLACION 18 DE SEPTIEMBRE </t>
  </si>
  <si>
    <t>3 MEDIO ORIENTE</t>
  </si>
  <si>
    <t>DOLORES ENDEIZA</t>
  </si>
  <si>
    <t>ANIBAL PINTO DEPTO 23</t>
  </si>
  <si>
    <t>CIRCUNVALACION NORTE DEPTO 753</t>
  </si>
  <si>
    <t>CALLE 3 CAMILO MORI</t>
  </si>
  <si>
    <t xml:space="preserve">ALMIRANTE LA TORRE </t>
  </si>
  <si>
    <t>PASAJE UNO SUR BLOCK 1 DEPTO 47</t>
  </si>
  <si>
    <t>SANTA MARIA BLOCK 5 DEPTO 404</t>
  </si>
  <si>
    <t>LUIS EMILIO RECABARREN</t>
  </si>
  <si>
    <t xml:space="preserve">SANTA PAULA  </t>
  </si>
  <si>
    <t>GENARO GALLO DEPTO 131</t>
  </si>
  <si>
    <t>AGUA SANTA</t>
  </si>
  <si>
    <t xml:space="preserve">LOS AROMOS 2 </t>
  </si>
  <si>
    <t>HUARA</t>
  </si>
  <si>
    <t>LABATUD</t>
  </si>
  <si>
    <t>CERRO ESMERALDA</t>
  </si>
  <si>
    <t>PASAJE JOSEFA VICUÑA LARRAIN DEPTO 42</t>
  </si>
  <si>
    <t>BLEST GANA</t>
  </si>
  <si>
    <t>LAS REJAS NORTE DEPTO 2112</t>
  </si>
  <si>
    <t>PORTUGAL SUR</t>
  </si>
  <si>
    <t>EL MONTIJO CASA 19</t>
  </si>
  <si>
    <t>SERRANO DEPTO 205</t>
  </si>
  <si>
    <t>LIBERTAD DEPTO H11</t>
  </si>
  <si>
    <t>MANZANAL VICENTE PEREZ ROSALES</t>
  </si>
  <si>
    <t>SANTO DOMINGO EDIFICIO 6 PISO 1 DEPTO D1</t>
  </si>
  <si>
    <t>SANTO DOMINGO EDIFICIO 1 PISO 4 DEPTO C2</t>
  </si>
  <si>
    <t>CALLE CAMINO DEL VALLE</t>
  </si>
  <si>
    <t>DRENTHE</t>
  </si>
  <si>
    <t>PASAJE LAS PETUNIAS PONIENTE</t>
  </si>
  <si>
    <t xml:space="preserve">CARRETERA TRONCAL 60-CH, LOCAL 0 </t>
  </si>
  <si>
    <t>PASAJE CLERIGO PANTALON CORREA</t>
  </si>
  <si>
    <t>21 DE MAYO PARCELA SN</t>
  </si>
  <si>
    <t>CALLE 2 NORTE, MANZANA F</t>
  </si>
  <si>
    <t>RABUCO PARCELA LOTE , SITIO 30</t>
  </si>
  <si>
    <t>CALLE OCHAGAVIA</t>
  </si>
  <si>
    <t>PUCHOCO, GRANFELDT SECT YOBILO</t>
  </si>
  <si>
    <t>PASAJE RAPEL</t>
  </si>
  <si>
    <t>CALLE CANAL BEAGLE</t>
  </si>
  <si>
    <t>ARTURO VELASQUEZ QUIROGA</t>
  </si>
  <si>
    <t>COIHUECO DEPTO 51</t>
  </si>
  <si>
    <t>SANTA JOAQUINA DE VEDRUNA</t>
  </si>
  <si>
    <t xml:space="preserve">LOS SAMBOS CASA A </t>
  </si>
  <si>
    <t>LOS CHUNCHOS</t>
  </si>
  <si>
    <t>EJERCITO DE CHILE</t>
  </si>
  <si>
    <t>YUNGAY BAJO</t>
  </si>
  <si>
    <t>CALLE JOSE MARIA CARO</t>
  </si>
  <si>
    <t>VOLCAN TUPUNGATO CASA 1</t>
  </si>
  <si>
    <t>FUNDO EL AVELLANIRO , SITIO B23</t>
  </si>
  <si>
    <t>PASAJE PORVENIR</t>
  </si>
  <si>
    <t>TOULOUSE</t>
  </si>
  <si>
    <t xml:space="preserve">IGNACIO DE LA CARRERA CASA </t>
  </si>
  <si>
    <t>RAMON PEREZ OPAZO</t>
  </si>
  <si>
    <t>LAS PARCELAS, PASAJE HOGAR DE CRISTO CASA 19</t>
  </si>
  <si>
    <t>REINALDO HECHENLEITER</t>
  </si>
  <si>
    <t>AV. PRESIDENTE EDO FREI DEPARTAMENTO C</t>
  </si>
  <si>
    <t>LAS ENCINAS BLOCK 15 DEPTO 407</t>
  </si>
  <si>
    <t>MIGUEL CLARO DEPTO 405</t>
  </si>
  <si>
    <t>MARACAIBO</t>
  </si>
  <si>
    <t>LAS CARPAS</t>
  </si>
  <si>
    <t>LA HUAYACA</t>
  </si>
  <si>
    <t>PASO DEL BERMEJO</t>
  </si>
  <si>
    <t>JOSE ZAPIOLA</t>
  </si>
  <si>
    <t>PALGUIN LOCAL 836</t>
  </si>
  <si>
    <t>CALLE PEDRO LAGOS CASA 304</t>
  </si>
  <si>
    <t>CALLE SALMERON</t>
  </si>
  <si>
    <t>CALLE ECUADOR DEPTO 333</t>
  </si>
  <si>
    <t>LA UNION, POBLACION OROCOIPO</t>
  </si>
  <si>
    <t>5 NORTE DEPTO 3350</t>
  </si>
  <si>
    <t>PIEDRA AZUL</t>
  </si>
  <si>
    <t xml:space="preserve">LEONARDO DA VINCI </t>
  </si>
  <si>
    <t>PUNTA DELGADA</t>
  </si>
  <si>
    <t>LOS CARRERA BOLCK D DEPTO 302</t>
  </si>
  <si>
    <t>KILOMETRO 4,6 CAMINO A VILLARRICA A LONCOCHE SECT 0</t>
  </si>
  <si>
    <t>PASAJE COPAHUE</t>
  </si>
  <si>
    <t>PASAJE LOS ARTESANOS</t>
  </si>
  <si>
    <t>PASAJE LA RIOJA</t>
  </si>
  <si>
    <t>CALLE CARVAJAL CASA 101</t>
  </si>
  <si>
    <t>AVDA LAS PARCELAS CASA 52 COND.PAMPA MAR</t>
  </si>
  <si>
    <t>SAN ALBERTO</t>
  </si>
  <si>
    <t>SOTOMAYOR</t>
  </si>
  <si>
    <t>CALLE TRES</t>
  </si>
  <si>
    <t>SALITRERAS TRES MARIAS CASA D</t>
  </si>
  <si>
    <t>GASTAR MARIN</t>
  </si>
  <si>
    <t>CALLE LIA DE AGUIRRE CASA B</t>
  </si>
  <si>
    <t>NEGREIRO</t>
  </si>
  <si>
    <t>INTENDENTE HECTOR TARICCO</t>
  </si>
  <si>
    <t>RENGO</t>
  </si>
  <si>
    <t>NUEVO CINCO</t>
  </si>
  <si>
    <t xml:space="preserve">CALLE PEATONES 2 </t>
  </si>
  <si>
    <t>PASAJE LOS MILITARES</t>
  </si>
  <si>
    <t>PASAJE SIETE</t>
  </si>
  <si>
    <t>SANTA MONICA</t>
  </si>
  <si>
    <t>CALLE CUATROCIENTOS</t>
  </si>
  <si>
    <t>LOTE 3 LAS CASCADAS</t>
  </si>
  <si>
    <t>STUTTGART</t>
  </si>
  <si>
    <t>PASAJE AHINCO</t>
  </si>
  <si>
    <t>AVENIDA LAS NACIONES</t>
  </si>
  <si>
    <t>ALFONSO BRINTRUP</t>
  </si>
  <si>
    <t>CALLE VENTISQUERO NIEVES NEGRAS</t>
  </si>
  <si>
    <t>CERVECERIA STANGUE</t>
  </si>
  <si>
    <t>LAGO VILLARRICA</t>
  </si>
  <si>
    <t>CALLE DEL PARQUE</t>
  </si>
  <si>
    <t>CALLE RIO GUAQUILLO</t>
  </si>
  <si>
    <t>CALLE 143</t>
  </si>
  <si>
    <t>LOS ALERCES POBLACION GUAIQUILLO CASA 0297</t>
  </si>
  <si>
    <t>PASAJE APOSTOL SAN JUAN</t>
  </si>
  <si>
    <t>SALVADOR SUR DEPTO 22</t>
  </si>
  <si>
    <t>SANTA JULIA 2954</t>
  </si>
  <si>
    <t>NUEVA QUINCE, VALLE VOLCANES</t>
  </si>
  <si>
    <t>CALLE ERNESTO VOGUEL DEPTO 601</t>
  </si>
  <si>
    <t>PASAJE IONESCO</t>
  </si>
  <si>
    <t>PASAJE DOS NORTE 03850</t>
  </si>
  <si>
    <t>JUAN AMIGO</t>
  </si>
  <si>
    <t xml:space="preserve">LA PARCELA </t>
  </si>
  <si>
    <t>GUILLERMO SANCHEZ DEPTO 123</t>
  </si>
  <si>
    <t>SARGENTO CARVAJAL DEPTO 22</t>
  </si>
  <si>
    <t>WAGNER</t>
  </si>
  <si>
    <t>PASAJE SANTA AIDA</t>
  </si>
  <si>
    <t>AV. SALVADOR GUTIERREZ</t>
  </si>
  <si>
    <t>AVENIDA QUILIN DEPTO 40</t>
  </si>
  <si>
    <t>PASAJE PUERTO FUY</t>
  </si>
  <si>
    <t>CALLE SANTA CRUZ</t>
  </si>
  <si>
    <t>CALLE VENTURA BLANCO VIEL DEPTO 204</t>
  </si>
  <si>
    <t>AVENIDA BILBAO</t>
  </si>
  <si>
    <t>PASAJE LOS LANCEROS</t>
  </si>
  <si>
    <t>CALLE ALCALDE JUAN SEGUNDO ROMMO</t>
  </si>
  <si>
    <t>SALVADOR ALLENDE DEPTO 33</t>
  </si>
  <si>
    <t>CALLE DRAKE</t>
  </si>
  <si>
    <t>CALLE MANCO COPAC</t>
  </si>
  <si>
    <t>RIENTE</t>
  </si>
  <si>
    <t>NIRIVILO</t>
  </si>
  <si>
    <t>ELEUTERI RAMIREZ</t>
  </si>
  <si>
    <t>CALLE LOS BAMBUES</t>
  </si>
  <si>
    <t>10 SUR 12-13 ORIENTE</t>
  </si>
  <si>
    <t>CALLE CANTARITO DE GREDA</t>
  </si>
  <si>
    <t>EUGENIO GUERRA</t>
  </si>
  <si>
    <t xml:space="preserve">BOLIVIA </t>
  </si>
  <si>
    <t>TRES</t>
  </si>
  <si>
    <t>PAULA JARAQUEMADA</t>
  </si>
  <si>
    <t>PONIENTE</t>
  </si>
  <si>
    <t>FRANCISCO DE GOYA</t>
  </si>
  <si>
    <t>DORDOGNE, DEPTO 27</t>
  </si>
  <si>
    <t>RIO RHIN</t>
  </si>
  <si>
    <t>LA CONCEPCION</t>
  </si>
  <si>
    <t>LAS MERCEDARIAS</t>
  </si>
  <si>
    <t>AVENIDA PAJARITOS OFICINA 201</t>
  </si>
  <si>
    <t>RIO AZUL</t>
  </si>
  <si>
    <t>PASAJE PILLANLELBUN</t>
  </si>
  <si>
    <t>PASAJE LAGUNA DEL YESO</t>
  </si>
  <si>
    <t xml:space="preserve">BUENOS AIRES CASA G4 CAMINO REAL </t>
  </si>
  <si>
    <t>AVENIDA LOS POMELOS</t>
  </si>
  <si>
    <t>CALLE BOLDO</t>
  </si>
  <si>
    <t>RAMON CARNICER DEPTO 142</t>
  </si>
  <si>
    <t>PASAJE ISABEL</t>
  </si>
  <si>
    <t>PASAJE DISCOVERY</t>
  </si>
  <si>
    <t>CRUZ</t>
  </si>
  <si>
    <t>CALLE ESCAMPAVIA</t>
  </si>
  <si>
    <t>SALITRERA LAGUNAS</t>
  </si>
  <si>
    <t>SANTA TERESA</t>
  </si>
  <si>
    <t>PASAJE VALLE ACHIBUENO</t>
  </si>
  <si>
    <t>CALLE LLANO SUBERCAEAUX DEPTO 506</t>
  </si>
  <si>
    <t xml:space="preserve">CELULOSA , OFICINA </t>
  </si>
  <si>
    <t>PASAJE VALLE DE ACHIBUENO</t>
  </si>
  <si>
    <t xml:space="preserve">RUTA INTERNACIONAL KM 10 LOTE 1 </t>
  </si>
  <si>
    <t>LEPTEPU</t>
  </si>
  <si>
    <t>AVDA CHILE</t>
  </si>
  <si>
    <t>GUILLERMO VALENZUELA</t>
  </si>
  <si>
    <t xml:space="preserve">LOS CONDORES </t>
  </si>
  <si>
    <t>ISLA DE CHILOE</t>
  </si>
  <si>
    <t>PASAJE TONADA</t>
  </si>
  <si>
    <t>PASAJE PADRE HURTADO</t>
  </si>
  <si>
    <t>PASAJE LOS OCEANOS</t>
  </si>
  <si>
    <t xml:space="preserve">CALLE BENJAMIN JARA </t>
  </si>
  <si>
    <t>BILBAO</t>
  </si>
  <si>
    <t>CALLE SAN FERNANDO</t>
  </si>
  <si>
    <t>ERRAZURIZ SUR DRPTO 12</t>
  </si>
  <si>
    <t xml:space="preserve">EL CARMELO CASA A </t>
  </si>
  <si>
    <t>CERRO DRAGON CASA 0</t>
  </si>
  <si>
    <t>PASAJE PLAYA</t>
  </si>
  <si>
    <t>CALLE TOCORNAL</t>
  </si>
  <si>
    <t xml:space="preserve">AVENIDA RAMOS VERGARA DEPTO 46 </t>
  </si>
  <si>
    <t>AVENIDA LO CRUZAT CASA 43</t>
  </si>
  <si>
    <t xml:space="preserve">CHINCOL </t>
  </si>
  <si>
    <t xml:space="preserve">CALLE PEDRO DE VILLAR </t>
  </si>
  <si>
    <t>GRANADEROS DEPTO 12</t>
  </si>
  <si>
    <t>AVENIDA DE LA TRINIDAD</t>
  </si>
  <si>
    <t>CALLE MAPOCHO DEPTO 813</t>
  </si>
  <si>
    <t>AVENIDA LAGO CHACABUCO</t>
  </si>
  <si>
    <t>LAS PARCELAS , PASAJE HOGAR DE CRISTO</t>
  </si>
  <si>
    <t>CAMINO AL VOLCAN DEPTO322</t>
  </si>
  <si>
    <t>CARRETERA LLANO BLANCO</t>
  </si>
  <si>
    <t>PASAJE POLO NORTE</t>
  </si>
  <si>
    <t>HUMBERTO PLAZA DEPTO 55</t>
  </si>
  <si>
    <t>LAS DELICIAS 120</t>
  </si>
  <si>
    <t>CALLE DIAGONAL REMY</t>
  </si>
  <si>
    <t>LAS HIGUERAS</t>
  </si>
  <si>
    <t>WINIWE</t>
  </si>
  <si>
    <t>PETROHUE SUR</t>
  </si>
  <si>
    <t>CALLE QUINTERO</t>
  </si>
  <si>
    <t>LOS RUISEÑORES</t>
  </si>
  <si>
    <t>PASAJE CAMINO DE ASIS</t>
  </si>
  <si>
    <t>CALLE AUSTRAL</t>
  </si>
  <si>
    <t>MIRADOR BOSQUE NORTE</t>
  </si>
  <si>
    <t xml:space="preserve">PASAJE EL CAPITAN </t>
  </si>
  <si>
    <t>PASAJE SAN JOAQUIN</t>
  </si>
  <si>
    <t>LOS NANDUES</t>
  </si>
  <si>
    <t>PASAJE EL PIANO</t>
  </si>
  <si>
    <t>CALLE BERMAN</t>
  </si>
  <si>
    <t>PASAJE 2 VILLA COVADONGA</t>
  </si>
  <si>
    <t>GENERAL VENEGAS</t>
  </si>
  <si>
    <t>HUGO QUINTEROS</t>
  </si>
  <si>
    <t>CALLE DARIO SOTO DEPTO 301</t>
  </si>
  <si>
    <t xml:space="preserve">CALLE ALFONSO DONOSO </t>
  </si>
  <si>
    <t>PASAJE FRANSISCO LE DANTEC</t>
  </si>
  <si>
    <t xml:space="preserve">ESTACION </t>
  </si>
  <si>
    <t>CALLE LUIS BARROS BORGOÑO</t>
  </si>
  <si>
    <t>VENIDA MEXICO DEPTO 53</t>
  </si>
  <si>
    <t>CALLE PINTO DE LA FUENTE</t>
  </si>
  <si>
    <t xml:space="preserve">PASAJE TRES </t>
  </si>
  <si>
    <t>1 DE MAYO POBLACION ESPERANZA</t>
  </si>
  <si>
    <t xml:space="preserve">PASAJE RAPEL </t>
  </si>
  <si>
    <t>CALLE LAS VISCACHAZ</t>
  </si>
  <si>
    <t>AVENIDA PRESIDENTE JORGE ALESSANDRI</t>
  </si>
  <si>
    <t xml:space="preserve">CARRETERA RUTA 5 SUR </t>
  </si>
  <si>
    <t xml:space="preserve">CALLE G </t>
  </si>
  <si>
    <t>CUDICO</t>
  </si>
  <si>
    <t>CACIQUE MELIVILU</t>
  </si>
  <si>
    <t>DOCTOR MEZA</t>
  </si>
  <si>
    <t xml:space="preserve">PASAJE CUATRO ORIENTE S/N CASA </t>
  </si>
  <si>
    <t xml:space="preserve">CIBELES UNO </t>
  </si>
  <si>
    <t>CIRCUNSVALACION NORTE DEPTO 834 TORRE 8</t>
  </si>
  <si>
    <t>VICUÑA MACKENNA DEPTO 1111</t>
  </si>
  <si>
    <t xml:space="preserve">SECTOR LAS PIRCAS LOTE 46 PARCELA 4 EL TAYEN </t>
  </si>
  <si>
    <t>2 NORTE POBLACION ISABEL RIQUELME</t>
  </si>
  <si>
    <t>GIOTTO DI BANDONE</t>
  </si>
  <si>
    <t xml:space="preserve">LOS CIBELES 1 </t>
  </si>
  <si>
    <t>OCTAVIO JARA WOLF</t>
  </si>
  <si>
    <t>PASAJE  DEL CANDIL</t>
  </si>
  <si>
    <t>KM 14 RUTA S-91</t>
  </si>
  <si>
    <t xml:space="preserve">CALLE SAN JORGE </t>
  </si>
  <si>
    <t>PASAJE HUASCAR</t>
  </si>
  <si>
    <t xml:space="preserve">CALLE COLOMBIA </t>
  </si>
  <si>
    <t>RIO BLANCO, VILLA CORDILLERA</t>
  </si>
  <si>
    <t>LA TIRANA</t>
  </si>
  <si>
    <t>ANTONIO SALIERE</t>
  </si>
  <si>
    <t>BERNARD SHAW</t>
  </si>
  <si>
    <t>VOLCAN</t>
  </si>
  <si>
    <t>SOLDADO WENCESLAO TAPIA</t>
  </si>
  <si>
    <t>ANGOL</t>
  </si>
  <si>
    <t>VOLCAN TRONADOR</t>
  </si>
  <si>
    <t>JUAN DOMINGO PALACIOS</t>
  </si>
  <si>
    <t>TOLINDOR VALDEBENITO</t>
  </si>
  <si>
    <t xml:space="preserve">PALI AIKE </t>
  </si>
  <si>
    <t>MAR DE SIBERIA</t>
  </si>
  <si>
    <t>PASAJE LAS CEBADAS</t>
  </si>
  <si>
    <t>BERNARDO OHIGGINS</t>
  </si>
  <si>
    <t xml:space="preserve">CALLE LAS HORTENCIAS </t>
  </si>
  <si>
    <t>CAUPOLICAN</t>
  </si>
  <si>
    <t>ORENSE</t>
  </si>
  <si>
    <t>GUILLERMO MARCONI</t>
  </si>
  <si>
    <t>LOS JUNCOS</t>
  </si>
  <si>
    <t>MAPULEMU</t>
  </si>
  <si>
    <t>DEL PETROLEO</t>
  </si>
  <si>
    <t>PLUTON GALICIA</t>
  </si>
  <si>
    <t>PASAJE CONCEPCION</t>
  </si>
  <si>
    <t>LAS CAÑAS, AILLACARA BLOCK 5</t>
  </si>
  <si>
    <t>CALLE MOCTEZUMA</t>
  </si>
  <si>
    <t>CALLE MAESTRO PALOMO</t>
  </si>
  <si>
    <t>PASAJE EL ESFUERZO, SANTA TERESA DE COLIN</t>
  </si>
  <si>
    <t xml:space="preserve">DIEGO PORTALES </t>
  </si>
  <si>
    <t>RIO TRANCURA CASA044</t>
  </si>
  <si>
    <t>PASAJE EL VERGELITO</t>
  </si>
  <si>
    <t>LUIS MATTE LARRAIN DEPTO 107</t>
  </si>
  <si>
    <t>CALLE CAMPANARIO</t>
  </si>
  <si>
    <t>COIHUECO DEPTO 34</t>
  </si>
  <si>
    <t>PASAJE TITO LIBIO</t>
  </si>
  <si>
    <t>PASAJE JUAN FLORES SUAREZ</t>
  </si>
  <si>
    <t>CALLE LOS CANCILLERES</t>
  </si>
  <si>
    <t>LOS CHUNCHOS CAMANCHACA II</t>
  </si>
  <si>
    <t>PASAJE CABO AÑO NUEVO</t>
  </si>
  <si>
    <t>PASAJE PABLO LUER</t>
  </si>
  <si>
    <t>ABELARDO SILVA</t>
  </si>
  <si>
    <t>VIGO</t>
  </si>
  <si>
    <t>COMPAÑÍA DE MARIA</t>
  </si>
  <si>
    <t xml:space="preserve">ALSINO </t>
  </si>
  <si>
    <t>PABLO NERUDA</t>
  </si>
  <si>
    <t>PUERTO CLOKER VILLA DOÑA MABEL</t>
  </si>
  <si>
    <t xml:space="preserve">JUAN SALLATO </t>
  </si>
  <si>
    <t>MAMIÑA</t>
  </si>
  <si>
    <t>JOSE HIDALGO</t>
  </si>
  <si>
    <t>PASAJE ANDALUVIO</t>
  </si>
  <si>
    <t xml:space="preserve">ESMERALDA </t>
  </si>
  <si>
    <t>CHIHUIHUEN, LOS TRAPIALES</t>
  </si>
  <si>
    <t>FRESIA</t>
  </si>
  <si>
    <t>PASAJE CACIQUE AINAVILLO</t>
  </si>
  <si>
    <t>CECILIO  OPAZO FUENTES</t>
  </si>
  <si>
    <t xml:space="preserve">TOLTEN </t>
  </si>
  <si>
    <t>CALLE PINAR DEL RIO</t>
  </si>
  <si>
    <t>LOS COIGUES</t>
  </si>
  <si>
    <t>CALLE HAITTI</t>
  </si>
  <si>
    <t>CINCO Y MEDIA SUR B CASA 26</t>
  </si>
  <si>
    <t xml:space="preserve">DOS PONIENTE A LOTE 2 VILLA PUCARA ETAPA VII </t>
  </si>
  <si>
    <t>CALLE LA UNION</t>
  </si>
  <si>
    <t>UNO ORIENTE VILLA LAS AREUCARIAS</t>
  </si>
  <si>
    <t>CUATRO SUR DEPTO 1302</t>
  </si>
  <si>
    <t>ORTIZ DE ROZAS</t>
  </si>
  <si>
    <t>BARROS ARANA TORRE1 DEPTO 112</t>
  </si>
  <si>
    <t>LOS REMOLECHEROS POBLACION CARLOS CAMUS</t>
  </si>
  <si>
    <t>SANTA JIMENA DEPTO 2897</t>
  </si>
  <si>
    <t>EL MANZANILLON</t>
  </si>
  <si>
    <t>LOS CAPUCHINO</t>
  </si>
  <si>
    <t>ELIZONDO</t>
  </si>
  <si>
    <t>GERMAN RIESCO CASA 4</t>
  </si>
  <si>
    <t>CALLE EL OVEJERO DEPTO 41</t>
  </si>
  <si>
    <t>BARRIO INDUSTRIAL</t>
  </si>
  <si>
    <t>CALLEO MATEO KARMELIC</t>
  </si>
  <si>
    <t>VALDIVIA DEPTO 22</t>
  </si>
  <si>
    <t>CAMINO TRAIGUEN, KILOMETRO 15 , PARCELA</t>
  </si>
  <si>
    <t>RIO MAULLIN (NUEVA ESPERANZA IV)</t>
  </si>
  <si>
    <t>PASAJE CALETA BARRANQUILLA</t>
  </si>
  <si>
    <t>PC SEIS LOTEO VARILLAS</t>
  </si>
  <si>
    <t>LAS AMERICAS</t>
  </si>
  <si>
    <t>ARTURO  MARTIN</t>
  </si>
  <si>
    <t>FRANCISCO SAMPAIO</t>
  </si>
  <si>
    <t xml:space="preserve">REBECA AGUILAR ( BAHIA CATALINA </t>
  </si>
  <si>
    <t>FRANCISCO JAVIER REYNA</t>
  </si>
  <si>
    <t>JOAQUIN MEYERS0183</t>
  </si>
  <si>
    <t xml:space="preserve">SAN FELIX </t>
  </si>
  <si>
    <t>CALLE MARIA DE LA CRUZ NUÑEZ</t>
  </si>
  <si>
    <t>ORIENTE 5 NORTE DEPTO 303B</t>
  </si>
  <si>
    <t>CALLE CALQUEN</t>
  </si>
  <si>
    <t>RAMON CARNICER DEPTO 124</t>
  </si>
  <si>
    <t>CAMPO DEPORTIVO</t>
  </si>
  <si>
    <t>AVDA.BERNARDO OHIGGINS EDIFICIO PASEO DIAGONAL DEPTO 706</t>
  </si>
  <si>
    <t>IGNACIO GANA LOTEO ARTURO PRATS</t>
  </si>
  <si>
    <t>ROCINANTE DEPTO 11</t>
  </si>
  <si>
    <t>EMAUS, SAGRADA FAMILIA</t>
  </si>
  <si>
    <t>PASAJE LAGUNA BLANCA</t>
  </si>
  <si>
    <t>RANCAGUA, INDEPENDENCIA Y GENERAL BUERAS</t>
  </si>
  <si>
    <t xml:space="preserve">PASAJE ALONSO DAVILA </t>
  </si>
  <si>
    <t>O CARROL</t>
  </si>
  <si>
    <t>ADOLFO JOGLAR</t>
  </si>
  <si>
    <t>ALEJANDRO DUQUE MANZANA G7</t>
  </si>
  <si>
    <t xml:space="preserve">PASAJE GLADYS MARIN VILLA SAN RAMOS </t>
  </si>
  <si>
    <t>IGNACIO CARRERA PINTO POB GOMEZ CARREÑO</t>
  </si>
  <si>
    <t>LAS ALCAPARRAS</t>
  </si>
  <si>
    <t>THOMAS ALBA EDISON</t>
  </si>
  <si>
    <t>EL PICADERO CASA 25</t>
  </si>
  <si>
    <t>VISCAYA</t>
  </si>
  <si>
    <t xml:space="preserve">AVENIDA HAITI </t>
  </si>
  <si>
    <t>PASAJE RANU</t>
  </si>
  <si>
    <t xml:space="preserve">CALLE LAS AMERICAS </t>
  </si>
  <si>
    <t>los tigres</t>
  </si>
  <si>
    <t>OCEANO PACIFICO, PORVENIR</t>
  </si>
  <si>
    <t xml:space="preserve">HERNAN CORTES </t>
  </si>
  <si>
    <t>RIO BAKER, CASA 740</t>
  </si>
  <si>
    <t xml:space="preserve">GLADYS MARIN TERRAZAS DEL ESTRECHO </t>
  </si>
  <si>
    <t xml:space="preserve">ANDRES BELLO </t>
  </si>
  <si>
    <t>Lago Riñihue , CASA</t>
  </si>
  <si>
    <t xml:space="preserve">TIERRA FUEGO </t>
  </si>
  <si>
    <t>LONGUITUDINAL ANTIGUO</t>
  </si>
  <si>
    <t>APOSTOL SAN MATEO VILLA SAN ANDRES</t>
  </si>
  <si>
    <t>ÑIHUE</t>
  </si>
  <si>
    <t>LOS DURAZNOS</t>
  </si>
  <si>
    <t>LAS TARKAS</t>
  </si>
  <si>
    <t>LOS VENTISQUEROS</t>
  </si>
  <si>
    <t>MAPUCHES DEPTO 21</t>
  </si>
  <si>
    <t>ESPERANZA</t>
  </si>
  <si>
    <t>CAMILO HENRIQUEZ OFICINA 404</t>
  </si>
  <si>
    <t>LOS AECANGELES, VILLA EL SOL</t>
  </si>
  <si>
    <t>SANTA MARIA SITIO 7</t>
  </si>
  <si>
    <t>CACIQUE PAILLALEF</t>
  </si>
  <si>
    <t>POCOR</t>
  </si>
  <si>
    <t>LOTE 36 PC 25 PARCELACION SANTA INES LOTE 36</t>
  </si>
  <si>
    <t>ESTEBAN SCARPA</t>
  </si>
  <si>
    <t>LUIS ADVIS</t>
  </si>
  <si>
    <t>LUIS YAÑEZ BRICEÑO</t>
  </si>
  <si>
    <t>LOS MAÑIOS VILLA LOS CASTAÑOS</t>
  </si>
  <si>
    <t xml:space="preserve">TARAPACA NORTE </t>
  </si>
  <si>
    <t>REVENA</t>
  </si>
  <si>
    <t xml:space="preserve">LA VEGA LOTE A </t>
  </si>
  <si>
    <t>TRES RIOS</t>
  </si>
  <si>
    <t>NECULMAN</t>
  </si>
  <si>
    <t>GERMINAL HERNANDEZ, VILLA LOS HEROES</t>
  </si>
  <si>
    <t>EL QUEULE</t>
  </si>
  <si>
    <t>LOS RISCOS</t>
  </si>
  <si>
    <t>PRIETO NORTE DEPTO 305</t>
  </si>
  <si>
    <t>PRIETO NORTE DEPTO 407</t>
  </si>
  <si>
    <t>CESPEDE Y GONZALEZ DEPTO A324</t>
  </si>
  <si>
    <t>PEDRO LAGOS LOTE 2BBVIL</t>
  </si>
  <si>
    <t>PASAJE PERU</t>
  </si>
  <si>
    <t>PENCAHUE</t>
  </si>
  <si>
    <t>MARTIN LUTERO</t>
  </si>
  <si>
    <t>HIJUELA SANTA EMA</t>
  </si>
  <si>
    <t>DOS SUR DEPTO 1304</t>
  </si>
  <si>
    <t>CAMINO A CON CON QUINTERO DEPTO 108</t>
  </si>
  <si>
    <t>LA BONDd</t>
  </si>
  <si>
    <t>BOMBERO JUAN LUCERO</t>
  </si>
  <si>
    <t>PLAYA BLANCA, NEMESIO VICUÑA</t>
  </si>
  <si>
    <t>2 ORIENTE DEPTO 711</t>
  </si>
  <si>
    <t>ANTILLANCA</t>
  </si>
  <si>
    <t xml:space="preserve">RAUTEN BAJO PARCELA 7 LOTE </t>
  </si>
  <si>
    <t>MADRID</t>
  </si>
  <si>
    <t xml:space="preserve">LOS CANARIOS </t>
  </si>
  <si>
    <t>COLONIA ORIENTE</t>
  </si>
  <si>
    <t>VICTOR MANUEL ESTAY</t>
  </si>
  <si>
    <t>CALLE DOS VILLAS DOÑA PILAR DOS</t>
  </si>
  <si>
    <t>PILIWEN</t>
  </si>
  <si>
    <t>YUNGAY ARICA CENTRO</t>
  </si>
  <si>
    <t>SAN SEBASTIAN</t>
  </si>
  <si>
    <t>HUENTEMO</t>
  </si>
  <si>
    <t>LOS ANDES</t>
  </si>
  <si>
    <t xml:space="preserve">LOS CIRUELOS LOTE 2 SITIO </t>
  </si>
  <si>
    <t>CARLOS DIAZ OSSA</t>
  </si>
  <si>
    <t>TUNCA EL MEDIO PARCELA</t>
  </si>
  <si>
    <t>AVENIDA CANAL DE CHACAO</t>
  </si>
  <si>
    <t>PARAISO CUICUICURA PARCELA</t>
  </si>
  <si>
    <t>LOS FISICOS, FUNDO DE CARMEN</t>
  </si>
  <si>
    <t>GENERAL DEL CANTO DEPTO507B</t>
  </si>
  <si>
    <t>GENERAL DEL CANTO DEPTO 107 B</t>
  </si>
  <si>
    <t>SANTA JUANA DEPTO 3B 401</t>
  </si>
  <si>
    <t>SAN VICENTE</t>
  </si>
  <si>
    <t>1 DE OCTIBRE</t>
  </si>
  <si>
    <t>SANCHO PANZA DEPTO 31</t>
  </si>
  <si>
    <t>LINGUE</t>
  </si>
  <si>
    <t xml:space="preserve">TIERRA DEL FUEGO CASA </t>
  </si>
  <si>
    <t>ARMANDO SANHUEZA</t>
  </si>
  <si>
    <t>CANAL DE CHACAO</t>
  </si>
  <si>
    <t>JOSE MILTON OJEDA EUGENIO</t>
  </si>
  <si>
    <t>VILUMILLA DEPTO C</t>
  </si>
  <si>
    <t>SITIO  A</t>
  </si>
  <si>
    <t>CAMINO DEL SOL</t>
  </si>
  <si>
    <t>BAQUEDANO</t>
  </si>
  <si>
    <t>SAN HERNAN, POBLACION EL PARQUE</t>
  </si>
  <si>
    <t xml:space="preserve">PEDRO SALINAS </t>
  </si>
  <si>
    <t>LA ESTANCIA, PORTAL MAIPO CASA 03780</t>
  </si>
  <si>
    <t>MANDARINO</t>
  </si>
  <si>
    <t>LOS FLAMENCOS</t>
  </si>
  <si>
    <t>QUETENA</t>
  </si>
  <si>
    <t>FRANCISCO BILBAO DEPTO 705</t>
  </si>
  <si>
    <t>RITO TINGUIRIRICA</t>
  </si>
  <si>
    <t>BILBAO, DON SEBASTIAN DE RAUQUEN</t>
  </si>
  <si>
    <t>CALLE LAGUNA ROJA</t>
  </si>
  <si>
    <t xml:space="preserve">6 1/2 SUR </t>
  </si>
  <si>
    <t>CAMINO INTERIOR</t>
  </si>
  <si>
    <t>AMSTERDAM</t>
  </si>
  <si>
    <t>MORANDE, EDIFICIO PLAZA CONSTITUCION</t>
  </si>
  <si>
    <t>SANTA MARIA DEPTO 402</t>
  </si>
  <si>
    <t>MAR DE WEDDELL</t>
  </si>
  <si>
    <t>27 1/2 ORIENTE</t>
  </si>
  <si>
    <t>LOS AVELLANOS</t>
  </si>
  <si>
    <t>GENERAL LEIGH</t>
  </si>
  <si>
    <t>POBLACION MANZANAL</t>
  </si>
  <si>
    <t>BRASILIA</t>
  </si>
  <si>
    <t>RITA GUERRERO/VILLA BERRIOS GUERRERO</t>
  </si>
  <si>
    <t>LAS MARAS</t>
  </si>
  <si>
    <t>BOYEN / VILLA BAQUEDANO</t>
  </si>
  <si>
    <t>VILLA LOS AROMOS</t>
  </si>
  <si>
    <t>AL VOLCAN DEPTO 409</t>
  </si>
  <si>
    <t>EL VATICANO</t>
  </si>
  <si>
    <t>22 1/2 NORTE</t>
  </si>
  <si>
    <t>25 ORIENTE</t>
  </si>
  <si>
    <t>MAR NEGRO</t>
  </si>
  <si>
    <t>BALMACEDA SECTOR LIMACHITO VALLE LA CAMPANA</t>
  </si>
  <si>
    <t>BRASILIA CASA 2</t>
  </si>
  <si>
    <t>LOTE 2 A EL PINO CAMINO LAS TRANCAS</t>
  </si>
  <si>
    <t>LOS TAJUBOS SECTOR DON MANUEL DE BOLDO</t>
  </si>
  <si>
    <t>LOS PETRELES AVES AUSTRALES</t>
  </si>
  <si>
    <t>YERBAS BUENAS</t>
  </si>
  <si>
    <t>ESTANISLAO DEL CANTO</t>
  </si>
  <si>
    <t>CONFEDERACION SUIZA</t>
  </si>
  <si>
    <t>25 Y 1/2 ORIENTE</t>
  </si>
  <si>
    <t>LOS NARANJOS</t>
  </si>
  <si>
    <t>BANDERA</t>
  </si>
  <si>
    <t>GENERAL LAGOS</t>
  </si>
  <si>
    <t xml:space="preserve">PASAJE EL BOSQUE </t>
  </si>
  <si>
    <t xml:space="preserve">MANUEL RIVERA PC 14 LOTE 4A </t>
  </si>
  <si>
    <t xml:space="preserve">PINTO </t>
  </si>
  <si>
    <t>FUNDO CAUTIN LOTE 7 SITIO</t>
  </si>
  <si>
    <t>CONDE DE LA CONQUISTA</t>
  </si>
  <si>
    <t>LOS ROMOS</t>
  </si>
  <si>
    <t>PUENTA ALTO</t>
  </si>
  <si>
    <t>031C</t>
  </si>
  <si>
    <t>SANTIGO</t>
  </si>
  <si>
    <t>ARICA</t>
  </si>
  <si>
    <t>FRUTILLAR</t>
  </si>
  <si>
    <t>HUALAIHUE</t>
  </si>
  <si>
    <t>CHIGUALLANTE</t>
  </si>
  <si>
    <t>CALBUCO</t>
  </si>
  <si>
    <t>LIMACHE</t>
  </si>
  <si>
    <t>VILLARICA</t>
  </si>
  <si>
    <t xml:space="preserve">SAN JOAQUIN </t>
  </si>
  <si>
    <t>OSORNO</t>
  </si>
  <si>
    <t>ALTO HOSPICIO</t>
  </si>
  <si>
    <t>MULCHEN</t>
  </si>
  <si>
    <t>CORONEL</t>
  </si>
  <si>
    <t>TOME</t>
  </si>
  <si>
    <t>NACIMIENTO</t>
  </si>
  <si>
    <t>BULNES</t>
  </si>
  <si>
    <t>PELARCO</t>
  </si>
  <si>
    <t>OVALLE</t>
  </si>
  <si>
    <t>LONCOCHE</t>
  </si>
  <si>
    <t>PURRANQUE</t>
  </si>
  <si>
    <t>MAULE</t>
  </si>
  <si>
    <t>PICHIDEGUA</t>
  </si>
  <si>
    <t>LINARES</t>
  </si>
  <si>
    <t>LONGAVI</t>
  </si>
  <si>
    <t>RETIRO</t>
  </si>
  <si>
    <t xml:space="preserve">IQUIQUE </t>
  </si>
  <si>
    <t>COLBUN</t>
  </si>
  <si>
    <t>SAN FERNANADO</t>
  </si>
  <si>
    <t>LOTA</t>
  </si>
  <si>
    <t>SAN FELIPE</t>
  </si>
  <si>
    <t>PANQUEHUE</t>
  </si>
  <si>
    <t>PETORCA</t>
  </si>
  <si>
    <t>LA LIGUA</t>
  </si>
  <si>
    <t>PUCON</t>
  </si>
  <si>
    <t>OLIVAR</t>
  </si>
  <si>
    <t>SANTA BARBARA</t>
  </si>
  <si>
    <t>POZO ALMONTE</t>
  </si>
  <si>
    <t>PUERTO OCTAY</t>
  </si>
  <si>
    <t>SAN JAVIER</t>
  </si>
  <si>
    <t>LAS CABRAS</t>
  </si>
  <si>
    <t>207B</t>
  </si>
  <si>
    <t>RIO BUENO</t>
  </si>
  <si>
    <t>GRANEROS</t>
  </si>
  <si>
    <t>LAJA</t>
  </si>
  <si>
    <t>PADRE LAS CASAS</t>
  </si>
  <si>
    <t>OLMUE</t>
  </si>
  <si>
    <t>CAUQUENES</t>
  </si>
  <si>
    <t>COINCO</t>
  </si>
  <si>
    <t>VILCUN</t>
  </si>
  <si>
    <t>LA CRUZ</t>
  </si>
  <si>
    <t>TRAIGUEN</t>
  </si>
  <si>
    <t>COLLIPULLI</t>
  </si>
  <si>
    <t>NOGALES</t>
  </si>
  <si>
    <t>LA CALERA</t>
  </si>
  <si>
    <t>VILLA ALEGRE</t>
  </si>
  <si>
    <t>1B</t>
  </si>
  <si>
    <t>QUILLOTA</t>
  </si>
  <si>
    <t>COLTAUCO</t>
  </si>
  <si>
    <t>TILTOCO</t>
  </si>
  <si>
    <t>LAUTARO</t>
  </si>
  <si>
    <t>ZAPALLAR</t>
  </si>
  <si>
    <t>POZO AL MONTE</t>
  </si>
  <si>
    <t>SAN CLEMENTE</t>
  </si>
  <si>
    <t>MASTAZAL</t>
  </si>
  <si>
    <t>DOÑIHUE</t>
  </si>
  <si>
    <t>ERIKA MAGDALENA GONZALEZ ARENAS</t>
  </si>
  <si>
    <t>MARIA SOLEDAD VALENZUELA MARQUINEZ</t>
  </si>
  <si>
    <t>RODRIGO VIDAL MARTIN LOPEZ</t>
  </si>
  <si>
    <t>MARIA TERESA LASO MATTA</t>
  </si>
  <si>
    <t>ERIKA ESCARATE GONZALEZ</t>
  </si>
  <si>
    <t>VICTOR HUGO FUENTEALBA VARGAS</t>
  </si>
  <si>
    <t>FERNANDO DANIEL IRIZAR ALVEAR</t>
  </si>
  <si>
    <t>RODRIGO HUMBERTO BUENO CAMPUSAN</t>
  </si>
  <si>
    <t>CLAUDIO MALDONADO POTTER</t>
  </si>
  <si>
    <t>JAIME ANTONIO SILVA GUTIERREZ</t>
  </si>
  <si>
    <t>JOHANN ALEXIS FIERRO PALMA</t>
  </si>
  <si>
    <t>MALILA DEL CARMEN GALINDO TORRES</t>
  </si>
  <si>
    <t>JAIME ESTEBAN GUTIERREZ GUAJARDO</t>
  </si>
  <si>
    <t>LUZ SANDRA MORENO SOTO</t>
  </si>
  <si>
    <t>JUAN CRISTOBAL DONOSO LARRAIN</t>
  </si>
  <si>
    <t>ANDREA NATALIA MUÑOZ SIMS</t>
  </si>
  <si>
    <t>CRISTIAN ANDRES VERA GUTIERREZ</t>
  </si>
  <si>
    <t>JORGE LUIS ROJAS RODRIGUEZ</t>
  </si>
  <si>
    <t>FRANCO ENRIQUE VALDES SAAVEDRA</t>
  </si>
  <si>
    <t>KATHERINE ALEJANDRA OBRIEN ARAYA</t>
  </si>
  <si>
    <t>RICARDO GONZALO PALMA HIDALGO</t>
  </si>
  <si>
    <t>MARIA CAROLINA PLAZA GUZMAN</t>
  </si>
  <si>
    <t>RAFAEL ANDRES ESPINOZA CARRASCO</t>
  </si>
  <si>
    <t>CHRISTIAN ANDRES EDUARDO ULLOA OLATE</t>
  </si>
  <si>
    <t>CRISTIAN MAURICIO URQUETA LOPEZ</t>
  </si>
  <si>
    <t>ALEJANDRO HERNAN OLEA MORALES</t>
  </si>
  <si>
    <t>FRANCIS MARYORY BRAVO PINO</t>
  </si>
  <si>
    <t>FELIPE ANTONIO MELLADO  ANDIAS</t>
  </si>
  <si>
    <t>JUAN CARLOS PENA MONTERO</t>
  </si>
  <si>
    <t>NICOLAS ANTONIO VIZCAINO ARISMENDI</t>
  </si>
  <si>
    <t>JORGE FABIAN LABRA ALBORNOZ</t>
  </si>
  <si>
    <t>HECTOR GUILLERMO CONTRERAS HORMAZABAL</t>
  </si>
  <si>
    <t>RASAMEL CARMELO FERNANDEZ BLANCO</t>
  </si>
  <si>
    <t>KARINA VICTORIA BUSTOS MENDEZ</t>
  </si>
  <si>
    <t>CHARLES EDWIN STONE GALLAGHER</t>
  </si>
  <si>
    <t>PAULA FERNANDA GONZALEZ TAPIA</t>
  </si>
  <si>
    <t>ANDREA PAZ BRAVO GONZALEZ</t>
  </si>
  <si>
    <t>FRANCISCO JAVIER MUÑOZ COX</t>
  </si>
  <si>
    <t>EGON CRISTIAN ESPINOZA GORNALL</t>
  </si>
  <si>
    <t>MARIA MACARENA CABIESES VALDES</t>
  </si>
  <si>
    <t>CLAUDIA ALEJANDRA BRAVO OLIVARES</t>
  </si>
  <si>
    <t>SANDRA OPAZO HERNANDEZ</t>
  </si>
  <si>
    <t>TRANSPORTES Y COMERCIALIZADORA VAGON LTDA</t>
  </si>
  <si>
    <t>JACQUELINE INES TAPIA VALDES</t>
  </si>
  <si>
    <t>JUAN ANTONIO QUINTRAL REYES</t>
  </si>
  <si>
    <t>GONZALO JAVIER HUENTEMILLA REBOLLEDO</t>
  </si>
  <si>
    <t>MACARENA PEREZ OJEDA</t>
  </si>
  <si>
    <t>FCO MIGUEL ROSEMBERG</t>
  </si>
  <si>
    <t>ANDRES ANSELMO AGUAYO DIAZ</t>
  </si>
  <si>
    <t>CAROLINA DEL CARMEN REYES MARTINEZ</t>
  </si>
  <si>
    <t>PAOLA ANDREA GONZALEZ JARAMILLO</t>
  </si>
  <si>
    <t>ANITA VALEZKA PONCE VARGAS</t>
  </si>
  <si>
    <t>ALDO RENZO IUVARA MORA</t>
  </si>
  <si>
    <t>ALERTO CLAUDIO TORRES ALVALOS</t>
  </si>
  <si>
    <t>CRISTIAN ALBERTO BELLES BELLES</t>
  </si>
  <si>
    <t>FIGUEROA HENRIQUEZ ELIANA</t>
  </si>
  <si>
    <t>PABLO JESUS GREZ HAQUIN</t>
  </si>
  <si>
    <t>MARCO ANTONIO BARRERA JARA</t>
  </si>
  <si>
    <t>ANTONIO IBARRA</t>
  </si>
  <si>
    <t xml:space="preserve">NICOLAS RODRIGO NERERO CERDA </t>
  </si>
  <si>
    <t>CARLOS ALBERTO LABBE RODRIGUEZ</t>
  </si>
  <si>
    <t>FRANCO ARENAS GARRIDO</t>
  </si>
  <si>
    <t>JOEGE ALEGRIA SILVA</t>
  </si>
  <si>
    <t>CAROLINA GONZALEZ ELMES</t>
  </si>
  <si>
    <t>ESTEBAN ZELADA VARGAS</t>
  </si>
  <si>
    <t>JORGE CAMPOS CASTRO</t>
  </si>
  <si>
    <t>MIGUEL ANGEL CASANOVA AYALA</t>
  </si>
  <si>
    <t>NICOLAS BRONFMAN</t>
  </si>
  <si>
    <t>TRANSPORTES CESAR GHOMEZ EIRL</t>
  </si>
  <si>
    <t>MARIA ANGELICA FUENTES SAAVEDRA</t>
  </si>
  <si>
    <t>JUAN PABLE SOTO OLIVARES</t>
  </si>
  <si>
    <t>FELIPE JAVIER DIAZ URZUA</t>
  </si>
  <si>
    <t>CRISTIAN SOTOMAYOR PIZARRO</t>
  </si>
  <si>
    <t>MARIA DE LOS ANGELES PINTO POOLEY</t>
  </si>
  <si>
    <t>DANIELA LARREA BAEZA</t>
  </si>
  <si>
    <t xml:space="preserve">FELIPE CAMPUSANO </t>
  </si>
  <si>
    <t>NELSON RODRIGUEZ NARANJO</t>
  </si>
  <si>
    <t xml:space="preserve">JORGE LIBERON FIERRO </t>
  </si>
  <si>
    <t>CECILIA ALARCON CARVAJAL</t>
  </si>
  <si>
    <t>RODRIGO MONTERO GONZALEZ</t>
  </si>
  <si>
    <t>MARCEL GARRIDO VERA</t>
  </si>
  <si>
    <t>JAIME EMMER REYES</t>
  </si>
  <si>
    <t>COMERCIALIZADORA ARISGRA</t>
  </si>
  <si>
    <t>OSCAR JIMENEZ MEDINA</t>
  </si>
  <si>
    <t>MARIA TERESA CACERES MORO</t>
  </si>
  <si>
    <t>FLORENCIA THORKELSEN</t>
  </si>
  <si>
    <t>IGNACIO SILVA ROSALES</t>
  </si>
  <si>
    <t>EUROCORP S.A</t>
  </si>
  <si>
    <t>PATRICIA NAVARRO TILLERIA</t>
  </si>
  <si>
    <t>MIRIAM DEL CARMEN CANTO DIAZ</t>
  </si>
  <si>
    <t>TERESA CACERES MORO</t>
  </si>
  <si>
    <t>PAULINA FRITZ BURGOS</t>
  </si>
  <si>
    <t>SERGIO MIRANDA VIDAL</t>
  </si>
  <si>
    <t>EDUARDO JORQUERA ZUNZUNEGUI</t>
  </si>
  <si>
    <t>MARIA INES GONZALEZ TAPIA</t>
  </si>
  <si>
    <t>PATRICIO OSOSRIO VERA</t>
  </si>
  <si>
    <t>JUAN GONZALEZ VARAS</t>
  </si>
  <si>
    <t>MARCO ANTONIO ROJAS HERNANADEZ</t>
  </si>
  <si>
    <t>EVA DEL CARMEN FORESTIN CORTES</t>
  </si>
  <si>
    <t>GERMAN LUIS OVALLE MADRID</t>
  </si>
  <si>
    <t>INVERSIONES ASESORIAS E INMIBILIARIA EL HUILLE SA</t>
  </si>
  <si>
    <t>SOCIEDAD SERVICIOS DE MANTENCION INTEGRAL LTDA</t>
  </si>
  <si>
    <t>JULIO BRITO MATURANA</t>
  </si>
  <si>
    <t>INMOBILIARIA E INVERSIONES COMOHUE LIMITADA</t>
  </si>
  <si>
    <t>CECILIA CERON CERON</t>
  </si>
  <si>
    <t>DANIEL GONZALEZ VICUÑA</t>
  </si>
  <si>
    <t>GONZALO JAVIER NORDETTI BRAVO</t>
  </si>
  <si>
    <t>PAOLA ARAYA CAICEO</t>
  </si>
  <si>
    <t>CARLOS ERDMANN GREEN</t>
  </si>
  <si>
    <t>PATRICIA TORO OCAMPO</t>
  </si>
  <si>
    <t>MARIA SOFIA AMENABAR EDWARDS</t>
  </si>
  <si>
    <t>MARIANO LABRA HERRERA</t>
  </si>
  <si>
    <t>GIANINA FREGOSI QUINTANO</t>
  </si>
  <si>
    <t>MARIA FRANCISCA LABRA VIDELA</t>
  </si>
  <si>
    <t>WILLIAM DAVISON SILVA</t>
  </si>
  <si>
    <t>JAVIERA FRANCISCA VALENZUELA NAVIA</t>
  </si>
  <si>
    <t>GABRIEL ROJAS GONZALEZ</t>
  </si>
  <si>
    <t>CLAUDIO MAGGI CAMPOS</t>
  </si>
  <si>
    <t>MARIA GRACIELA VIVEROS MANRIQUEZ</t>
  </si>
  <si>
    <t xml:space="preserve">INVERSIONES EL MELOCOTON LIMITADA </t>
  </si>
  <si>
    <t>MARIO PEREZ VILCHEZ</t>
  </si>
  <si>
    <t>RAMON GALEANO MORAGA DURAN</t>
  </si>
  <si>
    <t>ANDRES LAGOS CUEVAS</t>
  </si>
  <si>
    <t>MARINA MESA LOBOS</t>
  </si>
  <si>
    <t>GABRIEL LUIS CORTESE SAMPIERI</t>
  </si>
  <si>
    <t>ROBERTO DAVID SALAS VERGARA</t>
  </si>
  <si>
    <t>ANGELA FABIOLA RIQUELME TAPIA</t>
  </si>
  <si>
    <t>JEAN FUMIGACIONES LIMITADA</t>
  </si>
  <si>
    <t>VICTOR GABRIEL ESPINOZA CONCHA</t>
  </si>
  <si>
    <t>CARLOS ANTONIO RAMIREZ VASQUIEZ</t>
  </si>
  <si>
    <t>EMPRESA DE TRANSPORTE B.M.O LIMITADA</t>
  </si>
  <si>
    <t>CAMILA CAMPA GONZALEZ</t>
  </si>
  <si>
    <t>DAGOBERTO JOSE VASQUEZ ARANEDA</t>
  </si>
  <si>
    <t>CAMILA CUBILLOS CHIESA</t>
  </si>
  <si>
    <t>YAMILE CAROLINA EHIJO HAUVA</t>
  </si>
  <si>
    <t>MARCELO FELIPE ALVAREZ ROJAS</t>
  </si>
  <si>
    <t>SINERGIA INMOVILIARIA S.A</t>
  </si>
  <si>
    <t>HUGO PLACENCIO NARANJO</t>
  </si>
  <si>
    <t>MARCELA ANDREA SAAVEDRA FIGUEROA</t>
  </si>
  <si>
    <t>GERARDO ALVAREZ ZENTENO</t>
  </si>
  <si>
    <t>PAOLA DIAZ VEGA</t>
  </si>
  <si>
    <t>REIMUNDO SERGIO BENAVENTE ZALDIVAR</t>
  </si>
  <si>
    <t>ANA VERA CABRERA</t>
  </si>
  <si>
    <t>MARIA EUGENIA ZIJL DIAZ</t>
  </si>
  <si>
    <t>SOCIEDAD HERMANOS ALVAREZ SEGALI Y CIA LTDA</t>
  </si>
  <si>
    <t>CLAUDIA REINOSO HURTADO</t>
  </si>
  <si>
    <t>FELIX PAREDES GODOY</t>
  </si>
  <si>
    <t>JOSEFINA PEREZ INFANTE</t>
  </si>
  <si>
    <t>ELIZABETH FINKENBERGER PEZO</t>
  </si>
  <si>
    <t>WILSON CHUNQUE GAMBOA</t>
  </si>
  <si>
    <t>MAGDALENA QUIROZ ESCOBAR</t>
  </si>
  <si>
    <t>JANNIK HASS</t>
  </si>
  <si>
    <t>GABRIELA MAGUIRE VISCONTI</t>
  </si>
  <si>
    <t>PAULETTE COURBIS SANCHA</t>
  </si>
  <si>
    <t>FRANCISCO TURRILLAS PERALTA</t>
  </si>
  <si>
    <t>MANUEL SOTO CABALLERO</t>
  </si>
  <si>
    <t>MARCO SAQUEIDA VALDIVIESO</t>
  </si>
  <si>
    <t>DANIEL YARAD JADUE</t>
  </si>
  <si>
    <t>NICOLE ORELLANA CASTILLO</t>
  </si>
  <si>
    <t>RICARDO MELLA QUILODRAN</t>
  </si>
  <si>
    <t>MARIA CECILIA FANO ALVEAR</t>
  </si>
  <si>
    <t>RICHARD CORTES SALAZAR</t>
  </si>
  <si>
    <t>PABLO GONZALEZ RAMOS</t>
  </si>
  <si>
    <t>MONICA GUAJARDO TEJO</t>
  </si>
  <si>
    <t>OSCAR SAAVEDRA LIZAMA</t>
  </si>
  <si>
    <t>INMOBILIARIA POCURO CENTRO LIMITADA</t>
  </si>
  <si>
    <t>SERGIO ALVAREZ ASTETE</t>
  </si>
  <si>
    <t>SILVIA ESCUTI POPELKA</t>
  </si>
  <si>
    <t>BRESILDA SIERRA ARREAGA</t>
  </si>
  <si>
    <t>JUAN MONTECINOS  CARDONE</t>
  </si>
  <si>
    <t>MARIELA LEYTON CARDENAS</t>
  </si>
  <si>
    <t>FREDY CAROCA GODOY</t>
  </si>
  <si>
    <t>PATRICIO DOMINGUEZ BELTRAN</t>
  </si>
  <si>
    <t>SERGIO ARROYO HUAIQUIPAN</t>
  </si>
  <si>
    <t>CLAUDIO MADARIAGA LABRA</t>
  </si>
  <si>
    <t>JEANNETTE SALAZAR SOSA</t>
  </si>
  <si>
    <t>ILSE PONCE GALLARDO</t>
  </si>
  <si>
    <t>OSCAR JORQUERA GUTIERREZ</t>
  </si>
  <si>
    <t>VIVIANA ROXANA ALARCON VALENZUELA</t>
  </si>
  <si>
    <t>CAROLINA ALVAREZ VERGARA</t>
  </si>
  <si>
    <t>FRANCISCO JAVIER PEREZ EYSAGUIRRE</t>
  </si>
  <si>
    <t>CRISTIAN FUENTES VALENCIA</t>
  </si>
  <si>
    <t>AGUKERA E HIJOS LTDA</t>
  </si>
  <si>
    <t>ROBERTO LEIVA ALVAREZ</t>
  </si>
  <si>
    <t>CAMILO ALARCON ALARCON</t>
  </si>
  <si>
    <t>MANUEL GALLEGUILLOS YAÑEZ</t>
  </si>
  <si>
    <t>FRANCISCO ROJAS ROJAS</t>
  </si>
  <si>
    <t>LEONARDO ARANDA ARAOS</t>
  </si>
  <si>
    <t>VICENTE MARTINEZ</t>
  </si>
  <si>
    <t>ARTICULOS DEPORTIVOS FOURSPORT LIMITADA</t>
  </si>
  <si>
    <t>EMMA DONOSO ESPINAZA</t>
  </si>
  <si>
    <t>VERONICA MENDEZ SOSA</t>
  </si>
  <si>
    <t>PABLO TORRES VALLEJOS</t>
  </si>
  <si>
    <t>ANDRES VERGARA ORELLANA</t>
  </si>
  <si>
    <t>DANIELA JONES DONOSO</t>
  </si>
  <si>
    <t>PAULINA GUTIERREZ PEZO</t>
  </si>
  <si>
    <t>CRISTIAN GELDES TOLEDO</t>
  </si>
  <si>
    <t>CLAUDIO PINEDA REYES</t>
  </si>
  <si>
    <t>HERNAN RODRIGUEZ ARAYA</t>
  </si>
  <si>
    <t>CRISTOBAL UBILLA DE AGUIAR</t>
  </si>
  <si>
    <t>FERNANDO FUENTEALBA GUTIERREZ</t>
  </si>
  <si>
    <t>MARCIAL CANALES CACERES</t>
  </si>
  <si>
    <t>SERGIO URETA</t>
  </si>
  <si>
    <t>JUAN PABLO LOPEZ SILVA</t>
  </si>
  <si>
    <t>MARIA PAZ CADIZ DOMINGUEZ</t>
  </si>
  <si>
    <t>LILIAN SAUD</t>
  </si>
  <si>
    <t>EVELYN RIVAS VALDEVERDE</t>
  </si>
  <si>
    <t>CARLOS LEIGHTON BUSTAMANTE</t>
  </si>
  <si>
    <t>CLAUDIA ALVAREZ SILVA</t>
  </si>
  <si>
    <t>NATALIA SANHUEZA MARTINEZ</t>
  </si>
  <si>
    <t>JONATHAN CAMHI FRITZ</t>
  </si>
  <si>
    <t>ANDREA PAREDES FEHRMAN</t>
  </si>
  <si>
    <t>ALEJANDRO SILVA TAPIA</t>
  </si>
  <si>
    <t>ARMANDO CONTRERAS GONZALEZ</t>
  </si>
  <si>
    <t>ANDREA AZOCAR SANDOVAL</t>
  </si>
  <si>
    <t>CRISTIAN NAVARRO PALACION</t>
  </si>
  <si>
    <t>SOLEDAD LAMA MONDRIA</t>
  </si>
  <si>
    <t>SERGIO ORELLANA</t>
  </si>
  <si>
    <t>I COMPAÑÍA LIMITADA</t>
  </si>
  <si>
    <t>PAULINA DZIEJARSKI SURGA</t>
  </si>
  <si>
    <t>JUAN FRANCISCO GARCES BUSTAMANTE</t>
  </si>
  <si>
    <t>RODOLFO GALVEZ PAREDES</t>
  </si>
  <si>
    <t>RAUL SMITH PLAZA</t>
  </si>
  <si>
    <t>PATRICIO TAMAYO ARMILJO</t>
  </si>
  <si>
    <t>EMPRESA DE TRANSPORTE MARISEL SIMONETTI VILA</t>
  </si>
  <si>
    <t>JEANNETTE SOTO VASQUEZ</t>
  </si>
  <si>
    <t>URETA Y ARQUEROS LIMITADA</t>
  </si>
  <si>
    <t>BENEDICTO CACERES ALLENDE</t>
  </si>
  <si>
    <t>IBAR SILVA DONOSO</t>
  </si>
  <si>
    <t>MAURICIO RUIZ TAGLE</t>
  </si>
  <si>
    <t>CRYSTYNE NAVARRO SOTO</t>
  </si>
  <si>
    <t>PILOTO</t>
  </si>
  <si>
    <t xml:space="preserve">CASA </t>
  </si>
  <si>
    <t>QUILIN, DPTO E-31</t>
  </si>
  <si>
    <t>ALONSO DE CORDOVA, 321 Y 322</t>
  </si>
  <si>
    <t>AVENIDA PRESIDENTE KENNEDY, DPTO 172/C</t>
  </si>
  <si>
    <t>AVENIDA PRESIDENTE KENNEDY, OF 907</t>
  </si>
  <si>
    <t xml:space="preserve">SAN ISIDRO, PLAZA SAN ISIDRO </t>
  </si>
  <si>
    <t>SAN PABLO DPTO 2617</t>
  </si>
  <si>
    <t>DIAGONAL SANTA IRENE</t>
  </si>
  <si>
    <t>SAN PABLO, DPTO 601, EDIFICIO ECOPLAZA</t>
  </si>
  <si>
    <t>GRECIA, DPTO 1104, PARQUE ORIENTE , ETAPA I</t>
  </si>
  <si>
    <t>SAN LUIS INTERIOR, CASA 53</t>
  </si>
  <si>
    <t>JUAREZ, DPTO 2008</t>
  </si>
  <si>
    <t>LAS HUALTATAS, DTPO 104</t>
  </si>
  <si>
    <t>JORGE LUCO</t>
  </si>
  <si>
    <t>LAS URBINAS, DPTO 6, PISO 3</t>
  </si>
  <si>
    <t>PASAJE VASCO DE GAMA</t>
  </si>
  <si>
    <t>NUEVA PROVIDENCIA, DTPO 603</t>
  </si>
  <si>
    <t>PASAJE KUYEN</t>
  </si>
  <si>
    <t>AV. LARRAIN, CASA I</t>
  </si>
  <si>
    <t>ANTUPIREN, CASA H</t>
  </si>
  <si>
    <t>CATEDRAL 1</t>
  </si>
  <si>
    <t>EL SALTO, DPTO 404, EDIFICIO 9, BOSQUES DE LA PIRAMIDE</t>
  </si>
  <si>
    <t>PASAJE EL OTOÑAL</t>
  </si>
  <si>
    <t>CAMINO SUPERIOR, ST 5 MANZANA C</t>
  </si>
  <si>
    <t>LORD COCHRANE, DPTO 707</t>
  </si>
  <si>
    <t>CASTILLO URIZAR , C 23, SANTA CAROLINA</t>
  </si>
  <si>
    <t>FRAY ANGELICO, DPTO 218, EDIFICIO TIZANO</t>
  </si>
  <si>
    <t>MORANDE , DEPTO  317-B</t>
  </si>
  <si>
    <t>EL LIBANO</t>
  </si>
  <si>
    <t>PASAJE CHACALLUTA</t>
  </si>
  <si>
    <t>OCTAVA AVENIDA, DPTO 1707, EDIFICIO PARQUE DON DANIEL</t>
  </si>
  <si>
    <t>PASAJE PONCE DE ZAMORA</t>
  </si>
  <si>
    <t>CAMINO SAN ALBERTO HURTADO, CAMINO MELIPILLA</t>
  </si>
  <si>
    <t>AV. LAS PERDICES</t>
  </si>
  <si>
    <t>ALCALDE PEDRO ALARCON, EX ESTRELLA POLAR</t>
  </si>
  <si>
    <t>SANTA ISABEL DPTO 1705</t>
  </si>
  <si>
    <t>TUPUNGATO DPTO 102</t>
  </si>
  <si>
    <t>MILLANTUE</t>
  </si>
  <si>
    <t>WILLIE ARTHUR 204</t>
  </si>
  <si>
    <t>LEON</t>
  </si>
  <si>
    <t>LO CRUZAT, DPTO 122</t>
  </si>
  <si>
    <t>EXEQUIEL FONTECILLA</t>
  </si>
  <si>
    <t>LAS LUCIERNAGAS CASA B</t>
  </si>
  <si>
    <t>AVENIDA ESPAÑA DPTO 76</t>
  </si>
  <si>
    <t>SAN FRANCISCO DPTO 416</t>
  </si>
  <si>
    <t>CALLE NUEVA PARVA, DPTO 301-A</t>
  </si>
  <si>
    <t>TABANCURA DEPTO 1602</t>
  </si>
  <si>
    <t>LAS BELLOTAS  DEPTO 506</t>
  </si>
  <si>
    <t>CARMEN DEPTO 1203</t>
  </si>
  <si>
    <t xml:space="preserve">RUBENS </t>
  </si>
  <si>
    <t>CALLE LLICO, DPTO 32</t>
  </si>
  <si>
    <t>CAMILO MORI</t>
  </si>
  <si>
    <t>LOS AGUSTINOS SUR</t>
  </si>
  <si>
    <t>GENERAL LAS HERAS, DPTO 207</t>
  </si>
  <si>
    <t>PASAJE LOS BEDUINOS 8, LOS LLANOS DE MAIPUI</t>
  </si>
  <si>
    <t>CERRO COLORADO DEPTO 33</t>
  </si>
  <si>
    <t>CORDILLERA DOMEYKO</t>
  </si>
  <si>
    <t>OHIGGINS , DEPTO 628 BODEGA 283</t>
  </si>
  <si>
    <t>HERNANDO DE MAGALLANES, DEPTOC</t>
  </si>
  <si>
    <t>ARAUCANIA, PUERTA DEL SOL</t>
  </si>
  <si>
    <t>JOFRE DEPTO 408 BODEGA 121</t>
  </si>
  <si>
    <t xml:space="preserve">PASAJE ALCAZAR </t>
  </si>
  <si>
    <t>SUAREZ MUJICA DEPTO83</t>
  </si>
  <si>
    <t>PASAJE MEZQUITA 0505 PARQUE CENTRAL</t>
  </si>
  <si>
    <t>CAMELIAS PC5 LT 14, LOTEO</t>
  </si>
  <si>
    <t>LO CRUZAT  DEPTO 133</t>
  </si>
  <si>
    <t>LA PALAUTA 7810</t>
  </si>
  <si>
    <t>AV. COLOMBIA DEPTO 701</t>
  </si>
  <si>
    <t>AVENIDA PORTALES DEPTO 3</t>
  </si>
  <si>
    <t>CONDELL DEPTO 1111</t>
  </si>
  <si>
    <t>VALLE GENEROSO</t>
  </si>
  <si>
    <t>AV.KENNEDY DEPTO 151C</t>
  </si>
  <si>
    <t>NUEVA MATTE</t>
  </si>
  <si>
    <t>CAMINO AL VOLCAN  LOTEO 1 SITIO 36</t>
  </si>
  <si>
    <t>TORIBIO LARRAIN CASA 19</t>
  </si>
  <si>
    <t>JARDIN ALTO</t>
  </si>
  <si>
    <t>LOS ALERCE DEPTO  307</t>
  </si>
  <si>
    <t>LOS ABEDULES LOTE E6, ALTO LAS FLORES</t>
  </si>
  <si>
    <t>VICTOR RAE DEPTO 34</t>
  </si>
  <si>
    <t xml:space="preserve">ALUMNIA </t>
  </si>
  <si>
    <t>SANTA VICTORIA DEPTO 330</t>
  </si>
  <si>
    <t>CARLOS XII, DPTO 1601-A</t>
  </si>
  <si>
    <t>ALCALDE EDUARDO CASTILLO VELASCO DEPTO 23</t>
  </si>
  <si>
    <t>NUEVA ANDRES BELLO  , EDIFICIO VIVACETA II ETAPA</t>
  </si>
  <si>
    <t>SAN ISIDRO DEPTO 1302</t>
  </si>
  <si>
    <t>SEPTIMA AVENIDA DEPTO 707</t>
  </si>
  <si>
    <t>MARIA TERESA DEPTO 1806</t>
  </si>
  <si>
    <t>ALTO DEL RIO, VILLA SANTA MARIA DE MAIPU</t>
  </si>
  <si>
    <t xml:space="preserve">FROILAN ROA DELTP 106B </t>
  </si>
  <si>
    <t>DR. RAMON CORVALAN MERGAREJO DEPTO 8</t>
  </si>
  <si>
    <t>CORDILLERA DE DOMEYKO</t>
  </si>
  <si>
    <t>PASAJE OSCAR CASTRO, VILLA OJOS DEL SALADO</t>
  </si>
  <si>
    <t>MONTE VERDE ORIENTE</t>
  </si>
  <si>
    <t>MARTA BRUNET</t>
  </si>
  <si>
    <t>AMUNATEGUI TEPTO 902, TORRE TOGA</t>
  </si>
  <si>
    <t>ROSAL DEPTO 52</t>
  </si>
  <si>
    <t>ABEL GONZALEZ 120</t>
  </si>
  <si>
    <t>PINOT CASA DE LA VIÑA</t>
  </si>
  <si>
    <t>AV. AMERICO VESPUCIO DEPTO 507</t>
  </si>
  <si>
    <t>PURISIMA</t>
  </si>
  <si>
    <t>REAL AUDENCIA DEPTO 308</t>
  </si>
  <si>
    <t>EL ROSARIO 0175 LOTE</t>
  </si>
  <si>
    <t>BRISTOL CONJUNTO INGLES</t>
  </si>
  <si>
    <t>HERNANADO DE MAGALLANES DEPTO 31</t>
  </si>
  <si>
    <t>MANUEL TOCORNAL DEPTO 532</t>
  </si>
  <si>
    <t>AVDA. SANTA MARIA</t>
  </si>
  <si>
    <t>MAGDALENA DEPTO 34</t>
  </si>
  <si>
    <t>LOS LIMONEROS</t>
  </si>
  <si>
    <t>SIMON BOLIVAR DEPTO1</t>
  </si>
  <si>
    <t>COLON DEPTO 18</t>
  </si>
  <si>
    <t>PEDRO FONTOVA DEPTO 504</t>
  </si>
  <si>
    <t>CALLE HUGO MOYA MUÑOZ</t>
  </si>
  <si>
    <t>CABERNET - ALTO DE LO OLANELLA- CONDOMINIO DEHESA DE LA VIÑA</t>
  </si>
  <si>
    <t>MALAQUIAS CONCHA DEPTO 515</t>
  </si>
  <si>
    <t>SAN PIO X OF 1103 Y 1102 EDIFICIO CONEXIÓN</t>
  </si>
  <si>
    <t>DIAGONAL PARAGUAY DEPTO 303</t>
  </si>
  <si>
    <t>MANUEL BARROS BORGOÑA OF 71</t>
  </si>
  <si>
    <t>MUÑOZ GAMERO</t>
  </si>
  <si>
    <t>ERNESTO MUZARD DEPTO 602</t>
  </si>
  <si>
    <t>ELOY ROSALES</t>
  </si>
  <si>
    <t xml:space="preserve">PARQUE DEL VALLE </t>
  </si>
  <si>
    <t>PASAJE TRESCIENTOS SEIS H</t>
  </si>
  <si>
    <t>VASCONIA DEPTO 203</t>
  </si>
  <si>
    <t>OBISPO RAMON ANGEL JARA</t>
  </si>
  <si>
    <t>AVENIDA 3 PONIENTE</t>
  </si>
  <si>
    <t>PASAJE LOS PERALES</t>
  </si>
  <si>
    <t>LOS LICENCIADOS</t>
  </si>
  <si>
    <t>VICUÑA MACKENNA DEPTO 132</t>
  </si>
  <si>
    <t>DIAGONAL PARAGUAY 210E</t>
  </si>
  <si>
    <t>SANTA RAQUEL</t>
  </si>
  <si>
    <t xml:space="preserve">BARRIO PRIVADO ALTO SACRAMENTO KM </t>
  </si>
  <si>
    <t>AV. INGENIERO EDUARDO DOMINGUEZ</t>
  </si>
  <si>
    <t>REY ALBERTO DEPTO 402</t>
  </si>
  <si>
    <t>JUAN FRANCISCO GONZALEZ CASA C</t>
  </si>
  <si>
    <t>PASAJE EL AVELLANO DEPTO 23 DE LA MANZANAC</t>
  </si>
  <si>
    <t xml:space="preserve">CAMINO EL SAUCE PARCELACION EL CONVENTO </t>
  </si>
  <si>
    <t>LOS PIRINEOS DEPTO 701</t>
  </si>
  <si>
    <t>MELCHOR</t>
  </si>
  <si>
    <t>AV AMERICO VESPUCIO</t>
  </si>
  <si>
    <t>PARIS DEPTO 601</t>
  </si>
  <si>
    <t>JUAN ENRIQUE CONCHA DEPTO 502A</t>
  </si>
  <si>
    <t>DIEGO DE ALMAGRO DEPTO 401</t>
  </si>
  <si>
    <t>MACUL DEPTO 11</t>
  </si>
  <si>
    <t>SAN PABLO DEPTO 504</t>
  </si>
  <si>
    <t>PASAJE OSOSRNO</t>
  </si>
  <si>
    <t>PORTUGAL DEPTO 415</t>
  </si>
  <si>
    <t>REIMUNDO LARRAIN DEPTO 212</t>
  </si>
  <si>
    <t>AVENIDA MATTA DEPTO 74</t>
  </si>
  <si>
    <t>COLIQUEO</t>
  </si>
  <si>
    <t>CALLE TEATRO RECOLETA DEPTO 12</t>
  </si>
  <si>
    <t>PLAZA LOS NARANJOS , VILLA PORTALES</t>
  </si>
  <si>
    <t>VALENZUELA CASTILLO DEPTO 702</t>
  </si>
  <si>
    <t>PASAJE PUEBLO NUEVO</t>
  </si>
  <si>
    <t>FUNDO LOMA BLANCA , CONDOMINIO LOS FUNDADORES</t>
  </si>
  <si>
    <t>STA TERESA JOURNET DE IBAR</t>
  </si>
  <si>
    <t>LAS HORTENCIAS</t>
  </si>
  <si>
    <t>AVENIDA LA MONTAÑA CASA 116-B</t>
  </si>
  <si>
    <t>BERLIN 712 D</t>
  </si>
  <si>
    <t>VADO AZUL</t>
  </si>
  <si>
    <t>CALLE MIRAFLORES, SECTOR MALLOCO</t>
  </si>
  <si>
    <t>AV. ELEODORO YAÑEZ DEPTO 201</t>
  </si>
  <si>
    <t>PASAJE MAURITANIA, VILLA PEHUEN VI</t>
  </si>
  <si>
    <t>JOSE MANUEL INFANTE DEPTO 708</t>
  </si>
  <si>
    <t>EXEQUIEL FERNANDEZ DEPTO 204A</t>
  </si>
  <si>
    <t>LORD COCHRANE DEPTO 277</t>
  </si>
  <si>
    <t>AV.MEXICO</t>
  </si>
  <si>
    <t>AVDA GRACIA, EDIFICIO PARQUE ORIENTE II</t>
  </si>
  <si>
    <t>LOS HIBISCUS PONIENTE</t>
  </si>
  <si>
    <t>SAZIE 2021</t>
  </si>
  <si>
    <t>EL ALGARROBO 5755</t>
  </si>
  <si>
    <t>PARQUE MAIHUE</t>
  </si>
  <si>
    <t>SAN JUAN DE LUZ , DPTO 101</t>
  </si>
  <si>
    <t>MALLOA</t>
  </si>
  <si>
    <t>SAN ISIDRO DEPTO 234 EDIFICIO ALTO SAN ISIDRO</t>
  </si>
  <si>
    <t xml:space="preserve">VICUÑA MACKENNA DEPTO </t>
  </si>
  <si>
    <t>VERGARA DEPTO 586</t>
  </si>
  <si>
    <t>PASAJE LOS CHIRIGUES</t>
  </si>
  <si>
    <t>AV.KENNEDY TORREA DEPTO 1802</t>
  </si>
  <si>
    <t>CALLE SANTA LAURA</t>
  </si>
  <si>
    <t>AV CIRCUNVALACION</t>
  </si>
  <si>
    <t>AV. JAIME GUZMAN ERRAZURIZ DEPTO 404</t>
  </si>
  <si>
    <t>CHILE ESPAÑA DEPTO 902</t>
  </si>
  <si>
    <t>CONDOMINIO SANTA ELENA</t>
  </si>
  <si>
    <t>AVDA MACUL DEPTO 1402 TORRE A</t>
  </si>
  <si>
    <t>AV PROVIDENCIA DEPTO 408</t>
  </si>
  <si>
    <t>HUERFANOS DEPTO 57C</t>
  </si>
  <si>
    <t>LINCOYAN DEPTO 304</t>
  </si>
  <si>
    <t>SUAREZ MUJICA DEPTO 411</t>
  </si>
  <si>
    <t>EL BOSQUE- EL OLIVAR EX PEDREGAL</t>
  </si>
  <si>
    <t>PADRE ERRAZURIZ</t>
  </si>
  <si>
    <t>MORANDE DEPTO 580</t>
  </si>
  <si>
    <t>SANTA BEATRIZ 81</t>
  </si>
  <si>
    <t>SANTA JULIA DEPTO 45</t>
  </si>
  <si>
    <t>VATICANO DEPTO 52</t>
  </si>
  <si>
    <t>EL ATAJO</t>
  </si>
  <si>
    <t>NUEVA PROVIDENCIA DEPTO 902B</t>
  </si>
  <si>
    <t>PEDRO CANISIO DEPTO 802</t>
  </si>
  <si>
    <t>TERESA VIAL DEPTO 1114</t>
  </si>
  <si>
    <t>ALONSO DE CORDOVA DEPTO 108</t>
  </si>
  <si>
    <t>PASAJE BATALLA DE YUNGAY</t>
  </si>
  <si>
    <t>AVENIDA CAMINO CENTRAÑ DEPTO 21</t>
  </si>
  <si>
    <t>LOS ARQUITECTOS</t>
  </si>
  <si>
    <t>MENSIA DE LOS NIDOS 242B</t>
  </si>
  <si>
    <t xml:space="preserve">GRAN MISION </t>
  </si>
  <si>
    <t>SANTA ELENA HUECHURABA DEPTO 202D</t>
  </si>
  <si>
    <t>INDEPENDENCIA DEPTO 703B</t>
  </si>
  <si>
    <t>BERGEN DEPTO 205</t>
  </si>
  <si>
    <t>PASAJE LOS FRUTOS</t>
  </si>
  <si>
    <t>PINTOR JOSE GIL CASTRO</t>
  </si>
  <si>
    <t>MATUCANA</t>
  </si>
  <si>
    <t>SAN IGNACIO DED LOYOLA DEPTO 76B</t>
  </si>
  <si>
    <t>CARLOS XII DEPTO 120</t>
  </si>
  <si>
    <t>EL ARRIERO</t>
  </si>
  <si>
    <t xml:space="preserve">NICOLAS PALACIO </t>
  </si>
  <si>
    <t>JOSE DOMINGO CAÑAS DEPTO 1501</t>
  </si>
  <si>
    <t>GRAN AVENIDA DEPTO 913</t>
  </si>
  <si>
    <t>MARSELLA</t>
  </si>
  <si>
    <t xml:space="preserve">BRISAS PONIENTE </t>
  </si>
  <si>
    <t>CALLE EL TIBET</t>
  </si>
  <si>
    <t>LA CISTERNAS</t>
  </si>
  <si>
    <t>ISLA DE AMIPO</t>
  </si>
  <si>
    <t>N_SOL_CLIENTE</t>
  </si>
</sst>
</file>

<file path=xl/styles.xml><?xml version="1.0" encoding="utf-8"?>
<styleSheet xmlns="http://schemas.openxmlformats.org/spreadsheetml/2006/main">
  <numFmts count="5">
    <numFmt numFmtId="164" formatCode="&quot;$&quot;#,##0"/>
    <numFmt numFmtId="165" formatCode="[$$-340A]\ #,##0"/>
    <numFmt numFmtId="166" formatCode="dd/mm/yyyy;@"/>
    <numFmt numFmtId="167" formatCode="&quot;$&quot;\ #,##0;[Red]\-&quot;$&quot;\ #,##0"/>
    <numFmt numFmtId="168" formatCode="&quot;$&quot;\ #,##0"/>
  </numFmts>
  <fonts count="35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sz val="8"/>
      <name val="Calibri"/>
      <family val="2"/>
    </font>
    <font>
      <sz val="8"/>
      <color theme="1"/>
      <name val="Calibri"/>
      <family val="2"/>
    </font>
    <font>
      <b/>
      <sz val="8"/>
      <color indexed="8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color indexed="81"/>
      <name val="Tahoma"/>
      <family val="2"/>
    </font>
    <font>
      <b/>
      <sz val="10"/>
      <color indexed="8"/>
      <name val="Arial"/>
      <family val="2"/>
    </font>
    <font>
      <sz val="8"/>
      <color indexed="10"/>
      <name val="Calibri"/>
      <family val="2"/>
    </font>
    <font>
      <sz val="7.5"/>
      <color theme="1"/>
      <name val="Arial"/>
      <family val="2"/>
    </font>
    <font>
      <sz val="11"/>
      <name val="Calibri"/>
      <family val="2"/>
      <scheme val="minor"/>
    </font>
    <font>
      <sz val="8"/>
      <color rgb="FF545454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FF0000"/>
      <name val="Calibri"/>
      <family val="2"/>
    </font>
    <font>
      <sz val="9"/>
      <name val="Calibri"/>
      <family val="2"/>
    </font>
    <font>
      <sz val="9"/>
      <color indexed="8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Calibri"/>
      <family val="2"/>
    </font>
    <font>
      <sz val="9"/>
      <color rgb="FF000000"/>
      <name val="Calibri"/>
      <family val="2"/>
      <scheme val="minor"/>
    </font>
    <font>
      <sz val="9"/>
      <color rgb="FFFF0000"/>
      <name val="Calibri"/>
      <family val="2"/>
    </font>
    <font>
      <sz val="8"/>
      <color indexed="8"/>
      <name val="Cambria"/>
      <family val="1"/>
      <scheme val="major"/>
    </font>
    <font>
      <sz val="8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color theme="1"/>
      <name val="Consolas"/>
      <family val="3"/>
    </font>
    <font>
      <sz val="8"/>
      <color rgb="FFFF0000"/>
      <name val="Cambria"/>
      <family val="1"/>
      <scheme val="major"/>
    </font>
    <font>
      <u/>
      <sz val="11"/>
      <color theme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4">
    <xf numFmtId="0" fontId="0" fillId="0" borderId="0"/>
    <xf numFmtId="0" fontId="10" fillId="0" borderId="0"/>
    <xf numFmtId="0" fontId="25" fillId="0" borderId="28" applyNumberFormat="0" applyFill="0" applyAlignment="0" applyProtection="0"/>
    <xf numFmtId="0" fontId="34" fillId="0" borderId="0" applyNumberFormat="0" applyFill="0" applyBorder="0" applyAlignment="0" applyProtection="0">
      <alignment vertical="top"/>
      <protection locked="0"/>
    </xf>
  </cellStyleXfs>
  <cellXfs count="445">
    <xf numFmtId="0" fontId="0" fillId="0" borderId="0" xfId="0"/>
    <xf numFmtId="0" fontId="1" fillId="0" borderId="1" xfId="0" applyFont="1" applyFill="1" applyBorder="1"/>
    <xf numFmtId="49" fontId="1" fillId="0" borderId="1" xfId="0" applyNumberFormat="1" applyFont="1" applyFill="1" applyBorder="1"/>
    <xf numFmtId="49" fontId="2" fillId="0" borderId="1" xfId="0" applyNumberFormat="1" applyFont="1" applyFill="1" applyBorder="1"/>
    <xf numFmtId="0" fontId="2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3" fillId="0" borderId="1" xfId="0" applyFont="1" applyFill="1" applyBorder="1"/>
    <xf numFmtId="0" fontId="5" fillId="0" borderId="1" xfId="0" applyFont="1" applyFill="1" applyBorder="1"/>
    <xf numFmtId="0" fontId="6" fillId="0" borderId="1" xfId="0" applyFont="1" applyFill="1" applyBorder="1"/>
    <xf numFmtId="0" fontId="5" fillId="0" borderId="4" xfId="0" applyFont="1" applyFill="1" applyBorder="1"/>
    <xf numFmtId="0" fontId="5" fillId="0" borderId="5" xfId="0" applyFont="1" applyFill="1" applyBorder="1"/>
    <xf numFmtId="0" fontId="7" fillId="0" borderId="5" xfId="0" applyFont="1" applyFill="1" applyBorder="1"/>
    <xf numFmtId="0" fontId="5" fillId="0" borderId="6" xfId="0" applyFont="1" applyFill="1" applyBorder="1"/>
    <xf numFmtId="0" fontId="6" fillId="0" borderId="5" xfId="0" applyFont="1" applyFill="1" applyBorder="1"/>
    <xf numFmtId="0" fontId="6" fillId="0" borderId="7" xfId="0" applyFont="1" applyFill="1" applyBorder="1"/>
    <xf numFmtId="0" fontId="1" fillId="0" borderId="1" xfId="0" applyFont="1" applyFill="1" applyBorder="1" applyAlignment="1">
      <alignment horizontal="right"/>
    </xf>
    <xf numFmtId="0" fontId="0" fillId="0" borderId="0" xfId="0" applyFill="1"/>
    <xf numFmtId="3" fontId="1" fillId="0" borderId="1" xfId="0" applyNumberFormat="1" applyFont="1" applyFill="1" applyBorder="1"/>
    <xf numFmtId="3" fontId="2" fillId="0" borderId="1" xfId="0" applyNumberFormat="1" applyFont="1" applyFill="1" applyBorder="1"/>
    <xf numFmtId="0" fontId="2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1" fontId="1" fillId="0" borderId="1" xfId="0" applyNumberFormat="1" applyFont="1" applyFill="1" applyBorder="1"/>
    <xf numFmtId="2" fontId="2" fillId="0" borderId="1" xfId="0" applyNumberFormat="1" applyFont="1" applyFill="1" applyBorder="1"/>
    <xf numFmtId="0" fontId="0" fillId="0" borderId="1" xfId="0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14" fontId="1" fillId="0" borderId="1" xfId="0" applyNumberFormat="1" applyFont="1" applyFill="1" applyBorder="1"/>
    <xf numFmtId="0" fontId="5" fillId="0" borderId="1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49" fontId="6" fillId="0" borderId="5" xfId="1" applyNumberFormat="1" applyFont="1" applyFill="1" applyBorder="1" applyAlignment="1" applyProtection="1">
      <alignment horizontal="right"/>
      <protection locked="0"/>
    </xf>
    <xf numFmtId="3" fontId="5" fillId="0" borderId="1" xfId="0" applyNumberFormat="1" applyFont="1" applyFill="1" applyBorder="1"/>
    <xf numFmtId="0" fontId="5" fillId="0" borderId="4" xfId="0" applyFont="1" applyFill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7" fillId="0" borderId="5" xfId="0" applyFont="1" applyFill="1" applyBorder="1" applyAlignment="1">
      <alignment horizontal="right"/>
    </xf>
    <xf numFmtId="0" fontId="5" fillId="0" borderId="6" xfId="0" applyFont="1" applyFill="1" applyBorder="1" applyAlignment="1">
      <alignment horizontal="right"/>
    </xf>
    <xf numFmtId="3" fontId="5" fillId="0" borderId="5" xfId="0" applyNumberFormat="1" applyFont="1" applyFill="1" applyBorder="1"/>
    <xf numFmtId="0" fontId="6" fillId="0" borderId="5" xfId="0" applyFont="1" applyFill="1" applyBorder="1" applyAlignment="1">
      <alignment horizontal="right"/>
    </xf>
    <xf numFmtId="49" fontId="11" fillId="0" borderId="5" xfId="0" applyNumberFormat="1" applyFont="1" applyFill="1" applyBorder="1" applyAlignment="1" applyProtection="1">
      <alignment horizontal="right"/>
      <protection locked="0"/>
    </xf>
    <xf numFmtId="0" fontId="5" fillId="0" borderId="5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right"/>
    </xf>
    <xf numFmtId="164" fontId="1" fillId="0" borderId="1" xfId="0" applyNumberFormat="1" applyFont="1" applyFill="1" applyBorder="1"/>
    <xf numFmtId="1" fontId="2" fillId="0" borderId="1" xfId="0" applyNumberFormat="1" applyFont="1" applyFill="1" applyBorder="1"/>
    <xf numFmtId="0" fontId="13" fillId="0" borderId="8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textRotation="90" wrapText="1"/>
    </xf>
    <xf numFmtId="0" fontId="13" fillId="0" borderId="1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49" fontId="13" fillId="0" borderId="11" xfId="0" applyNumberFormat="1" applyFont="1" applyFill="1" applyBorder="1" applyAlignment="1">
      <alignment horizontal="center" vertical="center" wrapText="1"/>
    </xf>
    <xf numFmtId="49" fontId="13" fillId="0" borderId="9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textRotation="90" wrapText="1"/>
    </xf>
    <xf numFmtId="165" fontId="1" fillId="0" borderId="1" xfId="0" applyNumberFormat="1" applyFont="1" applyFill="1" applyBorder="1" applyAlignment="1"/>
    <xf numFmtId="49" fontId="1" fillId="0" borderId="1" xfId="0" applyNumberFormat="1" applyFont="1" applyFill="1" applyBorder="1" applyAlignment="1">
      <alignment horizontal="right"/>
    </xf>
    <xf numFmtId="0" fontId="1" fillId="0" borderId="5" xfId="0" applyFont="1" applyFill="1" applyBorder="1"/>
    <xf numFmtId="2" fontId="1" fillId="0" borderId="1" xfId="0" applyNumberFormat="1" applyFont="1" applyFill="1" applyBorder="1"/>
    <xf numFmtId="165" fontId="2" fillId="0" borderId="1" xfId="0" applyNumberFormat="1" applyFont="1" applyFill="1" applyBorder="1"/>
    <xf numFmtId="14" fontId="2" fillId="0" borderId="1" xfId="0" applyNumberFormat="1" applyFont="1" applyFill="1" applyBorder="1"/>
    <xf numFmtId="49" fontId="2" fillId="0" borderId="1" xfId="0" applyNumberFormat="1" applyFont="1" applyFill="1" applyBorder="1" applyAlignment="1">
      <alignment horizontal="right"/>
    </xf>
    <xf numFmtId="165" fontId="2" fillId="0" borderId="1" xfId="0" applyNumberFormat="1" applyFont="1" applyFill="1" applyBorder="1" applyAlignment="1"/>
    <xf numFmtId="164" fontId="2" fillId="0" borderId="1" xfId="0" applyNumberFormat="1" applyFont="1" applyFill="1" applyBorder="1"/>
    <xf numFmtId="0" fontId="14" fillId="0" borderId="1" xfId="0" applyFont="1" applyFill="1" applyBorder="1"/>
    <xf numFmtId="165" fontId="1" fillId="0" borderId="1" xfId="0" applyNumberFormat="1" applyFont="1" applyFill="1" applyBorder="1"/>
    <xf numFmtId="0" fontId="0" fillId="0" borderId="1" xfId="0" applyFill="1" applyBorder="1"/>
    <xf numFmtId="14" fontId="1" fillId="0" borderId="1" xfId="0" applyNumberFormat="1" applyFont="1" applyFill="1" applyBorder="1" applyAlignment="1">
      <alignment horizontal="right"/>
    </xf>
    <xf numFmtId="166" fontId="1" fillId="0" borderId="1" xfId="0" applyNumberFormat="1" applyFont="1" applyFill="1" applyBorder="1"/>
    <xf numFmtId="0" fontId="15" fillId="0" borderId="0" xfId="0" applyFont="1" applyFill="1"/>
    <xf numFmtId="2" fontId="2" fillId="0" borderId="2" xfId="0" applyNumberFormat="1" applyFont="1" applyFill="1" applyBorder="1"/>
    <xf numFmtId="164" fontId="1" fillId="0" borderId="2" xfId="0" applyNumberFormat="1" applyFont="1" applyFill="1" applyBorder="1"/>
    <xf numFmtId="14" fontId="1" fillId="0" borderId="2" xfId="0" applyNumberFormat="1" applyFont="1" applyFill="1" applyBorder="1"/>
    <xf numFmtId="2" fontId="2" fillId="0" borderId="3" xfId="0" applyNumberFormat="1" applyFont="1" applyFill="1" applyBorder="1"/>
    <xf numFmtId="164" fontId="1" fillId="0" borderId="3" xfId="0" applyNumberFormat="1" applyFont="1" applyFill="1" applyBorder="1"/>
    <xf numFmtId="14" fontId="1" fillId="0" borderId="3" xfId="0" applyNumberFormat="1" applyFont="1" applyFill="1" applyBorder="1"/>
    <xf numFmtId="2" fontId="2" fillId="0" borderId="1" xfId="0" quotePrefix="1" applyNumberFormat="1" applyFont="1" applyFill="1" applyBorder="1"/>
    <xf numFmtId="2" fontId="3" fillId="0" borderId="1" xfId="0" applyNumberFormat="1" applyFont="1" applyFill="1" applyBorder="1"/>
    <xf numFmtId="14" fontId="3" fillId="0" borderId="1" xfId="0" applyNumberFormat="1" applyFont="1" applyFill="1" applyBorder="1"/>
    <xf numFmtId="164" fontId="0" fillId="0" borderId="1" xfId="0" applyNumberFormat="1" applyFill="1" applyBorder="1"/>
    <xf numFmtId="164" fontId="5" fillId="0" borderId="1" xfId="0" applyNumberFormat="1" applyFont="1" applyFill="1" applyBorder="1"/>
    <xf numFmtId="167" fontId="5" fillId="0" borderId="1" xfId="0" applyNumberFormat="1" applyFont="1" applyFill="1" applyBorder="1"/>
    <xf numFmtId="0" fontId="16" fillId="0" borderId="1" xfId="0" applyFont="1" applyFill="1" applyBorder="1"/>
    <xf numFmtId="0" fontId="1" fillId="0" borderId="13" xfId="0" applyFont="1" applyFill="1" applyBorder="1"/>
    <xf numFmtId="0" fontId="17" fillId="0" borderId="5" xfId="0" applyFont="1" applyFill="1" applyBorder="1"/>
    <xf numFmtId="14" fontId="1" fillId="0" borderId="14" xfId="0" applyNumberFormat="1" applyFont="1" applyFill="1" applyBorder="1"/>
    <xf numFmtId="14" fontId="5" fillId="0" borderId="1" xfId="0" applyNumberFormat="1" applyFont="1" applyFill="1" applyBorder="1"/>
    <xf numFmtId="16" fontId="5" fillId="0" borderId="1" xfId="0" applyNumberFormat="1" applyFont="1" applyFill="1" applyBorder="1"/>
    <xf numFmtId="164" fontId="6" fillId="0" borderId="1" xfId="0" applyNumberFormat="1" applyFont="1" applyFill="1" applyBorder="1"/>
    <xf numFmtId="14" fontId="6" fillId="0" borderId="1" xfId="0" applyNumberFormat="1" applyFont="1" applyFill="1" applyBorder="1"/>
    <xf numFmtId="164" fontId="18" fillId="0" borderId="1" xfId="0" applyNumberFormat="1" applyFont="1" applyFill="1" applyBorder="1"/>
    <xf numFmtId="14" fontId="1" fillId="0" borderId="5" xfId="0" applyNumberFormat="1" applyFont="1" applyFill="1" applyBorder="1"/>
    <xf numFmtId="2" fontId="2" fillId="0" borderId="4" xfId="0" applyNumberFormat="1" applyFont="1" applyFill="1" applyBorder="1"/>
    <xf numFmtId="164" fontId="5" fillId="0" borderId="4" xfId="0" applyNumberFormat="1" applyFont="1" applyFill="1" applyBorder="1"/>
    <xf numFmtId="14" fontId="5" fillId="0" borderId="4" xfId="0" applyNumberFormat="1" applyFont="1" applyFill="1" applyBorder="1"/>
    <xf numFmtId="14" fontId="1" fillId="0" borderId="4" xfId="0" applyNumberFormat="1" applyFont="1" applyFill="1" applyBorder="1"/>
    <xf numFmtId="0" fontId="1" fillId="0" borderId="4" xfId="0" applyFont="1" applyFill="1" applyBorder="1"/>
    <xf numFmtId="2" fontId="2" fillId="0" borderId="5" xfId="0" applyNumberFormat="1" applyFont="1" applyFill="1" applyBorder="1"/>
    <xf numFmtId="164" fontId="5" fillId="0" borderId="5" xfId="0" applyNumberFormat="1" applyFont="1" applyFill="1" applyBorder="1"/>
    <xf numFmtId="0" fontId="5" fillId="0" borderId="14" xfId="0" applyFont="1" applyFill="1" applyBorder="1"/>
    <xf numFmtId="14" fontId="5" fillId="0" borderId="5" xfId="0" applyNumberFormat="1" applyFont="1" applyFill="1" applyBorder="1"/>
    <xf numFmtId="2" fontId="19" fillId="0" borderId="5" xfId="0" applyNumberFormat="1" applyFont="1" applyFill="1" applyBorder="1"/>
    <xf numFmtId="14" fontId="7" fillId="0" borderId="5" xfId="0" applyNumberFormat="1" applyFont="1" applyFill="1" applyBorder="1"/>
    <xf numFmtId="14" fontId="19" fillId="0" borderId="5" xfId="0" applyNumberFormat="1" applyFont="1" applyFill="1" applyBorder="1"/>
    <xf numFmtId="0" fontId="19" fillId="0" borderId="5" xfId="0" applyFont="1" applyFill="1" applyBorder="1"/>
    <xf numFmtId="16" fontId="5" fillId="0" borderId="5" xfId="0" applyNumberFormat="1" applyFont="1" applyFill="1" applyBorder="1"/>
    <xf numFmtId="0" fontId="5" fillId="0" borderId="15" xfId="0" applyFont="1" applyFill="1" applyBorder="1"/>
    <xf numFmtId="14" fontId="5" fillId="0" borderId="16" xfId="0" applyNumberFormat="1" applyFont="1" applyFill="1" applyBorder="1"/>
    <xf numFmtId="0" fontId="5" fillId="0" borderId="7" xfId="0" applyFont="1" applyFill="1" applyBorder="1"/>
    <xf numFmtId="2" fontId="2" fillId="0" borderId="6" xfId="0" applyNumberFormat="1" applyFont="1" applyFill="1" applyBorder="1"/>
    <xf numFmtId="164" fontId="5" fillId="0" borderId="6" xfId="0" applyNumberFormat="1" applyFont="1" applyFill="1" applyBorder="1"/>
    <xf numFmtId="14" fontId="5" fillId="0" borderId="6" xfId="0" applyNumberFormat="1" applyFont="1" applyFill="1" applyBorder="1"/>
    <xf numFmtId="14" fontId="1" fillId="0" borderId="6" xfId="0" applyNumberFormat="1" applyFont="1" applyFill="1" applyBorder="1"/>
    <xf numFmtId="0" fontId="1" fillId="0" borderId="6" xfId="0" applyFont="1" applyFill="1" applyBorder="1"/>
    <xf numFmtId="0" fontId="5" fillId="0" borderId="17" xfId="0" applyFont="1" applyFill="1" applyBorder="1"/>
    <xf numFmtId="0" fontId="5" fillId="0" borderId="16" xfId="0" applyFont="1" applyFill="1" applyBorder="1"/>
    <xf numFmtId="0" fontId="0" fillId="0" borderId="16" xfId="0" applyFill="1" applyBorder="1"/>
    <xf numFmtId="164" fontId="6" fillId="0" borderId="5" xfId="0" applyNumberFormat="1" applyFont="1" applyFill="1" applyBorder="1"/>
    <xf numFmtId="0" fontId="16" fillId="0" borderId="16" xfId="0" applyFont="1" applyFill="1" applyBorder="1"/>
    <xf numFmtId="14" fontId="6" fillId="0" borderId="5" xfId="0" applyNumberFormat="1" applyFont="1" applyFill="1" applyBorder="1"/>
    <xf numFmtId="14" fontId="2" fillId="0" borderId="5" xfId="0" applyNumberFormat="1" applyFont="1" applyFill="1" applyBorder="1"/>
    <xf numFmtId="0" fontId="2" fillId="0" borderId="5" xfId="0" applyFont="1" applyFill="1" applyBorder="1"/>
    <xf numFmtId="2" fontId="3" fillId="0" borderId="5" xfId="0" applyNumberFormat="1" applyFont="1" applyFill="1" applyBorder="1"/>
    <xf numFmtId="14" fontId="3" fillId="0" borderId="5" xfId="0" applyNumberFormat="1" applyFont="1" applyFill="1" applyBorder="1"/>
    <xf numFmtId="0" fontId="3" fillId="0" borderId="5" xfId="0" applyFont="1" applyFill="1" applyBorder="1"/>
    <xf numFmtId="0" fontId="5" fillId="0" borderId="18" xfId="0" applyFont="1" applyFill="1" applyBorder="1"/>
    <xf numFmtId="2" fontId="2" fillId="0" borderId="7" xfId="0" applyNumberFormat="1" applyFont="1" applyFill="1" applyBorder="1"/>
    <xf numFmtId="164" fontId="6" fillId="0" borderId="7" xfId="0" applyNumberFormat="1" applyFont="1" applyFill="1" applyBorder="1"/>
    <xf numFmtId="0" fontId="5" fillId="0" borderId="0" xfId="0" applyFont="1" applyFill="1"/>
    <xf numFmtId="14" fontId="6" fillId="0" borderId="7" xfId="0" applyNumberFormat="1" applyFont="1" applyFill="1" applyBorder="1"/>
    <xf numFmtId="0" fontId="2" fillId="0" borderId="7" xfId="0" applyFont="1" applyFill="1" applyBorder="1"/>
    <xf numFmtId="0" fontId="0" fillId="0" borderId="5" xfId="0" applyFill="1" applyBorder="1"/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13" fillId="0" borderId="10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vertical="center" wrapText="1"/>
    </xf>
    <xf numFmtId="3" fontId="1" fillId="2" borderId="1" xfId="0" applyNumberFormat="1" applyFont="1" applyFill="1" applyBorder="1"/>
    <xf numFmtId="0" fontId="1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2" borderId="1" xfId="0" applyFont="1" applyFill="1" applyBorder="1"/>
    <xf numFmtId="0" fontId="5" fillId="2" borderId="5" xfId="0" applyFont="1" applyFill="1" applyBorder="1" applyAlignment="1">
      <alignment horizontal="right"/>
    </xf>
    <xf numFmtId="0" fontId="5" fillId="2" borderId="5" xfId="0" applyFont="1" applyFill="1" applyBorder="1"/>
    <xf numFmtId="0" fontId="2" fillId="2" borderId="1" xfId="0" applyFont="1" applyFill="1" applyBorder="1"/>
    <xf numFmtId="0" fontId="13" fillId="0" borderId="10" xfId="0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1" fillId="3" borderId="1" xfId="0" applyFont="1" applyFill="1" applyBorder="1"/>
    <xf numFmtId="0" fontId="21" fillId="3" borderId="2" xfId="0" applyFont="1" applyFill="1" applyBorder="1"/>
    <xf numFmtId="0" fontId="21" fillId="3" borderId="3" xfId="0" applyFont="1" applyFill="1" applyBorder="1"/>
    <xf numFmtId="0" fontId="21" fillId="4" borderId="1" xfId="0" applyFont="1" applyFill="1" applyBorder="1"/>
    <xf numFmtId="0" fontId="21" fillId="4" borderId="2" xfId="0" applyFont="1" applyFill="1" applyBorder="1"/>
    <xf numFmtId="0" fontId="21" fillId="4" borderId="3" xfId="0" applyFont="1" applyFill="1" applyBorder="1"/>
    <xf numFmtId="0" fontId="22" fillId="4" borderId="1" xfId="0" applyFont="1" applyFill="1" applyBorder="1"/>
    <xf numFmtId="0" fontId="22" fillId="4" borderId="2" xfId="0" applyFont="1" applyFill="1" applyBorder="1"/>
    <xf numFmtId="0" fontId="22" fillId="4" borderId="3" xfId="0" applyFont="1" applyFill="1" applyBorder="1"/>
    <xf numFmtId="0" fontId="22" fillId="5" borderId="1" xfId="0" applyFont="1" applyFill="1" applyBorder="1"/>
    <xf numFmtId="0" fontId="22" fillId="4" borderId="4" xfId="0" applyFont="1" applyFill="1" applyBorder="1"/>
    <xf numFmtId="0" fontId="22" fillId="4" borderId="19" xfId="0" applyFont="1" applyFill="1" applyBorder="1"/>
    <xf numFmtId="0" fontId="22" fillId="4" borderId="14" xfId="0" applyFont="1" applyFill="1" applyBorder="1"/>
    <xf numFmtId="0" fontId="22" fillId="4" borderId="20" xfId="0" applyFont="1" applyFill="1" applyBorder="1"/>
    <xf numFmtId="0" fontId="22" fillId="4" borderId="13" xfId="0" applyFont="1" applyFill="1" applyBorder="1"/>
    <xf numFmtId="0" fontId="21" fillId="4" borderId="21" xfId="0" applyFont="1" applyFill="1" applyBorder="1"/>
    <xf numFmtId="0" fontId="21" fillId="4" borderId="22" xfId="0" applyFont="1" applyFill="1" applyBorder="1"/>
    <xf numFmtId="0" fontId="23" fillId="4" borderId="22" xfId="0" applyFont="1" applyFill="1" applyBorder="1"/>
    <xf numFmtId="0" fontId="21" fillId="2" borderId="22" xfId="0" applyFont="1" applyFill="1" applyBorder="1"/>
    <xf numFmtId="0" fontId="21" fillId="4" borderId="23" xfId="0" applyFont="1" applyFill="1" applyBorder="1"/>
    <xf numFmtId="0" fontId="21" fillId="4" borderId="24" xfId="0" applyFont="1" applyFill="1" applyBorder="1"/>
    <xf numFmtId="0" fontId="21" fillId="0" borderId="5" xfId="0" applyFont="1" applyBorder="1"/>
    <xf numFmtId="0" fontId="21" fillId="4" borderId="5" xfId="0" applyFont="1" applyFill="1" applyBorder="1"/>
    <xf numFmtId="0" fontId="21" fillId="4" borderId="25" xfId="0" applyFont="1" applyFill="1" applyBorder="1"/>
    <xf numFmtId="0" fontId="20" fillId="4" borderId="5" xfId="0" applyFont="1" applyFill="1" applyBorder="1"/>
    <xf numFmtId="0" fontId="21" fillId="6" borderId="5" xfId="0" applyFont="1" applyFill="1" applyBorder="1"/>
    <xf numFmtId="0" fontId="21" fillId="4" borderId="26" xfId="0" applyFont="1" applyFill="1" applyBorder="1"/>
    <xf numFmtId="0" fontId="21" fillId="4" borderId="7" xfId="0" applyFont="1" applyFill="1" applyBorder="1"/>
    <xf numFmtId="0" fontId="21" fillId="2" borderId="5" xfId="0" applyFont="1" applyFill="1" applyBorder="1"/>
    <xf numFmtId="0" fontId="1" fillId="4" borderId="5" xfId="0" applyFont="1" applyFill="1" applyBorder="1"/>
    <xf numFmtId="0" fontId="1" fillId="2" borderId="5" xfId="0" applyFont="1" applyFill="1" applyBorder="1"/>
    <xf numFmtId="0" fontId="0" fillId="0" borderId="0" xfId="0" applyNumberFormat="1" applyFill="1"/>
    <xf numFmtId="0" fontId="1" fillId="0" borderId="1" xfId="0" applyNumberFormat="1" applyFont="1" applyFill="1" applyBorder="1" applyAlignment="1"/>
    <xf numFmtId="0" fontId="0" fillId="0" borderId="0" xfId="0" applyNumberFormat="1"/>
    <xf numFmtId="14" fontId="22" fillId="4" borderId="1" xfId="0" applyNumberFormat="1" applyFont="1" applyFill="1" applyBorder="1"/>
    <xf numFmtId="0" fontId="22" fillId="4" borderId="27" xfId="0" applyFont="1" applyFill="1" applyBorder="1"/>
    <xf numFmtId="0" fontId="21" fillId="4" borderId="19" xfId="0" applyFont="1" applyFill="1" applyBorder="1"/>
    <xf numFmtId="0" fontId="23" fillId="4" borderId="1" xfId="0" applyFont="1" applyFill="1" applyBorder="1"/>
    <xf numFmtId="0" fontId="21" fillId="2" borderId="1" xfId="0" applyFont="1" applyFill="1" applyBorder="1"/>
    <xf numFmtId="0" fontId="21" fillId="4" borderId="4" xfId="0" applyFont="1" applyFill="1" applyBorder="1"/>
    <xf numFmtId="3" fontId="20" fillId="3" borderId="3" xfId="0" applyNumberFormat="1" applyFont="1" applyFill="1" applyBorder="1"/>
    <xf numFmtId="3" fontId="20" fillId="3" borderId="1" xfId="0" applyNumberFormat="1" applyFont="1" applyFill="1" applyBorder="1"/>
    <xf numFmtId="3" fontId="21" fillId="3" borderId="1" xfId="0" applyNumberFormat="1" applyFont="1" applyFill="1" applyBorder="1"/>
    <xf numFmtId="3" fontId="21" fillId="3" borderId="2" xfId="0" applyNumberFormat="1" applyFont="1" applyFill="1" applyBorder="1"/>
    <xf numFmtId="3" fontId="21" fillId="3" borderId="3" xfId="0" applyNumberFormat="1" applyFont="1" applyFill="1" applyBorder="1"/>
    <xf numFmtId="3" fontId="21" fillId="4" borderId="1" xfId="0" applyNumberFormat="1" applyFont="1" applyFill="1" applyBorder="1"/>
    <xf numFmtId="3" fontId="21" fillId="4" borderId="2" xfId="0" applyNumberFormat="1" applyFont="1" applyFill="1" applyBorder="1"/>
    <xf numFmtId="3" fontId="21" fillId="4" borderId="3" xfId="0" applyNumberFormat="1" applyFont="1" applyFill="1" applyBorder="1"/>
    <xf numFmtId="3" fontId="22" fillId="4" borderId="1" xfId="0" applyNumberFormat="1" applyFont="1" applyFill="1" applyBorder="1"/>
    <xf numFmtId="3" fontId="22" fillId="4" borderId="2" xfId="0" applyNumberFormat="1" applyFont="1" applyFill="1" applyBorder="1"/>
    <xf numFmtId="3" fontId="22" fillId="4" borderId="3" xfId="0" applyNumberFormat="1" applyFont="1" applyFill="1" applyBorder="1"/>
    <xf numFmtId="3" fontId="22" fillId="5" borderId="1" xfId="0" applyNumberFormat="1" applyFont="1" applyFill="1" applyBorder="1"/>
    <xf numFmtId="3" fontId="24" fillId="4" borderId="1" xfId="0" applyNumberFormat="1" applyFont="1" applyFill="1" applyBorder="1"/>
    <xf numFmtId="3" fontId="24" fillId="4" borderId="2" xfId="0" applyNumberFormat="1" applyFont="1" applyFill="1" applyBorder="1"/>
    <xf numFmtId="3" fontId="24" fillId="4" borderId="3" xfId="0" applyNumberFormat="1" applyFont="1" applyFill="1" applyBorder="1"/>
    <xf numFmtId="3" fontId="24" fillId="4" borderId="4" xfId="0" applyNumberFormat="1" applyFont="1" applyFill="1" applyBorder="1"/>
    <xf numFmtId="3" fontId="24" fillId="4" borderId="19" xfId="0" applyNumberFormat="1" applyFont="1" applyFill="1" applyBorder="1"/>
    <xf numFmtId="3" fontId="24" fillId="4" borderId="20" xfId="0" applyNumberFormat="1" applyFont="1" applyFill="1" applyBorder="1"/>
    <xf numFmtId="3" fontId="24" fillId="4" borderId="27" xfId="0" applyNumberFormat="1" applyFont="1" applyFill="1" applyBorder="1"/>
    <xf numFmtId="3" fontId="22" fillId="4" borderId="4" xfId="0" applyNumberFormat="1" applyFont="1" applyFill="1" applyBorder="1"/>
    <xf numFmtId="0" fontId="20" fillId="3" borderId="3" xfId="0" applyFont="1" applyFill="1" applyBorder="1" applyAlignment="1">
      <alignment horizontal="right"/>
    </xf>
    <xf numFmtId="0" fontId="21" fillId="3" borderId="1" xfId="0" applyFont="1" applyFill="1" applyBorder="1" applyAlignment="1">
      <alignment horizontal="right"/>
    </xf>
    <xf numFmtId="0" fontId="21" fillId="3" borderId="0" xfId="0" applyFont="1" applyFill="1"/>
    <xf numFmtId="0" fontId="21" fillId="3" borderId="2" xfId="0" applyFont="1" applyFill="1" applyBorder="1" applyAlignment="1">
      <alignment horizontal="right"/>
    </xf>
    <xf numFmtId="0" fontId="21" fillId="3" borderId="3" xfId="0" applyFont="1" applyFill="1" applyBorder="1" applyAlignment="1">
      <alignment horizontal="right"/>
    </xf>
    <xf numFmtId="0" fontId="21" fillId="4" borderId="1" xfId="0" applyFont="1" applyFill="1" applyBorder="1" applyAlignment="1">
      <alignment horizontal="right"/>
    </xf>
    <xf numFmtId="0" fontId="21" fillId="4" borderId="2" xfId="0" applyFont="1" applyFill="1" applyBorder="1" applyAlignment="1">
      <alignment horizontal="right"/>
    </xf>
    <xf numFmtId="0" fontId="21" fillId="4" borderId="3" xfId="0" applyFont="1" applyFill="1" applyBorder="1" applyAlignment="1">
      <alignment horizontal="right"/>
    </xf>
    <xf numFmtId="0" fontId="22" fillId="4" borderId="1" xfId="0" applyFont="1" applyFill="1" applyBorder="1" applyAlignment="1">
      <alignment horizontal="right"/>
    </xf>
    <xf numFmtId="0" fontId="22" fillId="4" borderId="2" xfId="0" applyFont="1" applyFill="1" applyBorder="1" applyAlignment="1">
      <alignment horizontal="right"/>
    </xf>
    <xf numFmtId="0" fontId="22" fillId="4" borderId="3" xfId="0" applyFont="1" applyFill="1" applyBorder="1" applyAlignment="1">
      <alignment horizontal="right"/>
    </xf>
    <xf numFmtId="0" fontId="22" fillId="5" borderId="1" xfId="0" applyFont="1" applyFill="1" applyBorder="1" applyAlignment="1">
      <alignment horizontal="right"/>
    </xf>
    <xf numFmtId="0" fontId="22" fillId="4" borderId="4" xfId="0" applyFont="1" applyFill="1" applyBorder="1" applyAlignment="1">
      <alignment horizontal="right"/>
    </xf>
    <xf numFmtId="0" fontId="22" fillId="4" borderId="19" xfId="0" applyFont="1" applyFill="1" applyBorder="1" applyAlignment="1">
      <alignment horizontal="right"/>
    </xf>
    <xf numFmtId="0" fontId="22" fillId="4" borderId="20" xfId="0" applyFont="1" applyFill="1" applyBorder="1" applyAlignment="1">
      <alignment horizontal="right"/>
    </xf>
    <xf numFmtId="0" fontId="22" fillId="4" borderId="27" xfId="0" applyFont="1" applyFill="1" applyBorder="1" applyAlignment="1">
      <alignment horizontal="right"/>
    </xf>
    <xf numFmtId="0" fontId="21" fillId="4" borderId="19" xfId="0" applyFont="1" applyFill="1" applyBorder="1" applyAlignment="1">
      <alignment horizontal="right"/>
    </xf>
    <xf numFmtId="0" fontId="23" fillId="4" borderId="1" xfId="0" applyFont="1" applyFill="1" applyBorder="1" applyAlignment="1">
      <alignment horizontal="right"/>
    </xf>
    <xf numFmtId="0" fontId="21" fillId="2" borderId="1" xfId="0" applyFont="1" applyFill="1" applyBorder="1" applyAlignment="1">
      <alignment horizontal="right"/>
    </xf>
    <xf numFmtId="0" fontId="21" fillId="4" borderId="4" xfId="0" applyFont="1" applyFill="1" applyBorder="1" applyAlignment="1">
      <alignment horizontal="right"/>
    </xf>
    <xf numFmtId="0" fontId="21" fillId="4" borderId="24" xfId="0" applyFont="1" applyFill="1" applyBorder="1" applyAlignment="1">
      <alignment horizontal="right"/>
    </xf>
    <xf numFmtId="0" fontId="21" fillId="0" borderId="5" xfId="0" applyFont="1" applyBorder="1" applyAlignment="1">
      <alignment horizontal="right"/>
    </xf>
    <xf numFmtId="0" fontId="21" fillId="4" borderId="5" xfId="0" applyFont="1" applyFill="1" applyBorder="1" applyAlignment="1">
      <alignment horizontal="right"/>
    </xf>
    <xf numFmtId="0" fontId="21" fillId="4" borderId="25" xfId="0" applyFont="1" applyFill="1" applyBorder="1" applyAlignment="1">
      <alignment horizontal="right"/>
    </xf>
    <xf numFmtId="0" fontId="20" fillId="4" borderId="5" xfId="0" applyFont="1" applyFill="1" applyBorder="1" applyAlignment="1">
      <alignment horizontal="right"/>
    </xf>
    <xf numFmtId="0" fontId="21" fillId="6" borderId="5" xfId="0" applyFont="1" applyFill="1" applyBorder="1" applyAlignment="1">
      <alignment horizontal="right"/>
    </xf>
    <xf numFmtId="0" fontId="21" fillId="4" borderId="26" xfId="0" applyFont="1" applyFill="1" applyBorder="1" applyAlignment="1">
      <alignment horizontal="right"/>
    </xf>
    <xf numFmtId="0" fontId="21" fillId="4" borderId="7" xfId="0" applyFont="1" applyFill="1" applyBorder="1" applyAlignment="1">
      <alignment horizontal="right"/>
    </xf>
    <xf numFmtId="0" fontId="21" fillId="2" borderId="5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/>
    </xf>
    <xf numFmtId="2" fontId="20" fillId="3" borderId="3" xfId="0" applyNumberFormat="1" applyFont="1" applyFill="1" applyBorder="1"/>
    <xf numFmtId="2" fontId="20" fillId="3" borderId="1" xfId="0" applyNumberFormat="1" applyFont="1" applyFill="1" applyBorder="1"/>
    <xf numFmtId="2" fontId="20" fillId="3" borderId="2" xfId="0" applyNumberFormat="1" applyFont="1" applyFill="1" applyBorder="1"/>
    <xf numFmtId="2" fontId="24" fillId="4" borderId="1" xfId="0" applyNumberFormat="1" applyFont="1" applyFill="1" applyBorder="1"/>
    <xf numFmtId="2" fontId="24" fillId="4" borderId="2" xfId="0" applyNumberFormat="1" applyFont="1" applyFill="1" applyBorder="1"/>
    <xf numFmtId="2" fontId="24" fillId="4" borderId="3" xfId="0" applyNumberFormat="1" applyFont="1" applyFill="1" applyBorder="1"/>
    <xf numFmtId="2" fontId="24" fillId="4" borderId="4" xfId="0" applyNumberFormat="1" applyFont="1" applyFill="1" applyBorder="1"/>
    <xf numFmtId="2" fontId="24" fillId="4" borderId="19" xfId="0" applyNumberFormat="1" applyFont="1" applyFill="1" applyBorder="1"/>
    <xf numFmtId="2" fontId="24" fillId="4" borderId="20" xfId="0" applyNumberFormat="1" applyFont="1" applyFill="1" applyBorder="1"/>
    <xf numFmtId="2" fontId="24" fillId="4" borderId="27" xfId="0" applyNumberFormat="1" applyFont="1" applyFill="1" applyBorder="1"/>
    <xf numFmtId="2" fontId="22" fillId="4" borderId="1" xfId="0" applyNumberFormat="1" applyFont="1" applyFill="1" applyBorder="1"/>
    <xf numFmtId="2" fontId="22" fillId="4" borderId="4" xfId="0" applyNumberFormat="1" applyFont="1" applyFill="1" applyBorder="1"/>
    <xf numFmtId="2" fontId="20" fillId="7" borderId="1" xfId="0" applyNumberFormat="1" applyFont="1" applyFill="1" applyBorder="1"/>
    <xf numFmtId="0" fontId="26" fillId="4" borderId="28" xfId="2" applyFont="1" applyFill="1"/>
    <xf numFmtId="14" fontId="20" fillId="3" borderId="3" xfId="0" applyNumberFormat="1" applyFont="1" applyFill="1" applyBorder="1"/>
    <xf numFmtId="14" fontId="21" fillId="3" borderId="1" xfId="0" applyNumberFormat="1" applyFont="1" applyFill="1" applyBorder="1"/>
    <xf numFmtId="14" fontId="21" fillId="3" borderId="2" xfId="0" applyNumberFormat="1" applyFont="1" applyFill="1" applyBorder="1"/>
    <xf numFmtId="14" fontId="21" fillId="3" borderId="3" xfId="0" applyNumberFormat="1" applyFont="1" applyFill="1" applyBorder="1"/>
    <xf numFmtId="14" fontId="21" fillId="4" borderId="1" xfId="0" applyNumberFormat="1" applyFont="1" applyFill="1" applyBorder="1"/>
    <xf numFmtId="14" fontId="21" fillId="4" borderId="2" xfId="0" applyNumberFormat="1" applyFont="1" applyFill="1" applyBorder="1"/>
    <xf numFmtId="14" fontId="21" fillId="4" borderId="3" xfId="0" applyNumberFormat="1" applyFont="1" applyFill="1" applyBorder="1"/>
    <xf numFmtId="14" fontId="22" fillId="4" borderId="2" xfId="0" applyNumberFormat="1" applyFont="1" applyFill="1" applyBorder="1"/>
    <xf numFmtId="14" fontId="22" fillId="4" borderId="3" xfId="0" applyNumberFormat="1" applyFont="1" applyFill="1" applyBorder="1"/>
    <xf numFmtId="14" fontId="22" fillId="5" borderId="1" xfId="0" applyNumberFormat="1" applyFont="1" applyFill="1" applyBorder="1"/>
    <xf numFmtId="14" fontId="24" fillId="4" borderId="3" xfId="0" applyNumberFormat="1" applyFont="1" applyFill="1" applyBorder="1"/>
    <xf numFmtId="14" fontId="24" fillId="4" borderId="29" xfId="0" applyNumberFormat="1" applyFont="1" applyFill="1" applyBorder="1"/>
    <xf numFmtId="14" fontId="24" fillId="4" borderId="2" xfId="0" applyNumberFormat="1" applyFont="1" applyFill="1" applyBorder="1"/>
    <xf numFmtId="14" fontId="24" fillId="4" borderId="1" xfId="0" applyNumberFormat="1" applyFont="1" applyFill="1" applyBorder="1"/>
    <xf numFmtId="14" fontId="24" fillId="4" borderId="6" xfId="0" applyNumberFormat="1" applyFont="1" applyFill="1" applyBorder="1"/>
    <xf numFmtId="14" fontId="24" fillId="4" borderId="19" xfId="0" applyNumberFormat="1" applyFont="1" applyFill="1" applyBorder="1"/>
    <xf numFmtId="14" fontId="24" fillId="4" borderId="20" xfId="0" applyNumberFormat="1" applyFont="1" applyFill="1" applyBorder="1"/>
    <xf numFmtId="14" fontId="24" fillId="4" borderId="27" xfId="0" applyNumberFormat="1" applyFont="1" applyFill="1" applyBorder="1"/>
    <xf numFmtId="14" fontId="22" fillId="4" borderId="6" xfId="0" applyNumberFormat="1" applyFont="1" applyFill="1" applyBorder="1"/>
    <xf numFmtId="14" fontId="21" fillId="4" borderId="19" xfId="0" applyNumberFormat="1" applyFont="1" applyFill="1" applyBorder="1"/>
    <xf numFmtId="14" fontId="23" fillId="4" borderId="1" xfId="0" applyNumberFormat="1" applyFont="1" applyFill="1" applyBorder="1"/>
    <xf numFmtId="14" fontId="21" fillId="2" borderId="1" xfId="0" applyNumberFormat="1" applyFont="1" applyFill="1" applyBorder="1"/>
    <xf numFmtId="14" fontId="21" fillId="4" borderId="4" xfId="0" applyNumberFormat="1" applyFont="1" applyFill="1" applyBorder="1"/>
    <xf numFmtId="14" fontId="21" fillId="4" borderId="24" xfId="0" applyNumberFormat="1" applyFont="1" applyFill="1" applyBorder="1"/>
    <xf numFmtId="14" fontId="21" fillId="0" borderId="5" xfId="0" applyNumberFormat="1" applyFont="1" applyBorder="1"/>
    <xf numFmtId="14" fontId="21" fillId="4" borderId="5" xfId="0" applyNumberFormat="1" applyFont="1" applyFill="1" applyBorder="1"/>
    <xf numFmtId="14" fontId="21" fillId="4" borderId="25" xfId="0" applyNumberFormat="1" applyFont="1" applyFill="1" applyBorder="1"/>
    <xf numFmtId="14" fontId="20" fillId="4" borderId="5" xfId="0" applyNumberFormat="1" applyFont="1" applyFill="1" applyBorder="1"/>
    <xf numFmtId="14" fontId="21" fillId="6" borderId="5" xfId="0" applyNumberFormat="1" applyFont="1" applyFill="1" applyBorder="1"/>
    <xf numFmtId="14" fontId="21" fillId="4" borderId="26" xfId="0" applyNumberFormat="1" applyFont="1" applyFill="1" applyBorder="1"/>
    <xf numFmtId="14" fontId="21" fillId="4" borderId="7" xfId="0" applyNumberFormat="1" applyFont="1" applyFill="1" applyBorder="1"/>
    <xf numFmtId="14" fontId="21" fillId="2" borderId="5" xfId="0" applyNumberFormat="1" applyFont="1" applyFill="1" applyBorder="1"/>
    <xf numFmtId="14" fontId="24" fillId="4" borderId="30" xfId="0" applyNumberFormat="1" applyFont="1" applyFill="1" applyBorder="1"/>
    <xf numFmtId="0" fontId="21" fillId="3" borderId="3" xfId="0" quotePrefix="1" applyFont="1" applyFill="1" applyBorder="1" applyAlignment="1">
      <alignment horizontal="right"/>
    </xf>
    <xf numFmtId="0" fontId="22" fillId="4" borderId="1" xfId="0" quotePrefix="1" applyFont="1" applyFill="1" applyBorder="1" applyAlignment="1">
      <alignment horizontal="right"/>
    </xf>
    <xf numFmtId="14" fontId="27" fillId="8" borderId="1" xfId="0" applyNumberFormat="1" applyFont="1" applyFill="1" applyBorder="1"/>
    <xf numFmtId="16" fontId="21" fillId="0" borderId="5" xfId="0" applyNumberFormat="1" applyFont="1" applyBorder="1"/>
    <xf numFmtId="0" fontId="0" fillId="2" borderId="0" xfId="0" applyFill="1"/>
    <xf numFmtId="164" fontId="20" fillId="0" borderId="2" xfId="0" applyNumberFormat="1" applyFont="1" applyFill="1" applyBorder="1"/>
    <xf numFmtId="164" fontId="20" fillId="0" borderId="1" xfId="0" applyNumberFormat="1" applyFont="1" applyFill="1" applyBorder="1"/>
    <xf numFmtId="164" fontId="20" fillId="0" borderId="3" xfId="0" applyNumberFormat="1" applyFont="1" applyFill="1" applyBorder="1"/>
    <xf numFmtId="164" fontId="24" fillId="0" borderId="3" xfId="0" applyNumberFormat="1" applyFont="1" applyFill="1" applyBorder="1"/>
    <xf numFmtId="164" fontId="24" fillId="0" borderId="1" xfId="0" applyNumberFormat="1" applyFont="1" applyFill="1" applyBorder="1"/>
    <xf numFmtId="0" fontId="22" fillId="2" borderId="1" xfId="0" applyFont="1" applyFill="1" applyBorder="1" applyAlignment="1">
      <alignment horizontal="right"/>
    </xf>
    <xf numFmtId="0" fontId="13" fillId="0" borderId="10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vertical="center" wrapText="1"/>
    </xf>
    <xf numFmtId="0" fontId="21" fillId="2" borderId="24" xfId="0" applyFont="1" applyFill="1" applyBorder="1"/>
    <xf numFmtId="14" fontId="24" fillId="2" borderId="3" xfId="0" applyNumberFormat="1" applyFont="1" applyFill="1" applyBorder="1"/>
    <xf numFmtId="164" fontId="24" fillId="0" borderId="2" xfId="0" applyNumberFormat="1" applyFont="1" applyFill="1" applyBorder="1"/>
    <xf numFmtId="164" fontId="24" fillId="0" borderId="4" xfId="0" applyNumberFormat="1" applyFont="1" applyFill="1" applyBorder="1"/>
    <xf numFmtId="164" fontId="24" fillId="0" borderId="19" xfId="0" applyNumberFormat="1" applyFont="1" applyFill="1" applyBorder="1"/>
    <xf numFmtId="164" fontId="24" fillId="0" borderId="20" xfId="0" applyNumberFormat="1" applyFont="1" applyFill="1" applyBorder="1"/>
    <xf numFmtId="164" fontId="24" fillId="0" borderId="27" xfId="0" applyNumberFormat="1" applyFont="1" applyFill="1" applyBorder="1"/>
    <xf numFmtId="164" fontId="22" fillId="0" borderId="1" xfId="0" applyNumberFormat="1" applyFont="1" applyFill="1" applyBorder="1"/>
    <xf numFmtId="164" fontId="22" fillId="0" borderId="4" xfId="0" applyNumberFormat="1" applyFont="1" applyFill="1" applyBorder="1"/>
    <xf numFmtId="167" fontId="21" fillId="0" borderId="19" xfId="0" applyNumberFormat="1" applyFont="1" applyFill="1" applyBorder="1"/>
    <xf numFmtId="167" fontId="21" fillId="0" borderId="1" xfId="0" applyNumberFormat="1" applyFont="1" applyFill="1" applyBorder="1"/>
    <xf numFmtId="167" fontId="23" fillId="0" borderId="1" xfId="0" applyNumberFormat="1" applyFont="1" applyFill="1" applyBorder="1"/>
    <xf numFmtId="167" fontId="21" fillId="0" borderId="4" xfId="0" applyNumberFormat="1" applyFont="1" applyFill="1" applyBorder="1"/>
    <xf numFmtId="167" fontId="21" fillId="0" borderId="24" xfId="0" applyNumberFormat="1" applyFont="1" applyFill="1" applyBorder="1"/>
    <xf numFmtId="167" fontId="21" fillId="0" borderId="5" xfId="0" applyNumberFormat="1" applyFont="1" applyFill="1" applyBorder="1"/>
    <xf numFmtId="167" fontId="21" fillId="0" borderId="25" xfId="0" applyNumberFormat="1" applyFont="1" applyFill="1" applyBorder="1"/>
    <xf numFmtId="167" fontId="20" fillId="0" borderId="5" xfId="0" applyNumberFormat="1" applyFont="1" applyFill="1" applyBorder="1"/>
    <xf numFmtId="167" fontId="21" fillId="0" borderId="26" xfId="0" applyNumberFormat="1" applyFont="1" applyFill="1" applyBorder="1"/>
    <xf numFmtId="167" fontId="21" fillId="0" borderId="7" xfId="0" applyNumberFormat="1" applyFont="1" applyFill="1" applyBorder="1"/>
    <xf numFmtId="167" fontId="28" fillId="0" borderId="5" xfId="0" applyNumberFormat="1" applyFont="1" applyFill="1" applyBorder="1"/>
    <xf numFmtId="0" fontId="29" fillId="0" borderId="5" xfId="0" applyFont="1" applyFill="1" applyBorder="1"/>
    <xf numFmtId="0" fontId="1" fillId="6" borderId="5" xfId="0" applyFont="1" applyFill="1" applyBorder="1"/>
    <xf numFmtId="0" fontId="2" fillId="6" borderId="5" xfId="0" applyFont="1" applyFill="1" applyBorder="1"/>
    <xf numFmtId="0" fontId="1" fillId="6" borderId="5" xfId="0" applyFont="1" applyFill="1" applyBorder="1" applyAlignment="1">
      <alignment horizontal="right"/>
    </xf>
    <xf numFmtId="0" fontId="1" fillId="9" borderId="5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14" fontId="1" fillId="4" borderId="5" xfId="0" applyNumberFormat="1" applyFont="1" applyFill="1" applyBorder="1"/>
    <xf numFmtId="0" fontId="1" fillId="9" borderId="5" xfId="0" applyFont="1" applyFill="1" applyBorder="1"/>
    <xf numFmtId="0" fontId="2" fillId="6" borderId="5" xfId="0" applyFont="1" applyFill="1" applyBorder="1" applyAlignment="1">
      <alignment horizontal="right"/>
    </xf>
    <xf numFmtId="14" fontId="29" fillId="0" borderId="5" xfId="0" applyNumberFormat="1" applyFont="1" applyFill="1" applyBorder="1"/>
    <xf numFmtId="166" fontId="29" fillId="0" borderId="5" xfId="0" applyNumberFormat="1" applyFont="1" applyFill="1" applyBorder="1"/>
    <xf numFmtId="166" fontId="30" fillId="0" borderId="5" xfId="0" applyNumberFormat="1" applyFont="1" applyFill="1" applyBorder="1"/>
    <xf numFmtId="166" fontId="31" fillId="0" borderId="5" xfId="0" applyNumberFormat="1" applyFont="1" applyFill="1" applyBorder="1"/>
    <xf numFmtId="14" fontId="31" fillId="0" borderId="5" xfId="0" applyNumberFormat="1" applyFont="1" applyFill="1" applyBorder="1"/>
    <xf numFmtId="14" fontId="31" fillId="0" borderId="5" xfId="0" applyNumberFormat="1" applyFont="1" applyFill="1" applyBorder="1" applyAlignment="1">
      <alignment horizontal="right"/>
    </xf>
    <xf numFmtId="14" fontId="29" fillId="0" borderId="5" xfId="0" applyNumberFormat="1" applyFont="1" applyFill="1" applyBorder="1" applyAlignment="1">
      <alignment horizontal="right"/>
    </xf>
    <xf numFmtId="14" fontId="1" fillId="6" borderId="5" xfId="0" applyNumberFormat="1" applyFont="1" applyFill="1" applyBorder="1"/>
    <xf numFmtId="14" fontId="2" fillId="6" borderId="5" xfId="0" applyNumberFormat="1" applyFont="1" applyFill="1" applyBorder="1"/>
    <xf numFmtId="14" fontId="1" fillId="2" borderId="5" xfId="0" applyNumberFormat="1" applyFont="1" applyFill="1" applyBorder="1"/>
    <xf numFmtId="14" fontId="1" fillId="9" borderId="5" xfId="0" applyNumberFormat="1" applyFont="1" applyFill="1" applyBorder="1"/>
    <xf numFmtId="168" fontId="29" fillId="0" borderId="5" xfId="0" applyNumberFormat="1" applyFont="1" applyFill="1" applyBorder="1"/>
    <xf numFmtId="168" fontId="31" fillId="0" borderId="5" xfId="0" applyNumberFormat="1" applyFont="1" applyFill="1" applyBorder="1"/>
    <xf numFmtId="168" fontId="31" fillId="0" borderId="5" xfId="0" applyNumberFormat="1" applyFont="1" applyFill="1" applyBorder="1" applyAlignment="1">
      <alignment horizontal="right"/>
    </xf>
    <xf numFmtId="168" fontId="29" fillId="0" borderId="5" xfId="0" applyNumberFormat="1" applyFont="1" applyFill="1" applyBorder="1" applyAlignment="1">
      <alignment horizontal="right"/>
    </xf>
    <xf numFmtId="168" fontId="29" fillId="0" borderId="5" xfId="0" applyNumberFormat="1" applyFont="1" applyFill="1" applyBorder="1" applyAlignment="1"/>
    <xf numFmtId="168" fontId="1" fillId="0" borderId="5" xfId="0" applyNumberFormat="1" applyFont="1" applyFill="1" applyBorder="1"/>
    <xf numFmtId="49" fontId="0" fillId="0" borderId="0" xfId="0" applyNumberFormat="1" applyFill="1"/>
    <xf numFmtId="49" fontId="0" fillId="0" borderId="0" xfId="0" applyNumberFormat="1"/>
    <xf numFmtId="168" fontId="30" fillId="0" borderId="5" xfId="0" applyNumberFormat="1" applyFont="1" applyFill="1" applyBorder="1"/>
    <xf numFmtId="14" fontId="30" fillId="0" borderId="5" xfId="0" applyNumberFormat="1" applyFont="1" applyFill="1" applyBorder="1"/>
    <xf numFmtId="168" fontId="1" fillId="0" borderId="5" xfId="0" applyNumberFormat="1" applyFont="1" applyFill="1" applyBorder="1" applyAlignment="1">
      <alignment horizontal="right"/>
    </xf>
    <xf numFmtId="166" fontId="1" fillId="0" borderId="5" xfId="0" applyNumberFormat="1" applyFont="1" applyFill="1" applyBorder="1"/>
    <xf numFmtId="16" fontId="1" fillId="0" borderId="5" xfId="0" applyNumberFormat="1" applyFont="1" applyFill="1" applyBorder="1"/>
    <xf numFmtId="168" fontId="2" fillId="0" borderId="5" xfId="0" applyNumberFormat="1" applyFont="1" applyFill="1" applyBorder="1"/>
    <xf numFmtId="14" fontId="1" fillId="0" borderId="5" xfId="0" applyNumberFormat="1" applyFont="1" applyFill="1" applyBorder="1" applyAlignment="1">
      <alignment horizontal="right"/>
    </xf>
    <xf numFmtId="16" fontId="2" fillId="0" borderId="5" xfId="0" applyNumberFormat="1" applyFont="1" applyFill="1" applyBorder="1"/>
    <xf numFmtId="168" fontId="19" fillId="0" borderId="5" xfId="0" applyNumberFormat="1" applyFont="1" applyFill="1" applyBorder="1"/>
    <xf numFmtId="168" fontId="3" fillId="0" borderId="5" xfId="0" applyNumberFormat="1" applyFont="1" applyFill="1" applyBorder="1"/>
    <xf numFmtId="14" fontId="1" fillId="0" borderId="5" xfId="0" applyNumberFormat="1" applyFont="1" applyFill="1" applyBorder="1" applyAlignment="1"/>
    <xf numFmtId="0" fontId="1" fillId="0" borderId="5" xfId="0" applyFont="1" applyFill="1" applyBorder="1" applyAlignment="1"/>
    <xf numFmtId="168" fontId="19" fillId="0" borderId="5" xfId="0" applyNumberFormat="1" applyFont="1" applyFill="1" applyBorder="1" applyAlignment="1">
      <alignment horizontal="right"/>
    </xf>
    <xf numFmtId="14" fontId="19" fillId="0" borderId="5" xfId="0" applyNumberFormat="1" applyFont="1" applyFill="1" applyBorder="1" applyAlignment="1">
      <alignment horizontal="right"/>
    </xf>
    <xf numFmtId="0" fontId="19" fillId="0" borderId="5" xfId="0" applyFont="1" applyFill="1" applyBorder="1" applyAlignment="1"/>
    <xf numFmtId="14" fontId="19" fillId="0" borderId="5" xfId="0" applyNumberFormat="1" applyFont="1" applyFill="1" applyBorder="1" applyAlignment="1"/>
    <xf numFmtId="168" fontId="2" fillId="0" borderId="5" xfId="0" applyNumberFormat="1" applyFont="1" applyFill="1" applyBorder="1" applyAlignment="1">
      <alignment horizontal="right"/>
    </xf>
    <xf numFmtId="14" fontId="2" fillId="0" borderId="5" xfId="0" applyNumberFormat="1" applyFont="1" applyFill="1" applyBorder="1" applyAlignment="1">
      <alignment horizontal="right"/>
    </xf>
    <xf numFmtId="0" fontId="2" fillId="0" borderId="5" xfId="0" applyFont="1" applyFill="1" applyBorder="1" applyAlignment="1"/>
    <xf numFmtId="14" fontId="2" fillId="0" borderId="5" xfId="0" applyNumberFormat="1" applyFont="1" applyFill="1" applyBorder="1" applyAlignment="1"/>
    <xf numFmtId="0" fontId="1" fillId="0" borderId="5" xfId="0" applyFont="1" applyFill="1" applyBorder="1" applyAlignment="1">
      <alignment horizontal="right"/>
    </xf>
    <xf numFmtId="167" fontId="1" fillId="0" borderId="5" xfId="0" applyNumberFormat="1" applyFont="1" applyFill="1" applyBorder="1"/>
    <xf numFmtId="0" fontId="1" fillId="0" borderId="0" xfId="0" applyFont="1" applyFill="1" applyBorder="1"/>
    <xf numFmtId="168" fontId="1" fillId="0" borderId="25" xfId="0" applyNumberFormat="1" applyFont="1" applyFill="1" applyBorder="1"/>
    <xf numFmtId="14" fontId="1" fillId="0" borderId="25" xfId="0" applyNumberFormat="1" applyFont="1" applyFill="1" applyBorder="1"/>
    <xf numFmtId="14" fontId="1" fillId="0" borderId="25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14" fontId="1" fillId="0" borderId="32" xfId="0" applyNumberFormat="1" applyFont="1" applyFill="1" applyBorder="1"/>
    <xf numFmtId="168" fontId="1" fillId="0" borderId="7" xfId="0" applyNumberFormat="1" applyFont="1" applyFill="1" applyBorder="1"/>
    <xf numFmtId="14" fontId="1" fillId="0" borderId="31" xfId="0" applyNumberFormat="1" applyFont="1" applyFill="1" applyBorder="1"/>
    <xf numFmtId="14" fontId="1" fillId="0" borderId="31" xfId="0" applyNumberFormat="1" applyFont="1" applyFill="1" applyBorder="1" applyAlignment="1">
      <alignment horizontal="right"/>
    </xf>
    <xf numFmtId="0" fontId="1" fillId="0" borderId="5" xfId="0" applyFont="1" applyFill="1" applyBorder="1" applyAlignment="1">
      <alignment horizontal="left"/>
    </xf>
    <xf numFmtId="0" fontId="1" fillId="0" borderId="7" xfId="0" applyFont="1" applyFill="1" applyBorder="1"/>
    <xf numFmtId="14" fontId="1" fillId="0" borderId="25" xfId="0" applyNumberFormat="1" applyFont="1" applyFill="1" applyBorder="1" applyAlignment="1">
      <alignment horizontal="left"/>
    </xf>
    <xf numFmtId="0" fontId="1" fillId="0" borderId="25" xfId="0" applyFont="1" applyFill="1" applyBorder="1" applyAlignment="1">
      <alignment horizontal="left"/>
    </xf>
    <xf numFmtId="14" fontId="1" fillId="0" borderId="7" xfId="0" applyNumberFormat="1" applyFont="1" applyFill="1" applyBorder="1"/>
    <xf numFmtId="0" fontId="29" fillId="0" borderId="1" xfId="0" applyFont="1" applyFill="1" applyBorder="1"/>
    <xf numFmtId="0" fontId="30" fillId="0" borderId="1" xfId="0" applyFont="1" applyFill="1" applyBorder="1"/>
    <xf numFmtId="0" fontId="33" fillId="0" borderId="1" xfId="0" applyFont="1" applyFill="1" applyBorder="1"/>
    <xf numFmtId="0" fontId="1" fillId="4" borderId="1" xfId="0" applyFont="1" applyFill="1" applyBorder="1"/>
    <xf numFmtId="0" fontId="29" fillId="4" borderId="1" xfId="0" applyFont="1" applyFill="1" applyBorder="1"/>
    <xf numFmtId="0" fontId="31" fillId="0" borderId="1" xfId="0" applyFont="1" applyFill="1" applyBorder="1"/>
    <xf numFmtId="0" fontId="31" fillId="4" borderId="1" xfId="0" applyFont="1" applyFill="1" applyBorder="1"/>
    <xf numFmtId="0" fontId="1" fillId="6" borderId="13" xfId="0" applyFont="1" applyFill="1" applyBorder="1"/>
    <xf numFmtId="0" fontId="1" fillId="4" borderId="13" xfId="0" applyFont="1" applyFill="1" applyBorder="1"/>
    <xf numFmtId="0" fontId="1" fillId="4" borderId="33" xfId="0" applyFont="1" applyFill="1" applyBorder="1"/>
    <xf numFmtId="1" fontId="29" fillId="0" borderId="1" xfId="0" applyNumberFormat="1" applyFont="1" applyFill="1" applyBorder="1" applyAlignment="1">
      <alignment horizontal="left" vertical="center" wrapText="1"/>
    </xf>
    <xf numFmtId="0" fontId="32" fillId="0" borderId="1" xfId="0" applyFont="1" applyFill="1" applyBorder="1"/>
    <xf numFmtId="0" fontId="32" fillId="4" borderId="1" xfId="0" applyFont="1" applyFill="1" applyBorder="1"/>
    <xf numFmtId="0" fontId="32" fillId="4" borderId="1" xfId="0" applyFont="1" applyFill="1" applyBorder="1" applyAlignment="1">
      <alignment horizontal="left"/>
    </xf>
    <xf numFmtId="0" fontId="31" fillId="4" borderId="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left"/>
    </xf>
    <xf numFmtId="3" fontId="29" fillId="0" borderId="1" xfId="0" applyNumberFormat="1" applyFont="1" applyFill="1" applyBorder="1"/>
    <xf numFmtId="0" fontId="29" fillId="0" borderId="1" xfId="0" applyFont="1" applyFill="1" applyBorder="1" applyAlignment="1">
      <alignment horizontal="right" vertical="center" wrapText="1"/>
    </xf>
    <xf numFmtId="3" fontId="31" fillId="4" borderId="1" xfId="0" applyNumberFormat="1" applyFont="1" applyFill="1" applyBorder="1"/>
    <xf numFmtId="0" fontId="29" fillId="4" borderId="1" xfId="0" applyNumberFormat="1" applyFont="1" applyFill="1" applyBorder="1" applyAlignment="1">
      <alignment horizontal="right"/>
    </xf>
    <xf numFmtId="0" fontId="29" fillId="4" borderId="1" xfId="0" applyFont="1" applyFill="1" applyBorder="1" applyAlignment="1">
      <alignment horizontal="right"/>
    </xf>
    <xf numFmtId="0" fontId="31" fillId="4" borderId="1" xfId="0" applyFont="1" applyFill="1" applyBorder="1" applyAlignment="1">
      <alignment horizontal="right"/>
    </xf>
    <xf numFmtId="0" fontId="29" fillId="0" borderId="1" xfId="0" applyFont="1" applyFill="1" applyBorder="1" applyAlignment="1">
      <alignment horizontal="right"/>
    </xf>
    <xf numFmtId="0" fontId="30" fillId="0" borderId="1" xfId="0" applyFont="1" applyFill="1" applyBorder="1" applyAlignment="1">
      <alignment horizontal="right"/>
    </xf>
    <xf numFmtId="0" fontId="31" fillId="0" borderId="1" xfId="0" applyFont="1" applyFill="1" applyBorder="1" applyAlignment="1">
      <alignment horizontal="right"/>
    </xf>
    <xf numFmtId="0" fontId="29" fillId="4" borderId="1" xfId="0" applyNumberFormat="1" applyFont="1" applyFill="1" applyBorder="1"/>
    <xf numFmtId="0" fontId="32" fillId="4" borderId="1" xfId="0" applyFont="1" applyFill="1" applyBorder="1" applyAlignment="1">
      <alignment horizontal="right"/>
    </xf>
    <xf numFmtId="0" fontId="30" fillId="4" borderId="1" xfId="3" applyFont="1" applyFill="1" applyBorder="1" applyAlignment="1" applyProtection="1"/>
    <xf numFmtId="14" fontId="29" fillId="0" borderId="1" xfId="0" applyNumberFormat="1" applyFont="1" applyFill="1" applyBorder="1"/>
    <xf numFmtId="14" fontId="30" fillId="0" borderId="1" xfId="0" applyNumberFormat="1" applyFont="1" applyFill="1" applyBorder="1"/>
    <xf numFmtId="166" fontId="29" fillId="0" borderId="1" xfId="0" applyNumberFormat="1" applyFont="1" applyFill="1" applyBorder="1"/>
    <xf numFmtId="166" fontId="33" fillId="0" borderId="1" xfId="0" applyNumberFormat="1" applyFont="1" applyFill="1" applyBorder="1"/>
    <xf numFmtId="166" fontId="30" fillId="0" borderId="1" xfId="0" applyNumberFormat="1" applyFont="1" applyFill="1" applyBorder="1"/>
    <xf numFmtId="166" fontId="30" fillId="4" borderId="1" xfId="0" applyNumberFormat="1" applyFont="1" applyFill="1" applyBorder="1"/>
    <xf numFmtId="14" fontId="31" fillId="4" borderId="1" xfId="0" applyNumberFormat="1" applyFont="1" applyFill="1" applyBorder="1"/>
    <xf numFmtId="14" fontId="31" fillId="4" borderId="1" xfId="0" applyNumberFormat="1" applyFont="1" applyFill="1" applyBorder="1" applyAlignment="1">
      <alignment horizontal="right"/>
    </xf>
    <xf numFmtId="14" fontId="29" fillId="4" borderId="1" xfId="0" applyNumberFormat="1" applyFont="1" applyFill="1" applyBorder="1" applyAlignment="1">
      <alignment horizontal="right"/>
    </xf>
    <xf numFmtId="14" fontId="1" fillId="4" borderId="1" xfId="0" applyNumberFormat="1" applyFont="1" applyFill="1" applyBorder="1"/>
    <xf numFmtId="14" fontId="1" fillId="9" borderId="0" xfId="0" applyNumberFormat="1" applyFont="1" applyFill="1" applyBorder="1"/>
    <xf numFmtId="14" fontId="29" fillId="4" borderId="1" xfId="0" applyNumberFormat="1" applyFont="1" applyFill="1" applyBorder="1"/>
    <xf numFmtId="0" fontId="31" fillId="4" borderId="1" xfId="0" applyFont="1" applyFill="1" applyBorder="1" applyAlignment="1">
      <alignment wrapText="1"/>
    </xf>
    <xf numFmtId="1" fontId="29" fillId="4" borderId="1" xfId="0" applyNumberFormat="1" applyFont="1" applyFill="1" applyBorder="1"/>
    <xf numFmtId="49" fontId="13" fillId="0" borderId="0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horizontal="right" wrapText="1"/>
    </xf>
    <xf numFmtId="0" fontId="31" fillId="4" borderId="1" xfId="0" applyFont="1" applyFill="1" applyBorder="1" applyAlignment="1">
      <alignment horizontal="right" wrapText="1"/>
    </xf>
    <xf numFmtId="0" fontId="31" fillId="4" borderId="1" xfId="0" applyNumberFormat="1" applyFont="1" applyFill="1" applyBorder="1" applyAlignment="1">
      <alignment horizontal="right" wrapText="1"/>
    </xf>
    <xf numFmtId="0" fontId="29" fillId="4" borderId="1" xfId="0" applyNumberFormat="1" applyFont="1" applyFill="1" applyBorder="1" applyAlignment="1">
      <alignment horizontal="right" wrapText="1"/>
    </xf>
    <xf numFmtId="0" fontId="31" fillId="4" borderId="1" xfId="0" applyNumberFormat="1" applyFont="1" applyFill="1" applyBorder="1"/>
    <xf numFmtId="14" fontId="33" fillId="0" borderId="1" xfId="0" applyNumberFormat="1" applyFont="1" applyFill="1" applyBorder="1"/>
    <xf numFmtId="14" fontId="31" fillId="0" borderId="1" xfId="0" applyNumberFormat="1" applyFont="1" applyFill="1" applyBorder="1"/>
    <xf numFmtId="164" fontId="29" fillId="0" borderId="1" xfId="0" applyNumberFormat="1" applyFont="1" applyFill="1" applyBorder="1"/>
    <xf numFmtId="164" fontId="30" fillId="0" borderId="1" xfId="0" applyNumberFormat="1" applyFont="1" applyFill="1" applyBorder="1"/>
    <xf numFmtId="164" fontId="33" fillId="0" borderId="1" xfId="0" applyNumberFormat="1" applyFont="1" applyFill="1" applyBorder="1"/>
    <xf numFmtId="164" fontId="31" fillId="0" borderId="1" xfId="0" applyNumberFormat="1" applyFont="1" applyFill="1" applyBorder="1"/>
    <xf numFmtId="164" fontId="1" fillId="4" borderId="1" xfId="0" applyNumberFormat="1" applyFont="1" applyFill="1" applyBorder="1"/>
    <xf numFmtId="164" fontId="31" fillId="4" borderId="1" xfId="0" applyNumberFormat="1" applyFont="1" applyFill="1" applyBorder="1"/>
    <xf numFmtId="164" fontId="31" fillId="4" borderId="1" xfId="0" applyNumberFormat="1" applyFont="1" applyFill="1" applyBorder="1" applyAlignment="1">
      <alignment horizontal="right"/>
    </xf>
    <xf numFmtId="164" fontId="29" fillId="4" borderId="1" xfId="0" applyNumberFormat="1" applyFont="1" applyFill="1" applyBorder="1" applyAlignment="1">
      <alignment horizontal="right"/>
    </xf>
    <xf numFmtId="164" fontId="29" fillId="4" borderId="1" xfId="0" applyNumberFormat="1" applyFont="1" applyFill="1" applyBorder="1"/>
    <xf numFmtId="164" fontId="1" fillId="4" borderId="5" xfId="0" applyNumberFormat="1" applyFont="1" applyFill="1" applyBorder="1"/>
    <xf numFmtId="164" fontId="1" fillId="6" borderId="5" xfId="0" applyNumberFormat="1" applyFont="1" applyFill="1" applyBorder="1"/>
    <xf numFmtId="164" fontId="1" fillId="9" borderId="5" xfId="0" applyNumberFormat="1" applyFont="1" applyFill="1" applyBorder="1"/>
    <xf numFmtId="164" fontId="2" fillId="6" borderId="5" xfId="0" applyNumberFormat="1" applyFont="1" applyFill="1" applyBorder="1"/>
    <xf numFmtId="164" fontId="19" fillId="0" borderId="5" xfId="0" applyNumberFormat="1" applyFont="1" applyFill="1" applyBorder="1"/>
    <xf numFmtId="164" fontId="19" fillId="4" borderId="5" xfId="0" applyNumberFormat="1" applyFont="1" applyFill="1" applyBorder="1"/>
    <xf numFmtId="164" fontId="3" fillId="4" borderId="5" xfId="0" applyNumberFormat="1" applyFont="1" applyFill="1" applyBorder="1"/>
  </cellXfs>
  <cellStyles count="4">
    <cellStyle name="Hipervínculo" xfId="3" builtinId="8"/>
    <cellStyle name="Normal" xfId="0" builtinId="0"/>
    <cellStyle name="Normal 2" xfId="1"/>
    <cellStyle name="Total 2" xfId="2"/>
  </cellStyles>
  <dxfs count="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15"/>
  <sheetViews>
    <sheetView topLeftCell="Y1" workbookViewId="0">
      <selection activeCell="Z1" sqref="Z1"/>
    </sheetView>
  </sheetViews>
  <sheetFormatPr baseColWidth="10" defaultRowHeight="15"/>
  <cols>
    <col min="1" max="2" width="11.42578125" style="17"/>
    <col min="3" max="3" width="40.42578125" style="17" bestFit="1" customWidth="1"/>
    <col min="4" max="4" width="16.85546875" style="17" bestFit="1" customWidth="1"/>
    <col min="5" max="5" width="15.85546875" style="17" bestFit="1" customWidth="1"/>
    <col min="6" max="6" width="20.28515625" style="17" customWidth="1"/>
    <col min="7" max="7" width="11.42578125" style="17"/>
    <col min="8" max="9" width="15.85546875" style="17" customWidth="1"/>
    <col min="10" max="19" width="11.42578125" style="17"/>
    <col min="20" max="20" width="16.140625" style="17" bestFit="1" customWidth="1"/>
    <col min="21" max="16384" width="11.42578125" style="17"/>
  </cols>
  <sheetData>
    <row r="1" spans="1:26" ht="37.5" customHeight="1">
      <c r="A1" s="17" t="s">
        <v>0</v>
      </c>
      <c r="B1" s="17" t="s">
        <v>1</v>
      </c>
      <c r="C1" s="17" t="s">
        <v>1618</v>
      </c>
      <c r="D1" s="17" t="s">
        <v>3312</v>
      </c>
      <c r="E1" s="17" t="s">
        <v>3313</v>
      </c>
      <c r="F1" s="43" t="s">
        <v>5435</v>
      </c>
      <c r="G1" s="44" t="s">
        <v>5436</v>
      </c>
      <c r="H1" s="45" t="s">
        <v>5437</v>
      </c>
      <c r="I1" s="45" t="s">
        <v>7429</v>
      </c>
      <c r="J1" s="45" t="s">
        <v>5438</v>
      </c>
      <c r="K1" s="45" t="s">
        <v>5439</v>
      </c>
      <c r="L1" s="45" t="s">
        <v>5440</v>
      </c>
      <c r="M1" s="44" t="s">
        <v>3321</v>
      </c>
      <c r="N1" s="44" t="s">
        <v>5441</v>
      </c>
      <c r="O1" s="44" t="s">
        <v>5442</v>
      </c>
      <c r="P1" s="46" t="s">
        <v>3322</v>
      </c>
      <c r="Q1" s="46" t="s">
        <v>3323</v>
      </c>
      <c r="R1" s="290" t="s">
        <v>3324</v>
      </c>
      <c r="S1" s="291"/>
      <c r="T1" s="47" t="s">
        <v>3325</v>
      </c>
      <c r="U1" s="48" t="s">
        <v>3326</v>
      </c>
      <c r="V1" s="49" t="s">
        <v>3327</v>
      </c>
      <c r="W1" s="49" t="s">
        <v>3328</v>
      </c>
      <c r="X1" s="50" t="s">
        <v>3329</v>
      </c>
      <c r="Y1" s="47" t="s">
        <v>3330</v>
      </c>
      <c r="Z1" s="420" t="s">
        <v>11369</v>
      </c>
    </row>
    <row r="2" spans="1:26">
      <c r="A2" s="17">
        <v>1</v>
      </c>
      <c r="B2" s="2" t="s">
        <v>5447</v>
      </c>
      <c r="C2" s="1" t="s">
        <v>1619</v>
      </c>
      <c r="D2" s="18">
        <v>7812986</v>
      </c>
      <c r="E2" s="16">
        <v>7</v>
      </c>
      <c r="F2" s="1" t="s">
        <v>3331</v>
      </c>
      <c r="G2" s="1" t="s">
        <v>3332</v>
      </c>
      <c r="H2" s="23">
        <v>3</v>
      </c>
      <c r="I2" s="23"/>
      <c r="J2" s="23">
        <v>0</v>
      </c>
      <c r="K2" s="23">
        <v>0</v>
      </c>
      <c r="L2" s="41">
        <v>68506</v>
      </c>
      <c r="M2" s="1"/>
      <c r="N2" s="27">
        <v>41326</v>
      </c>
      <c r="O2" s="27">
        <v>41331</v>
      </c>
      <c r="P2" s="27">
        <v>41334</v>
      </c>
      <c r="Q2" s="42">
        <f>NETWORKDAYS(O2,X2)</f>
        <v>5</v>
      </c>
      <c r="R2" s="42"/>
      <c r="S2" s="42"/>
      <c r="T2" s="51" t="s">
        <v>3333</v>
      </c>
      <c r="U2" s="11" t="s">
        <v>3334</v>
      </c>
      <c r="V2" s="51" t="s">
        <v>3333</v>
      </c>
      <c r="W2" s="1" t="s">
        <v>3335</v>
      </c>
      <c r="X2" s="27">
        <v>41337</v>
      </c>
      <c r="Y2" s="1" t="s">
        <v>3336</v>
      </c>
    </row>
    <row r="3" spans="1:26">
      <c r="A3" s="17">
        <v>1</v>
      </c>
      <c r="B3" s="2" t="s">
        <v>5448</v>
      </c>
      <c r="C3" s="1" t="s">
        <v>1620</v>
      </c>
      <c r="D3" s="18">
        <v>13924225</v>
      </c>
      <c r="E3" s="16">
        <v>4</v>
      </c>
      <c r="F3" s="1" t="s">
        <v>3331</v>
      </c>
      <c r="G3" s="1" t="s">
        <v>3337</v>
      </c>
      <c r="H3" s="23">
        <v>3</v>
      </c>
      <c r="I3" s="23"/>
      <c r="J3" s="23">
        <v>0</v>
      </c>
      <c r="K3" s="23">
        <v>0</v>
      </c>
      <c r="L3" s="41">
        <v>68515</v>
      </c>
      <c r="M3" s="1"/>
      <c r="N3" s="27">
        <v>41330</v>
      </c>
      <c r="O3" s="27">
        <v>41333</v>
      </c>
      <c r="P3" s="27">
        <v>41337</v>
      </c>
      <c r="Q3" s="42">
        <f t="shared" ref="Q3:Q21" si="0">NETWORKDAYS(O3,X3)</f>
        <v>3</v>
      </c>
      <c r="R3" s="1" t="s">
        <v>3338</v>
      </c>
      <c r="S3" s="52" t="s">
        <v>3339</v>
      </c>
      <c r="T3" s="51" t="s">
        <v>3340</v>
      </c>
      <c r="U3" s="8" t="s">
        <v>3334</v>
      </c>
      <c r="V3" s="8" t="s">
        <v>3340</v>
      </c>
      <c r="W3" s="1" t="s">
        <v>3341</v>
      </c>
      <c r="X3" s="27">
        <v>41337</v>
      </c>
      <c r="Y3" s="1" t="s">
        <v>3336</v>
      </c>
    </row>
    <row r="4" spans="1:26">
      <c r="A4" s="17">
        <v>1</v>
      </c>
      <c r="B4" s="2" t="s">
        <v>5449</v>
      </c>
      <c r="C4" s="1" t="s">
        <v>1621</v>
      </c>
      <c r="D4" s="18">
        <v>10477653</v>
      </c>
      <c r="E4" s="16">
        <v>1</v>
      </c>
      <c r="F4" s="1" t="s">
        <v>3331</v>
      </c>
      <c r="G4" s="1" t="s">
        <v>3337</v>
      </c>
      <c r="H4" s="23">
        <v>3</v>
      </c>
      <c r="I4" s="23"/>
      <c r="J4" s="23">
        <v>0</v>
      </c>
      <c r="K4" s="23">
        <v>0</v>
      </c>
      <c r="L4" s="41">
        <v>68599</v>
      </c>
      <c r="M4" s="1"/>
      <c r="N4" s="27">
        <v>41331</v>
      </c>
      <c r="O4" s="27">
        <v>41332</v>
      </c>
      <c r="P4" s="27">
        <v>41334</v>
      </c>
      <c r="Q4" s="42">
        <f t="shared" si="0"/>
        <v>4</v>
      </c>
      <c r="R4" s="1" t="s">
        <v>3342</v>
      </c>
      <c r="S4" s="52" t="s">
        <v>3343</v>
      </c>
      <c r="T4" s="51" t="s">
        <v>3334</v>
      </c>
      <c r="U4" s="1" t="s">
        <v>3344</v>
      </c>
      <c r="V4" s="1" t="s">
        <v>3344</v>
      </c>
      <c r="W4" s="1" t="s">
        <v>3345</v>
      </c>
      <c r="X4" s="27">
        <v>41337</v>
      </c>
      <c r="Y4" s="1" t="s">
        <v>3336</v>
      </c>
    </row>
    <row r="5" spans="1:26">
      <c r="A5" s="17">
        <v>1</v>
      </c>
      <c r="B5" s="2" t="s">
        <v>5450</v>
      </c>
      <c r="C5" s="1" t="s">
        <v>1622</v>
      </c>
      <c r="D5" s="18">
        <v>76196016</v>
      </c>
      <c r="E5" s="16">
        <v>4</v>
      </c>
      <c r="F5" s="1" t="s">
        <v>3331</v>
      </c>
      <c r="G5" s="1" t="s">
        <v>3332</v>
      </c>
      <c r="H5" s="23">
        <v>3</v>
      </c>
      <c r="I5" s="23"/>
      <c r="J5" s="23">
        <v>0</v>
      </c>
      <c r="K5" s="23">
        <v>0</v>
      </c>
      <c r="L5" s="41">
        <v>68535</v>
      </c>
      <c r="M5" s="1"/>
      <c r="N5" s="27">
        <v>41331</v>
      </c>
      <c r="O5" s="27">
        <v>41337</v>
      </c>
      <c r="P5" s="27">
        <v>41340</v>
      </c>
      <c r="Q5" s="42">
        <f t="shared" si="0"/>
        <v>3</v>
      </c>
      <c r="R5" s="1" t="s">
        <v>3346</v>
      </c>
      <c r="S5" s="52" t="s">
        <v>3347</v>
      </c>
      <c r="T5" s="51" t="s">
        <v>3348</v>
      </c>
      <c r="U5" s="8" t="s">
        <v>3349</v>
      </c>
      <c r="V5" s="1" t="s">
        <v>3348</v>
      </c>
      <c r="W5" s="1" t="s">
        <v>3350</v>
      </c>
      <c r="X5" s="27">
        <v>41339</v>
      </c>
      <c r="Y5" s="1" t="s">
        <v>3336</v>
      </c>
    </row>
    <row r="6" spans="1:26">
      <c r="A6" s="17">
        <v>1</v>
      </c>
      <c r="B6" s="2" t="s">
        <v>5451</v>
      </c>
      <c r="C6" s="1" t="s">
        <v>1623</v>
      </c>
      <c r="D6" s="18">
        <v>9674292</v>
      </c>
      <c r="E6" s="16">
        <v>4</v>
      </c>
      <c r="F6" s="1" t="s">
        <v>3331</v>
      </c>
      <c r="G6" s="1" t="s">
        <v>3332</v>
      </c>
      <c r="H6" s="23">
        <v>3</v>
      </c>
      <c r="I6" s="23"/>
      <c r="J6" s="23">
        <v>0</v>
      </c>
      <c r="K6" s="23">
        <v>0</v>
      </c>
      <c r="L6" s="41">
        <v>68535</v>
      </c>
      <c r="M6" s="1"/>
      <c r="N6" s="27">
        <v>41332</v>
      </c>
      <c r="O6" s="27">
        <v>41337</v>
      </c>
      <c r="P6" s="27">
        <v>41340</v>
      </c>
      <c r="Q6" s="42">
        <f t="shared" si="0"/>
        <v>2</v>
      </c>
      <c r="R6" s="1" t="s">
        <v>3351</v>
      </c>
      <c r="S6" s="52" t="s">
        <v>3352</v>
      </c>
      <c r="T6" s="51" t="s">
        <v>3353</v>
      </c>
      <c r="U6" s="1" t="s">
        <v>3354</v>
      </c>
      <c r="V6" s="51" t="s">
        <v>3353</v>
      </c>
      <c r="W6" s="1" t="s">
        <v>3355</v>
      </c>
      <c r="X6" s="27">
        <v>41338</v>
      </c>
      <c r="Y6" s="1" t="s">
        <v>3336</v>
      </c>
    </row>
    <row r="7" spans="1:26">
      <c r="A7" s="17">
        <v>1</v>
      </c>
      <c r="B7" s="2" t="s">
        <v>5452</v>
      </c>
      <c r="C7" s="1" t="s">
        <v>1624</v>
      </c>
      <c r="D7" s="18">
        <v>8322703</v>
      </c>
      <c r="E7" s="16">
        <v>6</v>
      </c>
      <c r="F7" s="1" t="s">
        <v>3331</v>
      </c>
      <c r="G7" s="1" t="s">
        <v>3337</v>
      </c>
      <c r="H7" s="23">
        <v>3</v>
      </c>
      <c r="I7" s="23"/>
      <c r="J7" s="23">
        <v>0</v>
      </c>
      <c r="K7" s="23">
        <v>0</v>
      </c>
      <c r="L7" s="41">
        <v>68535</v>
      </c>
      <c r="M7" s="1"/>
      <c r="N7" s="27">
        <v>41334</v>
      </c>
      <c r="O7" s="27">
        <v>41337</v>
      </c>
      <c r="P7" s="27">
        <v>41340</v>
      </c>
      <c r="Q7" s="42">
        <f t="shared" si="0"/>
        <v>2</v>
      </c>
      <c r="R7" s="1" t="s">
        <v>3356</v>
      </c>
      <c r="S7" s="52" t="s">
        <v>3357</v>
      </c>
      <c r="T7" s="51" t="s">
        <v>3358</v>
      </c>
      <c r="U7" s="11" t="s">
        <v>3334</v>
      </c>
      <c r="V7" s="11" t="s">
        <v>3358</v>
      </c>
      <c r="W7" s="1" t="s">
        <v>3335</v>
      </c>
      <c r="X7" s="27">
        <v>41338</v>
      </c>
      <c r="Y7" s="1" t="s">
        <v>3336</v>
      </c>
    </row>
    <row r="8" spans="1:26">
      <c r="A8" s="17">
        <v>1</v>
      </c>
      <c r="B8" s="2" t="s">
        <v>5453</v>
      </c>
      <c r="C8" s="1" t="s">
        <v>1625</v>
      </c>
      <c r="D8" s="18">
        <v>4334088</v>
      </c>
      <c r="E8" s="16">
        <v>3</v>
      </c>
      <c r="F8" s="1" t="s">
        <v>3331</v>
      </c>
      <c r="G8" s="1" t="s">
        <v>3337</v>
      </c>
      <c r="H8" s="23">
        <v>3</v>
      </c>
      <c r="I8" s="23"/>
      <c r="J8" s="23">
        <v>0</v>
      </c>
      <c r="K8" s="23">
        <v>0</v>
      </c>
      <c r="L8" s="41">
        <v>68545</v>
      </c>
      <c r="M8" s="1"/>
      <c r="N8" s="27">
        <v>41338</v>
      </c>
      <c r="O8" s="27">
        <v>41339</v>
      </c>
      <c r="P8" s="27">
        <v>41344</v>
      </c>
      <c r="Q8" s="42">
        <f t="shared" si="0"/>
        <v>4</v>
      </c>
      <c r="R8" s="1" t="s">
        <v>3359</v>
      </c>
      <c r="S8" s="52" t="s">
        <v>3360</v>
      </c>
      <c r="T8" s="51" t="s">
        <v>3358</v>
      </c>
      <c r="U8" s="11" t="s">
        <v>3334</v>
      </c>
      <c r="V8" s="11" t="s">
        <v>3358</v>
      </c>
      <c r="W8" s="1" t="s">
        <v>3335</v>
      </c>
      <c r="X8" s="27">
        <v>41344</v>
      </c>
      <c r="Y8" s="1" t="s">
        <v>3336</v>
      </c>
    </row>
    <row r="9" spans="1:26">
      <c r="A9" s="17">
        <v>1</v>
      </c>
      <c r="B9" s="2" t="s">
        <v>5454</v>
      </c>
      <c r="C9" s="1" t="s">
        <v>1626</v>
      </c>
      <c r="D9" s="18">
        <v>11394406</v>
      </c>
      <c r="E9" s="16">
        <v>4</v>
      </c>
      <c r="F9" s="1" t="s">
        <v>3331</v>
      </c>
      <c r="G9" s="1" t="s">
        <v>3332</v>
      </c>
      <c r="H9" s="23">
        <v>3</v>
      </c>
      <c r="I9" s="23"/>
      <c r="J9" s="23">
        <v>0</v>
      </c>
      <c r="K9" s="23">
        <v>0</v>
      </c>
      <c r="L9" s="41">
        <v>68540</v>
      </c>
      <c r="M9" s="1"/>
      <c r="N9" s="27">
        <v>41338</v>
      </c>
      <c r="O9" s="27">
        <v>41338</v>
      </c>
      <c r="P9" s="27">
        <v>41341</v>
      </c>
      <c r="Q9" s="42">
        <f t="shared" si="0"/>
        <v>2</v>
      </c>
      <c r="R9" s="1" t="s">
        <v>3361</v>
      </c>
      <c r="S9" s="52" t="s">
        <v>3362</v>
      </c>
      <c r="T9" s="51" t="s">
        <v>3363</v>
      </c>
      <c r="U9" s="1" t="s">
        <v>3364</v>
      </c>
      <c r="V9" s="1" t="s">
        <v>3365</v>
      </c>
      <c r="W9" s="1" t="s">
        <v>3366</v>
      </c>
      <c r="X9" s="27">
        <v>41339</v>
      </c>
      <c r="Y9" s="1" t="s">
        <v>3336</v>
      </c>
    </row>
    <row r="10" spans="1:26">
      <c r="A10" s="17">
        <v>1</v>
      </c>
      <c r="B10" s="2" t="s">
        <v>5455</v>
      </c>
      <c r="C10" s="1" t="s">
        <v>1627</v>
      </c>
      <c r="D10" s="18">
        <v>12675349</v>
      </c>
      <c r="E10" s="16">
        <v>7</v>
      </c>
      <c r="F10" s="1" t="s">
        <v>3331</v>
      </c>
      <c r="G10" s="1" t="s">
        <v>3332</v>
      </c>
      <c r="H10" s="23">
        <v>3</v>
      </c>
      <c r="I10" s="23"/>
      <c r="J10" s="23">
        <v>0</v>
      </c>
      <c r="K10" s="23">
        <v>0</v>
      </c>
      <c r="L10" s="41">
        <v>68566</v>
      </c>
      <c r="M10" s="1"/>
      <c r="N10" s="27">
        <v>41338</v>
      </c>
      <c r="O10" s="27">
        <v>41345</v>
      </c>
      <c r="P10" s="27">
        <v>41348</v>
      </c>
      <c r="Q10" s="42">
        <f t="shared" si="0"/>
        <v>1</v>
      </c>
      <c r="R10" s="1" t="s">
        <v>3367</v>
      </c>
      <c r="S10" s="52" t="s">
        <v>3368</v>
      </c>
      <c r="T10" s="51" t="s">
        <v>3363</v>
      </c>
      <c r="U10" s="1" t="s">
        <v>3364</v>
      </c>
      <c r="V10" s="1" t="s">
        <v>3365</v>
      </c>
      <c r="W10" s="1" t="s">
        <v>3366</v>
      </c>
      <c r="X10" s="27">
        <v>41345</v>
      </c>
      <c r="Y10" s="1" t="s">
        <v>3336</v>
      </c>
    </row>
    <row r="11" spans="1:26">
      <c r="A11" s="17">
        <v>1</v>
      </c>
      <c r="B11" s="2" t="s">
        <v>5456</v>
      </c>
      <c r="C11" s="1" t="s">
        <v>1628</v>
      </c>
      <c r="D11" s="18">
        <v>15480244</v>
      </c>
      <c r="E11" s="16">
        <v>4</v>
      </c>
      <c r="F11" s="1" t="s">
        <v>3331</v>
      </c>
      <c r="G11" s="1" t="s">
        <v>3337</v>
      </c>
      <c r="H11" s="23">
        <v>3</v>
      </c>
      <c r="I11" s="23"/>
      <c r="J11" s="23">
        <v>0</v>
      </c>
      <c r="K11" s="23">
        <v>0</v>
      </c>
      <c r="L11" s="41">
        <v>68545</v>
      </c>
      <c r="M11" s="1"/>
      <c r="N11" s="27">
        <v>41338</v>
      </c>
      <c r="O11" s="27">
        <v>41339</v>
      </c>
      <c r="P11" s="27">
        <v>41344</v>
      </c>
      <c r="Q11" s="42">
        <f t="shared" si="0"/>
        <v>4</v>
      </c>
      <c r="R11" s="1" t="s">
        <v>3369</v>
      </c>
      <c r="S11" s="52" t="s">
        <v>3370</v>
      </c>
      <c r="T11" s="51" t="s">
        <v>3334</v>
      </c>
      <c r="U11" s="1" t="s">
        <v>3344</v>
      </c>
      <c r="V11" s="1" t="s">
        <v>3344</v>
      </c>
      <c r="W11" s="1" t="s">
        <v>3345</v>
      </c>
      <c r="X11" s="27">
        <v>41344</v>
      </c>
      <c r="Y11" s="1" t="s">
        <v>3336</v>
      </c>
    </row>
    <row r="12" spans="1:26">
      <c r="A12" s="17">
        <v>1</v>
      </c>
      <c r="B12" s="2" t="s">
        <v>5457</v>
      </c>
      <c r="C12" s="1" t="s">
        <v>1629</v>
      </c>
      <c r="D12" s="18">
        <v>13083936</v>
      </c>
      <c r="E12" s="16">
        <v>3</v>
      </c>
      <c r="F12" s="1" t="s">
        <v>3331</v>
      </c>
      <c r="G12" s="1" t="s">
        <v>3332</v>
      </c>
      <c r="H12" s="23">
        <v>3</v>
      </c>
      <c r="I12" s="23"/>
      <c r="J12" s="23">
        <v>0</v>
      </c>
      <c r="K12" s="23">
        <v>0</v>
      </c>
      <c r="L12" s="41">
        <v>68545</v>
      </c>
      <c r="M12" s="1"/>
      <c r="N12" s="27">
        <v>41338</v>
      </c>
      <c r="O12" s="27">
        <v>41339</v>
      </c>
      <c r="P12" s="27">
        <v>41343</v>
      </c>
      <c r="Q12" s="42">
        <f t="shared" si="0"/>
        <v>2</v>
      </c>
      <c r="R12" s="1" t="s">
        <v>3371</v>
      </c>
      <c r="S12" s="52" t="s">
        <v>3372</v>
      </c>
      <c r="T12" s="51" t="s">
        <v>3365</v>
      </c>
      <c r="U12" s="11" t="s">
        <v>3334</v>
      </c>
      <c r="V12" s="1" t="s">
        <v>3365</v>
      </c>
      <c r="W12" s="1" t="s">
        <v>3366</v>
      </c>
      <c r="X12" s="27">
        <v>41340</v>
      </c>
      <c r="Y12" s="1" t="s">
        <v>3336</v>
      </c>
    </row>
    <row r="13" spans="1:26">
      <c r="A13" s="17">
        <v>1</v>
      </c>
      <c r="B13" s="2" t="s">
        <v>5458</v>
      </c>
      <c r="C13" s="1" t="s">
        <v>1630</v>
      </c>
      <c r="D13" s="18">
        <v>10130954</v>
      </c>
      <c r="E13" s="16">
        <v>1</v>
      </c>
      <c r="F13" s="1" t="s">
        <v>3331</v>
      </c>
      <c r="G13" s="1" t="s">
        <v>3332</v>
      </c>
      <c r="H13" s="23">
        <v>3</v>
      </c>
      <c r="I13" s="23"/>
      <c r="J13" s="23">
        <v>0</v>
      </c>
      <c r="K13" s="23">
        <v>0</v>
      </c>
      <c r="L13" s="41">
        <v>68555</v>
      </c>
      <c r="M13" s="1"/>
      <c r="N13" s="27">
        <v>41338</v>
      </c>
      <c r="O13" s="27">
        <v>41341</v>
      </c>
      <c r="P13" s="27">
        <v>41345</v>
      </c>
      <c r="Q13" s="42">
        <f t="shared" si="0"/>
        <v>3</v>
      </c>
      <c r="R13" s="1" t="s">
        <v>3373</v>
      </c>
      <c r="S13" s="52" t="s">
        <v>3374</v>
      </c>
      <c r="T13" s="51" t="s">
        <v>3358</v>
      </c>
      <c r="U13" s="11" t="s">
        <v>3334</v>
      </c>
      <c r="V13" s="11" t="s">
        <v>3358</v>
      </c>
      <c r="W13" s="1" t="s">
        <v>3335</v>
      </c>
      <c r="X13" s="27">
        <v>41345</v>
      </c>
      <c r="Y13" s="1" t="s">
        <v>3336</v>
      </c>
    </row>
    <row r="14" spans="1:26">
      <c r="A14" s="17">
        <v>1</v>
      </c>
      <c r="B14" s="2" t="s">
        <v>5459</v>
      </c>
      <c r="C14" s="1" t="s">
        <v>1631</v>
      </c>
      <c r="D14" s="18">
        <v>14461795</v>
      </c>
      <c r="E14" s="16">
        <v>9</v>
      </c>
      <c r="F14" s="1" t="s">
        <v>3331</v>
      </c>
      <c r="G14" s="1" t="s">
        <v>3337</v>
      </c>
      <c r="H14" s="23">
        <v>3</v>
      </c>
      <c r="I14" s="23"/>
      <c r="J14" s="23">
        <v>0</v>
      </c>
      <c r="K14" s="23">
        <v>0</v>
      </c>
      <c r="L14" s="41">
        <v>68545</v>
      </c>
      <c r="M14" s="1"/>
      <c r="N14" s="27">
        <v>41338</v>
      </c>
      <c r="O14" s="27">
        <v>41339</v>
      </c>
      <c r="P14" s="27">
        <v>41344</v>
      </c>
      <c r="Q14" s="42">
        <f t="shared" si="0"/>
        <v>4</v>
      </c>
      <c r="R14" s="1" t="s">
        <v>3375</v>
      </c>
      <c r="S14" s="52" t="s">
        <v>3376</v>
      </c>
      <c r="T14" s="53" t="s">
        <v>3377</v>
      </c>
      <c r="U14" s="11" t="s">
        <v>3334</v>
      </c>
      <c r="V14" s="53" t="s">
        <v>3377</v>
      </c>
      <c r="W14" s="1" t="s">
        <v>3378</v>
      </c>
      <c r="X14" s="27">
        <v>41344</v>
      </c>
      <c r="Y14" s="1" t="s">
        <v>3336</v>
      </c>
    </row>
    <row r="15" spans="1:26">
      <c r="A15" s="17">
        <v>1</v>
      </c>
      <c r="B15" s="2" t="s">
        <v>5460</v>
      </c>
      <c r="C15" s="1" t="s">
        <v>1632</v>
      </c>
      <c r="D15" s="18">
        <v>7312209</v>
      </c>
      <c r="E15" s="16">
        <v>0</v>
      </c>
      <c r="F15" s="1" t="s">
        <v>3331</v>
      </c>
      <c r="G15" s="1" t="s">
        <v>3332</v>
      </c>
      <c r="H15" s="23">
        <v>3</v>
      </c>
      <c r="I15" s="23"/>
      <c r="J15" s="23">
        <v>0</v>
      </c>
      <c r="K15" s="23">
        <v>0</v>
      </c>
      <c r="L15" s="41">
        <v>68564</v>
      </c>
      <c r="M15" s="1"/>
      <c r="N15" s="27">
        <v>41338</v>
      </c>
      <c r="O15" s="27">
        <v>41344</v>
      </c>
      <c r="P15" s="27">
        <v>41351</v>
      </c>
      <c r="Q15" s="42">
        <f t="shared" si="0"/>
        <v>5</v>
      </c>
      <c r="R15" s="1" t="s">
        <v>3379</v>
      </c>
      <c r="S15" s="52" t="s">
        <v>3380</v>
      </c>
      <c r="T15" s="53" t="s">
        <v>3377</v>
      </c>
      <c r="U15" s="11" t="s">
        <v>3334</v>
      </c>
      <c r="V15" s="53" t="s">
        <v>3377</v>
      </c>
      <c r="W15" s="1" t="s">
        <v>3378</v>
      </c>
      <c r="X15" s="27">
        <v>41348</v>
      </c>
      <c r="Y15" s="1" t="s">
        <v>3336</v>
      </c>
    </row>
    <row r="16" spans="1:26">
      <c r="A16" s="17">
        <v>1</v>
      </c>
      <c r="B16" s="2" t="s">
        <v>5461</v>
      </c>
      <c r="C16" s="1" t="s">
        <v>1633</v>
      </c>
      <c r="D16" s="18">
        <v>13923901</v>
      </c>
      <c r="E16" s="16">
        <v>6</v>
      </c>
      <c r="F16" s="1" t="s">
        <v>3331</v>
      </c>
      <c r="G16" s="1" t="s">
        <v>3381</v>
      </c>
      <c r="H16" s="23">
        <v>3</v>
      </c>
      <c r="I16" s="23"/>
      <c r="J16" s="23">
        <v>0</v>
      </c>
      <c r="K16" s="23">
        <v>0</v>
      </c>
      <c r="L16" s="41">
        <v>68564</v>
      </c>
      <c r="M16" s="1"/>
      <c r="N16" s="27">
        <v>41338</v>
      </c>
      <c r="O16" s="27">
        <v>41344</v>
      </c>
      <c r="P16" s="27">
        <v>41347</v>
      </c>
      <c r="Q16" s="42">
        <f t="shared" si="0"/>
        <v>2</v>
      </c>
      <c r="R16" s="1" t="s">
        <v>3382</v>
      </c>
      <c r="S16" s="52" t="s">
        <v>3383</v>
      </c>
      <c r="T16" s="51" t="s">
        <v>3384</v>
      </c>
      <c r="U16" s="8" t="s">
        <v>3384</v>
      </c>
      <c r="V16" s="1" t="s">
        <v>3384</v>
      </c>
      <c r="W16" s="1" t="s">
        <v>3385</v>
      </c>
      <c r="X16" s="27">
        <v>41345</v>
      </c>
      <c r="Y16" s="1" t="s">
        <v>3336</v>
      </c>
    </row>
    <row r="17" spans="1:25">
      <c r="A17" s="17">
        <v>1</v>
      </c>
      <c r="B17" s="2" t="s">
        <v>5462</v>
      </c>
      <c r="C17" s="1" t="s">
        <v>1634</v>
      </c>
      <c r="D17" s="18">
        <v>13241875</v>
      </c>
      <c r="E17" s="16">
        <v>6</v>
      </c>
      <c r="F17" s="1" t="s">
        <v>3331</v>
      </c>
      <c r="G17" s="1" t="s">
        <v>3337</v>
      </c>
      <c r="H17" s="23">
        <v>3</v>
      </c>
      <c r="I17" s="23"/>
      <c r="J17" s="23">
        <v>0</v>
      </c>
      <c r="K17" s="23">
        <v>0</v>
      </c>
      <c r="L17" s="41">
        <v>68550</v>
      </c>
      <c r="M17" s="1"/>
      <c r="N17" s="27">
        <v>41339</v>
      </c>
      <c r="O17" s="27">
        <v>41340</v>
      </c>
      <c r="P17" s="27">
        <v>41344</v>
      </c>
      <c r="Q17" s="42">
        <f t="shared" si="0"/>
        <v>4</v>
      </c>
      <c r="R17" s="1" t="s">
        <v>3386</v>
      </c>
      <c r="S17" s="52" t="s">
        <v>3387</v>
      </c>
      <c r="T17" s="53" t="s">
        <v>3377</v>
      </c>
      <c r="U17" s="11" t="s">
        <v>3334</v>
      </c>
      <c r="V17" s="53" t="s">
        <v>3377</v>
      </c>
      <c r="W17" s="1" t="s">
        <v>3378</v>
      </c>
      <c r="X17" s="27">
        <v>41345</v>
      </c>
      <c r="Y17" s="1" t="s">
        <v>3336</v>
      </c>
    </row>
    <row r="18" spans="1:25">
      <c r="A18" s="17">
        <v>1</v>
      </c>
      <c r="B18" s="2" t="s">
        <v>5463</v>
      </c>
      <c r="C18" s="1" t="s">
        <v>1635</v>
      </c>
      <c r="D18" s="18">
        <v>12869163</v>
      </c>
      <c r="E18" s="128">
        <v>4</v>
      </c>
      <c r="F18" s="1" t="s">
        <v>3331</v>
      </c>
      <c r="G18" s="1" t="s">
        <v>3332</v>
      </c>
      <c r="H18" s="23">
        <v>3</v>
      </c>
      <c r="I18" s="23"/>
      <c r="J18" s="23">
        <v>0</v>
      </c>
      <c r="K18" s="23">
        <v>0</v>
      </c>
      <c r="L18" s="41">
        <v>68550</v>
      </c>
      <c r="M18" s="1"/>
      <c r="N18" s="27">
        <v>41340</v>
      </c>
      <c r="O18" s="27">
        <v>41340</v>
      </c>
      <c r="P18" s="27">
        <v>41341</v>
      </c>
      <c r="Q18" s="42">
        <f t="shared" si="0"/>
        <v>2</v>
      </c>
      <c r="R18" s="1" t="s">
        <v>3388</v>
      </c>
      <c r="S18" s="52" t="s">
        <v>3389</v>
      </c>
      <c r="T18" s="51" t="s">
        <v>3390</v>
      </c>
      <c r="U18" s="1" t="s">
        <v>3364</v>
      </c>
      <c r="V18" s="1" t="s">
        <v>3391</v>
      </c>
      <c r="W18" s="1" t="s">
        <v>3378</v>
      </c>
      <c r="X18" s="27">
        <v>41341</v>
      </c>
      <c r="Y18" s="1" t="s">
        <v>3336</v>
      </c>
    </row>
    <row r="19" spans="1:25">
      <c r="A19" s="17">
        <v>1</v>
      </c>
      <c r="B19" s="2" t="s">
        <v>5464</v>
      </c>
      <c r="C19" s="1" t="s">
        <v>1636</v>
      </c>
      <c r="D19" s="18"/>
      <c r="E19" s="16"/>
      <c r="F19" s="1" t="s">
        <v>3331</v>
      </c>
      <c r="G19" s="1" t="s">
        <v>3337</v>
      </c>
      <c r="H19" s="23">
        <v>3</v>
      </c>
      <c r="I19" s="23"/>
      <c r="J19" s="23">
        <v>0</v>
      </c>
      <c r="K19" s="23">
        <v>0</v>
      </c>
      <c r="L19" s="41">
        <v>68564</v>
      </c>
      <c r="M19" s="1"/>
      <c r="N19" s="27">
        <v>41340</v>
      </c>
      <c r="O19" s="27">
        <v>41344</v>
      </c>
      <c r="P19" s="27">
        <v>41347</v>
      </c>
      <c r="Q19" s="42">
        <f t="shared" si="0"/>
        <v>2</v>
      </c>
      <c r="R19" s="1" t="s">
        <v>3392</v>
      </c>
      <c r="S19" s="52" t="s">
        <v>3393</v>
      </c>
      <c r="T19" s="51" t="s">
        <v>3358</v>
      </c>
      <c r="U19" s="11" t="s">
        <v>3334</v>
      </c>
      <c r="V19" s="11" t="s">
        <v>3358</v>
      </c>
      <c r="W19" s="1" t="s">
        <v>3335</v>
      </c>
      <c r="X19" s="27">
        <v>41345</v>
      </c>
      <c r="Y19" s="1" t="s">
        <v>3336</v>
      </c>
    </row>
    <row r="20" spans="1:25">
      <c r="A20" s="17">
        <v>1</v>
      </c>
      <c r="B20" s="2" t="s">
        <v>5465</v>
      </c>
      <c r="C20" s="1" t="s">
        <v>1637</v>
      </c>
      <c r="D20" s="18">
        <v>15099143</v>
      </c>
      <c r="E20" s="16">
        <v>9</v>
      </c>
      <c r="F20" s="1" t="s">
        <v>3331</v>
      </c>
      <c r="G20" s="1" t="s">
        <v>3332</v>
      </c>
      <c r="H20" s="54">
        <v>3</v>
      </c>
      <c r="I20" s="54"/>
      <c r="J20" s="54">
        <v>0</v>
      </c>
      <c r="K20" s="54">
        <v>0</v>
      </c>
      <c r="L20" s="41">
        <v>68564</v>
      </c>
      <c r="M20" s="1"/>
      <c r="N20" s="27">
        <v>41340</v>
      </c>
      <c r="O20" s="27">
        <v>41344</v>
      </c>
      <c r="P20" s="27">
        <v>41344</v>
      </c>
      <c r="Q20" s="42">
        <f t="shared" si="0"/>
        <v>1</v>
      </c>
      <c r="R20" s="1" t="s">
        <v>3394</v>
      </c>
      <c r="S20" s="52" t="s">
        <v>3395</v>
      </c>
      <c r="T20" s="51" t="s">
        <v>3396</v>
      </c>
      <c r="U20" s="8" t="s">
        <v>3334</v>
      </c>
      <c r="V20" s="51" t="s">
        <v>3396</v>
      </c>
      <c r="W20" s="1" t="s">
        <v>3385</v>
      </c>
      <c r="X20" s="27">
        <v>41344</v>
      </c>
      <c r="Y20" s="1" t="s">
        <v>3336</v>
      </c>
    </row>
    <row r="21" spans="1:25">
      <c r="A21" s="17">
        <v>1</v>
      </c>
      <c r="B21" s="2" t="s">
        <v>5466</v>
      </c>
      <c r="C21" s="1" t="s">
        <v>1638</v>
      </c>
      <c r="D21" s="18">
        <v>13285871</v>
      </c>
      <c r="E21" s="16">
        <v>3</v>
      </c>
      <c r="F21" s="1" t="s">
        <v>3331</v>
      </c>
      <c r="G21" s="1" t="s">
        <v>3332</v>
      </c>
      <c r="H21" s="54">
        <v>3</v>
      </c>
      <c r="I21" s="54"/>
      <c r="J21" s="54">
        <v>0</v>
      </c>
      <c r="K21" s="54">
        <v>0</v>
      </c>
      <c r="L21" s="41">
        <v>68566</v>
      </c>
      <c r="M21" s="1"/>
      <c r="N21" s="27">
        <v>41340</v>
      </c>
      <c r="O21" s="27">
        <v>41345</v>
      </c>
      <c r="P21" s="27">
        <v>41348</v>
      </c>
      <c r="Q21" s="42">
        <f t="shared" si="0"/>
        <v>2</v>
      </c>
      <c r="R21" s="1" t="s">
        <v>3397</v>
      </c>
      <c r="S21" s="52" t="s">
        <v>3398</v>
      </c>
      <c r="T21" s="51" t="s">
        <v>3399</v>
      </c>
      <c r="U21" s="1" t="s">
        <v>3354</v>
      </c>
      <c r="V21" s="1" t="s">
        <v>3400</v>
      </c>
      <c r="W21" s="1" t="s">
        <v>3355</v>
      </c>
      <c r="X21" s="27">
        <v>41346</v>
      </c>
      <c r="Y21" s="1" t="s">
        <v>3336</v>
      </c>
    </row>
    <row r="22" spans="1:25">
      <c r="A22" s="17">
        <v>1</v>
      </c>
      <c r="B22" s="3" t="s">
        <v>5467</v>
      </c>
      <c r="C22" s="4" t="s">
        <v>1639</v>
      </c>
      <c r="D22" s="19">
        <v>10808341</v>
      </c>
      <c r="E22" s="129">
        <v>7</v>
      </c>
      <c r="F22" s="4" t="s">
        <v>3331</v>
      </c>
      <c r="G22" s="4" t="s">
        <v>3401</v>
      </c>
      <c r="H22" s="23">
        <v>0</v>
      </c>
      <c r="I22" s="23"/>
      <c r="J22" s="23">
        <v>0</v>
      </c>
      <c r="K22" s="23">
        <v>0</v>
      </c>
      <c r="L22" s="55"/>
      <c r="M22" s="4"/>
      <c r="N22" s="56">
        <v>41341</v>
      </c>
      <c r="O22" s="56"/>
      <c r="P22" s="56"/>
      <c r="Q22" s="42"/>
      <c r="R22" s="4" t="s">
        <v>3402</v>
      </c>
      <c r="S22" s="57" t="s">
        <v>3403</v>
      </c>
      <c r="T22" s="58" t="s">
        <v>3404</v>
      </c>
      <c r="U22" s="4"/>
      <c r="V22" s="4"/>
      <c r="W22" s="4"/>
      <c r="X22" s="56"/>
      <c r="Y22" s="1" t="s">
        <v>3405</v>
      </c>
    </row>
    <row r="23" spans="1:25">
      <c r="A23" s="17">
        <v>1</v>
      </c>
      <c r="B23" s="2" t="s">
        <v>5468</v>
      </c>
      <c r="C23" s="1" t="s">
        <v>1640</v>
      </c>
      <c r="D23" s="18">
        <v>7278052</v>
      </c>
      <c r="E23" s="16">
        <v>3</v>
      </c>
      <c r="F23" s="1" t="s">
        <v>3331</v>
      </c>
      <c r="G23" s="1" t="s">
        <v>3332</v>
      </c>
      <c r="H23" s="23">
        <f>(E23*0.03%)+2.4</f>
        <v>2.4009</v>
      </c>
      <c r="I23" s="23"/>
      <c r="J23" s="54">
        <v>0</v>
      </c>
      <c r="K23" s="54">
        <v>0</v>
      </c>
      <c r="L23" s="41">
        <v>136680</v>
      </c>
      <c r="M23" s="1"/>
      <c r="N23" s="27">
        <v>41341</v>
      </c>
      <c r="O23" s="27">
        <v>41346</v>
      </c>
      <c r="P23" s="27">
        <v>41348</v>
      </c>
      <c r="Q23" s="42">
        <f>NETWORKDAYS(O23,X23)</f>
        <v>3</v>
      </c>
      <c r="R23" s="1" t="s">
        <v>3406</v>
      </c>
      <c r="S23" s="52" t="s">
        <v>3407</v>
      </c>
      <c r="T23" s="53" t="s">
        <v>3377</v>
      </c>
      <c r="U23" s="11" t="s">
        <v>3334</v>
      </c>
      <c r="V23" s="53" t="s">
        <v>3377</v>
      </c>
      <c r="W23" s="1" t="s">
        <v>3378</v>
      </c>
      <c r="X23" s="27">
        <v>41349</v>
      </c>
      <c r="Y23" s="1" t="s">
        <v>3336</v>
      </c>
    </row>
    <row r="24" spans="1:25">
      <c r="A24" s="17">
        <v>1</v>
      </c>
      <c r="B24" s="2" t="s">
        <v>5469</v>
      </c>
      <c r="C24" s="1" t="s">
        <v>1641</v>
      </c>
      <c r="D24" s="18">
        <v>16094906</v>
      </c>
      <c r="E24" s="16">
        <v>6</v>
      </c>
      <c r="F24" s="1" t="s">
        <v>3331</v>
      </c>
      <c r="G24" s="1" t="s">
        <v>3332</v>
      </c>
      <c r="H24" s="54">
        <v>3</v>
      </c>
      <c r="I24" s="54"/>
      <c r="J24" s="54">
        <v>0</v>
      </c>
      <c r="K24" s="54">
        <v>0</v>
      </c>
      <c r="L24" s="41">
        <v>68566</v>
      </c>
      <c r="M24" s="1"/>
      <c r="N24" s="27">
        <v>41344</v>
      </c>
      <c r="O24" s="27">
        <v>41345</v>
      </c>
      <c r="P24" s="27">
        <v>41348</v>
      </c>
      <c r="Q24" s="42">
        <f t="shared" ref="Q24:Q87" si="1">NETWORKDAYS(O24,X24)</f>
        <v>2</v>
      </c>
      <c r="R24" s="1" t="s">
        <v>3408</v>
      </c>
      <c r="S24" s="52" t="s">
        <v>3409</v>
      </c>
      <c r="T24" s="51" t="s">
        <v>3365</v>
      </c>
      <c r="U24" s="11" t="s">
        <v>3334</v>
      </c>
      <c r="V24" s="1" t="s">
        <v>3365</v>
      </c>
      <c r="W24" s="1" t="s">
        <v>3366</v>
      </c>
      <c r="X24" s="27">
        <v>41346</v>
      </c>
      <c r="Y24" s="1" t="s">
        <v>3336</v>
      </c>
    </row>
    <row r="25" spans="1:25">
      <c r="A25" s="17">
        <v>1</v>
      </c>
      <c r="B25" s="2" t="s">
        <v>5470</v>
      </c>
      <c r="C25" s="1" t="s">
        <v>1642</v>
      </c>
      <c r="D25" s="18">
        <v>8194779</v>
      </c>
      <c r="E25" s="16">
        <v>1</v>
      </c>
      <c r="F25" s="1" t="s">
        <v>3331</v>
      </c>
      <c r="G25" s="1" t="s">
        <v>3337</v>
      </c>
      <c r="H25" s="23">
        <v>3</v>
      </c>
      <c r="I25" s="23"/>
      <c r="J25" s="23">
        <v>0</v>
      </c>
      <c r="K25" s="23">
        <v>0</v>
      </c>
      <c r="L25" s="41">
        <v>68568</v>
      </c>
      <c r="M25" s="1"/>
      <c r="N25" s="27">
        <v>41345</v>
      </c>
      <c r="O25" s="27">
        <v>41346</v>
      </c>
      <c r="P25" s="27">
        <v>41351</v>
      </c>
      <c r="Q25" s="42">
        <f t="shared" si="1"/>
        <v>1</v>
      </c>
      <c r="R25" s="1" t="s">
        <v>3410</v>
      </c>
      <c r="S25" s="52" t="s">
        <v>3370</v>
      </c>
      <c r="T25" s="51" t="s">
        <v>3334</v>
      </c>
      <c r="U25" s="1" t="s">
        <v>3344</v>
      </c>
      <c r="V25" s="1" t="s">
        <v>3344</v>
      </c>
      <c r="W25" s="1" t="s">
        <v>3345</v>
      </c>
      <c r="X25" s="27">
        <v>41346</v>
      </c>
      <c r="Y25" s="1" t="s">
        <v>3336</v>
      </c>
    </row>
    <row r="26" spans="1:25">
      <c r="A26" s="17">
        <v>1</v>
      </c>
      <c r="B26" s="2" t="s">
        <v>5471</v>
      </c>
      <c r="C26" s="1" t="s">
        <v>1643</v>
      </c>
      <c r="D26" s="19">
        <v>14438001</v>
      </c>
      <c r="E26" s="16">
        <v>0</v>
      </c>
      <c r="F26" s="1" t="s">
        <v>3331</v>
      </c>
      <c r="G26" s="1" t="s">
        <v>3337</v>
      </c>
      <c r="H26" s="54">
        <v>3</v>
      </c>
      <c r="I26" s="54"/>
      <c r="J26" s="54">
        <v>0</v>
      </c>
      <c r="K26" s="54">
        <v>0</v>
      </c>
      <c r="L26" s="41">
        <v>68568</v>
      </c>
      <c r="M26" s="1"/>
      <c r="N26" s="27">
        <v>41345</v>
      </c>
      <c r="O26" s="27">
        <v>41346</v>
      </c>
      <c r="P26" s="27">
        <v>41348</v>
      </c>
      <c r="Q26" s="42">
        <f t="shared" si="1"/>
        <v>3</v>
      </c>
      <c r="R26" s="1" t="s">
        <v>3411</v>
      </c>
      <c r="S26" s="52" t="s">
        <v>3412</v>
      </c>
      <c r="T26" s="51" t="s">
        <v>3334</v>
      </c>
      <c r="U26" s="1" t="s">
        <v>3344</v>
      </c>
      <c r="V26" s="1" t="s">
        <v>3344</v>
      </c>
      <c r="W26" s="1" t="s">
        <v>3345</v>
      </c>
      <c r="X26" s="27">
        <v>41348</v>
      </c>
      <c r="Y26" s="1" t="s">
        <v>3336</v>
      </c>
    </row>
    <row r="27" spans="1:25">
      <c r="A27" s="17">
        <v>1</v>
      </c>
      <c r="B27" s="2" t="s">
        <v>5472</v>
      </c>
      <c r="C27" s="1" t="s">
        <v>1644</v>
      </c>
      <c r="D27" s="18">
        <v>7000874</v>
      </c>
      <c r="E27" s="16">
        <v>2</v>
      </c>
      <c r="F27" s="1" t="s">
        <v>3331</v>
      </c>
      <c r="G27" s="1" t="s">
        <v>3337</v>
      </c>
      <c r="H27" s="54">
        <v>3</v>
      </c>
      <c r="I27" s="54"/>
      <c r="J27" s="54">
        <v>0</v>
      </c>
      <c r="K27" s="54">
        <v>0</v>
      </c>
      <c r="L27" s="41">
        <v>68573</v>
      </c>
      <c r="M27" s="1"/>
      <c r="N27" s="27">
        <v>41345</v>
      </c>
      <c r="O27" s="27">
        <v>41348</v>
      </c>
      <c r="P27" s="27">
        <v>41353</v>
      </c>
      <c r="Q27" s="42">
        <f t="shared" si="1"/>
        <v>3</v>
      </c>
      <c r="R27" s="1" t="s">
        <v>3413</v>
      </c>
      <c r="S27" s="52" t="s">
        <v>3414</v>
      </c>
      <c r="T27" s="51" t="s">
        <v>3358</v>
      </c>
      <c r="U27" s="11" t="s">
        <v>3334</v>
      </c>
      <c r="V27" s="11" t="s">
        <v>3358</v>
      </c>
      <c r="W27" s="1" t="s">
        <v>3335</v>
      </c>
      <c r="X27" s="27">
        <v>41352</v>
      </c>
      <c r="Y27" s="1" t="s">
        <v>3336</v>
      </c>
    </row>
    <row r="28" spans="1:25">
      <c r="A28" s="17">
        <v>1</v>
      </c>
      <c r="B28" s="3" t="s">
        <v>5473</v>
      </c>
      <c r="C28" s="4" t="s">
        <v>1645</v>
      </c>
      <c r="D28" s="19">
        <v>7054791</v>
      </c>
      <c r="E28" s="20">
        <v>0</v>
      </c>
      <c r="F28" s="4" t="s">
        <v>3331</v>
      </c>
      <c r="G28" s="4" t="s">
        <v>3332</v>
      </c>
      <c r="H28" s="23">
        <v>3</v>
      </c>
      <c r="I28" s="23"/>
      <c r="J28" s="23">
        <v>0</v>
      </c>
      <c r="K28" s="23">
        <v>0</v>
      </c>
      <c r="L28" s="59">
        <v>68571</v>
      </c>
      <c r="M28" s="4"/>
      <c r="N28" s="56">
        <v>41346</v>
      </c>
      <c r="O28" s="56">
        <v>41347</v>
      </c>
      <c r="P28" s="56">
        <v>41351</v>
      </c>
      <c r="Q28" s="42">
        <f t="shared" si="1"/>
        <v>2</v>
      </c>
      <c r="R28" s="4" t="s">
        <v>3415</v>
      </c>
      <c r="S28" s="57" t="s">
        <v>3416</v>
      </c>
      <c r="T28" s="58" t="s">
        <v>3365</v>
      </c>
      <c r="U28" s="11" t="s">
        <v>3334</v>
      </c>
      <c r="V28" s="4" t="s">
        <v>3365</v>
      </c>
      <c r="W28" s="4" t="s">
        <v>3366</v>
      </c>
      <c r="X28" s="56">
        <v>41348</v>
      </c>
      <c r="Y28" s="1" t="s">
        <v>3336</v>
      </c>
    </row>
    <row r="29" spans="1:25">
      <c r="A29" s="17">
        <v>1</v>
      </c>
      <c r="B29" s="2" t="s">
        <v>5474</v>
      </c>
      <c r="C29" s="1" t="s">
        <v>1646</v>
      </c>
      <c r="D29" s="18">
        <v>9156497</v>
      </c>
      <c r="E29" s="16">
        <v>1</v>
      </c>
      <c r="F29" s="1" t="s">
        <v>3331</v>
      </c>
      <c r="G29" s="1" t="s">
        <v>3337</v>
      </c>
      <c r="H29" s="54">
        <v>3</v>
      </c>
      <c r="I29" s="54"/>
      <c r="J29" s="54">
        <v>0</v>
      </c>
      <c r="K29" s="54">
        <v>0</v>
      </c>
      <c r="L29" s="41">
        <v>68571</v>
      </c>
      <c r="M29" s="1"/>
      <c r="N29" s="27">
        <v>41346</v>
      </c>
      <c r="O29" s="27">
        <v>41347</v>
      </c>
      <c r="P29" s="27">
        <v>41352</v>
      </c>
      <c r="Q29" s="42">
        <f t="shared" si="1"/>
        <v>4</v>
      </c>
      <c r="R29" s="1" t="s">
        <v>3417</v>
      </c>
      <c r="S29" s="52" t="s">
        <v>3418</v>
      </c>
      <c r="T29" s="51" t="s">
        <v>3334</v>
      </c>
      <c r="U29" s="1" t="s">
        <v>3344</v>
      </c>
      <c r="V29" s="1" t="s">
        <v>3344</v>
      </c>
      <c r="W29" s="1" t="s">
        <v>3345</v>
      </c>
      <c r="X29" s="27">
        <v>41352</v>
      </c>
      <c r="Y29" s="1" t="s">
        <v>3336</v>
      </c>
    </row>
    <row r="30" spans="1:25">
      <c r="A30" s="17">
        <v>1</v>
      </c>
      <c r="B30" s="2" t="s">
        <v>5475</v>
      </c>
      <c r="C30" s="1" t="s">
        <v>1647</v>
      </c>
      <c r="D30" s="18">
        <v>5433223</v>
      </c>
      <c r="E30" s="16">
        <v>8</v>
      </c>
      <c r="F30" s="1" t="s">
        <v>3331</v>
      </c>
      <c r="G30" s="1" t="s">
        <v>3332</v>
      </c>
      <c r="H30" s="54">
        <v>3</v>
      </c>
      <c r="I30" s="54"/>
      <c r="J30" s="54">
        <v>0</v>
      </c>
      <c r="K30" s="54">
        <v>0</v>
      </c>
      <c r="L30" s="41">
        <v>68571</v>
      </c>
      <c r="M30" s="1"/>
      <c r="N30" s="27">
        <v>41346</v>
      </c>
      <c r="O30" s="27">
        <v>41347</v>
      </c>
      <c r="P30" s="27">
        <v>41352</v>
      </c>
      <c r="Q30" s="42">
        <f t="shared" si="1"/>
        <v>3</v>
      </c>
      <c r="R30" s="1" t="s">
        <v>3419</v>
      </c>
      <c r="S30" s="52" t="s">
        <v>3420</v>
      </c>
      <c r="T30" s="51" t="s">
        <v>3400</v>
      </c>
      <c r="U30" s="8" t="s">
        <v>3334</v>
      </c>
      <c r="V30" s="51" t="s">
        <v>3400</v>
      </c>
      <c r="W30" s="1" t="s">
        <v>3355</v>
      </c>
      <c r="X30" s="27">
        <v>41351</v>
      </c>
      <c r="Y30" s="1" t="s">
        <v>3336</v>
      </c>
    </row>
    <row r="31" spans="1:25">
      <c r="A31" s="17">
        <v>1</v>
      </c>
      <c r="B31" s="2" t="s">
        <v>5476</v>
      </c>
      <c r="C31" s="1" t="s">
        <v>1648</v>
      </c>
      <c r="D31" s="18">
        <v>9859965</v>
      </c>
      <c r="E31" s="16">
        <v>7</v>
      </c>
      <c r="F31" s="1" t="s">
        <v>3331</v>
      </c>
      <c r="G31" s="1" t="s">
        <v>3332</v>
      </c>
      <c r="H31" s="54">
        <v>3</v>
      </c>
      <c r="I31" s="54"/>
      <c r="J31" s="54">
        <v>0</v>
      </c>
      <c r="K31" s="54">
        <v>0</v>
      </c>
      <c r="L31" s="41">
        <v>68571</v>
      </c>
      <c r="M31" s="1"/>
      <c r="N31" s="27">
        <v>41347</v>
      </c>
      <c r="O31" s="27">
        <v>41347</v>
      </c>
      <c r="P31" s="27">
        <f>O31+3</f>
        <v>41350</v>
      </c>
      <c r="Q31" s="42">
        <f t="shared" si="1"/>
        <v>6</v>
      </c>
      <c r="R31" s="1" t="s">
        <v>3421</v>
      </c>
      <c r="S31" s="52" t="s">
        <v>3422</v>
      </c>
      <c r="T31" s="53" t="s">
        <v>3377</v>
      </c>
      <c r="U31" s="11" t="s">
        <v>3334</v>
      </c>
      <c r="V31" s="53" t="s">
        <v>3377</v>
      </c>
      <c r="W31" s="1" t="s">
        <v>3378</v>
      </c>
      <c r="X31" s="27">
        <v>41354</v>
      </c>
      <c r="Y31" s="1" t="s">
        <v>3336</v>
      </c>
    </row>
    <row r="32" spans="1:25">
      <c r="A32" s="17">
        <v>1</v>
      </c>
      <c r="B32" s="2" t="s">
        <v>5477</v>
      </c>
      <c r="C32" s="1" t="s">
        <v>1649</v>
      </c>
      <c r="D32" s="18">
        <v>7220315</v>
      </c>
      <c r="E32" s="16">
        <v>1</v>
      </c>
      <c r="F32" s="1" t="s">
        <v>3331</v>
      </c>
      <c r="G32" s="1" t="s">
        <v>3332</v>
      </c>
      <c r="H32" s="54">
        <v>3</v>
      </c>
      <c r="I32" s="54"/>
      <c r="J32" s="54">
        <v>0</v>
      </c>
      <c r="K32" s="54">
        <v>0</v>
      </c>
      <c r="L32" s="41">
        <v>68573</v>
      </c>
      <c r="M32" s="1"/>
      <c r="N32" s="27">
        <v>41347</v>
      </c>
      <c r="O32" s="27">
        <v>41348</v>
      </c>
      <c r="P32" s="27">
        <v>41351</v>
      </c>
      <c r="Q32" s="42">
        <f t="shared" si="1"/>
        <v>2</v>
      </c>
      <c r="R32" s="1" t="s">
        <v>3423</v>
      </c>
      <c r="S32" s="52" t="s">
        <v>3424</v>
      </c>
      <c r="T32" s="51" t="s">
        <v>3390</v>
      </c>
      <c r="U32" s="1" t="s">
        <v>3364</v>
      </c>
      <c r="V32" s="1" t="s">
        <v>3391</v>
      </c>
      <c r="W32" s="1" t="s">
        <v>3378</v>
      </c>
      <c r="X32" s="27">
        <v>41351</v>
      </c>
      <c r="Y32" s="1" t="s">
        <v>3336</v>
      </c>
    </row>
    <row r="33" spans="1:25">
      <c r="A33" s="17">
        <v>1</v>
      </c>
      <c r="B33" s="2" t="s">
        <v>5478</v>
      </c>
      <c r="C33" s="1" t="s">
        <v>1650</v>
      </c>
      <c r="D33" s="18">
        <v>76143168</v>
      </c>
      <c r="E33" s="16">
        <v>4</v>
      </c>
      <c r="F33" s="1" t="s">
        <v>3331</v>
      </c>
      <c r="G33" s="1" t="s">
        <v>3332</v>
      </c>
      <c r="H33" s="54">
        <v>3</v>
      </c>
      <c r="I33" s="54"/>
      <c r="J33" s="54">
        <v>0</v>
      </c>
      <c r="K33" s="54">
        <v>0</v>
      </c>
      <c r="L33" s="41">
        <v>68579</v>
      </c>
      <c r="M33" s="1"/>
      <c r="N33" s="27">
        <v>41347</v>
      </c>
      <c r="O33" s="27">
        <v>41351</v>
      </c>
      <c r="P33" s="27">
        <v>41353</v>
      </c>
      <c r="Q33" s="42">
        <f t="shared" si="1"/>
        <v>2</v>
      </c>
      <c r="R33" s="1" t="s">
        <v>3425</v>
      </c>
      <c r="S33" s="52" t="s">
        <v>3426</v>
      </c>
      <c r="T33" s="53" t="s">
        <v>3377</v>
      </c>
      <c r="U33" s="11" t="s">
        <v>3334</v>
      </c>
      <c r="V33" s="53" t="s">
        <v>3377</v>
      </c>
      <c r="W33" s="1" t="s">
        <v>3378</v>
      </c>
      <c r="X33" s="27">
        <v>41352</v>
      </c>
      <c r="Y33" s="1" t="s">
        <v>3336</v>
      </c>
    </row>
    <row r="34" spans="1:25">
      <c r="A34" s="17">
        <v>1</v>
      </c>
      <c r="B34" s="2" t="s">
        <v>5479</v>
      </c>
      <c r="C34" s="1" t="s">
        <v>1651</v>
      </c>
      <c r="D34" s="18">
        <v>13139103</v>
      </c>
      <c r="E34" s="16" t="s">
        <v>3319</v>
      </c>
      <c r="F34" s="1" t="s">
        <v>3331</v>
      </c>
      <c r="G34" s="1" t="s">
        <v>3332</v>
      </c>
      <c r="H34" s="54">
        <v>3</v>
      </c>
      <c r="I34" s="54"/>
      <c r="J34" s="54">
        <v>0</v>
      </c>
      <c r="K34" s="54">
        <v>0</v>
      </c>
      <c r="L34" s="41">
        <v>68579</v>
      </c>
      <c r="M34" s="1"/>
      <c r="N34" s="27">
        <v>41348</v>
      </c>
      <c r="O34" s="27">
        <v>41351</v>
      </c>
      <c r="P34" s="27">
        <v>41351</v>
      </c>
      <c r="Q34" s="42">
        <f t="shared" si="1"/>
        <v>1</v>
      </c>
      <c r="R34" s="1" t="s">
        <v>3427</v>
      </c>
      <c r="S34" s="52" t="s">
        <v>3428</v>
      </c>
      <c r="T34" s="51" t="s">
        <v>3400</v>
      </c>
      <c r="U34" s="8" t="s">
        <v>3334</v>
      </c>
      <c r="V34" s="51" t="s">
        <v>3400</v>
      </c>
      <c r="W34" s="1" t="s">
        <v>3355</v>
      </c>
      <c r="X34" s="27">
        <v>41351</v>
      </c>
      <c r="Y34" s="1" t="s">
        <v>3336</v>
      </c>
    </row>
    <row r="35" spans="1:25">
      <c r="A35" s="17">
        <v>1</v>
      </c>
      <c r="B35" s="2" t="s">
        <v>5480</v>
      </c>
      <c r="C35" s="1" t="s">
        <v>1652</v>
      </c>
      <c r="D35" s="18">
        <v>8886243</v>
      </c>
      <c r="E35" s="16">
        <v>0</v>
      </c>
      <c r="F35" s="1" t="s">
        <v>3331</v>
      </c>
      <c r="G35" s="1" t="s">
        <v>3332</v>
      </c>
      <c r="H35" s="54">
        <v>3</v>
      </c>
      <c r="I35" s="54"/>
      <c r="J35" s="54">
        <v>0</v>
      </c>
      <c r="K35" s="54">
        <v>0</v>
      </c>
      <c r="L35" s="41">
        <v>68582</v>
      </c>
      <c r="M35" s="1"/>
      <c r="N35" s="27">
        <v>41348</v>
      </c>
      <c r="O35" s="27">
        <v>41352</v>
      </c>
      <c r="P35" s="27">
        <f>O35+3</f>
        <v>41355</v>
      </c>
      <c r="Q35" s="42">
        <f t="shared" si="1"/>
        <v>3</v>
      </c>
      <c r="R35" s="1" t="s">
        <v>3429</v>
      </c>
      <c r="S35" s="52" t="s">
        <v>3430</v>
      </c>
      <c r="T35" s="51" t="s">
        <v>3431</v>
      </c>
      <c r="U35" s="51" t="s">
        <v>3431</v>
      </c>
      <c r="V35" s="51" t="s">
        <v>3431</v>
      </c>
      <c r="W35" s="1" t="s">
        <v>3432</v>
      </c>
      <c r="X35" s="27">
        <v>41354</v>
      </c>
      <c r="Y35" s="1" t="s">
        <v>3336</v>
      </c>
    </row>
    <row r="36" spans="1:25">
      <c r="A36" s="17">
        <v>1</v>
      </c>
      <c r="B36" s="3" t="s">
        <v>5481</v>
      </c>
      <c r="C36" s="4" t="s">
        <v>1653</v>
      </c>
      <c r="D36" s="19">
        <v>14138507</v>
      </c>
      <c r="E36" s="129">
        <v>0</v>
      </c>
      <c r="F36" s="4" t="s">
        <v>3331</v>
      </c>
      <c r="G36" s="4" t="s">
        <v>3332</v>
      </c>
      <c r="H36" s="23">
        <v>3</v>
      </c>
      <c r="I36" s="23"/>
      <c r="J36" s="23">
        <v>0</v>
      </c>
      <c r="K36" s="23">
        <v>0</v>
      </c>
      <c r="L36" s="59">
        <v>68579</v>
      </c>
      <c r="M36" s="4"/>
      <c r="N36" s="56">
        <v>41348</v>
      </c>
      <c r="O36" s="56">
        <v>41351</v>
      </c>
      <c r="P36" s="56">
        <v>41353</v>
      </c>
      <c r="Q36" s="42">
        <f t="shared" si="1"/>
        <v>2</v>
      </c>
      <c r="R36" s="4" t="s">
        <v>3433</v>
      </c>
      <c r="S36" s="57" t="s">
        <v>3434</v>
      </c>
      <c r="T36" s="51" t="s">
        <v>3396</v>
      </c>
      <c r="U36" s="8" t="s">
        <v>3334</v>
      </c>
      <c r="V36" s="51" t="s">
        <v>3396</v>
      </c>
      <c r="W36" s="1" t="s">
        <v>3385</v>
      </c>
      <c r="X36" s="56">
        <v>41352</v>
      </c>
      <c r="Y36" s="1" t="s">
        <v>3336</v>
      </c>
    </row>
    <row r="37" spans="1:25">
      <c r="A37" s="17">
        <v>1</v>
      </c>
      <c r="B37" s="3" t="s">
        <v>5482</v>
      </c>
      <c r="C37" s="4" t="s">
        <v>1654</v>
      </c>
      <c r="D37" s="19">
        <v>15180841</v>
      </c>
      <c r="E37" s="20">
        <v>7</v>
      </c>
      <c r="F37" s="4" t="s">
        <v>3331</v>
      </c>
      <c r="G37" s="4" t="s">
        <v>3332</v>
      </c>
      <c r="H37" s="23">
        <v>0</v>
      </c>
      <c r="I37" s="23"/>
      <c r="J37" s="23">
        <v>0</v>
      </c>
      <c r="K37" s="23">
        <v>0</v>
      </c>
      <c r="L37" s="55"/>
      <c r="M37" s="4"/>
      <c r="N37" s="56">
        <v>41348</v>
      </c>
      <c r="O37" s="56"/>
      <c r="P37" s="56"/>
      <c r="Q37" s="42">
        <f t="shared" si="1"/>
        <v>0</v>
      </c>
      <c r="R37" s="4" t="s">
        <v>3435</v>
      </c>
      <c r="S37" s="57" t="s">
        <v>3436</v>
      </c>
      <c r="T37" s="58" t="s">
        <v>3437</v>
      </c>
      <c r="U37" s="4"/>
      <c r="V37" s="4"/>
      <c r="W37" s="4"/>
      <c r="X37" s="56"/>
      <c r="Y37" s="1" t="s">
        <v>3405</v>
      </c>
    </row>
    <row r="38" spans="1:25">
      <c r="A38" s="17">
        <v>1</v>
      </c>
      <c r="B38" s="3" t="s">
        <v>5483</v>
      </c>
      <c r="C38" s="1" t="s">
        <v>1655</v>
      </c>
      <c r="D38" s="18">
        <v>6367658</v>
      </c>
      <c r="E38" s="16">
        <v>6</v>
      </c>
      <c r="F38" s="4" t="s">
        <v>3331</v>
      </c>
      <c r="G38" s="4" t="s">
        <v>3337</v>
      </c>
      <c r="H38" s="23">
        <v>3</v>
      </c>
      <c r="I38" s="23"/>
      <c r="J38" s="23">
        <v>0</v>
      </c>
      <c r="K38" s="23">
        <v>0</v>
      </c>
      <c r="L38" s="59">
        <v>68582</v>
      </c>
      <c r="M38" s="4"/>
      <c r="N38" s="56">
        <v>41348</v>
      </c>
      <c r="O38" s="27">
        <v>41352</v>
      </c>
      <c r="P38" s="27">
        <f>O38+3</f>
        <v>41355</v>
      </c>
      <c r="Q38" s="42">
        <f t="shared" si="1"/>
        <v>4</v>
      </c>
      <c r="R38" s="1" t="s">
        <v>3438</v>
      </c>
      <c r="S38" s="52" t="s">
        <v>3439</v>
      </c>
      <c r="T38" s="51" t="s">
        <v>3404</v>
      </c>
      <c r="U38" s="1" t="s">
        <v>3364</v>
      </c>
      <c r="V38" s="1" t="s">
        <v>3364</v>
      </c>
      <c r="W38" s="1" t="s">
        <v>3335</v>
      </c>
      <c r="X38" s="27">
        <v>41355</v>
      </c>
      <c r="Y38" s="1" t="s">
        <v>3336</v>
      </c>
    </row>
    <row r="39" spans="1:25">
      <c r="A39" s="17">
        <v>1</v>
      </c>
      <c r="B39" s="2" t="s">
        <v>5484</v>
      </c>
      <c r="C39" s="1" t="s">
        <v>1656</v>
      </c>
      <c r="D39" s="18">
        <v>8103155</v>
      </c>
      <c r="E39" s="16" t="s">
        <v>3319</v>
      </c>
      <c r="F39" s="4" t="s">
        <v>3331</v>
      </c>
      <c r="G39" s="4" t="s">
        <v>3337</v>
      </c>
      <c r="H39" s="23">
        <v>3</v>
      </c>
      <c r="I39" s="23"/>
      <c r="J39" s="23">
        <v>0</v>
      </c>
      <c r="K39" s="23">
        <v>0</v>
      </c>
      <c r="L39" s="59">
        <v>68534</v>
      </c>
      <c r="M39" s="1"/>
      <c r="N39" s="27">
        <v>41351</v>
      </c>
      <c r="O39" s="27">
        <v>41353</v>
      </c>
      <c r="P39" s="27">
        <f>O39+3</f>
        <v>41356</v>
      </c>
      <c r="Q39" s="42">
        <f t="shared" si="1"/>
        <v>3</v>
      </c>
      <c r="R39" s="1" t="s">
        <v>3440</v>
      </c>
      <c r="S39" s="52" t="s">
        <v>3441</v>
      </c>
      <c r="T39" s="51" t="s">
        <v>3358</v>
      </c>
      <c r="U39" s="11" t="s">
        <v>3334</v>
      </c>
      <c r="V39" s="11" t="s">
        <v>3358</v>
      </c>
      <c r="W39" s="1" t="s">
        <v>3335</v>
      </c>
      <c r="X39" s="27">
        <v>41355</v>
      </c>
      <c r="Y39" s="1" t="s">
        <v>3336</v>
      </c>
    </row>
    <row r="40" spans="1:25">
      <c r="A40" s="17">
        <v>1</v>
      </c>
      <c r="B40" s="3" t="s">
        <v>5485</v>
      </c>
      <c r="C40" s="1" t="s">
        <v>1657</v>
      </c>
      <c r="D40" s="18">
        <v>8735824</v>
      </c>
      <c r="E40" s="16">
        <v>0</v>
      </c>
      <c r="F40" s="4" t="s">
        <v>3331</v>
      </c>
      <c r="G40" s="4" t="s">
        <v>3332</v>
      </c>
      <c r="H40" s="23">
        <v>3</v>
      </c>
      <c r="I40" s="23"/>
      <c r="J40" s="23">
        <v>0</v>
      </c>
      <c r="K40" s="23">
        <v>0</v>
      </c>
      <c r="L40" s="41">
        <v>68588</v>
      </c>
      <c r="M40" s="1"/>
      <c r="N40" s="27">
        <v>41351</v>
      </c>
      <c r="O40" s="27">
        <v>41355</v>
      </c>
      <c r="P40" s="27">
        <f>O40+5</f>
        <v>41360</v>
      </c>
      <c r="Q40" s="42">
        <f t="shared" si="1"/>
        <v>2</v>
      </c>
      <c r="R40" s="1" t="s">
        <v>3442</v>
      </c>
      <c r="S40" s="52" t="s">
        <v>3443</v>
      </c>
      <c r="T40" s="51" t="s">
        <v>3390</v>
      </c>
      <c r="U40" s="1" t="s">
        <v>3364</v>
      </c>
      <c r="V40" s="1" t="s">
        <v>3391</v>
      </c>
      <c r="W40" s="1" t="s">
        <v>3378</v>
      </c>
      <c r="X40" s="27">
        <v>41358</v>
      </c>
      <c r="Y40" s="1" t="s">
        <v>3336</v>
      </c>
    </row>
    <row r="41" spans="1:25">
      <c r="A41" s="17">
        <v>1</v>
      </c>
      <c r="B41" s="3" t="s">
        <v>5486</v>
      </c>
      <c r="C41" s="4" t="s">
        <v>1658</v>
      </c>
      <c r="D41" s="19">
        <v>10873965</v>
      </c>
      <c r="E41" s="20">
        <v>7</v>
      </c>
      <c r="F41" s="4" t="s">
        <v>3331</v>
      </c>
      <c r="G41" s="4" t="s">
        <v>3332</v>
      </c>
      <c r="H41" s="23">
        <v>3</v>
      </c>
      <c r="I41" s="23"/>
      <c r="J41" s="23">
        <v>0</v>
      </c>
      <c r="K41" s="23">
        <v>0</v>
      </c>
      <c r="L41" s="59">
        <v>68586</v>
      </c>
      <c r="M41" s="1"/>
      <c r="N41" s="56">
        <v>41352</v>
      </c>
      <c r="O41" s="56">
        <v>41354</v>
      </c>
      <c r="P41" s="56">
        <f>O41+3</f>
        <v>41357</v>
      </c>
      <c r="Q41" s="42">
        <f t="shared" si="1"/>
        <v>2</v>
      </c>
      <c r="R41" s="4" t="s">
        <v>3444</v>
      </c>
      <c r="S41" s="57" t="s">
        <v>3445</v>
      </c>
      <c r="T41" s="58" t="s">
        <v>3390</v>
      </c>
      <c r="U41" s="1" t="s">
        <v>3364</v>
      </c>
      <c r="V41" s="1" t="s">
        <v>3391</v>
      </c>
      <c r="W41" s="1" t="s">
        <v>3378</v>
      </c>
      <c r="X41" s="56">
        <v>41355</v>
      </c>
      <c r="Y41" s="1" t="s">
        <v>3336</v>
      </c>
    </row>
    <row r="42" spans="1:25">
      <c r="A42" s="17">
        <v>1</v>
      </c>
      <c r="B42" s="3" t="s">
        <v>5487</v>
      </c>
      <c r="C42" s="1" t="s">
        <v>1659</v>
      </c>
      <c r="D42" s="18">
        <v>7053999</v>
      </c>
      <c r="E42" s="16">
        <v>3</v>
      </c>
      <c r="F42" s="4" t="s">
        <v>3331</v>
      </c>
      <c r="G42" s="4" t="s">
        <v>3337</v>
      </c>
      <c r="H42" s="23">
        <v>3</v>
      </c>
      <c r="I42" s="23"/>
      <c r="J42" s="23">
        <v>0</v>
      </c>
      <c r="K42" s="23">
        <v>0</v>
      </c>
      <c r="L42" s="41">
        <v>68534</v>
      </c>
      <c r="M42" s="1"/>
      <c r="N42" s="27">
        <v>41352</v>
      </c>
      <c r="O42" s="27">
        <v>41353</v>
      </c>
      <c r="P42" s="27">
        <f>O42+3</f>
        <v>41356</v>
      </c>
      <c r="Q42" s="42">
        <f t="shared" si="1"/>
        <v>3</v>
      </c>
      <c r="R42" s="1" t="s">
        <v>3446</v>
      </c>
      <c r="S42" s="52" t="s">
        <v>3447</v>
      </c>
      <c r="T42" s="51" t="s">
        <v>3358</v>
      </c>
      <c r="U42" s="11" t="s">
        <v>3334</v>
      </c>
      <c r="V42" s="11" t="s">
        <v>3358</v>
      </c>
      <c r="W42" s="1" t="s">
        <v>3335</v>
      </c>
      <c r="X42" s="27">
        <v>41355</v>
      </c>
      <c r="Y42" s="1" t="s">
        <v>3336</v>
      </c>
    </row>
    <row r="43" spans="1:25">
      <c r="A43" s="17">
        <v>1</v>
      </c>
      <c r="B43" s="3" t="s">
        <v>5488</v>
      </c>
      <c r="C43" s="4" t="s">
        <v>1660</v>
      </c>
      <c r="D43" s="19">
        <v>10033191</v>
      </c>
      <c r="E43" s="20">
        <v>8</v>
      </c>
      <c r="F43" s="4" t="s">
        <v>3331</v>
      </c>
      <c r="G43" s="4" t="s">
        <v>3332</v>
      </c>
      <c r="H43" s="23">
        <v>3</v>
      </c>
      <c r="I43" s="23"/>
      <c r="J43" s="23">
        <v>0</v>
      </c>
      <c r="K43" s="23">
        <v>0</v>
      </c>
      <c r="L43" s="59">
        <v>68534</v>
      </c>
      <c r="M43" s="60"/>
      <c r="N43" s="56">
        <v>41352</v>
      </c>
      <c r="O43" s="56">
        <v>41353</v>
      </c>
      <c r="P43" s="27">
        <f>O43+3</f>
        <v>41356</v>
      </c>
      <c r="Q43" s="42">
        <f t="shared" si="1"/>
        <v>2</v>
      </c>
      <c r="R43" s="4" t="s">
        <v>3448</v>
      </c>
      <c r="S43" s="57" t="s">
        <v>3449</v>
      </c>
      <c r="T43" s="58" t="s">
        <v>3358</v>
      </c>
      <c r="U43" s="11" t="s">
        <v>3334</v>
      </c>
      <c r="V43" s="11" t="s">
        <v>3358</v>
      </c>
      <c r="W43" s="4" t="s">
        <v>3335</v>
      </c>
      <c r="X43" s="56">
        <v>41354</v>
      </c>
      <c r="Y43" s="1" t="s">
        <v>3336</v>
      </c>
    </row>
    <row r="44" spans="1:25">
      <c r="A44" s="17">
        <v>1</v>
      </c>
      <c r="B44" s="3" t="s">
        <v>5489</v>
      </c>
      <c r="C44" s="4" t="s">
        <v>1661</v>
      </c>
      <c r="D44" s="19">
        <v>7459394</v>
      </c>
      <c r="E44" s="20">
        <v>1</v>
      </c>
      <c r="F44" s="4" t="s">
        <v>3331</v>
      </c>
      <c r="G44" s="4" t="s">
        <v>3332</v>
      </c>
      <c r="H44" s="23">
        <v>3</v>
      </c>
      <c r="I44" s="23"/>
      <c r="J44" s="23">
        <v>0</v>
      </c>
      <c r="K44" s="23">
        <v>0</v>
      </c>
      <c r="L44" s="59">
        <v>68588</v>
      </c>
      <c r="M44" s="1"/>
      <c r="N44" s="56">
        <v>41353</v>
      </c>
      <c r="O44" s="56">
        <v>41355</v>
      </c>
      <c r="P44" s="56">
        <v>41360</v>
      </c>
      <c r="Q44" s="42">
        <f t="shared" si="1"/>
        <v>1</v>
      </c>
      <c r="R44" s="4" t="s">
        <v>3450</v>
      </c>
      <c r="S44" s="57" t="s">
        <v>3451</v>
      </c>
      <c r="T44" s="58" t="s">
        <v>3452</v>
      </c>
      <c r="U44" s="8" t="s">
        <v>3349</v>
      </c>
      <c r="V44" s="8" t="s">
        <v>3452</v>
      </c>
      <c r="W44" s="1" t="s">
        <v>3378</v>
      </c>
      <c r="X44" s="56">
        <v>41355</v>
      </c>
      <c r="Y44" s="1" t="s">
        <v>3336</v>
      </c>
    </row>
    <row r="45" spans="1:25">
      <c r="A45" s="17">
        <v>1</v>
      </c>
      <c r="B45" s="3" t="s">
        <v>5490</v>
      </c>
      <c r="C45" s="4" t="s">
        <v>1662</v>
      </c>
      <c r="D45" s="19">
        <v>13104119</v>
      </c>
      <c r="E45" s="20">
        <v>5</v>
      </c>
      <c r="F45" s="4" t="s">
        <v>3331</v>
      </c>
      <c r="G45" s="4" t="s">
        <v>3332</v>
      </c>
      <c r="H45" s="23">
        <v>3</v>
      </c>
      <c r="I45" s="23"/>
      <c r="J45" s="23">
        <v>0</v>
      </c>
      <c r="K45" s="23">
        <v>0</v>
      </c>
      <c r="L45" s="59">
        <v>68588</v>
      </c>
      <c r="M45" s="1"/>
      <c r="N45" s="56">
        <v>41353</v>
      </c>
      <c r="O45" s="56">
        <v>41355</v>
      </c>
      <c r="P45" s="56">
        <v>41360</v>
      </c>
      <c r="Q45" s="42">
        <f t="shared" si="1"/>
        <v>1</v>
      </c>
      <c r="R45" s="4" t="s">
        <v>3453</v>
      </c>
      <c r="S45" s="57" t="s">
        <v>3454</v>
      </c>
      <c r="T45" s="58" t="s">
        <v>3437</v>
      </c>
      <c r="U45" s="4" t="s">
        <v>3431</v>
      </c>
      <c r="V45" s="1" t="s">
        <v>3431</v>
      </c>
      <c r="W45" s="1" t="s">
        <v>3432</v>
      </c>
      <c r="X45" s="56">
        <v>41355</v>
      </c>
      <c r="Y45" s="1" t="s">
        <v>3336</v>
      </c>
    </row>
    <row r="46" spans="1:25">
      <c r="A46" s="17">
        <v>1</v>
      </c>
      <c r="B46" s="3" t="s">
        <v>5491</v>
      </c>
      <c r="C46" s="1" t="s">
        <v>1663</v>
      </c>
      <c r="D46" s="18">
        <v>13734727</v>
      </c>
      <c r="E46" s="16" t="s">
        <v>3319</v>
      </c>
      <c r="F46" s="4" t="s">
        <v>3331</v>
      </c>
      <c r="G46" s="4" t="s">
        <v>3337</v>
      </c>
      <c r="H46" s="23">
        <v>3</v>
      </c>
      <c r="I46" s="23"/>
      <c r="J46" s="23">
        <v>0</v>
      </c>
      <c r="K46" s="23">
        <v>0</v>
      </c>
      <c r="L46" s="59">
        <v>68604</v>
      </c>
      <c r="M46" s="1"/>
      <c r="N46" s="27">
        <v>41354</v>
      </c>
      <c r="O46" s="27">
        <v>41359</v>
      </c>
      <c r="P46" s="27">
        <f>O46+3</f>
        <v>41362</v>
      </c>
      <c r="Q46" s="42">
        <f t="shared" si="1"/>
        <v>3</v>
      </c>
      <c r="R46" s="1" t="s">
        <v>3455</v>
      </c>
      <c r="S46" s="52" t="s">
        <v>3456</v>
      </c>
      <c r="T46" s="51" t="s">
        <v>3334</v>
      </c>
      <c r="U46" s="1" t="s">
        <v>3344</v>
      </c>
      <c r="V46" s="1" t="s">
        <v>3344</v>
      </c>
      <c r="W46" s="1" t="s">
        <v>3345</v>
      </c>
      <c r="X46" s="27">
        <v>41361</v>
      </c>
      <c r="Y46" s="1" t="s">
        <v>3336</v>
      </c>
    </row>
    <row r="47" spans="1:25">
      <c r="A47" s="17">
        <v>1</v>
      </c>
      <c r="B47" s="3" t="s">
        <v>5492</v>
      </c>
      <c r="C47" s="4" t="s">
        <v>1664</v>
      </c>
      <c r="D47" s="19">
        <v>8559740</v>
      </c>
      <c r="E47" s="20" t="s">
        <v>3320</v>
      </c>
      <c r="F47" s="4" t="s">
        <v>3331</v>
      </c>
      <c r="G47" s="4" t="s">
        <v>3332</v>
      </c>
      <c r="H47" s="23">
        <v>3</v>
      </c>
      <c r="I47" s="23"/>
      <c r="J47" s="23">
        <v>0</v>
      </c>
      <c r="K47" s="23">
        <v>0</v>
      </c>
      <c r="L47" s="59">
        <v>68595</v>
      </c>
      <c r="M47" s="1"/>
      <c r="N47" s="56">
        <v>41354</v>
      </c>
      <c r="O47" s="56">
        <v>41358</v>
      </c>
      <c r="P47" s="56">
        <f>O47+3</f>
        <v>41361</v>
      </c>
      <c r="Q47" s="42">
        <f t="shared" si="1"/>
        <v>1</v>
      </c>
      <c r="R47" s="4" t="s">
        <v>3457</v>
      </c>
      <c r="S47" s="57" t="s">
        <v>3458</v>
      </c>
      <c r="T47" s="51" t="s">
        <v>3333</v>
      </c>
      <c r="U47" s="11" t="s">
        <v>3334</v>
      </c>
      <c r="V47" s="51" t="s">
        <v>3333</v>
      </c>
      <c r="W47" s="1" t="s">
        <v>3335</v>
      </c>
      <c r="X47" s="56">
        <v>41358</v>
      </c>
      <c r="Y47" s="1" t="s">
        <v>3336</v>
      </c>
    </row>
    <row r="48" spans="1:25">
      <c r="A48" s="17">
        <v>1</v>
      </c>
      <c r="B48" s="3" t="s">
        <v>5493</v>
      </c>
      <c r="C48" s="1" t="s">
        <v>1665</v>
      </c>
      <c r="D48" s="18">
        <v>14241755</v>
      </c>
      <c r="E48" s="16">
        <v>3</v>
      </c>
      <c r="F48" s="4" t="s">
        <v>3331</v>
      </c>
      <c r="G48" s="4" t="s">
        <v>3337</v>
      </c>
      <c r="H48" s="23">
        <v>3</v>
      </c>
      <c r="I48" s="23"/>
      <c r="J48" s="23">
        <v>0</v>
      </c>
      <c r="K48" s="23">
        <v>0</v>
      </c>
      <c r="L48" s="59">
        <v>68588</v>
      </c>
      <c r="M48" s="1"/>
      <c r="N48" s="27">
        <v>41354</v>
      </c>
      <c r="O48" s="27">
        <v>41355</v>
      </c>
      <c r="P48" s="27">
        <f>O48+3+2</f>
        <v>41360</v>
      </c>
      <c r="Q48" s="42">
        <f t="shared" si="1"/>
        <v>3</v>
      </c>
      <c r="R48" s="1" t="s">
        <v>3459</v>
      </c>
      <c r="S48" s="52" t="s">
        <v>3460</v>
      </c>
      <c r="T48" s="51" t="s">
        <v>3461</v>
      </c>
      <c r="U48" s="1" t="s">
        <v>3462</v>
      </c>
      <c r="V48" s="1" t="s">
        <v>3462</v>
      </c>
      <c r="W48" s="1" t="s">
        <v>3350</v>
      </c>
      <c r="X48" s="27">
        <v>41359</v>
      </c>
      <c r="Y48" s="1" t="s">
        <v>3336</v>
      </c>
    </row>
    <row r="49" spans="1:25">
      <c r="A49" s="17">
        <v>1</v>
      </c>
      <c r="B49" s="2" t="s">
        <v>5494</v>
      </c>
      <c r="C49" s="1" t="s">
        <v>1666</v>
      </c>
      <c r="D49" s="18">
        <v>9499866</v>
      </c>
      <c r="E49" s="16">
        <v>2</v>
      </c>
      <c r="F49" s="4" t="s">
        <v>3331</v>
      </c>
      <c r="G49" s="4" t="s">
        <v>3337</v>
      </c>
      <c r="H49" s="23">
        <v>3</v>
      </c>
      <c r="I49" s="23"/>
      <c r="J49" s="23">
        <v>0</v>
      </c>
      <c r="K49" s="23">
        <v>0</v>
      </c>
      <c r="L49" s="59">
        <v>68595</v>
      </c>
      <c r="M49" s="1"/>
      <c r="N49" s="27">
        <v>41354</v>
      </c>
      <c r="O49" s="27">
        <v>41358</v>
      </c>
      <c r="P49" s="27">
        <f t="shared" ref="P49:P56" si="2">O49+3</f>
        <v>41361</v>
      </c>
      <c r="Q49" s="42">
        <f t="shared" si="1"/>
        <v>1</v>
      </c>
      <c r="R49" s="1" t="s">
        <v>3463</v>
      </c>
      <c r="S49" s="52" t="s">
        <v>3464</v>
      </c>
      <c r="T49" s="51" t="s">
        <v>3358</v>
      </c>
      <c r="U49" s="11" t="s">
        <v>3334</v>
      </c>
      <c r="V49" s="11" t="s">
        <v>3358</v>
      </c>
      <c r="W49" s="1" t="s">
        <v>3335</v>
      </c>
      <c r="X49" s="27">
        <v>41358</v>
      </c>
      <c r="Y49" s="1" t="s">
        <v>3336</v>
      </c>
    </row>
    <row r="50" spans="1:25">
      <c r="A50" s="17">
        <v>1</v>
      </c>
      <c r="B50" s="2" t="s">
        <v>5495</v>
      </c>
      <c r="C50" s="1" t="s">
        <v>1667</v>
      </c>
      <c r="D50" s="18">
        <v>4430419</v>
      </c>
      <c r="E50" s="16">
        <v>8</v>
      </c>
      <c r="F50" s="1" t="s">
        <v>3331</v>
      </c>
      <c r="G50" s="1" t="s">
        <v>3401</v>
      </c>
      <c r="H50" s="292">
        <f>2.4+(0.03%*E50)</f>
        <v>2.4024000000000001</v>
      </c>
      <c r="I50" s="131"/>
      <c r="J50" s="292">
        <v>0</v>
      </c>
      <c r="K50" s="292">
        <v>0</v>
      </c>
      <c r="L50" s="41">
        <v>274388</v>
      </c>
      <c r="M50" s="1"/>
      <c r="N50" s="27">
        <v>41355</v>
      </c>
      <c r="O50" s="27">
        <v>41359</v>
      </c>
      <c r="P50" s="27">
        <f t="shared" si="2"/>
        <v>41362</v>
      </c>
      <c r="Q50" s="42">
        <f t="shared" si="1"/>
        <v>3</v>
      </c>
      <c r="R50" s="1" t="s">
        <v>3465</v>
      </c>
      <c r="S50" s="52" t="s">
        <v>3466</v>
      </c>
      <c r="T50" s="51" t="s">
        <v>3358</v>
      </c>
      <c r="U50" s="11" t="s">
        <v>3334</v>
      </c>
      <c r="V50" s="11" t="s">
        <v>3358</v>
      </c>
      <c r="W50" s="1" t="s">
        <v>3335</v>
      </c>
      <c r="X50" s="27">
        <v>41361</v>
      </c>
      <c r="Y50" s="1" t="s">
        <v>3336</v>
      </c>
    </row>
    <row r="51" spans="1:25">
      <c r="A51" s="17">
        <v>1</v>
      </c>
      <c r="B51" s="2" t="s">
        <v>5496</v>
      </c>
      <c r="C51" s="1" t="s">
        <v>1667</v>
      </c>
      <c r="D51" s="18">
        <v>4430419</v>
      </c>
      <c r="E51" s="16">
        <v>8</v>
      </c>
      <c r="F51" s="1" t="s">
        <v>3331</v>
      </c>
      <c r="G51" s="1" t="s">
        <v>3401</v>
      </c>
      <c r="H51" s="292"/>
      <c r="I51" s="131"/>
      <c r="J51" s="292">
        <v>0</v>
      </c>
      <c r="K51" s="292">
        <v>0</v>
      </c>
      <c r="L51" s="41">
        <v>274388</v>
      </c>
      <c r="M51" s="1"/>
      <c r="N51" s="27">
        <v>41355</v>
      </c>
      <c r="O51" s="27">
        <v>41359</v>
      </c>
      <c r="P51" s="27">
        <f t="shared" si="2"/>
        <v>41362</v>
      </c>
      <c r="Q51" s="42">
        <f t="shared" si="1"/>
        <v>3</v>
      </c>
      <c r="R51" s="1" t="s">
        <v>3467</v>
      </c>
      <c r="S51" s="52" t="s">
        <v>3468</v>
      </c>
      <c r="T51" s="51" t="s">
        <v>3358</v>
      </c>
      <c r="U51" s="11" t="s">
        <v>3334</v>
      </c>
      <c r="V51" s="11" t="s">
        <v>3358</v>
      </c>
      <c r="W51" s="1" t="s">
        <v>3335</v>
      </c>
      <c r="X51" s="27">
        <v>41361</v>
      </c>
      <c r="Y51" s="1" t="s">
        <v>3336</v>
      </c>
    </row>
    <row r="52" spans="1:25">
      <c r="A52" s="17">
        <v>1</v>
      </c>
      <c r="B52" s="2" t="s">
        <v>5497</v>
      </c>
      <c r="C52" s="1" t="s">
        <v>1668</v>
      </c>
      <c r="D52" s="18">
        <v>15477476</v>
      </c>
      <c r="E52" s="128">
        <v>9</v>
      </c>
      <c r="F52" s="1" t="s">
        <v>3331</v>
      </c>
      <c r="G52" s="1" t="s">
        <v>3332</v>
      </c>
      <c r="H52" s="23">
        <v>3</v>
      </c>
      <c r="I52" s="23"/>
      <c r="J52" s="23">
        <v>0</v>
      </c>
      <c r="K52" s="23">
        <v>0</v>
      </c>
      <c r="L52" s="41">
        <v>68595</v>
      </c>
      <c r="M52" s="1"/>
      <c r="N52" s="27">
        <v>41355</v>
      </c>
      <c r="O52" s="27">
        <v>41358</v>
      </c>
      <c r="P52" s="27">
        <f t="shared" si="2"/>
        <v>41361</v>
      </c>
      <c r="Q52" s="42">
        <f t="shared" si="1"/>
        <v>2</v>
      </c>
      <c r="R52" s="1" t="s">
        <v>3469</v>
      </c>
      <c r="S52" s="52" t="s">
        <v>3470</v>
      </c>
      <c r="T52" s="51" t="s">
        <v>3431</v>
      </c>
      <c r="U52" s="51" t="s">
        <v>3431</v>
      </c>
      <c r="V52" s="51" t="s">
        <v>3431</v>
      </c>
      <c r="W52" s="1" t="s">
        <v>3432</v>
      </c>
      <c r="X52" s="27">
        <v>41359</v>
      </c>
      <c r="Y52" s="1" t="s">
        <v>3336</v>
      </c>
    </row>
    <row r="53" spans="1:25">
      <c r="A53" s="17">
        <v>1</v>
      </c>
      <c r="B53" s="3" t="s">
        <v>5498</v>
      </c>
      <c r="C53" s="4" t="s">
        <v>1669</v>
      </c>
      <c r="D53" s="19">
        <v>15180093</v>
      </c>
      <c r="E53" s="20">
        <v>9</v>
      </c>
      <c r="F53" s="4" t="s">
        <v>3331</v>
      </c>
      <c r="G53" s="4" t="s">
        <v>3337</v>
      </c>
      <c r="H53" s="23">
        <v>3</v>
      </c>
      <c r="I53" s="23"/>
      <c r="J53" s="23">
        <v>0</v>
      </c>
      <c r="K53" s="23">
        <v>0</v>
      </c>
      <c r="L53" s="59">
        <v>68604</v>
      </c>
      <c r="M53" s="1"/>
      <c r="N53" s="56">
        <v>41358</v>
      </c>
      <c r="O53" s="56">
        <v>41359</v>
      </c>
      <c r="P53" s="56">
        <f t="shared" si="2"/>
        <v>41362</v>
      </c>
      <c r="Q53" s="42">
        <f t="shared" si="1"/>
        <v>2</v>
      </c>
      <c r="R53" s="4" t="s">
        <v>3471</v>
      </c>
      <c r="S53" s="57" t="s">
        <v>3472</v>
      </c>
      <c r="T53" s="58" t="s">
        <v>3437</v>
      </c>
      <c r="U53" s="1" t="s">
        <v>3431</v>
      </c>
      <c r="V53" s="1" t="s">
        <v>3431</v>
      </c>
      <c r="W53" s="1" t="s">
        <v>3432</v>
      </c>
      <c r="X53" s="56">
        <v>41360</v>
      </c>
      <c r="Y53" s="1" t="s">
        <v>3336</v>
      </c>
    </row>
    <row r="54" spans="1:25">
      <c r="A54" s="17">
        <v>1</v>
      </c>
      <c r="B54" s="2" t="s">
        <v>5499</v>
      </c>
      <c r="C54" s="1" t="s">
        <v>1670</v>
      </c>
      <c r="D54" s="18">
        <v>15319610</v>
      </c>
      <c r="E54" s="16">
        <v>9</v>
      </c>
      <c r="F54" s="1" t="s">
        <v>3331</v>
      </c>
      <c r="G54" s="1" t="s">
        <v>3337</v>
      </c>
      <c r="H54" s="23">
        <v>3</v>
      </c>
      <c r="I54" s="23"/>
      <c r="J54" s="23">
        <v>0</v>
      </c>
      <c r="K54" s="23">
        <v>0</v>
      </c>
      <c r="L54" s="41">
        <v>68604</v>
      </c>
      <c r="M54" s="27"/>
      <c r="N54" s="27">
        <v>41358</v>
      </c>
      <c r="O54" s="27">
        <v>41359</v>
      </c>
      <c r="P54" s="27">
        <f t="shared" si="2"/>
        <v>41362</v>
      </c>
      <c r="Q54" s="42">
        <f t="shared" si="1"/>
        <v>3</v>
      </c>
      <c r="R54" s="1" t="s">
        <v>3473</v>
      </c>
      <c r="S54" s="52" t="s">
        <v>3474</v>
      </c>
      <c r="T54" s="51" t="s">
        <v>3334</v>
      </c>
      <c r="U54" s="1" t="s">
        <v>3344</v>
      </c>
      <c r="V54" s="1" t="s">
        <v>3344</v>
      </c>
      <c r="W54" s="1" t="s">
        <v>3345</v>
      </c>
      <c r="X54" s="27">
        <v>41361</v>
      </c>
      <c r="Y54" s="1" t="s">
        <v>3336</v>
      </c>
    </row>
    <row r="55" spans="1:25">
      <c r="A55" s="17">
        <v>1</v>
      </c>
      <c r="B55" s="3" t="s">
        <v>5500</v>
      </c>
      <c r="C55" s="4" t="s">
        <v>1671</v>
      </c>
      <c r="D55" s="19">
        <v>22239261</v>
      </c>
      <c r="E55" s="20">
        <v>6</v>
      </c>
      <c r="F55" s="4" t="s">
        <v>3331</v>
      </c>
      <c r="G55" s="4" t="s">
        <v>3332</v>
      </c>
      <c r="H55" s="23">
        <v>3</v>
      </c>
      <c r="I55" s="23"/>
      <c r="J55" s="23">
        <v>0</v>
      </c>
      <c r="K55" s="23">
        <v>0</v>
      </c>
      <c r="L55" s="59">
        <v>68604</v>
      </c>
      <c r="M55" s="56"/>
      <c r="N55" s="56">
        <v>41359</v>
      </c>
      <c r="O55" s="56">
        <v>41359</v>
      </c>
      <c r="P55" s="56">
        <f t="shared" si="2"/>
        <v>41362</v>
      </c>
      <c r="Q55" s="42">
        <f t="shared" si="1"/>
        <v>3</v>
      </c>
      <c r="R55" s="4" t="s">
        <v>3475</v>
      </c>
      <c r="S55" s="57" t="s">
        <v>3476</v>
      </c>
      <c r="T55" s="51" t="s">
        <v>3431</v>
      </c>
      <c r="U55" s="51" t="s">
        <v>3431</v>
      </c>
      <c r="V55" s="51" t="s">
        <v>3431</v>
      </c>
      <c r="W55" s="1" t="s">
        <v>3432</v>
      </c>
      <c r="X55" s="56">
        <v>41361</v>
      </c>
      <c r="Y55" s="1" t="s">
        <v>3336</v>
      </c>
    </row>
    <row r="56" spans="1:25">
      <c r="A56" s="17">
        <v>1</v>
      </c>
      <c r="B56" s="2" t="s">
        <v>5501</v>
      </c>
      <c r="C56" s="1" t="s">
        <v>1672</v>
      </c>
      <c r="D56" s="18">
        <v>8408883</v>
      </c>
      <c r="E56" s="16">
        <v>8</v>
      </c>
      <c r="F56" s="4" t="s">
        <v>3331</v>
      </c>
      <c r="G56" s="4" t="s">
        <v>3337</v>
      </c>
      <c r="H56" s="23">
        <v>3</v>
      </c>
      <c r="I56" s="23"/>
      <c r="J56" s="23">
        <v>0</v>
      </c>
      <c r="K56" s="23">
        <v>0</v>
      </c>
      <c r="L56" s="41">
        <v>68599</v>
      </c>
      <c r="M56" s="1"/>
      <c r="N56" s="27">
        <v>41359</v>
      </c>
      <c r="O56" s="27">
        <v>41360</v>
      </c>
      <c r="P56" s="27">
        <f t="shared" si="2"/>
        <v>41363</v>
      </c>
      <c r="Q56" s="42">
        <f t="shared" si="1"/>
        <v>2</v>
      </c>
      <c r="R56" s="1" t="s">
        <v>3477</v>
      </c>
      <c r="S56" s="52" t="s">
        <v>3441</v>
      </c>
      <c r="T56" s="51" t="s">
        <v>3358</v>
      </c>
      <c r="U56" s="11" t="s">
        <v>3334</v>
      </c>
      <c r="V56" s="11" t="s">
        <v>3358</v>
      </c>
      <c r="W56" s="1" t="s">
        <v>3335</v>
      </c>
      <c r="X56" s="27">
        <v>41361</v>
      </c>
      <c r="Y56" s="1" t="s">
        <v>3336</v>
      </c>
    </row>
    <row r="57" spans="1:25">
      <c r="A57" s="17">
        <v>1</v>
      </c>
      <c r="B57" s="2" t="s">
        <v>5502</v>
      </c>
      <c r="C57" s="1" t="s">
        <v>1673</v>
      </c>
      <c r="D57" s="18">
        <v>5031586</v>
      </c>
      <c r="E57" s="16" t="s">
        <v>3319</v>
      </c>
      <c r="F57" s="1" t="s">
        <v>3331</v>
      </c>
      <c r="G57" s="1" t="s">
        <v>3337</v>
      </c>
      <c r="H57" s="23">
        <v>0</v>
      </c>
      <c r="I57" s="23"/>
      <c r="J57" s="23">
        <v>0</v>
      </c>
      <c r="K57" s="23">
        <v>0</v>
      </c>
      <c r="L57" s="61"/>
      <c r="M57" s="1"/>
      <c r="N57" s="27">
        <v>41358</v>
      </c>
      <c r="O57" s="27"/>
      <c r="P57" s="27"/>
      <c r="Q57" s="42">
        <f t="shared" si="1"/>
        <v>0</v>
      </c>
      <c r="R57" s="1" t="s">
        <v>3478</v>
      </c>
      <c r="S57" s="52" t="s">
        <v>3479</v>
      </c>
      <c r="T57" s="51" t="s">
        <v>3334</v>
      </c>
      <c r="U57" s="1"/>
      <c r="V57" s="1"/>
      <c r="W57" s="1"/>
      <c r="X57" s="1"/>
      <c r="Y57" s="1" t="s">
        <v>3405</v>
      </c>
    </row>
    <row r="58" spans="1:25">
      <c r="A58" s="17">
        <v>1</v>
      </c>
      <c r="B58" s="2" t="s">
        <v>5503</v>
      </c>
      <c r="C58" s="1" t="s">
        <v>1674</v>
      </c>
      <c r="D58" s="18">
        <v>77780300</v>
      </c>
      <c r="E58" s="16" t="s">
        <v>3319</v>
      </c>
      <c r="F58" s="4" t="s">
        <v>3331</v>
      </c>
      <c r="G58" s="4" t="s">
        <v>3332</v>
      </c>
      <c r="H58" s="23">
        <v>3</v>
      </c>
      <c r="I58" s="23"/>
      <c r="J58" s="23">
        <v>0</v>
      </c>
      <c r="K58" s="23">
        <v>0</v>
      </c>
      <c r="L58" s="41">
        <v>68604</v>
      </c>
      <c r="M58" s="1"/>
      <c r="N58" s="27">
        <v>41359</v>
      </c>
      <c r="O58" s="27">
        <v>41359</v>
      </c>
      <c r="P58" s="27">
        <f t="shared" ref="P58:P63" si="3">O58+3</f>
        <v>41362</v>
      </c>
      <c r="Q58" s="42">
        <f t="shared" si="1"/>
        <v>8</v>
      </c>
      <c r="R58" s="1" t="s">
        <v>3480</v>
      </c>
      <c r="S58" s="52" t="s">
        <v>3481</v>
      </c>
      <c r="T58" s="51" t="s">
        <v>3452</v>
      </c>
      <c r="U58" s="8" t="s">
        <v>3349</v>
      </c>
      <c r="V58" s="8" t="s">
        <v>3452</v>
      </c>
      <c r="W58" s="1" t="s">
        <v>3378</v>
      </c>
      <c r="X58" s="27">
        <v>41368</v>
      </c>
      <c r="Y58" s="1" t="s">
        <v>3336</v>
      </c>
    </row>
    <row r="59" spans="1:25">
      <c r="A59" s="17">
        <v>1</v>
      </c>
      <c r="B59" s="2" t="s">
        <v>5504</v>
      </c>
      <c r="C59" s="1" t="s">
        <v>1675</v>
      </c>
      <c r="D59" s="18">
        <v>12473742</v>
      </c>
      <c r="E59" s="16">
        <v>7</v>
      </c>
      <c r="F59" s="4" t="s">
        <v>3331</v>
      </c>
      <c r="G59" s="4" t="s">
        <v>3337</v>
      </c>
      <c r="H59" s="23">
        <v>3</v>
      </c>
      <c r="I59" s="23"/>
      <c r="J59" s="23">
        <v>0</v>
      </c>
      <c r="K59" s="23">
        <v>0</v>
      </c>
      <c r="L59" s="41">
        <v>68599</v>
      </c>
      <c r="M59" s="1"/>
      <c r="N59" s="27">
        <v>41360</v>
      </c>
      <c r="O59" s="27">
        <v>41360</v>
      </c>
      <c r="P59" s="27">
        <f t="shared" si="3"/>
        <v>41363</v>
      </c>
      <c r="Q59" s="42">
        <f t="shared" si="1"/>
        <v>3</v>
      </c>
      <c r="R59" s="1" t="s">
        <v>3482</v>
      </c>
      <c r="S59" s="52" t="s">
        <v>3483</v>
      </c>
      <c r="T59" s="51" t="s">
        <v>3484</v>
      </c>
      <c r="U59" s="1" t="s">
        <v>3364</v>
      </c>
      <c r="V59" s="1" t="s">
        <v>3364</v>
      </c>
      <c r="W59" s="1" t="s">
        <v>3335</v>
      </c>
      <c r="X59" s="27">
        <v>41362</v>
      </c>
      <c r="Y59" s="1" t="s">
        <v>3336</v>
      </c>
    </row>
    <row r="60" spans="1:25">
      <c r="A60" s="17">
        <v>1</v>
      </c>
      <c r="B60" s="2" t="s">
        <v>5505</v>
      </c>
      <c r="C60" s="1" t="s">
        <v>1676</v>
      </c>
      <c r="D60" s="18">
        <v>8272601</v>
      </c>
      <c r="E60" s="16">
        <v>2</v>
      </c>
      <c r="F60" s="4" t="s">
        <v>3331</v>
      </c>
      <c r="G60" s="4" t="s">
        <v>3337</v>
      </c>
      <c r="H60" s="23">
        <v>3</v>
      </c>
      <c r="I60" s="23"/>
      <c r="J60" s="23">
        <v>0</v>
      </c>
      <c r="K60" s="23">
        <v>1.1000000000000001</v>
      </c>
      <c r="L60" s="41">
        <v>68601</v>
      </c>
      <c r="M60" s="27"/>
      <c r="N60" s="27">
        <v>41361</v>
      </c>
      <c r="O60" s="27">
        <v>41361</v>
      </c>
      <c r="P60" s="27">
        <f t="shared" si="3"/>
        <v>41364</v>
      </c>
      <c r="Q60" s="42">
        <f t="shared" si="1"/>
        <v>2</v>
      </c>
      <c r="R60" s="1" t="s">
        <v>3485</v>
      </c>
      <c r="S60" s="52" t="s">
        <v>3486</v>
      </c>
      <c r="T60" s="53" t="s">
        <v>3377</v>
      </c>
      <c r="U60" s="11" t="s">
        <v>3334</v>
      </c>
      <c r="V60" s="53" t="s">
        <v>3377</v>
      </c>
      <c r="W60" s="1" t="s">
        <v>3378</v>
      </c>
      <c r="X60" s="27">
        <v>41362</v>
      </c>
      <c r="Y60" s="1" t="s">
        <v>3336</v>
      </c>
    </row>
    <row r="61" spans="1:25">
      <c r="A61" s="17">
        <v>1</v>
      </c>
      <c r="B61" s="2" t="s">
        <v>5506</v>
      </c>
      <c r="C61" s="1" t="s">
        <v>1677</v>
      </c>
      <c r="D61" s="18">
        <v>5195291</v>
      </c>
      <c r="E61" s="16" t="s">
        <v>3319</v>
      </c>
      <c r="F61" s="4" t="s">
        <v>3331</v>
      </c>
      <c r="G61" s="4" t="s">
        <v>3332</v>
      </c>
      <c r="H61" s="23">
        <v>3</v>
      </c>
      <c r="I61" s="23"/>
      <c r="J61" s="23">
        <v>0</v>
      </c>
      <c r="K61" s="23">
        <v>0</v>
      </c>
      <c r="L61" s="41">
        <v>68615</v>
      </c>
      <c r="M61" s="1"/>
      <c r="N61" s="27">
        <v>41361</v>
      </c>
      <c r="O61" s="27">
        <v>41367</v>
      </c>
      <c r="P61" s="27">
        <f t="shared" si="3"/>
        <v>41370</v>
      </c>
      <c r="Q61" s="42">
        <f t="shared" si="1"/>
        <v>3</v>
      </c>
      <c r="R61" s="1" t="s">
        <v>3487</v>
      </c>
      <c r="S61" s="52" t="s">
        <v>3488</v>
      </c>
      <c r="T61" s="51" t="s">
        <v>3404</v>
      </c>
      <c r="U61" s="1" t="s">
        <v>3364</v>
      </c>
      <c r="V61" s="1" t="s">
        <v>3364</v>
      </c>
      <c r="W61" s="1" t="s">
        <v>3335</v>
      </c>
      <c r="X61" s="27">
        <v>41369</v>
      </c>
      <c r="Y61" s="1" t="s">
        <v>3336</v>
      </c>
    </row>
    <row r="62" spans="1:25">
      <c r="A62" s="17">
        <v>1</v>
      </c>
      <c r="B62" s="2" t="s">
        <v>5507</v>
      </c>
      <c r="C62" s="1" t="s">
        <v>1678</v>
      </c>
      <c r="D62" s="18">
        <v>11493036</v>
      </c>
      <c r="E62" s="16">
        <v>9</v>
      </c>
      <c r="F62" s="4" t="s">
        <v>3331</v>
      </c>
      <c r="G62" s="4" t="s">
        <v>3337</v>
      </c>
      <c r="H62" s="23">
        <v>3</v>
      </c>
      <c r="I62" s="23"/>
      <c r="J62" s="23">
        <v>0</v>
      </c>
      <c r="K62" s="23">
        <v>0</v>
      </c>
      <c r="L62" s="41">
        <v>68615</v>
      </c>
      <c r="M62" s="27"/>
      <c r="N62" s="27">
        <v>41361</v>
      </c>
      <c r="O62" s="27">
        <v>41367</v>
      </c>
      <c r="P62" s="27">
        <f t="shared" si="3"/>
        <v>41370</v>
      </c>
      <c r="Q62" s="42">
        <f t="shared" si="1"/>
        <v>2</v>
      </c>
      <c r="R62" s="1" t="s">
        <v>3489</v>
      </c>
      <c r="S62" s="52" t="s">
        <v>3490</v>
      </c>
      <c r="T62" s="51" t="s">
        <v>3358</v>
      </c>
      <c r="U62" s="11" t="s">
        <v>3334</v>
      </c>
      <c r="V62" s="11" t="s">
        <v>3358</v>
      </c>
      <c r="W62" s="1" t="s">
        <v>3335</v>
      </c>
      <c r="X62" s="27">
        <v>41368</v>
      </c>
      <c r="Y62" s="1" t="s">
        <v>3336</v>
      </c>
    </row>
    <row r="63" spans="1:25">
      <c r="A63" s="17">
        <v>1</v>
      </c>
      <c r="B63" s="2" t="s">
        <v>5508</v>
      </c>
      <c r="C63" s="1" t="s">
        <v>1679</v>
      </c>
      <c r="D63" s="18">
        <v>12895090</v>
      </c>
      <c r="E63" s="16">
        <v>7</v>
      </c>
      <c r="F63" s="4" t="s">
        <v>3331</v>
      </c>
      <c r="G63" s="4" t="s">
        <v>3332</v>
      </c>
      <c r="H63" s="23">
        <v>3</v>
      </c>
      <c r="I63" s="23"/>
      <c r="J63" s="23">
        <v>0</v>
      </c>
      <c r="K63" s="23">
        <v>0</v>
      </c>
      <c r="L63" s="41">
        <v>68610</v>
      </c>
      <c r="M63" s="1"/>
      <c r="N63" s="27">
        <v>41361</v>
      </c>
      <c r="O63" s="27">
        <v>41365</v>
      </c>
      <c r="P63" s="27">
        <f t="shared" si="3"/>
        <v>41368</v>
      </c>
      <c r="Q63" s="42">
        <f t="shared" si="1"/>
        <v>2</v>
      </c>
      <c r="R63" s="1" t="s">
        <v>3491</v>
      </c>
      <c r="S63" s="52" t="s">
        <v>3492</v>
      </c>
      <c r="T63" s="51" t="s">
        <v>3400</v>
      </c>
      <c r="U63" s="8" t="s">
        <v>3334</v>
      </c>
      <c r="V63" s="51" t="s">
        <v>3400</v>
      </c>
      <c r="W63" s="1" t="s">
        <v>3355</v>
      </c>
      <c r="X63" s="27">
        <v>41366</v>
      </c>
      <c r="Y63" s="1" t="s">
        <v>3336</v>
      </c>
    </row>
    <row r="64" spans="1:25">
      <c r="A64" s="17">
        <v>1</v>
      </c>
      <c r="B64" s="2" t="s">
        <v>5509</v>
      </c>
      <c r="C64" s="1" t="s">
        <v>1680</v>
      </c>
      <c r="D64" s="18">
        <v>5409471</v>
      </c>
      <c r="E64" s="16" t="s">
        <v>3319</v>
      </c>
      <c r="F64" s="4" t="s">
        <v>3331</v>
      </c>
      <c r="G64" s="4" t="s">
        <v>3332</v>
      </c>
      <c r="H64" s="23">
        <v>3</v>
      </c>
      <c r="I64" s="23"/>
      <c r="J64" s="23">
        <v>0</v>
      </c>
      <c r="K64" s="23">
        <v>0</v>
      </c>
      <c r="L64" s="41">
        <v>68599</v>
      </c>
      <c r="M64" s="1"/>
      <c r="N64" s="27">
        <v>41361</v>
      </c>
      <c r="O64" s="27">
        <v>41360</v>
      </c>
      <c r="P64" s="27">
        <f>O64+5</f>
        <v>41365</v>
      </c>
      <c r="Q64" s="42">
        <f t="shared" si="1"/>
        <v>4</v>
      </c>
      <c r="R64" s="1" t="s">
        <v>3493</v>
      </c>
      <c r="S64" s="52" t="s">
        <v>3494</v>
      </c>
      <c r="T64" s="51" t="s">
        <v>3431</v>
      </c>
      <c r="U64" s="51" t="s">
        <v>3431</v>
      </c>
      <c r="V64" s="51" t="s">
        <v>3431</v>
      </c>
      <c r="W64" s="1" t="s">
        <v>3432</v>
      </c>
      <c r="X64" s="27">
        <v>41365</v>
      </c>
      <c r="Y64" s="1" t="s">
        <v>3336</v>
      </c>
    </row>
    <row r="65" spans="1:25">
      <c r="A65" s="17">
        <v>1</v>
      </c>
      <c r="B65" s="2" t="s">
        <v>5510</v>
      </c>
      <c r="C65" s="1" t="s">
        <v>1681</v>
      </c>
      <c r="D65" s="18">
        <v>10601136</v>
      </c>
      <c r="E65" s="16">
        <v>2</v>
      </c>
      <c r="F65" s="4" t="s">
        <v>3331</v>
      </c>
      <c r="G65" s="4" t="s">
        <v>3332</v>
      </c>
      <c r="H65" s="23">
        <v>3</v>
      </c>
      <c r="I65" s="23"/>
      <c r="J65" s="23">
        <v>0</v>
      </c>
      <c r="K65" s="23">
        <v>0</v>
      </c>
      <c r="L65" s="41">
        <v>68615</v>
      </c>
      <c r="M65" s="1"/>
      <c r="N65" s="27">
        <v>41366</v>
      </c>
      <c r="O65" s="27">
        <v>41367</v>
      </c>
      <c r="P65" s="27">
        <f>O65+3</f>
        <v>41370</v>
      </c>
      <c r="Q65" s="42">
        <f t="shared" si="1"/>
        <v>2</v>
      </c>
      <c r="R65" s="1" t="s">
        <v>3495</v>
      </c>
      <c r="S65" s="52" t="s">
        <v>3496</v>
      </c>
      <c r="T65" s="51" t="s">
        <v>3497</v>
      </c>
      <c r="U65" s="1" t="s">
        <v>3354</v>
      </c>
      <c r="V65" s="1" t="s">
        <v>3354</v>
      </c>
      <c r="W65" s="1" t="s">
        <v>3385</v>
      </c>
      <c r="X65" s="27">
        <v>41368</v>
      </c>
      <c r="Y65" s="1" t="s">
        <v>3336</v>
      </c>
    </row>
    <row r="66" spans="1:25">
      <c r="A66" s="17">
        <v>1</v>
      </c>
      <c r="B66" s="2" t="s">
        <v>5511</v>
      </c>
      <c r="C66" s="1" t="s">
        <v>1682</v>
      </c>
      <c r="D66" s="18">
        <v>6410186</v>
      </c>
      <c r="E66" s="16">
        <v>2</v>
      </c>
      <c r="F66" s="1" t="s">
        <v>3331</v>
      </c>
      <c r="G66" s="1" t="s">
        <v>3332</v>
      </c>
      <c r="H66" s="23">
        <v>0</v>
      </c>
      <c r="I66" s="23"/>
      <c r="J66" s="23">
        <v>0</v>
      </c>
      <c r="K66" s="23">
        <v>0</v>
      </c>
      <c r="L66" s="61"/>
      <c r="M66" s="1"/>
      <c r="N66" s="27">
        <v>41366</v>
      </c>
      <c r="O66" s="27"/>
      <c r="P66" s="27"/>
      <c r="Q66" s="42">
        <f t="shared" si="1"/>
        <v>0</v>
      </c>
      <c r="R66" s="1" t="s">
        <v>3498</v>
      </c>
      <c r="S66" s="52" t="s">
        <v>3499</v>
      </c>
      <c r="T66" s="51" t="s">
        <v>3334</v>
      </c>
      <c r="U66" s="1"/>
      <c r="V66" s="1"/>
      <c r="W66" s="1"/>
      <c r="X66" s="1"/>
      <c r="Y66" s="1" t="s">
        <v>3405</v>
      </c>
    </row>
    <row r="67" spans="1:25">
      <c r="A67" s="17">
        <v>1</v>
      </c>
      <c r="B67" s="2" t="s">
        <v>5512</v>
      </c>
      <c r="C67" s="1" t="s">
        <v>1683</v>
      </c>
      <c r="D67" s="18">
        <v>14061680</v>
      </c>
      <c r="E67" s="16" t="s">
        <v>3319</v>
      </c>
      <c r="F67" s="4" t="s">
        <v>3331</v>
      </c>
      <c r="G67" s="4" t="s">
        <v>3332</v>
      </c>
      <c r="H67" s="23">
        <v>3</v>
      </c>
      <c r="I67" s="23"/>
      <c r="J67" s="23">
        <v>0</v>
      </c>
      <c r="K67" s="23">
        <v>0</v>
      </c>
      <c r="L67" s="41">
        <v>68615</v>
      </c>
      <c r="M67" s="1"/>
      <c r="N67" s="27">
        <v>41366</v>
      </c>
      <c r="O67" s="27">
        <v>41367</v>
      </c>
      <c r="P67" s="27">
        <f t="shared" ref="P67:P73" si="4">O67+3</f>
        <v>41370</v>
      </c>
      <c r="Q67" s="42">
        <f t="shared" si="1"/>
        <v>2</v>
      </c>
      <c r="R67" s="1" t="s">
        <v>3500</v>
      </c>
      <c r="S67" s="52" t="s">
        <v>3501</v>
      </c>
      <c r="T67" s="51" t="s">
        <v>3437</v>
      </c>
      <c r="U67" s="1" t="s">
        <v>3431</v>
      </c>
      <c r="V67" s="1" t="s">
        <v>3431</v>
      </c>
      <c r="W67" s="1" t="s">
        <v>3432</v>
      </c>
      <c r="X67" s="27">
        <v>41368</v>
      </c>
      <c r="Y67" s="1" t="s">
        <v>3336</v>
      </c>
    </row>
    <row r="68" spans="1:25">
      <c r="A68" s="17">
        <v>1</v>
      </c>
      <c r="B68" s="2" t="s">
        <v>5513</v>
      </c>
      <c r="C68" s="1" t="s">
        <v>1684</v>
      </c>
      <c r="D68" s="18">
        <v>7745456</v>
      </c>
      <c r="E68" s="128" t="s">
        <v>3319</v>
      </c>
      <c r="F68" s="4" t="s">
        <v>3331</v>
      </c>
      <c r="G68" s="4" t="s">
        <v>3337</v>
      </c>
      <c r="H68" s="23">
        <v>3</v>
      </c>
      <c r="I68" s="23"/>
      <c r="J68" s="23">
        <v>0</v>
      </c>
      <c r="K68" s="23">
        <v>0</v>
      </c>
      <c r="L68" s="41">
        <v>68628</v>
      </c>
      <c r="M68" s="1"/>
      <c r="N68" s="27">
        <v>41367</v>
      </c>
      <c r="O68" s="27">
        <v>41373</v>
      </c>
      <c r="P68" s="27">
        <f t="shared" si="4"/>
        <v>41376</v>
      </c>
      <c r="Q68" s="42">
        <f t="shared" si="1"/>
        <v>2</v>
      </c>
      <c r="R68" s="1" t="s">
        <v>3502</v>
      </c>
      <c r="S68" s="52" t="s">
        <v>3503</v>
      </c>
      <c r="T68" s="51" t="s">
        <v>3358</v>
      </c>
      <c r="U68" s="11" t="s">
        <v>3334</v>
      </c>
      <c r="V68" s="11" t="s">
        <v>3358</v>
      </c>
      <c r="W68" s="1" t="s">
        <v>3335</v>
      </c>
      <c r="X68" s="27">
        <v>41374</v>
      </c>
      <c r="Y68" s="1" t="s">
        <v>3336</v>
      </c>
    </row>
    <row r="69" spans="1:25">
      <c r="A69" s="17">
        <v>1</v>
      </c>
      <c r="B69" s="2" t="s">
        <v>5514</v>
      </c>
      <c r="C69" s="1" t="s">
        <v>1685</v>
      </c>
      <c r="D69" s="18">
        <v>14468612</v>
      </c>
      <c r="E69" s="16">
        <v>8</v>
      </c>
      <c r="F69" s="4" t="s">
        <v>3331</v>
      </c>
      <c r="G69" s="4" t="s">
        <v>3332</v>
      </c>
      <c r="H69" s="23">
        <v>3</v>
      </c>
      <c r="I69" s="23"/>
      <c r="J69" s="23">
        <v>0</v>
      </c>
      <c r="K69" s="23">
        <v>0</v>
      </c>
      <c r="L69" s="41">
        <v>68617</v>
      </c>
      <c r="M69" s="1"/>
      <c r="N69" s="27">
        <v>41367</v>
      </c>
      <c r="O69" s="27">
        <v>41368</v>
      </c>
      <c r="P69" s="27">
        <f t="shared" si="4"/>
        <v>41371</v>
      </c>
      <c r="Q69" s="42">
        <f t="shared" si="1"/>
        <v>1</v>
      </c>
      <c r="R69" s="1" t="s">
        <v>3504</v>
      </c>
      <c r="S69" s="52" t="s">
        <v>3505</v>
      </c>
      <c r="T69" s="53" t="s">
        <v>3377</v>
      </c>
      <c r="U69" s="11" t="s">
        <v>3334</v>
      </c>
      <c r="V69" s="53" t="s">
        <v>3377</v>
      </c>
      <c r="W69" s="1" t="s">
        <v>3378</v>
      </c>
      <c r="X69" s="27">
        <v>41368</v>
      </c>
      <c r="Y69" s="1" t="s">
        <v>3336</v>
      </c>
    </row>
    <row r="70" spans="1:25">
      <c r="A70" s="17">
        <v>1</v>
      </c>
      <c r="B70" s="2" t="s">
        <v>5515</v>
      </c>
      <c r="C70" s="1" t="s">
        <v>1686</v>
      </c>
      <c r="D70" s="18">
        <v>8190149</v>
      </c>
      <c r="E70" s="16" t="s">
        <v>3319</v>
      </c>
      <c r="F70" s="4" t="s">
        <v>3331</v>
      </c>
      <c r="G70" s="4" t="s">
        <v>3332</v>
      </c>
      <c r="H70" s="23">
        <v>3</v>
      </c>
      <c r="I70" s="23"/>
      <c r="J70" s="23">
        <v>0</v>
      </c>
      <c r="K70" s="23">
        <v>0</v>
      </c>
      <c r="L70" s="41">
        <v>68628</v>
      </c>
      <c r="M70" s="1"/>
      <c r="N70" s="27">
        <v>41367</v>
      </c>
      <c r="O70" s="27">
        <v>41373</v>
      </c>
      <c r="P70" s="27">
        <f t="shared" si="4"/>
        <v>41376</v>
      </c>
      <c r="Q70" s="42">
        <f t="shared" si="1"/>
        <v>3</v>
      </c>
      <c r="R70" s="1" t="s">
        <v>3506</v>
      </c>
      <c r="S70" s="52" t="s">
        <v>3507</v>
      </c>
      <c r="T70" s="53" t="s">
        <v>3377</v>
      </c>
      <c r="U70" s="11" t="s">
        <v>3334</v>
      </c>
      <c r="V70" s="53" t="s">
        <v>3377</v>
      </c>
      <c r="W70" s="1" t="s">
        <v>3378</v>
      </c>
      <c r="X70" s="27">
        <v>41375</v>
      </c>
      <c r="Y70" s="1" t="s">
        <v>3336</v>
      </c>
    </row>
    <row r="71" spans="1:25">
      <c r="A71" s="17">
        <v>1</v>
      </c>
      <c r="B71" s="2" t="s">
        <v>5516</v>
      </c>
      <c r="C71" s="1" t="s">
        <v>1687</v>
      </c>
      <c r="D71" s="18">
        <v>7146633</v>
      </c>
      <c r="E71" s="16">
        <v>7</v>
      </c>
      <c r="F71" s="4" t="s">
        <v>3331</v>
      </c>
      <c r="G71" s="4" t="s">
        <v>3332</v>
      </c>
      <c r="H71" s="23">
        <v>3</v>
      </c>
      <c r="I71" s="23"/>
      <c r="J71" s="23">
        <v>0</v>
      </c>
      <c r="K71" s="23">
        <v>0</v>
      </c>
      <c r="L71" s="41">
        <v>68617</v>
      </c>
      <c r="M71" s="1"/>
      <c r="N71" s="27">
        <v>41367</v>
      </c>
      <c r="O71" s="27">
        <v>41368</v>
      </c>
      <c r="P71" s="27">
        <f t="shared" si="4"/>
        <v>41371</v>
      </c>
      <c r="Q71" s="42">
        <f t="shared" si="1"/>
        <v>2</v>
      </c>
      <c r="R71" s="1" t="s">
        <v>3508</v>
      </c>
      <c r="S71" s="52" t="s">
        <v>3509</v>
      </c>
      <c r="T71" s="51" t="s">
        <v>3484</v>
      </c>
      <c r="U71" s="1" t="s">
        <v>3364</v>
      </c>
      <c r="V71" s="1" t="s">
        <v>3364</v>
      </c>
      <c r="W71" s="1" t="s">
        <v>3335</v>
      </c>
      <c r="X71" s="27">
        <v>41369</v>
      </c>
      <c r="Y71" s="1" t="s">
        <v>3336</v>
      </c>
    </row>
    <row r="72" spans="1:25">
      <c r="A72" s="17">
        <v>1</v>
      </c>
      <c r="B72" s="2" t="s">
        <v>5517</v>
      </c>
      <c r="C72" s="1" t="s">
        <v>1688</v>
      </c>
      <c r="D72" s="18">
        <v>8027552</v>
      </c>
      <c r="E72" s="16">
        <v>8</v>
      </c>
      <c r="F72" s="4" t="s">
        <v>3331</v>
      </c>
      <c r="G72" s="4" t="s">
        <v>3332</v>
      </c>
      <c r="H72" s="23">
        <v>3</v>
      </c>
      <c r="I72" s="23"/>
      <c r="J72" s="23">
        <v>0</v>
      </c>
      <c r="K72" s="23">
        <v>0</v>
      </c>
      <c r="L72" s="41">
        <v>68619</v>
      </c>
      <c r="M72" s="1"/>
      <c r="N72" s="27">
        <v>41368</v>
      </c>
      <c r="O72" s="27">
        <v>41369</v>
      </c>
      <c r="P72" s="27">
        <f t="shared" si="4"/>
        <v>41372</v>
      </c>
      <c r="Q72" s="42">
        <f t="shared" si="1"/>
        <v>2</v>
      </c>
      <c r="R72" s="1" t="s">
        <v>3510</v>
      </c>
      <c r="S72" s="52" t="s">
        <v>3511</v>
      </c>
      <c r="T72" s="51" t="s">
        <v>3512</v>
      </c>
      <c r="U72" s="1" t="s">
        <v>3354</v>
      </c>
      <c r="V72" s="1" t="s">
        <v>3354</v>
      </c>
      <c r="W72" s="1" t="s">
        <v>3385</v>
      </c>
      <c r="X72" s="27">
        <v>41372</v>
      </c>
      <c r="Y72" s="1" t="s">
        <v>3336</v>
      </c>
    </row>
    <row r="73" spans="1:25">
      <c r="A73" s="17">
        <v>1</v>
      </c>
      <c r="B73" s="2" t="s">
        <v>5518</v>
      </c>
      <c r="C73" s="1" t="s">
        <v>1689</v>
      </c>
      <c r="D73" s="18">
        <v>9981139</v>
      </c>
      <c r="E73" s="16">
        <v>0</v>
      </c>
      <c r="F73" s="4" t="s">
        <v>3331</v>
      </c>
      <c r="G73" s="4" t="s">
        <v>3332</v>
      </c>
      <c r="H73" s="23">
        <v>3</v>
      </c>
      <c r="I73" s="23"/>
      <c r="J73" s="23">
        <v>0</v>
      </c>
      <c r="K73" s="23">
        <v>0</v>
      </c>
      <c r="L73" s="41">
        <v>68628</v>
      </c>
      <c r="M73" s="1"/>
      <c r="N73" s="27">
        <v>41368</v>
      </c>
      <c r="O73" s="27">
        <v>41373</v>
      </c>
      <c r="P73" s="27">
        <f t="shared" si="4"/>
        <v>41376</v>
      </c>
      <c r="Q73" s="42">
        <f t="shared" si="1"/>
        <v>2</v>
      </c>
      <c r="R73" s="1" t="s">
        <v>3513</v>
      </c>
      <c r="S73" s="52" t="s">
        <v>3514</v>
      </c>
      <c r="T73" s="51" t="s">
        <v>3334</v>
      </c>
      <c r="U73" s="1" t="s">
        <v>3344</v>
      </c>
      <c r="V73" s="1" t="s">
        <v>3344</v>
      </c>
      <c r="W73" s="1" t="s">
        <v>3345</v>
      </c>
      <c r="X73" s="27">
        <v>41374</v>
      </c>
      <c r="Y73" s="1" t="s">
        <v>3336</v>
      </c>
    </row>
    <row r="74" spans="1:25">
      <c r="A74" s="17">
        <v>1</v>
      </c>
      <c r="B74" s="2" t="s">
        <v>5518</v>
      </c>
      <c r="C74" s="1" t="s">
        <v>1689</v>
      </c>
      <c r="D74" s="18">
        <v>9981139</v>
      </c>
      <c r="E74" s="16">
        <v>0</v>
      </c>
      <c r="F74" s="4" t="s">
        <v>3331</v>
      </c>
      <c r="G74" s="4" t="s">
        <v>3332</v>
      </c>
      <c r="H74" s="23">
        <v>3</v>
      </c>
      <c r="I74" s="23"/>
      <c r="J74" s="23">
        <v>0</v>
      </c>
      <c r="K74" s="23">
        <v>0</v>
      </c>
      <c r="L74" s="41">
        <v>68655</v>
      </c>
      <c r="M74" s="1"/>
      <c r="N74" s="27">
        <v>41368</v>
      </c>
      <c r="O74" s="27">
        <v>41376</v>
      </c>
      <c r="P74" s="27">
        <v>41373</v>
      </c>
      <c r="Q74" s="42">
        <f t="shared" si="1"/>
        <v>2</v>
      </c>
      <c r="R74" s="1" t="s">
        <v>3515</v>
      </c>
      <c r="S74" s="52" t="s">
        <v>3514</v>
      </c>
      <c r="T74" s="51" t="s">
        <v>3334</v>
      </c>
      <c r="U74" s="1" t="s">
        <v>3344</v>
      </c>
      <c r="V74" s="1" t="s">
        <v>3344</v>
      </c>
      <c r="W74" s="1" t="s">
        <v>3345</v>
      </c>
      <c r="X74" s="27">
        <v>41379</v>
      </c>
      <c r="Y74" s="1" t="s">
        <v>3336</v>
      </c>
    </row>
    <row r="75" spans="1:25">
      <c r="A75" s="17">
        <v>1</v>
      </c>
      <c r="B75" s="2" t="s">
        <v>5519</v>
      </c>
      <c r="C75" s="1" t="s">
        <v>1690</v>
      </c>
      <c r="D75" s="18">
        <v>12660762</v>
      </c>
      <c r="E75" s="16">
        <v>8</v>
      </c>
      <c r="F75" s="1" t="s">
        <v>3331</v>
      </c>
      <c r="G75" s="1" t="s">
        <v>3337</v>
      </c>
      <c r="H75" s="23">
        <v>3</v>
      </c>
      <c r="I75" s="23"/>
      <c r="J75" s="23">
        <v>0</v>
      </c>
      <c r="K75" s="23">
        <v>0</v>
      </c>
      <c r="L75" s="41">
        <v>68710</v>
      </c>
      <c r="M75" s="1"/>
      <c r="N75" s="27">
        <v>41368</v>
      </c>
      <c r="O75" s="27">
        <v>41382</v>
      </c>
      <c r="P75" s="27">
        <f>O75+3</f>
        <v>41385</v>
      </c>
      <c r="Q75" s="42">
        <f t="shared" si="1"/>
        <v>2</v>
      </c>
      <c r="R75" s="1" t="s">
        <v>3516</v>
      </c>
      <c r="S75" s="52" t="s">
        <v>3517</v>
      </c>
      <c r="T75" s="53" t="s">
        <v>3377</v>
      </c>
      <c r="U75" s="11" t="s">
        <v>3334</v>
      </c>
      <c r="V75" s="53" t="s">
        <v>3377</v>
      </c>
      <c r="W75" s="1" t="s">
        <v>3378</v>
      </c>
      <c r="X75" s="27">
        <v>41383</v>
      </c>
      <c r="Y75" s="1" t="s">
        <v>3336</v>
      </c>
    </row>
    <row r="76" spans="1:25">
      <c r="A76" s="17">
        <v>1</v>
      </c>
      <c r="B76" s="2" t="s">
        <v>5520</v>
      </c>
      <c r="C76" s="1" t="s">
        <v>1691</v>
      </c>
      <c r="D76" s="18">
        <v>17690814</v>
      </c>
      <c r="E76" s="16">
        <v>9</v>
      </c>
      <c r="F76" s="4" t="s">
        <v>3331</v>
      </c>
      <c r="G76" s="4" t="s">
        <v>3332</v>
      </c>
      <c r="H76" s="23">
        <v>3</v>
      </c>
      <c r="I76" s="23"/>
      <c r="J76" s="23">
        <v>0</v>
      </c>
      <c r="K76" s="23">
        <v>1.1000000000000001</v>
      </c>
      <c r="L76" s="41">
        <v>68619</v>
      </c>
      <c r="M76" s="1"/>
      <c r="N76" s="27">
        <v>41368</v>
      </c>
      <c r="O76" s="27">
        <v>41369</v>
      </c>
      <c r="P76" s="27">
        <f>O76+3</f>
        <v>41372</v>
      </c>
      <c r="Q76" s="42">
        <f t="shared" si="1"/>
        <v>2</v>
      </c>
      <c r="R76" s="1" t="s">
        <v>3518</v>
      </c>
      <c r="S76" s="52" t="s">
        <v>3519</v>
      </c>
      <c r="T76" s="51" t="s">
        <v>3363</v>
      </c>
      <c r="U76" s="1" t="s">
        <v>3364</v>
      </c>
      <c r="V76" s="1" t="s">
        <v>3365</v>
      </c>
      <c r="W76" s="1" t="s">
        <v>3366</v>
      </c>
      <c r="X76" s="27">
        <v>41372</v>
      </c>
      <c r="Y76" s="1" t="s">
        <v>3336</v>
      </c>
    </row>
    <row r="77" spans="1:25">
      <c r="A77" s="17">
        <v>1</v>
      </c>
      <c r="B77" s="2" t="s">
        <v>5521</v>
      </c>
      <c r="C77" s="1" t="s">
        <v>1692</v>
      </c>
      <c r="D77" s="18">
        <v>13265530</v>
      </c>
      <c r="E77" s="16">
        <v>8</v>
      </c>
      <c r="F77" s="1" t="s">
        <v>3331</v>
      </c>
      <c r="G77" s="1" t="s">
        <v>3337</v>
      </c>
      <c r="H77" s="23">
        <v>3</v>
      </c>
      <c r="I77" s="23"/>
      <c r="J77" s="23">
        <v>0</v>
      </c>
      <c r="K77" s="23">
        <v>0</v>
      </c>
      <c r="L77" s="41">
        <v>68637</v>
      </c>
      <c r="M77" s="1"/>
      <c r="N77" s="27">
        <v>41368</v>
      </c>
      <c r="O77" s="27">
        <v>41374</v>
      </c>
      <c r="P77" s="27">
        <f>O77+3</f>
        <v>41377</v>
      </c>
      <c r="Q77" s="42">
        <f t="shared" si="1"/>
        <v>3</v>
      </c>
      <c r="R77" s="1" t="s">
        <v>3520</v>
      </c>
      <c r="S77" s="52" t="s">
        <v>3521</v>
      </c>
      <c r="T77" s="51" t="s">
        <v>3334</v>
      </c>
      <c r="U77" s="1" t="s">
        <v>3344</v>
      </c>
      <c r="V77" s="1" t="s">
        <v>3344</v>
      </c>
      <c r="W77" s="1" t="s">
        <v>3345</v>
      </c>
      <c r="X77" s="27">
        <v>41376</v>
      </c>
      <c r="Y77" s="1" t="s">
        <v>3336</v>
      </c>
    </row>
    <row r="78" spans="1:25">
      <c r="A78" s="17">
        <v>1</v>
      </c>
      <c r="B78" s="2" t="s">
        <v>5522</v>
      </c>
      <c r="C78" s="1" t="s">
        <v>1693</v>
      </c>
      <c r="D78" s="18">
        <v>5537788</v>
      </c>
      <c r="E78" s="16" t="s">
        <v>3319</v>
      </c>
      <c r="F78" s="4" t="s">
        <v>3331</v>
      </c>
      <c r="G78" s="4" t="s">
        <v>3332</v>
      </c>
      <c r="H78" s="23">
        <v>3</v>
      </c>
      <c r="I78" s="23"/>
      <c r="J78" s="23">
        <v>0</v>
      </c>
      <c r="K78" s="23">
        <v>1.1000000000000001</v>
      </c>
      <c r="L78" s="41">
        <v>68626</v>
      </c>
      <c r="M78" s="1"/>
      <c r="N78" s="27">
        <v>41368</v>
      </c>
      <c r="O78" s="27">
        <v>41372</v>
      </c>
      <c r="P78" s="27">
        <f>O78+3</f>
        <v>41375</v>
      </c>
      <c r="Q78" s="42">
        <f t="shared" si="1"/>
        <v>2</v>
      </c>
      <c r="R78" s="1" t="s">
        <v>3522</v>
      </c>
      <c r="S78" s="52" t="s">
        <v>3523</v>
      </c>
      <c r="T78" s="51" t="s">
        <v>3334</v>
      </c>
      <c r="U78" s="1" t="s">
        <v>3344</v>
      </c>
      <c r="V78" s="1" t="s">
        <v>3344</v>
      </c>
      <c r="W78" s="1" t="s">
        <v>3345</v>
      </c>
      <c r="X78" s="27">
        <v>41373</v>
      </c>
      <c r="Y78" s="1" t="s">
        <v>3336</v>
      </c>
    </row>
    <row r="79" spans="1:25">
      <c r="A79" s="17">
        <v>1</v>
      </c>
      <c r="B79" s="2" t="s">
        <v>5523</v>
      </c>
      <c r="C79" s="1" t="s">
        <v>1694</v>
      </c>
      <c r="D79" s="18">
        <v>14063109</v>
      </c>
      <c r="E79" s="16">
        <v>4</v>
      </c>
      <c r="F79" s="1" t="s">
        <v>3331</v>
      </c>
      <c r="G79" s="1" t="s">
        <v>3332</v>
      </c>
      <c r="H79" s="23">
        <v>3</v>
      </c>
      <c r="I79" s="23"/>
      <c r="J79" s="23">
        <v>0</v>
      </c>
      <c r="K79" s="23">
        <v>0</v>
      </c>
      <c r="L79" s="41">
        <v>68619</v>
      </c>
      <c r="M79" s="1"/>
      <c r="N79" s="27">
        <v>41369</v>
      </c>
      <c r="O79" s="27">
        <v>41369</v>
      </c>
      <c r="P79" s="27">
        <f>O79+3</f>
        <v>41372</v>
      </c>
      <c r="Q79" s="42">
        <f t="shared" si="1"/>
        <v>2</v>
      </c>
      <c r="R79" s="1" t="s">
        <v>3524</v>
      </c>
      <c r="S79" s="52" t="s">
        <v>3525</v>
      </c>
      <c r="T79" s="51" t="s">
        <v>3431</v>
      </c>
      <c r="U79" s="51" t="s">
        <v>3431</v>
      </c>
      <c r="V79" s="51" t="s">
        <v>3431</v>
      </c>
      <c r="W79" s="1" t="s">
        <v>3432</v>
      </c>
      <c r="X79" s="27">
        <v>41372</v>
      </c>
      <c r="Y79" s="1" t="s">
        <v>3336</v>
      </c>
    </row>
    <row r="80" spans="1:25">
      <c r="A80" s="17">
        <v>1</v>
      </c>
      <c r="B80" s="3" t="s">
        <v>5524</v>
      </c>
      <c r="C80" s="4" t="s">
        <v>1695</v>
      </c>
      <c r="D80" s="19">
        <v>12266455</v>
      </c>
      <c r="E80" s="20">
        <v>4</v>
      </c>
      <c r="F80" s="4" t="s">
        <v>3331</v>
      </c>
      <c r="G80" s="4" t="s">
        <v>3337</v>
      </c>
      <c r="H80" s="23">
        <v>0</v>
      </c>
      <c r="I80" s="23"/>
      <c r="J80" s="23">
        <v>0</v>
      </c>
      <c r="K80" s="23">
        <v>0</v>
      </c>
      <c r="L80" s="55"/>
      <c r="M80" s="4"/>
      <c r="N80" s="56">
        <v>41372</v>
      </c>
      <c r="O80" s="56"/>
      <c r="P80" s="56"/>
      <c r="Q80" s="42">
        <f t="shared" si="1"/>
        <v>0</v>
      </c>
      <c r="R80" s="4" t="s">
        <v>3526</v>
      </c>
      <c r="S80" s="57" t="s">
        <v>3527</v>
      </c>
      <c r="T80" s="58" t="s">
        <v>3528</v>
      </c>
      <c r="U80" s="4"/>
      <c r="V80" s="4"/>
      <c r="W80" s="4"/>
      <c r="X80" s="4"/>
      <c r="Y80" s="1" t="s">
        <v>3405</v>
      </c>
    </row>
    <row r="81" spans="1:25">
      <c r="A81" s="17">
        <v>1</v>
      </c>
      <c r="B81" s="2" t="s">
        <v>5525</v>
      </c>
      <c r="C81" s="1" t="s">
        <v>1696</v>
      </c>
      <c r="D81" s="18">
        <v>6465770</v>
      </c>
      <c r="E81" s="16">
        <v>4</v>
      </c>
      <c r="F81" s="1" t="s">
        <v>3331</v>
      </c>
      <c r="G81" s="1" t="s">
        <v>3337</v>
      </c>
      <c r="H81" s="23">
        <v>3</v>
      </c>
      <c r="I81" s="23"/>
      <c r="J81" s="23">
        <v>0</v>
      </c>
      <c r="K81" s="23">
        <v>0</v>
      </c>
      <c r="L81" s="41">
        <v>68626</v>
      </c>
      <c r="M81" s="1"/>
      <c r="N81" s="27">
        <v>41372</v>
      </c>
      <c r="O81" s="27">
        <v>41372</v>
      </c>
      <c r="P81" s="27">
        <f t="shared" ref="P81:P92" si="5">O81+3</f>
        <v>41375</v>
      </c>
      <c r="Q81" s="42">
        <f t="shared" si="1"/>
        <v>4</v>
      </c>
      <c r="R81" s="1" t="s">
        <v>3529</v>
      </c>
      <c r="S81" s="52" t="s">
        <v>3530</v>
      </c>
      <c r="T81" s="51" t="s">
        <v>3358</v>
      </c>
      <c r="U81" s="11" t="s">
        <v>3334</v>
      </c>
      <c r="V81" s="11" t="s">
        <v>3358</v>
      </c>
      <c r="W81" s="1" t="s">
        <v>3335</v>
      </c>
      <c r="X81" s="27">
        <v>41375</v>
      </c>
      <c r="Y81" s="1" t="s">
        <v>3336</v>
      </c>
    </row>
    <row r="82" spans="1:25">
      <c r="A82" s="17">
        <v>1</v>
      </c>
      <c r="B82" s="2" t="s">
        <v>5526</v>
      </c>
      <c r="C82" s="1" t="s">
        <v>1697</v>
      </c>
      <c r="D82" s="18">
        <v>15601878</v>
      </c>
      <c r="E82" s="16">
        <v>3</v>
      </c>
      <c r="F82" s="1" t="s">
        <v>3331</v>
      </c>
      <c r="G82" s="1" t="s">
        <v>3332</v>
      </c>
      <c r="H82" s="23">
        <v>3</v>
      </c>
      <c r="I82" s="23"/>
      <c r="J82" s="23">
        <v>0</v>
      </c>
      <c r="K82" s="23">
        <v>0</v>
      </c>
      <c r="L82" s="41">
        <v>68655</v>
      </c>
      <c r="M82" s="1"/>
      <c r="N82" s="27">
        <v>41372</v>
      </c>
      <c r="O82" s="27">
        <v>41376</v>
      </c>
      <c r="P82" s="27">
        <f t="shared" si="5"/>
        <v>41379</v>
      </c>
      <c r="Q82" s="42">
        <f t="shared" si="1"/>
        <v>2</v>
      </c>
      <c r="R82" s="1" t="s">
        <v>3531</v>
      </c>
      <c r="S82" s="52" t="s">
        <v>3532</v>
      </c>
      <c r="T82" s="51" t="s">
        <v>3533</v>
      </c>
      <c r="U82" s="1" t="s">
        <v>3462</v>
      </c>
      <c r="V82" s="8" t="s">
        <v>3533</v>
      </c>
      <c r="W82" s="1" t="s">
        <v>3534</v>
      </c>
      <c r="X82" s="27">
        <v>41379</v>
      </c>
      <c r="Y82" s="1" t="s">
        <v>3336</v>
      </c>
    </row>
    <row r="83" spans="1:25">
      <c r="A83" s="17">
        <v>1</v>
      </c>
      <c r="B83" s="2" t="s">
        <v>5527</v>
      </c>
      <c r="C83" s="1" t="s">
        <v>1698</v>
      </c>
      <c r="D83" s="18">
        <v>16017358</v>
      </c>
      <c r="E83" s="16">
        <v>0</v>
      </c>
      <c r="F83" s="1" t="s">
        <v>3331</v>
      </c>
      <c r="G83" s="1" t="s">
        <v>3337</v>
      </c>
      <c r="H83" s="23">
        <v>3</v>
      </c>
      <c r="I83" s="23"/>
      <c r="J83" s="23">
        <v>0</v>
      </c>
      <c r="K83" s="23">
        <v>0</v>
      </c>
      <c r="L83" s="41">
        <v>68626</v>
      </c>
      <c r="M83" s="1"/>
      <c r="N83" s="27">
        <v>41369</v>
      </c>
      <c r="O83" s="27">
        <v>41372</v>
      </c>
      <c r="P83" s="27">
        <f t="shared" si="5"/>
        <v>41375</v>
      </c>
      <c r="Q83" s="42">
        <f t="shared" si="1"/>
        <v>3</v>
      </c>
      <c r="R83" s="1" t="s">
        <v>3535</v>
      </c>
      <c r="S83" s="52" t="s">
        <v>3536</v>
      </c>
      <c r="T83" s="51" t="s">
        <v>3334</v>
      </c>
      <c r="U83" s="1" t="s">
        <v>3344</v>
      </c>
      <c r="V83" s="1" t="s">
        <v>3344</v>
      </c>
      <c r="W83" s="1" t="s">
        <v>3345</v>
      </c>
      <c r="X83" s="27">
        <v>41374</v>
      </c>
      <c r="Y83" s="1" t="s">
        <v>3336</v>
      </c>
    </row>
    <row r="84" spans="1:25">
      <c r="A84" s="17">
        <v>1</v>
      </c>
      <c r="B84" s="2" t="s">
        <v>5528</v>
      </c>
      <c r="C84" s="1" t="s">
        <v>1699</v>
      </c>
      <c r="D84" s="18">
        <v>8662132</v>
      </c>
      <c r="E84" s="16">
        <v>0</v>
      </c>
      <c r="F84" s="1" t="s">
        <v>3331</v>
      </c>
      <c r="G84" s="1" t="s">
        <v>3332</v>
      </c>
      <c r="H84" s="23">
        <v>3</v>
      </c>
      <c r="I84" s="23"/>
      <c r="J84" s="23">
        <v>0</v>
      </c>
      <c r="K84" s="23">
        <v>0</v>
      </c>
      <c r="L84" s="41">
        <v>68646</v>
      </c>
      <c r="M84" s="1"/>
      <c r="N84" s="27">
        <v>41373</v>
      </c>
      <c r="O84" s="27">
        <v>41375</v>
      </c>
      <c r="P84" s="27">
        <f t="shared" si="5"/>
        <v>41378</v>
      </c>
      <c r="Q84" s="42">
        <f t="shared" si="1"/>
        <v>5</v>
      </c>
      <c r="R84" s="1" t="s">
        <v>3537</v>
      </c>
      <c r="S84" s="52" t="s">
        <v>3538</v>
      </c>
      <c r="T84" s="51" t="s">
        <v>3363</v>
      </c>
      <c r="U84" s="1" t="s">
        <v>3364</v>
      </c>
      <c r="V84" s="1" t="s">
        <v>3365</v>
      </c>
      <c r="W84" s="1" t="s">
        <v>3366</v>
      </c>
      <c r="X84" s="27">
        <v>41381</v>
      </c>
      <c r="Y84" s="1" t="s">
        <v>3336</v>
      </c>
    </row>
    <row r="85" spans="1:25">
      <c r="A85" s="17">
        <v>1</v>
      </c>
      <c r="B85" s="2" t="s">
        <v>5529</v>
      </c>
      <c r="C85" s="1" t="s">
        <v>1700</v>
      </c>
      <c r="D85" s="18">
        <v>12831528</v>
      </c>
      <c r="E85" s="16">
        <v>4</v>
      </c>
      <c r="F85" s="1" t="s">
        <v>3331</v>
      </c>
      <c r="G85" s="1" t="s">
        <v>3332</v>
      </c>
      <c r="H85" s="23">
        <v>3</v>
      </c>
      <c r="I85" s="23"/>
      <c r="J85" s="23">
        <v>0</v>
      </c>
      <c r="K85" s="23">
        <v>0</v>
      </c>
      <c r="L85" s="41">
        <v>68637</v>
      </c>
      <c r="M85" s="1"/>
      <c r="N85" s="27">
        <v>41374</v>
      </c>
      <c r="O85" s="27">
        <v>41374</v>
      </c>
      <c r="P85" s="27">
        <f t="shared" si="5"/>
        <v>41377</v>
      </c>
      <c r="Q85" s="42">
        <f t="shared" si="1"/>
        <v>4</v>
      </c>
      <c r="R85" s="1" t="s">
        <v>3539</v>
      </c>
      <c r="S85" s="52" t="s">
        <v>3540</v>
      </c>
      <c r="T85" s="51" t="s">
        <v>3541</v>
      </c>
      <c r="U85" s="1" t="s">
        <v>3541</v>
      </c>
      <c r="V85" s="1" t="s">
        <v>3541</v>
      </c>
      <c r="W85" s="1" t="s">
        <v>3542</v>
      </c>
      <c r="X85" s="27">
        <v>41379</v>
      </c>
      <c r="Y85" s="1" t="s">
        <v>3336</v>
      </c>
    </row>
    <row r="86" spans="1:25">
      <c r="A86" s="17">
        <v>1</v>
      </c>
      <c r="B86" s="2" t="s">
        <v>5530</v>
      </c>
      <c r="C86" s="1" t="s">
        <v>1701</v>
      </c>
      <c r="D86" s="18">
        <v>6983876</v>
      </c>
      <c r="E86" s="16">
        <v>6</v>
      </c>
      <c r="F86" s="1" t="s">
        <v>3331</v>
      </c>
      <c r="G86" s="1" t="s">
        <v>3332</v>
      </c>
      <c r="H86" s="23">
        <v>3</v>
      </c>
      <c r="I86" s="23"/>
      <c r="J86" s="23">
        <v>0</v>
      </c>
      <c r="K86" s="23">
        <v>0</v>
      </c>
      <c r="L86" s="41">
        <v>68683</v>
      </c>
      <c r="M86" s="1"/>
      <c r="N86" s="27">
        <v>41375</v>
      </c>
      <c r="O86" s="27">
        <v>41379</v>
      </c>
      <c r="P86" s="27">
        <f t="shared" si="5"/>
        <v>41382</v>
      </c>
      <c r="Q86" s="42">
        <f t="shared" si="1"/>
        <v>2</v>
      </c>
      <c r="R86" s="1" t="s">
        <v>3543</v>
      </c>
      <c r="S86" s="52" t="s">
        <v>3544</v>
      </c>
      <c r="T86" s="51" t="s">
        <v>3541</v>
      </c>
      <c r="U86" s="1" t="s">
        <v>3541</v>
      </c>
      <c r="V86" s="1" t="s">
        <v>3541</v>
      </c>
      <c r="W86" s="1" t="s">
        <v>3542</v>
      </c>
      <c r="X86" s="27">
        <v>41380</v>
      </c>
      <c r="Y86" s="1" t="s">
        <v>3336</v>
      </c>
    </row>
    <row r="87" spans="1:25">
      <c r="A87" s="17">
        <v>1</v>
      </c>
      <c r="B87" s="2" t="s">
        <v>5531</v>
      </c>
      <c r="C87" s="1" t="s">
        <v>1702</v>
      </c>
      <c r="D87" s="18">
        <v>13448928</v>
      </c>
      <c r="E87" s="16">
        <v>6</v>
      </c>
      <c r="F87" s="1" t="s">
        <v>3331</v>
      </c>
      <c r="G87" s="1" t="s">
        <v>3332</v>
      </c>
      <c r="H87" s="23">
        <v>3</v>
      </c>
      <c r="I87" s="23"/>
      <c r="J87" s="23">
        <v>0</v>
      </c>
      <c r="K87" s="23">
        <v>0</v>
      </c>
      <c r="L87" s="41">
        <v>68655</v>
      </c>
      <c r="M87" s="1"/>
      <c r="N87" s="27">
        <v>41375</v>
      </c>
      <c r="O87" s="27">
        <v>41376</v>
      </c>
      <c r="P87" s="27">
        <f t="shared" si="5"/>
        <v>41379</v>
      </c>
      <c r="Q87" s="42">
        <f t="shared" si="1"/>
        <v>4</v>
      </c>
      <c r="R87" s="1" t="s">
        <v>3545</v>
      </c>
      <c r="S87" s="52">
        <v>2471</v>
      </c>
      <c r="T87" s="51" t="s">
        <v>3384</v>
      </c>
      <c r="U87" s="8" t="s">
        <v>3384</v>
      </c>
      <c r="V87" s="1" t="s">
        <v>3384</v>
      </c>
      <c r="W87" s="1" t="s">
        <v>3385</v>
      </c>
      <c r="X87" s="27">
        <v>41381</v>
      </c>
      <c r="Y87" s="1" t="s">
        <v>3336</v>
      </c>
    </row>
    <row r="88" spans="1:25">
      <c r="A88" s="17">
        <v>1</v>
      </c>
      <c r="B88" s="2" t="s">
        <v>5532</v>
      </c>
      <c r="C88" s="1" t="s">
        <v>1703</v>
      </c>
      <c r="D88" s="18">
        <v>10608563</v>
      </c>
      <c r="E88" s="16">
        <v>3</v>
      </c>
      <c r="F88" s="1" t="s">
        <v>3331</v>
      </c>
      <c r="G88" s="1" t="s">
        <v>3337</v>
      </c>
      <c r="H88" s="23">
        <v>3</v>
      </c>
      <c r="I88" s="23"/>
      <c r="J88" s="23">
        <v>0</v>
      </c>
      <c r="K88" s="23">
        <v>0</v>
      </c>
      <c r="L88" s="41">
        <v>68655</v>
      </c>
      <c r="M88" s="1"/>
      <c r="N88" s="27">
        <v>41376</v>
      </c>
      <c r="O88" s="27">
        <v>41376</v>
      </c>
      <c r="P88" s="27">
        <f t="shared" si="5"/>
        <v>41379</v>
      </c>
      <c r="Q88" s="42">
        <f t="shared" ref="Q88:Q151" si="6">NETWORKDAYS(O88,X88)</f>
        <v>5</v>
      </c>
      <c r="R88" s="1" t="s">
        <v>3546</v>
      </c>
      <c r="S88" s="52">
        <v>2814</v>
      </c>
      <c r="T88" s="51" t="s">
        <v>3484</v>
      </c>
      <c r="U88" s="1" t="s">
        <v>3364</v>
      </c>
      <c r="V88" s="1" t="s">
        <v>3364</v>
      </c>
      <c r="W88" s="1" t="s">
        <v>3335</v>
      </c>
      <c r="X88" s="27">
        <v>41382</v>
      </c>
      <c r="Y88" s="1" t="s">
        <v>3336</v>
      </c>
    </row>
    <row r="89" spans="1:25">
      <c r="A89" s="17">
        <v>1</v>
      </c>
      <c r="B89" s="2" t="s">
        <v>5533</v>
      </c>
      <c r="C89" s="1" t="s">
        <v>1704</v>
      </c>
      <c r="D89" s="18">
        <v>13923098</v>
      </c>
      <c r="E89" s="16">
        <v>1</v>
      </c>
      <c r="F89" s="1" t="s">
        <v>3331</v>
      </c>
      <c r="G89" s="1" t="s">
        <v>3547</v>
      </c>
      <c r="H89" s="23">
        <f>1.4+(E89*0.04%)</f>
        <v>1.4003999999999999</v>
      </c>
      <c r="I89" s="23"/>
      <c r="J89" s="23">
        <v>0</v>
      </c>
      <c r="K89" s="23">
        <v>0</v>
      </c>
      <c r="L89" s="41">
        <v>68655</v>
      </c>
      <c r="M89" s="1"/>
      <c r="N89" s="27">
        <v>41375</v>
      </c>
      <c r="O89" s="27">
        <v>41376</v>
      </c>
      <c r="P89" s="27">
        <f t="shared" si="5"/>
        <v>41379</v>
      </c>
      <c r="Q89" s="42">
        <f t="shared" si="6"/>
        <v>4</v>
      </c>
      <c r="R89" s="1" t="s">
        <v>3548</v>
      </c>
      <c r="S89" s="52" t="s">
        <v>3549</v>
      </c>
      <c r="T89" s="51" t="s">
        <v>3550</v>
      </c>
      <c r="U89" s="1" t="s">
        <v>3364</v>
      </c>
      <c r="V89" s="1" t="s">
        <v>3365</v>
      </c>
      <c r="W89" s="1" t="s">
        <v>3366</v>
      </c>
      <c r="X89" s="27">
        <v>41381</v>
      </c>
      <c r="Y89" s="1" t="s">
        <v>3336</v>
      </c>
    </row>
    <row r="90" spans="1:25">
      <c r="A90" s="17">
        <v>1</v>
      </c>
      <c r="B90" s="2" t="s">
        <v>5534</v>
      </c>
      <c r="C90" s="1" t="s">
        <v>1705</v>
      </c>
      <c r="D90" s="18">
        <v>15545126</v>
      </c>
      <c r="E90" s="16">
        <v>2</v>
      </c>
      <c r="F90" s="1" t="s">
        <v>3331</v>
      </c>
      <c r="G90" s="1" t="s">
        <v>3332</v>
      </c>
      <c r="H90" s="23">
        <v>3</v>
      </c>
      <c r="I90" s="23"/>
      <c r="J90" s="23">
        <v>0</v>
      </c>
      <c r="K90" s="23">
        <v>0</v>
      </c>
      <c r="L90" s="41">
        <v>68692</v>
      </c>
      <c r="M90" s="1"/>
      <c r="N90" s="27">
        <v>41379</v>
      </c>
      <c r="O90" s="27">
        <v>41380</v>
      </c>
      <c r="P90" s="27">
        <f t="shared" si="5"/>
        <v>41383</v>
      </c>
      <c r="Q90" s="42">
        <f t="shared" si="6"/>
        <v>3</v>
      </c>
      <c r="R90" s="1" t="s">
        <v>3551</v>
      </c>
      <c r="S90" s="52">
        <v>79</v>
      </c>
      <c r="T90" s="51" t="s">
        <v>3365</v>
      </c>
      <c r="U90" s="11" t="s">
        <v>3334</v>
      </c>
      <c r="V90" s="1" t="s">
        <v>3365</v>
      </c>
      <c r="W90" s="1" t="s">
        <v>3366</v>
      </c>
      <c r="X90" s="27">
        <v>41382</v>
      </c>
      <c r="Y90" s="1" t="s">
        <v>3336</v>
      </c>
    </row>
    <row r="91" spans="1:25">
      <c r="A91" s="17">
        <v>1</v>
      </c>
      <c r="B91" s="2" t="s">
        <v>5535</v>
      </c>
      <c r="C91" s="1" t="s">
        <v>1706</v>
      </c>
      <c r="D91" s="18">
        <v>9885934</v>
      </c>
      <c r="E91" s="16">
        <v>9</v>
      </c>
      <c r="F91" s="1" t="s">
        <v>3331</v>
      </c>
      <c r="G91" s="1" t="s">
        <v>3332</v>
      </c>
      <c r="H91" s="23">
        <v>3</v>
      </c>
      <c r="I91" s="23"/>
      <c r="J91" s="23">
        <v>0</v>
      </c>
      <c r="K91" s="23">
        <v>0</v>
      </c>
      <c r="L91" s="41">
        <v>68692</v>
      </c>
      <c r="M91" s="1"/>
      <c r="N91" s="27">
        <v>41379</v>
      </c>
      <c r="O91" s="27">
        <v>41380</v>
      </c>
      <c r="P91" s="27">
        <f t="shared" si="5"/>
        <v>41383</v>
      </c>
      <c r="Q91" s="42">
        <f t="shared" si="6"/>
        <v>6</v>
      </c>
      <c r="R91" s="1" t="s">
        <v>3552</v>
      </c>
      <c r="S91" s="52">
        <v>9541</v>
      </c>
      <c r="T91" s="51" t="s">
        <v>3348</v>
      </c>
      <c r="U91" s="8" t="s">
        <v>3349</v>
      </c>
      <c r="V91" s="1" t="s">
        <v>3348</v>
      </c>
      <c r="W91" s="1" t="s">
        <v>3350</v>
      </c>
      <c r="X91" s="27">
        <v>41387</v>
      </c>
      <c r="Y91" s="1" t="s">
        <v>3336</v>
      </c>
    </row>
    <row r="92" spans="1:25">
      <c r="A92" s="17">
        <v>1</v>
      </c>
      <c r="B92" s="2" t="s">
        <v>5536</v>
      </c>
      <c r="C92" s="1" t="s">
        <v>1635</v>
      </c>
      <c r="D92" s="18">
        <v>12889163</v>
      </c>
      <c r="E92" s="16">
        <v>3</v>
      </c>
      <c r="F92" s="1" t="s">
        <v>3331</v>
      </c>
      <c r="G92" s="1" t="s">
        <v>3332</v>
      </c>
      <c r="H92" s="23">
        <v>3</v>
      </c>
      <c r="I92" s="23"/>
      <c r="J92" s="23">
        <v>0</v>
      </c>
      <c r="K92" s="23">
        <v>1.1000000000000001</v>
      </c>
      <c r="L92" s="41">
        <v>68738</v>
      </c>
      <c r="M92" s="1"/>
      <c r="N92" s="27">
        <v>41379</v>
      </c>
      <c r="O92" s="27">
        <v>41385</v>
      </c>
      <c r="P92" s="27">
        <f t="shared" si="5"/>
        <v>41388</v>
      </c>
      <c r="Q92" s="42">
        <f t="shared" si="6"/>
        <v>2</v>
      </c>
      <c r="R92" s="1" t="s">
        <v>3553</v>
      </c>
      <c r="S92" s="52">
        <v>603</v>
      </c>
      <c r="T92" s="51" t="s">
        <v>3390</v>
      </c>
      <c r="U92" s="1" t="s">
        <v>3364</v>
      </c>
      <c r="V92" s="1" t="s">
        <v>3391</v>
      </c>
      <c r="W92" s="1" t="s">
        <v>3378</v>
      </c>
      <c r="X92" s="27">
        <v>41387</v>
      </c>
      <c r="Y92" s="1" t="s">
        <v>3336</v>
      </c>
    </row>
    <row r="93" spans="1:25">
      <c r="A93" s="17">
        <v>1</v>
      </c>
      <c r="B93" s="2" t="s">
        <v>5537</v>
      </c>
      <c r="C93" s="1" t="s">
        <v>1707</v>
      </c>
      <c r="D93" s="18">
        <v>15418292</v>
      </c>
      <c r="E93" s="16">
        <v>6</v>
      </c>
      <c r="F93" s="1" t="s">
        <v>3331</v>
      </c>
      <c r="G93" s="1" t="s">
        <v>3332</v>
      </c>
      <c r="H93" s="23">
        <v>3</v>
      </c>
      <c r="I93" s="23"/>
      <c r="J93" s="23">
        <v>0</v>
      </c>
      <c r="K93" s="23">
        <v>0</v>
      </c>
      <c r="L93" s="41">
        <v>68701</v>
      </c>
      <c r="M93" s="1"/>
      <c r="N93" s="27">
        <v>41379</v>
      </c>
      <c r="O93" s="27">
        <v>41381</v>
      </c>
      <c r="P93" s="27">
        <f>O93+3+2</f>
        <v>41386</v>
      </c>
      <c r="Q93" s="42">
        <f t="shared" si="6"/>
        <v>3</v>
      </c>
      <c r="R93" s="1" t="s">
        <v>3554</v>
      </c>
      <c r="S93" s="52">
        <v>415</v>
      </c>
      <c r="T93" s="51" t="s">
        <v>5445</v>
      </c>
      <c r="U93" s="1" t="s">
        <v>3354</v>
      </c>
      <c r="V93" s="1" t="s">
        <v>3354</v>
      </c>
      <c r="W93" s="1" t="s">
        <v>3385</v>
      </c>
      <c r="X93" s="27">
        <v>41383</v>
      </c>
      <c r="Y93" s="1" t="s">
        <v>3336</v>
      </c>
    </row>
    <row r="94" spans="1:25">
      <c r="A94" s="17">
        <v>1</v>
      </c>
      <c r="B94" s="2" t="s">
        <v>5538</v>
      </c>
      <c r="C94" s="21" t="s">
        <v>1708</v>
      </c>
      <c r="D94" s="18">
        <v>11694525</v>
      </c>
      <c r="E94" s="16">
        <v>8</v>
      </c>
      <c r="F94" s="23" t="s">
        <v>3331</v>
      </c>
      <c r="G94" s="23" t="s">
        <v>3337</v>
      </c>
      <c r="H94" s="23">
        <v>3</v>
      </c>
      <c r="I94" s="23"/>
      <c r="J94" s="23">
        <v>0</v>
      </c>
      <c r="K94" s="23">
        <v>0</v>
      </c>
      <c r="L94" s="41">
        <v>69692</v>
      </c>
      <c r="M94" s="22"/>
      <c r="N94" s="27">
        <v>41380</v>
      </c>
      <c r="O94" s="27">
        <v>41380</v>
      </c>
      <c r="P94" s="27">
        <f t="shared" ref="P94:P101" si="7">O94+3</f>
        <v>41383</v>
      </c>
      <c r="Q94" s="42">
        <f t="shared" si="6"/>
        <v>3</v>
      </c>
      <c r="R94" s="42" t="s">
        <v>3556</v>
      </c>
      <c r="S94" s="52">
        <v>999</v>
      </c>
      <c r="T94" s="51" t="s">
        <v>3334</v>
      </c>
      <c r="U94" s="1" t="s">
        <v>3344</v>
      </c>
      <c r="V94" s="1" t="s">
        <v>3344</v>
      </c>
      <c r="W94" s="1" t="s">
        <v>3345</v>
      </c>
      <c r="X94" s="27">
        <v>41382</v>
      </c>
      <c r="Y94" s="1" t="s">
        <v>3336</v>
      </c>
    </row>
    <row r="95" spans="1:25">
      <c r="A95" s="17">
        <v>1</v>
      </c>
      <c r="B95" s="2" t="s">
        <v>5539</v>
      </c>
      <c r="C95" s="21" t="s">
        <v>1709</v>
      </c>
      <c r="D95" s="18">
        <v>10045943</v>
      </c>
      <c r="E95" s="16">
        <v>4</v>
      </c>
      <c r="F95" s="23" t="s">
        <v>3331</v>
      </c>
      <c r="G95" s="23" t="s">
        <v>3332</v>
      </c>
      <c r="H95" s="23">
        <v>3</v>
      </c>
      <c r="I95" s="23"/>
      <c r="J95" s="23">
        <v>0</v>
      </c>
      <c r="K95" s="23">
        <v>0</v>
      </c>
      <c r="L95" s="41">
        <v>68701</v>
      </c>
      <c r="M95" s="22"/>
      <c r="N95" s="27">
        <v>41380</v>
      </c>
      <c r="O95" s="27">
        <v>41381</v>
      </c>
      <c r="P95" s="27">
        <f t="shared" si="7"/>
        <v>41384</v>
      </c>
      <c r="Q95" s="42">
        <f t="shared" si="6"/>
        <v>6</v>
      </c>
      <c r="R95" s="42" t="s">
        <v>3557</v>
      </c>
      <c r="S95" s="52">
        <v>263</v>
      </c>
      <c r="T95" s="51" t="s">
        <v>3363</v>
      </c>
      <c r="U95" s="1" t="s">
        <v>3364</v>
      </c>
      <c r="V95" s="1" t="s">
        <v>3365</v>
      </c>
      <c r="W95" s="1" t="s">
        <v>3366</v>
      </c>
      <c r="X95" s="27">
        <v>41388</v>
      </c>
      <c r="Y95" s="1" t="s">
        <v>3336</v>
      </c>
    </row>
    <row r="96" spans="1:25">
      <c r="A96" s="17">
        <v>1</v>
      </c>
      <c r="B96" s="2" t="s">
        <v>5540</v>
      </c>
      <c r="C96" s="21" t="s">
        <v>1710</v>
      </c>
      <c r="D96" s="18">
        <v>8249299</v>
      </c>
      <c r="E96" s="16">
        <v>2</v>
      </c>
      <c r="F96" s="23" t="s">
        <v>3331</v>
      </c>
      <c r="G96" s="23" t="s">
        <v>3332</v>
      </c>
      <c r="H96" s="23">
        <v>3</v>
      </c>
      <c r="I96" s="23"/>
      <c r="J96" s="23">
        <v>0</v>
      </c>
      <c r="K96" s="23">
        <v>1.1000000000000001</v>
      </c>
      <c r="L96" s="41">
        <v>68710</v>
      </c>
      <c r="M96" s="22"/>
      <c r="N96" s="27">
        <v>41381</v>
      </c>
      <c r="O96" s="27">
        <v>41382</v>
      </c>
      <c r="P96" s="27">
        <f t="shared" si="7"/>
        <v>41385</v>
      </c>
      <c r="Q96" s="42">
        <f t="shared" si="6"/>
        <v>1</v>
      </c>
      <c r="R96" s="42" t="s">
        <v>3558</v>
      </c>
      <c r="S96" s="52">
        <v>1049</v>
      </c>
      <c r="T96" s="53" t="s">
        <v>3377</v>
      </c>
      <c r="U96" s="11" t="s">
        <v>3334</v>
      </c>
      <c r="V96" s="53" t="s">
        <v>3377</v>
      </c>
      <c r="W96" s="1" t="s">
        <v>3378</v>
      </c>
      <c r="X96" s="27">
        <v>41382</v>
      </c>
      <c r="Y96" s="1" t="s">
        <v>3336</v>
      </c>
    </row>
    <row r="97" spans="1:25">
      <c r="A97" s="17">
        <v>1</v>
      </c>
      <c r="B97" s="2" t="s">
        <v>5541</v>
      </c>
      <c r="C97" s="21" t="s">
        <v>1711</v>
      </c>
      <c r="D97" s="18">
        <v>11494533</v>
      </c>
      <c r="E97" s="16">
        <v>1</v>
      </c>
      <c r="F97" s="23" t="s">
        <v>3331</v>
      </c>
      <c r="G97" s="23" t="s">
        <v>3332</v>
      </c>
      <c r="H97" s="23">
        <v>3</v>
      </c>
      <c r="I97" s="23"/>
      <c r="J97" s="23">
        <v>0</v>
      </c>
      <c r="K97" s="23">
        <v>1.1000000000000001</v>
      </c>
      <c r="L97" s="41">
        <v>68710</v>
      </c>
      <c r="M97" s="22"/>
      <c r="N97" s="27">
        <v>41382</v>
      </c>
      <c r="O97" s="27">
        <v>41382</v>
      </c>
      <c r="P97" s="27">
        <f t="shared" si="7"/>
        <v>41385</v>
      </c>
      <c r="Q97" s="42">
        <f t="shared" si="6"/>
        <v>2</v>
      </c>
      <c r="R97" s="42" t="s">
        <v>3559</v>
      </c>
      <c r="S97" s="52">
        <v>8158</v>
      </c>
      <c r="T97" s="51" t="s">
        <v>3365</v>
      </c>
      <c r="U97" s="11" t="s">
        <v>3334</v>
      </c>
      <c r="V97" s="1" t="s">
        <v>3365</v>
      </c>
      <c r="W97" s="1" t="s">
        <v>3366</v>
      </c>
      <c r="X97" s="27">
        <v>41383</v>
      </c>
      <c r="Y97" s="1" t="s">
        <v>3336</v>
      </c>
    </row>
    <row r="98" spans="1:25">
      <c r="A98" s="17">
        <v>1</v>
      </c>
      <c r="B98" s="2" t="s">
        <v>5542</v>
      </c>
      <c r="C98" s="21" t="s">
        <v>1712</v>
      </c>
      <c r="D98" s="18">
        <v>12487366</v>
      </c>
      <c r="E98" s="16">
        <v>5</v>
      </c>
      <c r="F98" s="23" t="s">
        <v>3331</v>
      </c>
      <c r="G98" s="23" t="s">
        <v>3337</v>
      </c>
      <c r="H98" s="23">
        <v>3</v>
      </c>
      <c r="I98" s="23"/>
      <c r="J98" s="23">
        <v>0</v>
      </c>
      <c r="K98" s="23">
        <v>0</v>
      </c>
      <c r="L98" s="41">
        <v>68719</v>
      </c>
      <c r="M98" s="22"/>
      <c r="N98" s="27">
        <v>41382</v>
      </c>
      <c r="O98" s="27">
        <v>41383</v>
      </c>
      <c r="P98" s="27">
        <f t="shared" si="7"/>
        <v>41386</v>
      </c>
      <c r="Q98" s="42">
        <f t="shared" si="6"/>
        <v>1</v>
      </c>
      <c r="R98" s="42" t="s">
        <v>3560</v>
      </c>
      <c r="S98" s="52">
        <v>268</v>
      </c>
      <c r="T98" s="51" t="s">
        <v>3561</v>
      </c>
      <c r="U98" s="1" t="s">
        <v>3344</v>
      </c>
      <c r="V98" s="1" t="s">
        <v>3344</v>
      </c>
      <c r="W98" s="1" t="s">
        <v>3345</v>
      </c>
      <c r="X98" s="27">
        <v>41383</v>
      </c>
      <c r="Y98" s="1" t="s">
        <v>3336</v>
      </c>
    </row>
    <row r="99" spans="1:25">
      <c r="A99" s="17">
        <v>1</v>
      </c>
      <c r="B99" s="2" t="s">
        <v>5543</v>
      </c>
      <c r="C99" s="1" t="s">
        <v>1713</v>
      </c>
      <c r="D99" s="18">
        <v>9126650</v>
      </c>
      <c r="E99" s="16">
        <v>4</v>
      </c>
      <c r="F99" s="23" t="s">
        <v>3331</v>
      </c>
      <c r="G99" s="23" t="s">
        <v>3332</v>
      </c>
      <c r="H99" s="23">
        <v>3</v>
      </c>
      <c r="I99" s="23"/>
      <c r="J99" s="23">
        <v>0</v>
      </c>
      <c r="K99" s="23">
        <v>0</v>
      </c>
      <c r="L99" s="41">
        <v>68747</v>
      </c>
      <c r="M99" s="1"/>
      <c r="N99" s="27">
        <v>41383</v>
      </c>
      <c r="O99" s="27">
        <v>41386</v>
      </c>
      <c r="P99" s="27">
        <f t="shared" si="7"/>
        <v>41389</v>
      </c>
      <c r="Q99" s="42">
        <f t="shared" si="6"/>
        <v>5</v>
      </c>
      <c r="R99" s="1" t="s">
        <v>3562</v>
      </c>
      <c r="S99" s="1">
        <v>327</v>
      </c>
      <c r="T99" s="1" t="s">
        <v>3563</v>
      </c>
      <c r="U99" s="1" t="s">
        <v>3462</v>
      </c>
      <c r="V99" s="1" t="s">
        <v>3563</v>
      </c>
      <c r="W99" s="1" t="s">
        <v>3564</v>
      </c>
      <c r="X99" s="27">
        <v>41390</v>
      </c>
      <c r="Y99" s="1" t="s">
        <v>3336</v>
      </c>
    </row>
    <row r="100" spans="1:25">
      <c r="A100" s="17">
        <v>1</v>
      </c>
      <c r="B100" s="2" t="s">
        <v>5544</v>
      </c>
      <c r="C100" s="1" t="s">
        <v>1714</v>
      </c>
      <c r="D100" s="18">
        <v>13025972</v>
      </c>
      <c r="E100" s="16">
        <v>3</v>
      </c>
      <c r="F100" s="23" t="s">
        <v>3331</v>
      </c>
      <c r="G100" s="23" t="s">
        <v>3332</v>
      </c>
      <c r="H100" s="23">
        <v>3</v>
      </c>
      <c r="I100" s="23"/>
      <c r="J100" s="23">
        <v>0</v>
      </c>
      <c r="K100" s="23">
        <v>0</v>
      </c>
      <c r="L100" s="41">
        <v>68747</v>
      </c>
      <c r="M100" s="1"/>
      <c r="N100" s="27">
        <v>41383</v>
      </c>
      <c r="O100" s="27">
        <v>41386</v>
      </c>
      <c r="P100" s="27">
        <f t="shared" si="7"/>
        <v>41389</v>
      </c>
      <c r="Q100" s="42">
        <f t="shared" si="6"/>
        <v>4</v>
      </c>
      <c r="R100" s="1" t="s">
        <v>3565</v>
      </c>
      <c r="S100" s="16" t="s">
        <v>3566</v>
      </c>
      <c r="T100" s="1" t="s">
        <v>3567</v>
      </c>
      <c r="U100" s="1" t="s">
        <v>3462</v>
      </c>
      <c r="V100" s="1" t="s">
        <v>3563</v>
      </c>
      <c r="W100" s="1" t="s">
        <v>3564</v>
      </c>
      <c r="X100" s="27">
        <v>41389</v>
      </c>
      <c r="Y100" s="1" t="s">
        <v>3336</v>
      </c>
    </row>
    <row r="101" spans="1:25">
      <c r="A101" s="17">
        <v>1</v>
      </c>
      <c r="B101" s="2" t="s">
        <v>5545</v>
      </c>
      <c r="C101" s="1" t="s">
        <v>1715</v>
      </c>
      <c r="D101" s="18">
        <v>12695838</v>
      </c>
      <c r="E101" s="16">
        <v>2</v>
      </c>
      <c r="F101" s="23" t="s">
        <v>3331</v>
      </c>
      <c r="G101" s="23" t="s">
        <v>3332</v>
      </c>
      <c r="H101" s="23">
        <v>3</v>
      </c>
      <c r="I101" s="23"/>
      <c r="J101" s="23">
        <v>0</v>
      </c>
      <c r="K101" s="23">
        <v>0</v>
      </c>
      <c r="L101" s="41">
        <v>68774</v>
      </c>
      <c r="M101" s="1"/>
      <c r="N101" s="27">
        <v>41383</v>
      </c>
      <c r="O101" s="27">
        <v>41389</v>
      </c>
      <c r="P101" s="27">
        <f t="shared" si="7"/>
        <v>41392</v>
      </c>
      <c r="Q101" s="42">
        <f t="shared" si="6"/>
        <v>-3</v>
      </c>
      <c r="R101" s="1" t="s">
        <v>3568</v>
      </c>
      <c r="S101" s="1">
        <v>2685</v>
      </c>
      <c r="T101" s="51" t="s">
        <v>3400</v>
      </c>
      <c r="U101" s="8" t="s">
        <v>3334</v>
      </c>
      <c r="V101" s="51" t="s">
        <v>3400</v>
      </c>
      <c r="W101" s="1" t="s">
        <v>3355</v>
      </c>
      <c r="X101" s="27">
        <v>41387</v>
      </c>
      <c r="Y101" s="1" t="s">
        <v>3336</v>
      </c>
    </row>
    <row r="102" spans="1:25">
      <c r="A102" s="17">
        <v>1</v>
      </c>
      <c r="B102" s="2" t="s">
        <v>5546</v>
      </c>
      <c r="C102" s="1" t="s">
        <v>1716</v>
      </c>
      <c r="D102" s="18">
        <v>11590361</v>
      </c>
      <c r="E102" s="16">
        <v>6</v>
      </c>
      <c r="F102" s="23" t="s">
        <v>3331</v>
      </c>
      <c r="G102" s="23" t="s">
        <v>3332</v>
      </c>
      <c r="H102" s="23">
        <v>3</v>
      </c>
      <c r="I102" s="23"/>
      <c r="J102" s="23">
        <v>0</v>
      </c>
      <c r="K102" s="23">
        <v>1.1000000000000001</v>
      </c>
      <c r="L102" s="41">
        <v>68747</v>
      </c>
      <c r="M102" s="1"/>
      <c r="N102" s="27">
        <v>41383</v>
      </c>
      <c r="O102" s="27">
        <v>41386</v>
      </c>
      <c r="P102" s="27">
        <v>41389</v>
      </c>
      <c r="Q102" s="42">
        <f t="shared" si="6"/>
        <v>2</v>
      </c>
      <c r="R102" s="1" t="s">
        <v>3569</v>
      </c>
      <c r="S102" s="1">
        <v>116</v>
      </c>
      <c r="T102" s="1" t="s">
        <v>3365</v>
      </c>
      <c r="U102" s="11" t="s">
        <v>3334</v>
      </c>
      <c r="V102" s="1" t="s">
        <v>3365</v>
      </c>
      <c r="W102" s="1" t="s">
        <v>3366</v>
      </c>
      <c r="X102" s="27">
        <v>41387</v>
      </c>
      <c r="Y102" s="1" t="s">
        <v>3336</v>
      </c>
    </row>
    <row r="103" spans="1:25">
      <c r="A103" s="17">
        <v>1</v>
      </c>
      <c r="B103" s="2" t="s">
        <v>5547</v>
      </c>
      <c r="C103" s="1" t="s">
        <v>1717</v>
      </c>
      <c r="D103" s="18">
        <v>16192593</v>
      </c>
      <c r="E103" s="16">
        <v>4</v>
      </c>
      <c r="F103" s="23" t="s">
        <v>3331</v>
      </c>
      <c r="G103" s="23" t="s">
        <v>3337</v>
      </c>
      <c r="H103" s="23">
        <v>3</v>
      </c>
      <c r="I103" s="23"/>
      <c r="J103" s="23">
        <v>0</v>
      </c>
      <c r="K103" s="23">
        <v>0</v>
      </c>
      <c r="L103" s="41">
        <v>68756</v>
      </c>
      <c r="M103" s="1"/>
      <c r="N103" s="27">
        <v>41386</v>
      </c>
      <c r="O103" s="27">
        <v>41387</v>
      </c>
      <c r="P103" s="27">
        <f t="shared" ref="P103:P110" si="8">O103+3</f>
        <v>41390</v>
      </c>
      <c r="Q103" s="42">
        <f t="shared" si="6"/>
        <v>1</v>
      </c>
      <c r="R103" s="1" t="s">
        <v>3570</v>
      </c>
      <c r="S103" s="1">
        <v>2275</v>
      </c>
      <c r="T103" s="1" t="s">
        <v>3484</v>
      </c>
      <c r="U103" s="1" t="s">
        <v>3364</v>
      </c>
      <c r="V103" s="1" t="s">
        <v>3364</v>
      </c>
      <c r="W103" s="1" t="s">
        <v>3335</v>
      </c>
      <c r="X103" s="27">
        <v>41387</v>
      </c>
      <c r="Y103" s="1" t="s">
        <v>3336</v>
      </c>
    </row>
    <row r="104" spans="1:25">
      <c r="A104" s="17">
        <v>1</v>
      </c>
      <c r="B104" s="2" t="s">
        <v>5548</v>
      </c>
      <c r="C104" s="1" t="s">
        <v>1718</v>
      </c>
      <c r="D104" s="18">
        <v>16169600</v>
      </c>
      <c r="E104" s="16">
        <v>5</v>
      </c>
      <c r="F104" s="23" t="s">
        <v>3331</v>
      </c>
      <c r="G104" s="23" t="s">
        <v>3332</v>
      </c>
      <c r="H104" s="23">
        <v>3</v>
      </c>
      <c r="I104" s="23"/>
      <c r="J104" s="23">
        <v>0</v>
      </c>
      <c r="K104" s="23">
        <v>1.1000000000000001</v>
      </c>
      <c r="L104" s="41">
        <v>68765</v>
      </c>
      <c r="M104" s="1"/>
      <c r="N104" s="27">
        <v>41386</v>
      </c>
      <c r="O104" s="27">
        <v>41388</v>
      </c>
      <c r="P104" s="27">
        <f t="shared" si="8"/>
        <v>41391</v>
      </c>
      <c r="Q104" s="42">
        <f t="shared" si="6"/>
        <v>2</v>
      </c>
      <c r="R104" s="1" t="s">
        <v>3571</v>
      </c>
      <c r="S104" s="1">
        <v>1755</v>
      </c>
      <c r="T104" s="1" t="s">
        <v>3363</v>
      </c>
      <c r="U104" s="1" t="s">
        <v>3364</v>
      </c>
      <c r="V104" s="1" t="s">
        <v>3365</v>
      </c>
      <c r="W104" s="1" t="s">
        <v>3366</v>
      </c>
      <c r="X104" s="27">
        <v>41389</v>
      </c>
      <c r="Y104" s="1" t="s">
        <v>3336</v>
      </c>
    </row>
    <row r="105" spans="1:25">
      <c r="A105" s="17">
        <v>1</v>
      </c>
      <c r="B105" s="2" t="s">
        <v>5549</v>
      </c>
      <c r="C105" s="1" t="s">
        <v>1719</v>
      </c>
      <c r="D105" s="18">
        <v>12455767</v>
      </c>
      <c r="E105" s="16">
        <v>4</v>
      </c>
      <c r="F105" s="23" t="s">
        <v>3331</v>
      </c>
      <c r="G105" s="23" t="s">
        <v>3332</v>
      </c>
      <c r="H105" s="23">
        <v>3</v>
      </c>
      <c r="I105" s="23"/>
      <c r="J105" s="23">
        <v>0</v>
      </c>
      <c r="K105" s="23">
        <v>1.1000000000000001</v>
      </c>
      <c r="L105" s="41">
        <v>68756</v>
      </c>
      <c r="M105" s="1"/>
      <c r="N105" s="27">
        <v>41386</v>
      </c>
      <c r="O105" s="27">
        <v>41387</v>
      </c>
      <c r="P105" s="27">
        <f t="shared" si="8"/>
        <v>41390</v>
      </c>
      <c r="Q105" s="42">
        <f t="shared" si="6"/>
        <v>2</v>
      </c>
      <c r="R105" s="1" t="s">
        <v>3572</v>
      </c>
      <c r="S105" s="1">
        <v>1694</v>
      </c>
      <c r="T105" s="51" t="s">
        <v>3340</v>
      </c>
      <c r="U105" s="8" t="s">
        <v>3334</v>
      </c>
      <c r="V105" s="8" t="s">
        <v>3340</v>
      </c>
      <c r="W105" s="1" t="s">
        <v>3341</v>
      </c>
      <c r="X105" s="27">
        <v>41388</v>
      </c>
      <c r="Y105" s="1" t="s">
        <v>3336</v>
      </c>
    </row>
    <row r="106" spans="1:25">
      <c r="A106" s="17">
        <v>1</v>
      </c>
      <c r="B106" s="2" t="s">
        <v>5550</v>
      </c>
      <c r="C106" s="1" t="s">
        <v>1720</v>
      </c>
      <c r="D106" s="18">
        <v>10541847</v>
      </c>
      <c r="E106" s="16">
        <v>7</v>
      </c>
      <c r="F106" s="23" t="s">
        <v>3331</v>
      </c>
      <c r="G106" s="23" t="s">
        <v>3332</v>
      </c>
      <c r="H106" s="23">
        <v>3</v>
      </c>
      <c r="I106" s="23"/>
      <c r="J106" s="23">
        <v>0</v>
      </c>
      <c r="K106" s="23">
        <v>0</v>
      </c>
      <c r="L106" s="41">
        <v>68756</v>
      </c>
      <c r="M106" s="1"/>
      <c r="N106" s="27">
        <v>41386</v>
      </c>
      <c r="O106" s="27">
        <v>41387</v>
      </c>
      <c r="P106" s="27">
        <f t="shared" si="8"/>
        <v>41390</v>
      </c>
      <c r="Q106" s="42">
        <f t="shared" si="6"/>
        <v>3</v>
      </c>
      <c r="R106" s="1" t="s">
        <v>3573</v>
      </c>
      <c r="S106" s="1">
        <v>42</v>
      </c>
      <c r="T106" s="51" t="s">
        <v>3400</v>
      </c>
      <c r="U106" s="8" t="s">
        <v>3334</v>
      </c>
      <c r="V106" s="51" t="s">
        <v>3400</v>
      </c>
      <c r="W106" s="1" t="s">
        <v>3355</v>
      </c>
      <c r="X106" s="27">
        <v>41389</v>
      </c>
      <c r="Y106" s="1" t="s">
        <v>3336</v>
      </c>
    </row>
    <row r="107" spans="1:25">
      <c r="A107" s="17">
        <v>1</v>
      </c>
      <c r="B107" s="2" t="s">
        <v>5551</v>
      </c>
      <c r="C107" s="1" t="s">
        <v>1721</v>
      </c>
      <c r="D107" s="18">
        <v>15449275</v>
      </c>
      <c r="E107" s="16">
        <v>5</v>
      </c>
      <c r="F107" s="23" t="s">
        <v>3331</v>
      </c>
      <c r="G107" s="23" t="s">
        <v>3332</v>
      </c>
      <c r="H107" s="23">
        <v>3</v>
      </c>
      <c r="I107" s="23"/>
      <c r="J107" s="23">
        <v>0</v>
      </c>
      <c r="K107" s="23">
        <v>1.1000000000000001</v>
      </c>
      <c r="L107" s="41">
        <v>68765</v>
      </c>
      <c r="M107" s="1"/>
      <c r="N107" s="27">
        <v>41386</v>
      </c>
      <c r="O107" s="27">
        <v>41388</v>
      </c>
      <c r="P107" s="27">
        <f t="shared" si="8"/>
        <v>41391</v>
      </c>
      <c r="Q107" s="42">
        <f t="shared" si="6"/>
        <v>2</v>
      </c>
      <c r="R107" s="1" t="s">
        <v>3574</v>
      </c>
      <c r="S107" s="1">
        <v>2411</v>
      </c>
      <c r="T107" s="1" t="s">
        <v>3390</v>
      </c>
      <c r="U107" s="1" t="s">
        <v>3364</v>
      </c>
      <c r="V107" s="1" t="s">
        <v>3391</v>
      </c>
      <c r="W107" s="1" t="s">
        <v>3378</v>
      </c>
      <c r="X107" s="27">
        <v>41389</v>
      </c>
      <c r="Y107" s="1" t="s">
        <v>3336</v>
      </c>
    </row>
    <row r="108" spans="1:25">
      <c r="A108" s="17">
        <v>1</v>
      </c>
      <c r="B108" s="2" t="s">
        <v>5552</v>
      </c>
      <c r="C108" s="1" t="s">
        <v>1722</v>
      </c>
      <c r="D108" s="18">
        <v>7937003</v>
      </c>
      <c r="E108" s="16">
        <v>7</v>
      </c>
      <c r="F108" s="1" t="s">
        <v>3331</v>
      </c>
      <c r="G108" s="1" t="s">
        <v>3337</v>
      </c>
      <c r="H108" s="23">
        <v>3</v>
      </c>
      <c r="I108" s="23"/>
      <c r="J108" s="23">
        <v>0</v>
      </c>
      <c r="K108" s="23">
        <v>0</v>
      </c>
      <c r="L108" s="41">
        <v>68783</v>
      </c>
      <c r="M108" s="1"/>
      <c r="N108" s="27">
        <v>41388</v>
      </c>
      <c r="O108" s="27">
        <v>41390</v>
      </c>
      <c r="P108" s="27">
        <f t="shared" si="8"/>
        <v>41393</v>
      </c>
      <c r="Q108" s="42">
        <f t="shared" si="6"/>
        <v>1</v>
      </c>
      <c r="R108" s="1" t="s">
        <v>3575</v>
      </c>
      <c r="S108" s="1">
        <v>3500</v>
      </c>
      <c r="T108" s="1" t="s">
        <v>3576</v>
      </c>
      <c r="U108" s="1" t="s">
        <v>3364</v>
      </c>
      <c r="V108" s="1" t="s">
        <v>3576</v>
      </c>
      <c r="W108" s="1" t="s">
        <v>3378</v>
      </c>
      <c r="X108" s="27">
        <v>41391</v>
      </c>
      <c r="Y108" s="1" t="s">
        <v>3336</v>
      </c>
    </row>
    <row r="109" spans="1:25">
      <c r="A109" s="17">
        <v>1</v>
      </c>
      <c r="B109" s="2" t="s">
        <v>5553</v>
      </c>
      <c r="C109" s="1" t="s">
        <v>1723</v>
      </c>
      <c r="D109" s="18">
        <v>13191511</v>
      </c>
      <c r="E109" s="16" t="s">
        <v>3319</v>
      </c>
      <c r="F109" s="23" t="s">
        <v>3331</v>
      </c>
      <c r="G109" s="23" t="s">
        <v>3332</v>
      </c>
      <c r="H109" s="23">
        <v>3</v>
      </c>
      <c r="I109" s="23"/>
      <c r="J109" s="23">
        <v>0</v>
      </c>
      <c r="K109" s="23">
        <v>0</v>
      </c>
      <c r="L109" s="41">
        <v>68765</v>
      </c>
      <c r="M109" s="1"/>
      <c r="N109" s="27">
        <v>41388</v>
      </c>
      <c r="O109" s="27">
        <v>41388</v>
      </c>
      <c r="P109" s="27">
        <f t="shared" si="8"/>
        <v>41391</v>
      </c>
      <c r="Q109" s="42">
        <f t="shared" si="6"/>
        <v>5</v>
      </c>
      <c r="R109" s="1" t="s">
        <v>3577</v>
      </c>
      <c r="S109" s="16" t="s">
        <v>3578</v>
      </c>
      <c r="T109" s="1" t="s">
        <v>3579</v>
      </c>
      <c r="U109" s="1" t="s">
        <v>3354</v>
      </c>
      <c r="V109" s="1" t="s">
        <v>3579</v>
      </c>
      <c r="W109" s="1" t="s">
        <v>3580</v>
      </c>
      <c r="X109" s="27">
        <v>41394</v>
      </c>
      <c r="Y109" s="1" t="s">
        <v>3336</v>
      </c>
    </row>
    <row r="110" spans="1:25">
      <c r="A110" s="17">
        <v>1</v>
      </c>
      <c r="B110" s="2" t="s">
        <v>5554</v>
      </c>
      <c r="C110" s="1" t="s">
        <v>1724</v>
      </c>
      <c r="D110" s="18">
        <v>14508821</v>
      </c>
      <c r="E110" s="16">
        <v>6</v>
      </c>
      <c r="F110" s="23" t="s">
        <v>3331</v>
      </c>
      <c r="G110" s="23" t="s">
        <v>3332</v>
      </c>
      <c r="H110" s="23">
        <v>3</v>
      </c>
      <c r="I110" s="23"/>
      <c r="J110" s="23">
        <v>0</v>
      </c>
      <c r="K110" s="23">
        <v>0</v>
      </c>
      <c r="L110" s="41">
        <v>68774</v>
      </c>
      <c r="M110" s="1"/>
      <c r="N110" s="27">
        <v>41388</v>
      </c>
      <c r="O110" s="27">
        <v>41389</v>
      </c>
      <c r="P110" s="27">
        <f t="shared" si="8"/>
        <v>41392</v>
      </c>
      <c r="Q110" s="42">
        <f t="shared" si="6"/>
        <v>2</v>
      </c>
      <c r="R110" s="1" t="s">
        <v>3581</v>
      </c>
      <c r="S110" s="1">
        <v>1042</v>
      </c>
      <c r="T110" s="1" t="s">
        <v>3541</v>
      </c>
      <c r="U110" s="1" t="s">
        <v>3541</v>
      </c>
      <c r="V110" s="1" t="s">
        <v>3541</v>
      </c>
      <c r="W110" s="1" t="s">
        <v>3542</v>
      </c>
      <c r="X110" s="27">
        <v>41390</v>
      </c>
      <c r="Y110" s="1" t="s">
        <v>3336</v>
      </c>
    </row>
    <row r="111" spans="1:25">
      <c r="A111" s="17">
        <v>1</v>
      </c>
      <c r="B111" s="2" t="s">
        <v>5555</v>
      </c>
      <c r="C111" s="1" t="s">
        <v>1725</v>
      </c>
      <c r="D111" s="18">
        <v>15678876</v>
      </c>
      <c r="E111" s="1">
        <v>7</v>
      </c>
      <c r="F111" s="1" t="s">
        <v>3331</v>
      </c>
      <c r="G111" s="1" t="s">
        <v>3332</v>
      </c>
      <c r="H111" s="54">
        <v>0</v>
      </c>
      <c r="I111" s="54"/>
      <c r="J111" s="54">
        <v>0</v>
      </c>
      <c r="K111" s="54">
        <v>0</v>
      </c>
      <c r="L111" s="1"/>
      <c r="M111" s="1"/>
      <c r="N111" s="27">
        <v>41388</v>
      </c>
      <c r="O111" s="1"/>
      <c r="P111" s="27"/>
      <c r="Q111" s="42">
        <f t="shared" si="6"/>
        <v>0</v>
      </c>
      <c r="R111" s="1" t="s">
        <v>3582</v>
      </c>
      <c r="S111" s="1">
        <v>614</v>
      </c>
      <c r="T111" s="1" t="s">
        <v>3583</v>
      </c>
      <c r="U111" s="1"/>
      <c r="V111" s="1"/>
      <c r="W111" s="1"/>
      <c r="X111" s="1"/>
      <c r="Y111" s="1" t="s">
        <v>3405</v>
      </c>
    </row>
    <row r="112" spans="1:25">
      <c r="A112" s="17">
        <v>1</v>
      </c>
      <c r="B112" s="2" t="s">
        <v>5556</v>
      </c>
      <c r="C112" s="1" t="s">
        <v>1726</v>
      </c>
      <c r="D112" s="18">
        <v>9103786</v>
      </c>
      <c r="E112" s="16">
        <v>6</v>
      </c>
      <c r="F112" s="1" t="s">
        <v>3331</v>
      </c>
      <c r="G112" s="1" t="s">
        <v>3337</v>
      </c>
      <c r="H112" s="23">
        <v>3</v>
      </c>
      <c r="I112" s="23"/>
      <c r="J112" s="23">
        <v>0</v>
      </c>
      <c r="K112" s="23">
        <v>1.1000000000000001</v>
      </c>
      <c r="L112" s="41">
        <v>68774</v>
      </c>
      <c r="M112" s="1"/>
      <c r="N112" s="27">
        <v>41389</v>
      </c>
      <c r="O112" s="27">
        <v>41389</v>
      </c>
      <c r="P112" s="27">
        <f t="shared" ref="P112:P120" si="9">O112+3</f>
        <v>41392</v>
      </c>
      <c r="Q112" s="42">
        <f t="shared" si="6"/>
        <v>2</v>
      </c>
      <c r="R112" s="1" t="s">
        <v>3584</v>
      </c>
      <c r="S112" s="1">
        <v>1737</v>
      </c>
      <c r="T112" s="1" t="s">
        <v>3334</v>
      </c>
      <c r="U112" s="1" t="s">
        <v>3344</v>
      </c>
      <c r="V112" s="1" t="s">
        <v>3344</v>
      </c>
      <c r="W112" s="1" t="s">
        <v>3345</v>
      </c>
      <c r="X112" s="27">
        <v>41390</v>
      </c>
      <c r="Y112" s="1" t="s">
        <v>3336</v>
      </c>
    </row>
    <row r="113" spans="1:25">
      <c r="A113" s="17">
        <v>1</v>
      </c>
      <c r="B113" s="2" t="s">
        <v>5557</v>
      </c>
      <c r="C113" s="1" t="s">
        <v>1727</v>
      </c>
      <c r="D113" s="18">
        <v>10598818</v>
      </c>
      <c r="E113" s="16">
        <v>4</v>
      </c>
      <c r="F113" s="1" t="s">
        <v>3331</v>
      </c>
      <c r="G113" s="1" t="s">
        <v>3337</v>
      </c>
      <c r="H113" s="23">
        <v>3</v>
      </c>
      <c r="I113" s="23"/>
      <c r="J113" s="23">
        <v>0</v>
      </c>
      <c r="K113" s="23">
        <v>0</v>
      </c>
      <c r="L113" s="41">
        <v>68811</v>
      </c>
      <c r="M113" s="1"/>
      <c r="N113" s="27">
        <v>41389</v>
      </c>
      <c r="O113" s="27">
        <v>41393</v>
      </c>
      <c r="P113" s="27">
        <f t="shared" si="9"/>
        <v>41396</v>
      </c>
      <c r="Q113" s="42">
        <f t="shared" si="6"/>
        <v>2</v>
      </c>
      <c r="R113" s="1" t="s">
        <v>3585</v>
      </c>
      <c r="S113" s="1">
        <v>3418</v>
      </c>
      <c r="T113" s="1" t="s">
        <v>3358</v>
      </c>
      <c r="U113" s="11" t="s">
        <v>3334</v>
      </c>
      <c r="V113" s="11" t="s">
        <v>3358</v>
      </c>
      <c r="W113" s="1" t="s">
        <v>3335</v>
      </c>
      <c r="X113" s="27">
        <v>41394</v>
      </c>
      <c r="Y113" s="1" t="s">
        <v>3336</v>
      </c>
    </row>
    <row r="114" spans="1:25">
      <c r="A114" s="17">
        <v>1</v>
      </c>
      <c r="B114" s="2" t="s">
        <v>5558</v>
      </c>
      <c r="C114" s="1" t="s">
        <v>1728</v>
      </c>
      <c r="D114" s="18">
        <v>6220942</v>
      </c>
      <c r="E114" s="16">
        <v>9</v>
      </c>
      <c r="F114" s="1" t="s">
        <v>3331</v>
      </c>
      <c r="G114" s="1" t="s">
        <v>3337</v>
      </c>
      <c r="H114" s="23">
        <v>3</v>
      </c>
      <c r="I114" s="23"/>
      <c r="J114" s="23">
        <v>0</v>
      </c>
      <c r="K114" s="23">
        <v>1.1000000000000001</v>
      </c>
      <c r="L114" s="41">
        <v>68811</v>
      </c>
      <c r="M114" s="1"/>
      <c r="N114" s="27">
        <v>41390</v>
      </c>
      <c r="O114" s="27">
        <v>41393</v>
      </c>
      <c r="P114" s="27">
        <f t="shared" si="9"/>
        <v>41396</v>
      </c>
      <c r="Q114" s="42">
        <f t="shared" si="6"/>
        <v>2</v>
      </c>
      <c r="R114" s="1" t="s">
        <v>3586</v>
      </c>
      <c r="S114" s="1">
        <v>1431</v>
      </c>
      <c r="T114" s="1" t="s">
        <v>3461</v>
      </c>
      <c r="U114" s="1" t="s">
        <v>3462</v>
      </c>
      <c r="V114" s="1" t="s">
        <v>3462</v>
      </c>
      <c r="W114" s="1" t="s">
        <v>3350</v>
      </c>
      <c r="X114" s="27">
        <v>41394</v>
      </c>
      <c r="Y114" s="1" t="s">
        <v>3336</v>
      </c>
    </row>
    <row r="115" spans="1:25">
      <c r="A115" s="17">
        <v>1</v>
      </c>
      <c r="B115" s="2" t="s">
        <v>5559</v>
      </c>
      <c r="C115" s="1" t="s">
        <v>1729</v>
      </c>
      <c r="D115" s="18">
        <v>9501792</v>
      </c>
      <c r="E115" s="16">
        <v>4</v>
      </c>
      <c r="F115" s="1" t="s">
        <v>3331</v>
      </c>
      <c r="G115" s="1" t="s">
        <v>3337</v>
      </c>
      <c r="H115" s="23">
        <v>3</v>
      </c>
      <c r="I115" s="23"/>
      <c r="J115" s="23">
        <v>0</v>
      </c>
      <c r="K115" s="23">
        <v>0</v>
      </c>
      <c r="L115" s="41">
        <v>68811</v>
      </c>
      <c r="M115" s="1"/>
      <c r="N115" s="27">
        <v>41390</v>
      </c>
      <c r="O115" s="27">
        <v>41393</v>
      </c>
      <c r="P115" s="27">
        <f t="shared" si="9"/>
        <v>41396</v>
      </c>
      <c r="Q115" s="42">
        <f t="shared" si="6"/>
        <v>2</v>
      </c>
      <c r="R115" s="1" t="s">
        <v>3587</v>
      </c>
      <c r="S115" s="1">
        <v>1840</v>
      </c>
      <c r="T115" s="1" t="s">
        <v>3484</v>
      </c>
      <c r="U115" s="1" t="s">
        <v>3364</v>
      </c>
      <c r="V115" s="1" t="s">
        <v>3364</v>
      </c>
      <c r="W115" s="1" t="s">
        <v>3335</v>
      </c>
      <c r="X115" s="27">
        <v>41394</v>
      </c>
      <c r="Y115" s="1" t="s">
        <v>3336</v>
      </c>
    </row>
    <row r="116" spans="1:25">
      <c r="A116" s="17">
        <v>1</v>
      </c>
      <c r="B116" s="2" t="s">
        <v>5560</v>
      </c>
      <c r="C116" s="1" t="s">
        <v>1730</v>
      </c>
      <c r="D116" s="18">
        <v>10740676</v>
      </c>
      <c r="E116" s="16" t="s">
        <v>3319</v>
      </c>
      <c r="F116" s="1" t="s">
        <v>3331</v>
      </c>
      <c r="G116" s="1" t="s">
        <v>3337</v>
      </c>
      <c r="H116" s="23">
        <v>3</v>
      </c>
      <c r="I116" s="23"/>
      <c r="J116" s="23">
        <v>0</v>
      </c>
      <c r="K116" s="23">
        <v>0</v>
      </c>
      <c r="L116" s="41">
        <v>68820.06</v>
      </c>
      <c r="M116" s="1"/>
      <c r="N116" s="27">
        <v>41390</v>
      </c>
      <c r="O116" s="27">
        <v>41394</v>
      </c>
      <c r="P116" s="27">
        <f t="shared" si="9"/>
        <v>41397</v>
      </c>
      <c r="Q116" s="42">
        <f t="shared" si="6"/>
        <v>3</v>
      </c>
      <c r="R116" s="1" t="s">
        <v>3467</v>
      </c>
      <c r="S116" s="1">
        <v>1852</v>
      </c>
      <c r="T116" s="1" t="s">
        <v>3358</v>
      </c>
      <c r="U116" s="11" t="s">
        <v>3334</v>
      </c>
      <c r="V116" s="11" t="s">
        <v>3358</v>
      </c>
      <c r="W116" s="1" t="s">
        <v>3335</v>
      </c>
      <c r="X116" s="27">
        <v>41396</v>
      </c>
      <c r="Y116" s="1" t="s">
        <v>3336</v>
      </c>
    </row>
    <row r="117" spans="1:25">
      <c r="A117" s="17">
        <v>1</v>
      </c>
      <c r="B117" s="2" t="s">
        <v>5561</v>
      </c>
      <c r="C117" s="1" t="s">
        <v>1731</v>
      </c>
      <c r="D117" s="18">
        <v>5031586</v>
      </c>
      <c r="E117" s="16" t="s">
        <v>3319</v>
      </c>
      <c r="F117" s="1" t="s">
        <v>3331</v>
      </c>
      <c r="G117" s="1" t="s">
        <v>3588</v>
      </c>
      <c r="H117" s="23">
        <v>3</v>
      </c>
      <c r="I117" s="23"/>
      <c r="J117" s="23">
        <v>0</v>
      </c>
      <c r="K117" s="23">
        <v>0</v>
      </c>
      <c r="L117" s="41">
        <v>68820.06</v>
      </c>
      <c r="M117" s="1"/>
      <c r="N117" s="27">
        <v>41390</v>
      </c>
      <c r="O117" s="27">
        <v>41394</v>
      </c>
      <c r="P117" s="27">
        <f t="shared" si="9"/>
        <v>41397</v>
      </c>
      <c r="Q117" s="42">
        <f t="shared" si="6"/>
        <v>3</v>
      </c>
      <c r="R117" s="1" t="s">
        <v>3478</v>
      </c>
      <c r="S117" s="1">
        <v>1307</v>
      </c>
      <c r="T117" s="1" t="s">
        <v>3334</v>
      </c>
      <c r="U117" s="1" t="s">
        <v>3344</v>
      </c>
      <c r="V117" s="1" t="s">
        <v>3344</v>
      </c>
      <c r="W117" s="1" t="s">
        <v>3345</v>
      </c>
      <c r="X117" s="27">
        <v>41396</v>
      </c>
      <c r="Y117" s="1" t="s">
        <v>3336</v>
      </c>
    </row>
    <row r="118" spans="1:25">
      <c r="A118" s="17">
        <v>1</v>
      </c>
      <c r="B118" s="2" t="s">
        <v>5562</v>
      </c>
      <c r="C118" s="1" t="s">
        <v>1731</v>
      </c>
      <c r="D118" s="18">
        <v>5031586</v>
      </c>
      <c r="E118" s="16" t="s">
        <v>3319</v>
      </c>
      <c r="F118" s="1" t="s">
        <v>3331</v>
      </c>
      <c r="G118" s="1" t="s">
        <v>3588</v>
      </c>
      <c r="H118" s="23">
        <v>3</v>
      </c>
      <c r="I118" s="23"/>
      <c r="J118" s="23">
        <v>0</v>
      </c>
      <c r="K118" s="23">
        <v>0</v>
      </c>
      <c r="L118" s="41">
        <v>68820.06</v>
      </c>
      <c r="M118" s="1"/>
      <c r="N118" s="27">
        <v>41390</v>
      </c>
      <c r="O118" s="27">
        <v>41394</v>
      </c>
      <c r="P118" s="27">
        <f t="shared" si="9"/>
        <v>41397</v>
      </c>
      <c r="Q118" s="42">
        <f t="shared" si="6"/>
        <v>4</v>
      </c>
      <c r="R118" s="1" t="s">
        <v>3478</v>
      </c>
      <c r="S118" s="1">
        <v>1311</v>
      </c>
      <c r="T118" s="1" t="s">
        <v>3334</v>
      </c>
      <c r="U118" s="1" t="s">
        <v>3344</v>
      </c>
      <c r="V118" s="1" t="s">
        <v>3344</v>
      </c>
      <c r="W118" s="1" t="s">
        <v>3345</v>
      </c>
      <c r="X118" s="27">
        <v>41397</v>
      </c>
      <c r="Y118" s="1" t="s">
        <v>3336</v>
      </c>
    </row>
    <row r="119" spans="1:25">
      <c r="A119" s="17">
        <v>1</v>
      </c>
      <c r="B119" s="2" t="s">
        <v>5563</v>
      </c>
      <c r="C119" s="1" t="s">
        <v>1732</v>
      </c>
      <c r="D119" s="18">
        <v>12619093</v>
      </c>
      <c r="E119" s="16" t="s">
        <v>3319</v>
      </c>
      <c r="F119" s="23" t="s">
        <v>3331</v>
      </c>
      <c r="G119" s="23" t="s">
        <v>3332</v>
      </c>
      <c r="H119" s="23">
        <v>3</v>
      </c>
      <c r="I119" s="23"/>
      <c r="J119" s="23">
        <v>0</v>
      </c>
      <c r="K119" s="23">
        <v>0</v>
      </c>
      <c r="L119" s="41">
        <v>68820.06</v>
      </c>
      <c r="M119" s="1"/>
      <c r="N119" s="27">
        <v>41390</v>
      </c>
      <c r="O119" s="27">
        <v>41394</v>
      </c>
      <c r="P119" s="27">
        <f t="shared" si="9"/>
        <v>41397</v>
      </c>
      <c r="Q119" s="42">
        <f t="shared" si="6"/>
        <v>5</v>
      </c>
      <c r="R119" s="1" t="s">
        <v>3589</v>
      </c>
      <c r="S119" s="1" t="s">
        <v>3590</v>
      </c>
      <c r="T119" s="1" t="s">
        <v>3452</v>
      </c>
      <c r="U119" s="8" t="s">
        <v>3349</v>
      </c>
      <c r="V119" s="8" t="s">
        <v>3452</v>
      </c>
      <c r="W119" s="1" t="s">
        <v>3378</v>
      </c>
      <c r="X119" s="27">
        <v>41400</v>
      </c>
      <c r="Y119" s="1" t="s">
        <v>3336</v>
      </c>
    </row>
    <row r="120" spans="1:25">
      <c r="A120" s="17">
        <v>1</v>
      </c>
      <c r="B120" s="2" t="s">
        <v>5564</v>
      </c>
      <c r="C120" s="1" t="s">
        <v>1733</v>
      </c>
      <c r="D120" s="18">
        <v>7139831</v>
      </c>
      <c r="E120" s="16">
        <v>5</v>
      </c>
      <c r="F120" s="23" t="s">
        <v>3331</v>
      </c>
      <c r="G120" s="23" t="s">
        <v>3332</v>
      </c>
      <c r="H120" s="23">
        <v>3</v>
      </c>
      <c r="I120" s="23"/>
      <c r="J120" s="23">
        <v>0</v>
      </c>
      <c r="K120" s="23">
        <v>0</v>
      </c>
      <c r="L120" s="41">
        <v>68820.06</v>
      </c>
      <c r="M120" s="1"/>
      <c r="N120" s="27">
        <v>41394</v>
      </c>
      <c r="O120" s="27">
        <v>41394</v>
      </c>
      <c r="P120" s="27">
        <f t="shared" si="9"/>
        <v>41397</v>
      </c>
      <c r="Q120" s="42">
        <f t="shared" si="6"/>
        <v>4</v>
      </c>
      <c r="R120" s="1" t="s">
        <v>3591</v>
      </c>
      <c r="S120" s="1">
        <v>1241</v>
      </c>
      <c r="T120" s="1" t="s">
        <v>3452</v>
      </c>
      <c r="U120" s="8" t="s">
        <v>3349</v>
      </c>
      <c r="V120" s="8" t="s">
        <v>3452</v>
      </c>
      <c r="W120" s="1" t="s">
        <v>3378</v>
      </c>
      <c r="X120" s="27">
        <v>41397</v>
      </c>
      <c r="Y120" s="1" t="s">
        <v>3336</v>
      </c>
    </row>
    <row r="121" spans="1:25">
      <c r="A121" s="17">
        <v>1</v>
      </c>
      <c r="B121" s="2" t="s">
        <v>5565</v>
      </c>
      <c r="C121" s="1" t="s">
        <v>1734</v>
      </c>
      <c r="D121" s="18">
        <v>10609565</v>
      </c>
      <c r="E121" s="16">
        <v>5</v>
      </c>
      <c r="F121" s="1" t="s">
        <v>3331</v>
      </c>
      <c r="G121" s="1" t="s">
        <v>3337</v>
      </c>
      <c r="H121" s="23">
        <v>3</v>
      </c>
      <c r="I121" s="23"/>
      <c r="J121" s="23">
        <v>0</v>
      </c>
      <c r="K121" s="23">
        <v>0</v>
      </c>
      <c r="L121" s="41">
        <v>68838.39</v>
      </c>
      <c r="M121" s="1"/>
      <c r="N121" s="27">
        <v>41394</v>
      </c>
      <c r="O121" s="27">
        <v>41396</v>
      </c>
      <c r="P121" s="27">
        <v>41400</v>
      </c>
      <c r="Q121" s="42">
        <f t="shared" si="6"/>
        <v>1</v>
      </c>
      <c r="R121" s="1" t="s">
        <v>3592</v>
      </c>
      <c r="S121" s="1">
        <v>973</v>
      </c>
      <c r="T121" s="1" t="s">
        <v>3484</v>
      </c>
      <c r="U121" s="1" t="s">
        <v>3364</v>
      </c>
      <c r="V121" s="1" t="s">
        <v>3364</v>
      </c>
      <c r="W121" s="1" t="s">
        <v>3335</v>
      </c>
      <c r="X121" s="27">
        <v>41396</v>
      </c>
      <c r="Y121" s="1" t="s">
        <v>3336</v>
      </c>
    </row>
    <row r="122" spans="1:25">
      <c r="A122" s="17">
        <v>1</v>
      </c>
      <c r="B122" s="2" t="s">
        <v>5566</v>
      </c>
      <c r="C122" s="1" t="s">
        <v>1735</v>
      </c>
      <c r="D122" s="18">
        <v>10659678</v>
      </c>
      <c r="E122" s="16">
        <v>6</v>
      </c>
      <c r="F122" s="23" t="s">
        <v>3331</v>
      </c>
      <c r="G122" s="23" t="s">
        <v>3332</v>
      </c>
      <c r="H122" s="23">
        <v>3</v>
      </c>
      <c r="I122" s="23"/>
      <c r="J122" s="23">
        <v>0</v>
      </c>
      <c r="K122" s="23">
        <v>0</v>
      </c>
      <c r="L122" s="41">
        <v>68847.540000000008</v>
      </c>
      <c r="M122" s="1"/>
      <c r="N122" s="27">
        <v>41396</v>
      </c>
      <c r="O122" s="27">
        <v>41397</v>
      </c>
      <c r="P122" s="27">
        <v>41401</v>
      </c>
      <c r="Q122" s="42">
        <f t="shared" si="6"/>
        <v>2</v>
      </c>
      <c r="R122" s="1" t="s">
        <v>3593</v>
      </c>
      <c r="S122" s="16" t="s">
        <v>3594</v>
      </c>
      <c r="T122" s="1" t="s">
        <v>3567</v>
      </c>
      <c r="U122" s="1" t="s">
        <v>3462</v>
      </c>
      <c r="V122" s="1" t="s">
        <v>3563</v>
      </c>
      <c r="W122" s="1" t="s">
        <v>3564</v>
      </c>
      <c r="X122" s="27">
        <v>41400</v>
      </c>
      <c r="Y122" s="1" t="s">
        <v>3336</v>
      </c>
    </row>
    <row r="123" spans="1:25">
      <c r="A123" s="17">
        <v>1</v>
      </c>
      <c r="B123" s="2" t="s">
        <v>5567</v>
      </c>
      <c r="C123" s="1" t="s">
        <v>1736</v>
      </c>
      <c r="D123" s="18">
        <v>12904318</v>
      </c>
      <c r="E123" s="16">
        <v>0</v>
      </c>
      <c r="F123" s="23" t="s">
        <v>3331</v>
      </c>
      <c r="G123" s="23" t="s">
        <v>3332</v>
      </c>
      <c r="H123" s="23">
        <v>3</v>
      </c>
      <c r="I123" s="23"/>
      <c r="J123" s="23">
        <v>0</v>
      </c>
      <c r="K123" s="23">
        <v>0</v>
      </c>
      <c r="L123" s="41">
        <v>68847.540000000008</v>
      </c>
      <c r="M123" s="1"/>
      <c r="N123" s="27">
        <v>41396</v>
      </c>
      <c r="O123" s="27">
        <v>41397</v>
      </c>
      <c r="P123" s="27">
        <v>41401</v>
      </c>
      <c r="Q123" s="42">
        <f t="shared" si="6"/>
        <v>3</v>
      </c>
      <c r="R123" s="1" t="s">
        <v>3595</v>
      </c>
      <c r="S123" s="1">
        <v>1355</v>
      </c>
      <c r="T123" s="51" t="s">
        <v>3340</v>
      </c>
      <c r="U123" s="8" t="s">
        <v>3334</v>
      </c>
      <c r="V123" s="8" t="s">
        <v>3340</v>
      </c>
      <c r="W123" s="1" t="s">
        <v>3341</v>
      </c>
      <c r="X123" s="27">
        <v>41401</v>
      </c>
      <c r="Y123" s="1" t="s">
        <v>3336</v>
      </c>
    </row>
    <row r="124" spans="1:25">
      <c r="A124" s="17">
        <v>1</v>
      </c>
      <c r="B124" s="2" t="s">
        <v>5568</v>
      </c>
      <c r="C124" s="1" t="s">
        <v>1737</v>
      </c>
      <c r="D124" s="18">
        <v>10214177</v>
      </c>
      <c r="E124" s="16">
        <v>6</v>
      </c>
      <c r="F124" s="23" t="s">
        <v>3331</v>
      </c>
      <c r="G124" s="23" t="s">
        <v>3332</v>
      </c>
      <c r="H124" s="23">
        <v>3</v>
      </c>
      <c r="I124" s="23"/>
      <c r="J124" s="23">
        <v>0</v>
      </c>
      <c r="K124" s="23">
        <v>0</v>
      </c>
      <c r="L124" s="41">
        <v>68880.240000000005</v>
      </c>
      <c r="M124" s="1"/>
      <c r="N124" s="27">
        <v>41397</v>
      </c>
      <c r="O124" s="27">
        <v>41405</v>
      </c>
      <c r="P124" s="27">
        <v>41320</v>
      </c>
      <c r="Q124" s="42">
        <f t="shared" si="6"/>
        <v>3</v>
      </c>
      <c r="R124" s="1" t="s">
        <v>3596</v>
      </c>
      <c r="S124" s="1">
        <v>8626</v>
      </c>
      <c r="T124" s="1" t="s">
        <v>3365</v>
      </c>
      <c r="U124" s="11" t="s">
        <v>3334</v>
      </c>
      <c r="V124" s="1" t="s">
        <v>3365</v>
      </c>
      <c r="W124" s="1" t="s">
        <v>3366</v>
      </c>
      <c r="X124" s="27">
        <v>41409</v>
      </c>
      <c r="Y124" s="1" t="s">
        <v>3336</v>
      </c>
    </row>
    <row r="125" spans="1:25">
      <c r="A125" s="17">
        <v>1</v>
      </c>
      <c r="B125" s="2" t="s">
        <v>5569</v>
      </c>
      <c r="C125" s="1" t="s">
        <v>1738</v>
      </c>
      <c r="D125" s="18">
        <v>12950534</v>
      </c>
      <c r="E125" s="16">
        <v>6</v>
      </c>
      <c r="F125" s="23" t="s">
        <v>3331</v>
      </c>
      <c r="G125" s="23" t="s">
        <v>3332</v>
      </c>
      <c r="H125" s="23">
        <v>3</v>
      </c>
      <c r="I125" s="23"/>
      <c r="J125" s="23">
        <v>0</v>
      </c>
      <c r="K125" s="23">
        <v>0</v>
      </c>
      <c r="L125" s="41">
        <v>68875.049999999988</v>
      </c>
      <c r="M125" s="1"/>
      <c r="N125" s="27">
        <v>41397</v>
      </c>
      <c r="O125" s="27">
        <v>41400</v>
      </c>
      <c r="P125" s="27">
        <v>41402</v>
      </c>
      <c r="Q125" s="42">
        <f t="shared" si="6"/>
        <v>3</v>
      </c>
      <c r="R125" s="1" t="s">
        <v>3597</v>
      </c>
      <c r="S125" s="1">
        <v>1750</v>
      </c>
      <c r="T125" s="51" t="s">
        <v>3340</v>
      </c>
      <c r="U125" s="8" t="s">
        <v>3334</v>
      </c>
      <c r="V125" s="8" t="s">
        <v>3340</v>
      </c>
      <c r="W125" s="1" t="s">
        <v>3341</v>
      </c>
      <c r="X125" s="27">
        <v>41402</v>
      </c>
      <c r="Y125" s="1" t="s">
        <v>3336</v>
      </c>
    </row>
    <row r="126" spans="1:25">
      <c r="A126" s="17">
        <v>1</v>
      </c>
      <c r="B126" s="2" t="s">
        <v>5570</v>
      </c>
      <c r="C126" s="1" t="s">
        <v>1739</v>
      </c>
      <c r="D126" s="18">
        <v>12122385</v>
      </c>
      <c r="E126" s="16">
        <v>6</v>
      </c>
      <c r="F126" s="23" t="s">
        <v>3331</v>
      </c>
      <c r="G126" s="23" t="s">
        <v>3332</v>
      </c>
      <c r="H126" s="23">
        <v>3</v>
      </c>
      <c r="I126" s="23"/>
      <c r="J126" s="23">
        <v>0</v>
      </c>
      <c r="K126" s="23">
        <v>0</v>
      </c>
      <c r="L126" s="41">
        <v>68884.200000000012</v>
      </c>
      <c r="M126" s="1"/>
      <c r="N126" s="27">
        <v>41397</v>
      </c>
      <c r="O126" s="27">
        <v>41401</v>
      </c>
      <c r="P126" s="27">
        <v>41403</v>
      </c>
      <c r="Q126" s="42">
        <f t="shared" si="6"/>
        <v>2</v>
      </c>
      <c r="R126" s="1" t="s">
        <v>3598</v>
      </c>
      <c r="S126" s="1">
        <v>155</v>
      </c>
      <c r="T126" s="1" t="s">
        <v>3437</v>
      </c>
      <c r="U126" s="1" t="s">
        <v>3431</v>
      </c>
      <c r="V126" s="1" t="s">
        <v>3431</v>
      </c>
      <c r="W126" s="1" t="s">
        <v>3432</v>
      </c>
      <c r="X126" s="27">
        <v>41402</v>
      </c>
      <c r="Y126" s="1" t="s">
        <v>3336</v>
      </c>
    </row>
    <row r="127" spans="1:25">
      <c r="A127" s="17">
        <v>1</v>
      </c>
      <c r="B127" s="1" t="s">
        <v>5571</v>
      </c>
      <c r="C127" s="1" t="s">
        <v>1740</v>
      </c>
      <c r="D127" s="18">
        <v>8212305</v>
      </c>
      <c r="E127" s="16">
        <v>9</v>
      </c>
      <c r="F127" s="23" t="s">
        <v>3331</v>
      </c>
      <c r="G127" s="23" t="s">
        <v>3332</v>
      </c>
      <c r="H127" s="23">
        <v>3</v>
      </c>
      <c r="I127" s="23"/>
      <c r="J127" s="23">
        <v>0</v>
      </c>
      <c r="K127" s="23">
        <v>0</v>
      </c>
      <c r="L127" s="41">
        <v>68875.049999999988</v>
      </c>
      <c r="M127" s="1"/>
      <c r="N127" s="27">
        <v>41397</v>
      </c>
      <c r="O127" s="27">
        <v>41400</v>
      </c>
      <c r="P127" s="27">
        <v>41403</v>
      </c>
      <c r="Q127" s="42">
        <f t="shared" si="6"/>
        <v>4</v>
      </c>
      <c r="R127" s="1" t="s">
        <v>3599</v>
      </c>
      <c r="S127" s="1">
        <v>7650</v>
      </c>
      <c r="T127" s="51" t="s">
        <v>3340</v>
      </c>
      <c r="U127" s="8" t="s">
        <v>3334</v>
      </c>
      <c r="V127" s="8" t="s">
        <v>3340</v>
      </c>
      <c r="W127" s="1" t="s">
        <v>3341</v>
      </c>
      <c r="X127" s="27">
        <v>41403</v>
      </c>
      <c r="Y127" s="1" t="s">
        <v>3336</v>
      </c>
    </row>
    <row r="128" spans="1:25">
      <c r="A128" s="17">
        <v>1</v>
      </c>
      <c r="B128" s="1" t="s">
        <v>5572</v>
      </c>
      <c r="C128" s="1" t="s">
        <v>1741</v>
      </c>
      <c r="D128" s="18">
        <v>13472874</v>
      </c>
      <c r="E128" s="16">
        <v>4</v>
      </c>
      <c r="F128" s="23" t="s">
        <v>3331</v>
      </c>
      <c r="G128" s="23" t="s">
        <v>3337</v>
      </c>
      <c r="H128" s="23">
        <v>3</v>
      </c>
      <c r="I128" s="23"/>
      <c r="J128" s="23">
        <v>0</v>
      </c>
      <c r="K128" s="23">
        <v>0</v>
      </c>
      <c r="L128" s="41">
        <v>68884.200000000012</v>
      </c>
      <c r="M128" s="1"/>
      <c r="N128" s="27">
        <v>41400</v>
      </c>
      <c r="O128" s="27">
        <v>41401</v>
      </c>
      <c r="P128" s="27">
        <v>41403</v>
      </c>
      <c r="Q128" s="42">
        <f t="shared" si="6"/>
        <v>1</v>
      </c>
      <c r="R128" s="1" t="s">
        <v>3600</v>
      </c>
      <c r="S128" s="1">
        <v>269</v>
      </c>
      <c r="T128" s="53" t="s">
        <v>3377</v>
      </c>
      <c r="U128" s="11" t="s">
        <v>3334</v>
      </c>
      <c r="V128" s="53" t="s">
        <v>3377</v>
      </c>
      <c r="W128" s="1" t="s">
        <v>3378</v>
      </c>
      <c r="X128" s="27">
        <v>41401</v>
      </c>
      <c r="Y128" s="1" t="s">
        <v>3336</v>
      </c>
    </row>
    <row r="129" spans="1:25">
      <c r="A129" s="17">
        <v>1</v>
      </c>
      <c r="B129" s="1" t="s">
        <v>5573</v>
      </c>
      <c r="C129" s="1" t="s">
        <v>1742</v>
      </c>
      <c r="D129" s="18">
        <v>8386392</v>
      </c>
      <c r="E129" s="16">
        <v>7</v>
      </c>
      <c r="F129" s="23" t="s">
        <v>3331</v>
      </c>
      <c r="G129" s="23" t="s">
        <v>3337</v>
      </c>
      <c r="H129" s="23">
        <v>3</v>
      </c>
      <c r="I129" s="23"/>
      <c r="J129" s="23">
        <v>0</v>
      </c>
      <c r="K129" s="23">
        <v>0</v>
      </c>
      <c r="L129" s="41">
        <v>68875.049999999988</v>
      </c>
      <c r="M129" s="1"/>
      <c r="N129" s="27">
        <v>41400</v>
      </c>
      <c r="O129" s="27">
        <v>41400</v>
      </c>
      <c r="P129" s="27">
        <v>41402</v>
      </c>
      <c r="Q129" s="42">
        <f t="shared" si="6"/>
        <v>3</v>
      </c>
      <c r="R129" s="1" t="s">
        <v>3601</v>
      </c>
      <c r="S129" s="1">
        <v>3650</v>
      </c>
      <c r="T129" s="1" t="s">
        <v>3404</v>
      </c>
      <c r="U129" s="1" t="s">
        <v>3364</v>
      </c>
      <c r="V129" s="1" t="s">
        <v>3364</v>
      </c>
      <c r="W129" s="1" t="s">
        <v>3335</v>
      </c>
      <c r="X129" s="27">
        <v>41402</v>
      </c>
      <c r="Y129" s="1" t="s">
        <v>3336</v>
      </c>
    </row>
    <row r="130" spans="1:25">
      <c r="A130" s="17">
        <v>1</v>
      </c>
      <c r="B130" s="1" t="s">
        <v>5574</v>
      </c>
      <c r="C130" s="1" t="s">
        <v>1743</v>
      </c>
      <c r="D130" s="18">
        <v>10514236</v>
      </c>
      <c r="E130" s="16">
        <v>6</v>
      </c>
      <c r="F130" s="23" t="s">
        <v>3331</v>
      </c>
      <c r="G130" s="23" t="s">
        <v>3332</v>
      </c>
      <c r="H130" s="23">
        <v>3</v>
      </c>
      <c r="I130" s="23"/>
      <c r="J130" s="23">
        <v>0</v>
      </c>
      <c r="K130" s="23">
        <v>0</v>
      </c>
      <c r="L130" s="41">
        <v>68902.53</v>
      </c>
      <c r="M130" s="1"/>
      <c r="N130" s="27">
        <v>41401</v>
      </c>
      <c r="O130" s="27">
        <v>41403</v>
      </c>
      <c r="P130" s="27">
        <v>41407</v>
      </c>
      <c r="Q130" s="42">
        <f t="shared" si="6"/>
        <v>3</v>
      </c>
      <c r="R130" s="1" t="s">
        <v>3602</v>
      </c>
      <c r="S130" s="1">
        <v>279</v>
      </c>
      <c r="T130" s="1" t="s">
        <v>3484</v>
      </c>
      <c r="U130" s="1" t="s">
        <v>3364</v>
      </c>
      <c r="V130" s="1" t="s">
        <v>3364</v>
      </c>
      <c r="W130" s="1" t="s">
        <v>3335</v>
      </c>
      <c r="X130" s="27">
        <v>41407</v>
      </c>
      <c r="Y130" s="1" t="s">
        <v>3336</v>
      </c>
    </row>
    <row r="131" spans="1:25">
      <c r="A131" s="17">
        <v>1</v>
      </c>
      <c r="B131" s="1" t="s">
        <v>5575</v>
      </c>
      <c r="C131" s="1" t="s">
        <v>1744</v>
      </c>
      <c r="D131" s="18">
        <v>9447817</v>
      </c>
      <c r="E131" s="16">
        <v>0</v>
      </c>
      <c r="F131" s="23" t="s">
        <v>3331</v>
      </c>
      <c r="G131" s="23" t="s">
        <v>3332</v>
      </c>
      <c r="H131" s="23">
        <v>3</v>
      </c>
      <c r="I131" s="23"/>
      <c r="J131" s="23">
        <v>0</v>
      </c>
      <c r="K131" s="23">
        <v>0</v>
      </c>
      <c r="L131" s="41">
        <v>68891.399999999994</v>
      </c>
      <c r="M131" s="1"/>
      <c r="N131" s="27">
        <v>41401</v>
      </c>
      <c r="O131" s="27">
        <v>41404</v>
      </c>
      <c r="P131" s="27">
        <v>41408</v>
      </c>
      <c r="Q131" s="42">
        <f t="shared" si="6"/>
        <v>3</v>
      </c>
      <c r="R131" s="1" t="s">
        <v>3603</v>
      </c>
      <c r="S131" s="1">
        <v>1144</v>
      </c>
      <c r="T131" s="1" t="s">
        <v>3541</v>
      </c>
      <c r="U131" s="1" t="s">
        <v>3541</v>
      </c>
      <c r="V131" s="1" t="s">
        <v>3541</v>
      </c>
      <c r="W131" s="1" t="s">
        <v>3542</v>
      </c>
      <c r="X131" s="27">
        <v>41408</v>
      </c>
      <c r="Y131" s="1" t="s">
        <v>3336</v>
      </c>
    </row>
    <row r="132" spans="1:25">
      <c r="A132" s="17">
        <v>1</v>
      </c>
      <c r="B132" s="1" t="s">
        <v>5576</v>
      </c>
      <c r="C132" s="1" t="s">
        <v>1745</v>
      </c>
      <c r="D132" s="18">
        <v>16951565</v>
      </c>
      <c r="E132" s="16">
        <v>4</v>
      </c>
      <c r="F132" s="23" t="s">
        <v>3331</v>
      </c>
      <c r="G132" s="23" t="s">
        <v>3337</v>
      </c>
      <c r="H132" s="23">
        <v>3</v>
      </c>
      <c r="I132" s="23"/>
      <c r="J132" s="23">
        <v>0</v>
      </c>
      <c r="K132" s="23">
        <v>0</v>
      </c>
      <c r="L132" s="41">
        <v>68902.53</v>
      </c>
      <c r="M132" s="1"/>
      <c r="N132" s="27">
        <v>41401</v>
      </c>
      <c r="O132" s="27">
        <v>41403</v>
      </c>
      <c r="P132" s="27">
        <v>41407</v>
      </c>
      <c r="Q132" s="42">
        <f t="shared" si="6"/>
        <v>2</v>
      </c>
      <c r="R132" s="1" t="s">
        <v>3604</v>
      </c>
      <c r="S132" s="1">
        <v>6867</v>
      </c>
      <c r="T132" s="1" t="s">
        <v>3605</v>
      </c>
      <c r="U132" s="1" t="s">
        <v>3354</v>
      </c>
      <c r="V132" s="1" t="s">
        <v>3354</v>
      </c>
      <c r="W132" s="1" t="s">
        <v>3385</v>
      </c>
      <c r="X132" s="27">
        <v>41404</v>
      </c>
      <c r="Y132" s="1" t="s">
        <v>3336</v>
      </c>
    </row>
    <row r="133" spans="1:25">
      <c r="A133" s="17">
        <v>1</v>
      </c>
      <c r="B133" s="1" t="s">
        <v>5577</v>
      </c>
      <c r="C133" s="1" t="s">
        <v>1746</v>
      </c>
      <c r="D133" s="18">
        <v>9669437</v>
      </c>
      <c r="E133" s="16">
        <v>7</v>
      </c>
      <c r="F133" s="23" t="s">
        <v>3331</v>
      </c>
      <c r="G133" s="23" t="s">
        <v>3337</v>
      </c>
      <c r="H133" s="23">
        <v>3</v>
      </c>
      <c r="I133" s="23"/>
      <c r="J133" s="23">
        <v>0</v>
      </c>
      <c r="K133" s="23">
        <v>0</v>
      </c>
      <c r="L133" s="41">
        <v>68884.200000000012</v>
      </c>
      <c r="M133" s="1"/>
      <c r="N133" s="27">
        <v>41401</v>
      </c>
      <c r="O133" s="27">
        <v>41401</v>
      </c>
      <c r="P133" s="27">
        <v>41404</v>
      </c>
      <c r="Q133" s="42">
        <f t="shared" si="6"/>
        <v>4</v>
      </c>
      <c r="R133" s="1" t="s">
        <v>3606</v>
      </c>
      <c r="S133" s="1">
        <v>778</v>
      </c>
      <c r="T133" s="53" t="s">
        <v>3377</v>
      </c>
      <c r="U133" s="11" t="s">
        <v>3334</v>
      </c>
      <c r="V133" s="53" t="s">
        <v>3377</v>
      </c>
      <c r="W133" s="1" t="s">
        <v>3378</v>
      </c>
      <c r="X133" s="27">
        <v>41404</v>
      </c>
      <c r="Y133" s="1" t="s">
        <v>3336</v>
      </c>
    </row>
    <row r="134" spans="1:25">
      <c r="A134" s="17">
        <v>1</v>
      </c>
      <c r="B134" s="1" t="s">
        <v>5578</v>
      </c>
      <c r="C134" s="1" t="s">
        <v>1747</v>
      </c>
      <c r="D134" s="18">
        <v>16131189</v>
      </c>
      <c r="E134" s="16">
        <v>8</v>
      </c>
      <c r="F134" s="23" t="s">
        <v>3331</v>
      </c>
      <c r="G134" s="23" t="s">
        <v>3332</v>
      </c>
      <c r="H134" s="23">
        <v>3</v>
      </c>
      <c r="I134" s="23"/>
      <c r="J134" s="23">
        <v>0</v>
      </c>
      <c r="K134" s="23">
        <v>0</v>
      </c>
      <c r="L134" s="41">
        <v>68891.399999999994</v>
      </c>
      <c r="M134" s="1"/>
      <c r="N134" s="27">
        <v>41401</v>
      </c>
      <c r="O134" s="27">
        <v>41404</v>
      </c>
      <c r="P134" s="27">
        <v>41408</v>
      </c>
      <c r="Q134" s="42">
        <f t="shared" si="6"/>
        <v>1</v>
      </c>
      <c r="R134" s="1" t="s">
        <v>3607</v>
      </c>
      <c r="S134" s="1">
        <v>1417</v>
      </c>
      <c r="T134" s="1" t="s">
        <v>3399</v>
      </c>
      <c r="U134" s="1" t="s">
        <v>3354</v>
      </c>
      <c r="V134" s="1" t="s">
        <v>3400</v>
      </c>
      <c r="W134" s="1" t="s">
        <v>3378</v>
      </c>
      <c r="X134" s="27">
        <v>41404</v>
      </c>
      <c r="Y134" s="1" t="s">
        <v>3336</v>
      </c>
    </row>
    <row r="135" spans="1:25">
      <c r="A135" s="17">
        <v>1</v>
      </c>
      <c r="B135" s="1" t="s">
        <v>5579</v>
      </c>
      <c r="C135" s="1" t="s">
        <v>1748</v>
      </c>
      <c r="D135" s="18">
        <v>7058289</v>
      </c>
      <c r="E135" s="16">
        <v>9</v>
      </c>
      <c r="F135" s="23" t="s">
        <v>3331</v>
      </c>
      <c r="G135" s="23" t="s">
        <v>3337</v>
      </c>
      <c r="H135" s="23">
        <v>3</v>
      </c>
      <c r="I135" s="23"/>
      <c r="J135" s="23">
        <v>0</v>
      </c>
      <c r="K135" s="23">
        <v>0</v>
      </c>
      <c r="L135" s="41">
        <v>68902.53</v>
      </c>
      <c r="M135" s="1"/>
      <c r="N135" s="27">
        <v>41402</v>
      </c>
      <c r="O135" s="27">
        <v>41403</v>
      </c>
      <c r="P135" s="27">
        <v>41407</v>
      </c>
      <c r="Q135" s="42">
        <f t="shared" si="6"/>
        <v>4</v>
      </c>
      <c r="R135" s="1" t="s">
        <v>3608</v>
      </c>
      <c r="S135" s="1">
        <v>3333</v>
      </c>
      <c r="T135" s="1" t="s">
        <v>3358</v>
      </c>
      <c r="U135" s="11" t="s">
        <v>3334</v>
      </c>
      <c r="V135" s="11" t="s">
        <v>3358</v>
      </c>
      <c r="W135" s="1" t="s">
        <v>3335</v>
      </c>
      <c r="X135" s="27">
        <v>41408</v>
      </c>
      <c r="Y135" s="1" t="s">
        <v>3336</v>
      </c>
    </row>
    <row r="136" spans="1:25">
      <c r="A136" s="17">
        <v>1</v>
      </c>
      <c r="B136" s="1" t="s">
        <v>5580</v>
      </c>
      <c r="C136" s="1" t="s">
        <v>1749</v>
      </c>
      <c r="D136" s="18">
        <v>13108963</v>
      </c>
      <c r="E136" s="16">
        <v>5</v>
      </c>
      <c r="F136" s="23" t="s">
        <v>3331</v>
      </c>
      <c r="G136" s="23" t="s">
        <v>3332</v>
      </c>
      <c r="H136" s="23">
        <v>3</v>
      </c>
      <c r="I136" s="23"/>
      <c r="J136" s="23">
        <v>0</v>
      </c>
      <c r="K136" s="23">
        <v>0</v>
      </c>
      <c r="L136" s="41">
        <v>68893.38</v>
      </c>
      <c r="M136" s="1"/>
      <c r="N136" s="27">
        <v>41402</v>
      </c>
      <c r="O136" s="27">
        <v>41402</v>
      </c>
      <c r="P136" s="27">
        <v>41407</v>
      </c>
      <c r="Q136" s="42">
        <f t="shared" si="6"/>
        <v>3</v>
      </c>
      <c r="R136" s="1" t="s">
        <v>3609</v>
      </c>
      <c r="S136" s="1">
        <v>253</v>
      </c>
      <c r="T136" s="51" t="s">
        <v>3431</v>
      </c>
      <c r="U136" s="51" t="s">
        <v>3431</v>
      </c>
      <c r="V136" s="51" t="s">
        <v>3431</v>
      </c>
      <c r="W136" s="1" t="s">
        <v>3432</v>
      </c>
      <c r="X136" s="27">
        <v>41404</v>
      </c>
      <c r="Y136" s="1" t="s">
        <v>3336</v>
      </c>
    </row>
    <row r="137" spans="1:25">
      <c r="A137" s="17">
        <v>1</v>
      </c>
      <c r="B137" s="1" t="s">
        <v>5581</v>
      </c>
      <c r="C137" s="1" t="s">
        <v>1750</v>
      </c>
      <c r="D137" s="18">
        <v>12682881</v>
      </c>
      <c r="E137" s="16">
        <v>0</v>
      </c>
      <c r="F137" s="23" t="s">
        <v>3331</v>
      </c>
      <c r="G137" s="23" t="s">
        <v>3332</v>
      </c>
      <c r="H137" s="23">
        <v>3</v>
      </c>
      <c r="I137" s="23"/>
      <c r="J137" s="23">
        <v>0</v>
      </c>
      <c r="K137" s="23">
        <v>0</v>
      </c>
      <c r="L137" s="41">
        <v>68902.53</v>
      </c>
      <c r="M137" s="1"/>
      <c r="N137" s="27">
        <v>41402</v>
      </c>
      <c r="O137" s="27">
        <v>41403</v>
      </c>
      <c r="P137" s="27">
        <v>41407</v>
      </c>
      <c r="Q137" s="42">
        <f t="shared" si="6"/>
        <v>4</v>
      </c>
      <c r="R137" s="1" t="s">
        <v>3610</v>
      </c>
      <c r="S137" s="1">
        <v>1940</v>
      </c>
      <c r="T137" s="51" t="s">
        <v>3400</v>
      </c>
      <c r="U137" s="8" t="s">
        <v>3334</v>
      </c>
      <c r="V137" s="51" t="s">
        <v>3400</v>
      </c>
      <c r="W137" s="1" t="s">
        <v>3355</v>
      </c>
      <c r="X137" s="27">
        <v>41408</v>
      </c>
      <c r="Y137" s="1" t="s">
        <v>3336</v>
      </c>
    </row>
    <row r="138" spans="1:25">
      <c r="A138" s="17">
        <v>1</v>
      </c>
      <c r="B138" s="1" t="s">
        <v>5582</v>
      </c>
      <c r="C138" s="1" t="s">
        <v>1751</v>
      </c>
      <c r="D138" s="18">
        <v>6597489</v>
      </c>
      <c r="E138" s="16">
        <v>4</v>
      </c>
      <c r="F138" s="23" t="s">
        <v>3331</v>
      </c>
      <c r="G138" s="23" t="s">
        <v>3332</v>
      </c>
      <c r="H138" s="23">
        <v>3</v>
      </c>
      <c r="I138" s="23"/>
      <c r="J138" s="23">
        <v>0</v>
      </c>
      <c r="K138" s="23">
        <v>0</v>
      </c>
      <c r="L138" s="41">
        <v>68902.53</v>
      </c>
      <c r="M138" s="1"/>
      <c r="N138" s="27">
        <v>41402</v>
      </c>
      <c r="O138" s="27">
        <v>41403</v>
      </c>
      <c r="P138" s="27">
        <v>41407</v>
      </c>
      <c r="Q138" s="42">
        <f t="shared" si="6"/>
        <v>2</v>
      </c>
      <c r="R138" s="1" t="s">
        <v>3504</v>
      </c>
      <c r="S138" s="1">
        <v>216</v>
      </c>
      <c r="T138" s="53" t="s">
        <v>3377</v>
      </c>
      <c r="U138" s="11" t="s">
        <v>3334</v>
      </c>
      <c r="V138" s="53" t="s">
        <v>3377</v>
      </c>
      <c r="W138" s="1" t="s">
        <v>3378</v>
      </c>
      <c r="X138" s="27">
        <v>41404</v>
      </c>
      <c r="Y138" s="1" t="s">
        <v>3336</v>
      </c>
    </row>
    <row r="139" spans="1:25">
      <c r="A139" s="17">
        <v>1</v>
      </c>
      <c r="B139" s="1" t="s">
        <v>5583</v>
      </c>
      <c r="C139" s="1" t="s">
        <v>1752</v>
      </c>
      <c r="D139" s="18">
        <v>12851919</v>
      </c>
      <c r="E139" s="16" t="s">
        <v>3319</v>
      </c>
      <c r="F139" s="23" t="s">
        <v>3331</v>
      </c>
      <c r="G139" s="23" t="s">
        <v>3332</v>
      </c>
      <c r="H139" s="23">
        <v>3</v>
      </c>
      <c r="I139" s="23"/>
      <c r="J139" s="23">
        <v>0</v>
      </c>
      <c r="K139" s="23">
        <v>0</v>
      </c>
      <c r="L139" s="41">
        <v>68891.399999999994</v>
      </c>
      <c r="M139" s="1"/>
      <c r="N139" s="27">
        <v>41402</v>
      </c>
      <c r="O139" s="27">
        <v>41404</v>
      </c>
      <c r="P139" s="27">
        <v>41408</v>
      </c>
      <c r="Q139" s="42">
        <f t="shared" si="6"/>
        <v>2</v>
      </c>
      <c r="R139" s="1" t="s">
        <v>3611</v>
      </c>
      <c r="S139" s="1">
        <v>1754</v>
      </c>
      <c r="T139" s="1" t="s">
        <v>3437</v>
      </c>
      <c r="U139" s="1" t="s">
        <v>3431</v>
      </c>
      <c r="V139" s="1" t="s">
        <v>3431</v>
      </c>
      <c r="W139" s="1" t="s">
        <v>3432</v>
      </c>
      <c r="X139" s="27">
        <v>41407</v>
      </c>
      <c r="Y139" s="1" t="s">
        <v>3336</v>
      </c>
    </row>
    <row r="140" spans="1:25">
      <c r="A140" s="17">
        <v>1</v>
      </c>
      <c r="B140" s="1" t="s">
        <v>5584</v>
      </c>
      <c r="C140" s="1" t="s">
        <v>1753</v>
      </c>
      <c r="D140" s="18">
        <v>13550608</v>
      </c>
      <c r="E140" s="16">
        <v>7</v>
      </c>
      <c r="F140" s="23" t="s">
        <v>3331</v>
      </c>
      <c r="G140" s="23" t="s">
        <v>3332</v>
      </c>
      <c r="H140" s="23">
        <v>3</v>
      </c>
      <c r="I140" s="23"/>
      <c r="J140" s="23">
        <v>0</v>
      </c>
      <c r="K140" s="23">
        <v>0</v>
      </c>
      <c r="L140" s="41">
        <v>68857.98</v>
      </c>
      <c r="M140" s="1"/>
      <c r="N140" s="27">
        <v>41404</v>
      </c>
      <c r="O140" s="27">
        <v>41407</v>
      </c>
      <c r="P140" s="27">
        <v>41409</v>
      </c>
      <c r="Q140" s="42">
        <f t="shared" si="6"/>
        <v>4</v>
      </c>
      <c r="R140" s="1" t="s">
        <v>3612</v>
      </c>
      <c r="S140" s="1">
        <v>1886</v>
      </c>
      <c r="T140" s="1" t="s">
        <v>3437</v>
      </c>
      <c r="U140" s="1" t="s">
        <v>3431</v>
      </c>
      <c r="V140" s="1" t="s">
        <v>3431</v>
      </c>
      <c r="W140" s="1" t="s">
        <v>3432</v>
      </c>
      <c r="X140" s="27">
        <v>41410</v>
      </c>
      <c r="Y140" s="1" t="s">
        <v>3336</v>
      </c>
    </row>
    <row r="141" spans="1:25">
      <c r="A141" s="17">
        <v>1</v>
      </c>
      <c r="B141" s="1" t="s">
        <v>5585</v>
      </c>
      <c r="C141" s="1" t="s">
        <v>1754</v>
      </c>
      <c r="D141" s="18">
        <v>12122253</v>
      </c>
      <c r="E141" s="16">
        <v>1</v>
      </c>
      <c r="F141" s="23" t="s">
        <v>3331</v>
      </c>
      <c r="G141" s="23" t="s">
        <v>3332</v>
      </c>
      <c r="H141" s="23">
        <v>3</v>
      </c>
      <c r="I141" s="23"/>
      <c r="J141" s="23">
        <v>0</v>
      </c>
      <c r="K141" s="23">
        <v>0</v>
      </c>
      <c r="L141" s="41">
        <v>68857.98</v>
      </c>
      <c r="M141" s="1"/>
      <c r="N141" s="27">
        <v>41404</v>
      </c>
      <c r="O141" s="27">
        <v>41407</v>
      </c>
      <c r="P141" s="27">
        <v>41409</v>
      </c>
      <c r="Q141" s="42">
        <f t="shared" si="6"/>
        <v>4</v>
      </c>
      <c r="R141" s="1" t="s">
        <v>3613</v>
      </c>
      <c r="S141" s="1">
        <v>7754</v>
      </c>
      <c r="T141" s="1" t="s">
        <v>3365</v>
      </c>
      <c r="U141" s="11" t="s">
        <v>3334</v>
      </c>
      <c r="V141" s="1" t="s">
        <v>3365</v>
      </c>
      <c r="W141" s="1" t="s">
        <v>3366</v>
      </c>
      <c r="X141" s="27">
        <v>41410</v>
      </c>
      <c r="Y141" s="1" t="s">
        <v>3336</v>
      </c>
    </row>
    <row r="142" spans="1:25">
      <c r="A142" s="17">
        <v>1</v>
      </c>
      <c r="B142" s="1" t="s">
        <v>5586</v>
      </c>
      <c r="C142" s="1" t="s">
        <v>1755</v>
      </c>
      <c r="D142" s="18">
        <v>77950210</v>
      </c>
      <c r="E142" s="128">
        <v>4</v>
      </c>
      <c r="F142" s="1" t="s">
        <v>3331</v>
      </c>
      <c r="G142" s="1" t="s">
        <v>3614</v>
      </c>
      <c r="H142" s="1">
        <f>(1.4+(E142*0.04%))</f>
        <v>1.4016</v>
      </c>
      <c r="I142" s="1"/>
      <c r="J142" s="23">
        <v>0</v>
      </c>
      <c r="K142" s="23">
        <v>0</v>
      </c>
      <c r="L142" s="41">
        <v>101909.81039999999</v>
      </c>
      <c r="M142" s="1"/>
      <c r="N142" s="27">
        <v>41404</v>
      </c>
      <c r="O142" s="27">
        <v>41407</v>
      </c>
      <c r="P142" s="27">
        <v>41409</v>
      </c>
      <c r="Q142" s="42">
        <f t="shared" si="6"/>
        <v>3</v>
      </c>
      <c r="R142" s="1" t="s">
        <v>3615</v>
      </c>
      <c r="S142" s="1">
        <v>5336</v>
      </c>
      <c r="T142" s="53" t="s">
        <v>3377</v>
      </c>
      <c r="U142" s="11" t="s">
        <v>3334</v>
      </c>
      <c r="V142" s="53" t="s">
        <v>3377</v>
      </c>
      <c r="W142" s="1" t="s">
        <v>3378</v>
      </c>
      <c r="X142" s="27">
        <v>41409</v>
      </c>
      <c r="Y142" s="1" t="s">
        <v>3336</v>
      </c>
    </row>
    <row r="143" spans="1:25">
      <c r="A143" s="17">
        <v>1</v>
      </c>
      <c r="B143" s="1" t="s">
        <v>5587</v>
      </c>
      <c r="C143" s="1" t="s">
        <v>1756</v>
      </c>
      <c r="D143" s="18">
        <v>5544373</v>
      </c>
      <c r="E143" s="16">
        <v>4</v>
      </c>
      <c r="F143" s="23" t="s">
        <v>3331</v>
      </c>
      <c r="G143" s="23" t="s">
        <v>3337</v>
      </c>
      <c r="H143" s="23">
        <v>3</v>
      </c>
      <c r="I143" s="23"/>
      <c r="J143" s="23">
        <v>0</v>
      </c>
      <c r="K143" s="23">
        <v>0</v>
      </c>
      <c r="L143" s="41">
        <v>68857.98</v>
      </c>
      <c r="M143" s="1"/>
      <c r="N143" s="27">
        <v>41404</v>
      </c>
      <c r="O143" s="27">
        <v>41407</v>
      </c>
      <c r="P143" s="27">
        <v>41410</v>
      </c>
      <c r="Q143" s="42">
        <f t="shared" si="6"/>
        <v>1</v>
      </c>
      <c r="R143" s="1" t="s">
        <v>3616</v>
      </c>
      <c r="S143" s="1">
        <v>7168</v>
      </c>
      <c r="T143" s="1" t="s">
        <v>3358</v>
      </c>
      <c r="U143" s="11" t="s">
        <v>3334</v>
      </c>
      <c r="V143" s="11" t="s">
        <v>3358</v>
      </c>
      <c r="W143" s="1" t="s">
        <v>3335</v>
      </c>
      <c r="X143" s="27">
        <v>41407</v>
      </c>
      <c r="Y143" s="1" t="s">
        <v>3336</v>
      </c>
    </row>
    <row r="144" spans="1:25">
      <c r="A144" s="17">
        <v>1</v>
      </c>
      <c r="B144" s="1" t="s">
        <v>5588</v>
      </c>
      <c r="C144" s="1" t="s">
        <v>1757</v>
      </c>
      <c r="D144" s="18">
        <v>10906897</v>
      </c>
      <c r="E144" s="16">
        <v>7</v>
      </c>
      <c r="F144" s="23" t="s">
        <v>3331</v>
      </c>
      <c r="G144" s="23" t="s">
        <v>3332</v>
      </c>
      <c r="H144" s="23">
        <v>3</v>
      </c>
      <c r="I144" s="23"/>
      <c r="J144" s="23">
        <v>0</v>
      </c>
      <c r="K144" s="23">
        <v>0</v>
      </c>
      <c r="L144" s="41">
        <v>68857.98</v>
      </c>
      <c r="M144" s="1"/>
      <c r="N144" s="27">
        <v>41404</v>
      </c>
      <c r="O144" s="27">
        <v>41407</v>
      </c>
      <c r="P144" s="27">
        <v>41409</v>
      </c>
      <c r="Q144" s="42">
        <f t="shared" si="6"/>
        <v>3</v>
      </c>
      <c r="R144" s="1" t="s">
        <v>3617</v>
      </c>
      <c r="S144" s="1">
        <v>7801</v>
      </c>
      <c r="T144" s="1" t="s">
        <v>3365</v>
      </c>
      <c r="U144" s="11" t="s">
        <v>3334</v>
      </c>
      <c r="V144" s="1" t="s">
        <v>3365</v>
      </c>
      <c r="W144" s="1" t="s">
        <v>3366</v>
      </c>
      <c r="X144" s="27">
        <v>41409</v>
      </c>
      <c r="Y144" s="1" t="s">
        <v>3336</v>
      </c>
    </row>
    <row r="145" spans="1:25">
      <c r="A145" s="17">
        <v>1</v>
      </c>
      <c r="B145" s="1" t="s">
        <v>5589</v>
      </c>
      <c r="C145" s="1" t="s">
        <v>1758</v>
      </c>
      <c r="D145" s="18">
        <v>10379833</v>
      </c>
      <c r="E145" s="16">
        <v>7</v>
      </c>
      <c r="F145" s="23" t="s">
        <v>3331</v>
      </c>
      <c r="G145" s="23" t="s">
        <v>3332</v>
      </c>
      <c r="H145" s="23">
        <v>3</v>
      </c>
      <c r="I145" s="23"/>
      <c r="J145" s="23">
        <v>0</v>
      </c>
      <c r="K145" s="23">
        <v>0</v>
      </c>
      <c r="L145" s="41">
        <v>68846.850000000006</v>
      </c>
      <c r="M145" s="1"/>
      <c r="N145" s="27">
        <v>41407</v>
      </c>
      <c r="O145" s="27">
        <v>41408</v>
      </c>
      <c r="P145" s="27">
        <v>41411</v>
      </c>
      <c r="Q145" s="42">
        <f t="shared" si="6"/>
        <v>2</v>
      </c>
      <c r="R145" s="1" t="s">
        <v>3618</v>
      </c>
      <c r="S145" s="1">
        <v>5541</v>
      </c>
      <c r="T145" s="1" t="s">
        <v>3390</v>
      </c>
      <c r="U145" s="1" t="s">
        <v>3364</v>
      </c>
      <c r="V145" s="1" t="s">
        <v>3391</v>
      </c>
      <c r="W145" s="1" t="s">
        <v>3378</v>
      </c>
      <c r="X145" s="27">
        <v>41409</v>
      </c>
      <c r="Y145" s="1" t="s">
        <v>3336</v>
      </c>
    </row>
    <row r="146" spans="1:25">
      <c r="A146" s="17">
        <v>1</v>
      </c>
      <c r="B146" s="1" t="s">
        <v>5590</v>
      </c>
      <c r="C146" s="1" t="s">
        <v>1693</v>
      </c>
      <c r="D146" s="18">
        <v>5537788</v>
      </c>
      <c r="E146" s="16" t="s">
        <v>3319</v>
      </c>
      <c r="F146" s="23" t="s">
        <v>3331</v>
      </c>
      <c r="G146" s="23" t="s">
        <v>3332</v>
      </c>
      <c r="H146" s="23">
        <v>3</v>
      </c>
      <c r="I146" s="23"/>
      <c r="J146" s="23">
        <v>0</v>
      </c>
      <c r="K146" s="23">
        <v>0</v>
      </c>
      <c r="L146" s="41">
        <v>68824.59</v>
      </c>
      <c r="M146" s="1"/>
      <c r="N146" s="27">
        <v>41409</v>
      </c>
      <c r="O146" s="27">
        <v>41410</v>
      </c>
      <c r="P146" s="27">
        <v>41414</v>
      </c>
      <c r="Q146" s="42">
        <f t="shared" si="6"/>
        <v>2</v>
      </c>
      <c r="R146" s="1" t="s">
        <v>3619</v>
      </c>
      <c r="S146" s="1">
        <v>350</v>
      </c>
      <c r="T146" s="1" t="s">
        <v>3363</v>
      </c>
      <c r="U146" s="1" t="s">
        <v>3364</v>
      </c>
      <c r="V146" s="1" t="s">
        <v>3365</v>
      </c>
      <c r="W146" s="1" t="s">
        <v>3366</v>
      </c>
      <c r="X146" s="27">
        <v>41411</v>
      </c>
      <c r="Y146" s="1" t="s">
        <v>3336</v>
      </c>
    </row>
    <row r="147" spans="1:25">
      <c r="A147" s="17">
        <v>1</v>
      </c>
      <c r="B147" s="1" t="s">
        <v>5591</v>
      </c>
      <c r="C147" s="1" t="s">
        <v>1759</v>
      </c>
      <c r="D147" s="18">
        <v>8710470</v>
      </c>
      <c r="E147" s="16">
        <v>2</v>
      </c>
      <c r="F147" s="23" t="s">
        <v>3331</v>
      </c>
      <c r="G147" s="23" t="s">
        <v>3332</v>
      </c>
      <c r="H147" s="23">
        <v>3</v>
      </c>
      <c r="I147" s="23"/>
      <c r="J147" s="23">
        <v>0</v>
      </c>
      <c r="K147" s="23">
        <v>0</v>
      </c>
      <c r="L147" s="41">
        <v>68824.59</v>
      </c>
      <c r="M147" s="1"/>
      <c r="N147" s="27">
        <v>41409</v>
      </c>
      <c r="O147" s="27">
        <v>41410</v>
      </c>
      <c r="P147" s="27">
        <v>41415</v>
      </c>
      <c r="Q147" s="42">
        <f t="shared" si="6"/>
        <v>3</v>
      </c>
      <c r="R147" s="1" t="s">
        <v>3620</v>
      </c>
      <c r="S147" s="1">
        <v>444</v>
      </c>
      <c r="T147" s="1" t="s">
        <v>3334</v>
      </c>
      <c r="U147" s="1" t="s">
        <v>3344</v>
      </c>
      <c r="V147" s="1" t="s">
        <v>3344</v>
      </c>
      <c r="W147" s="1" t="s">
        <v>3345</v>
      </c>
      <c r="X147" s="27">
        <v>41414</v>
      </c>
      <c r="Y147" s="1" t="s">
        <v>3336</v>
      </c>
    </row>
    <row r="148" spans="1:25">
      <c r="A148" s="17">
        <v>1</v>
      </c>
      <c r="B148" s="1" t="s">
        <v>5592</v>
      </c>
      <c r="C148" s="1" t="s">
        <v>1760</v>
      </c>
      <c r="D148" s="18">
        <v>16726245</v>
      </c>
      <c r="E148" s="16">
        <v>7</v>
      </c>
      <c r="F148" s="23" t="s">
        <v>3331</v>
      </c>
      <c r="G148" s="23" t="s">
        <v>3332</v>
      </c>
      <c r="H148" s="23">
        <v>3</v>
      </c>
      <c r="I148" s="23"/>
      <c r="J148" s="23">
        <v>0</v>
      </c>
      <c r="K148" s="23">
        <v>0</v>
      </c>
      <c r="L148" s="41">
        <v>68824.59</v>
      </c>
      <c r="M148" s="1"/>
      <c r="N148" s="27">
        <v>41409</v>
      </c>
      <c r="O148" s="27">
        <v>41410</v>
      </c>
      <c r="P148" s="27">
        <v>41416</v>
      </c>
      <c r="Q148" s="42">
        <f t="shared" si="6"/>
        <v>2</v>
      </c>
      <c r="R148" s="1" t="s">
        <v>3621</v>
      </c>
      <c r="S148" s="1">
        <v>1180</v>
      </c>
      <c r="T148" s="1" t="s">
        <v>3541</v>
      </c>
      <c r="U148" s="1" t="s">
        <v>3541</v>
      </c>
      <c r="V148" s="1" t="s">
        <v>3541</v>
      </c>
      <c r="W148" s="1" t="s">
        <v>3542</v>
      </c>
      <c r="X148" s="27">
        <v>41411</v>
      </c>
      <c r="Y148" s="1" t="s">
        <v>3336</v>
      </c>
    </row>
    <row r="149" spans="1:25">
      <c r="A149" s="17">
        <v>1</v>
      </c>
      <c r="B149" s="1" t="s">
        <v>5593</v>
      </c>
      <c r="C149" s="1" t="s">
        <v>1761</v>
      </c>
      <c r="D149" s="18">
        <v>8234990</v>
      </c>
      <c r="E149" s="16">
        <v>1</v>
      </c>
      <c r="F149" s="23" t="s">
        <v>3331</v>
      </c>
      <c r="G149" s="23" t="s">
        <v>3332</v>
      </c>
      <c r="H149" s="23">
        <v>3</v>
      </c>
      <c r="I149" s="23"/>
      <c r="J149" s="23">
        <v>0</v>
      </c>
      <c r="K149" s="23">
        <v>0</v>
      </c>
      <c r="L149" s="41">
        <v>68813.459999999992</v>
      </c>
      <c r="M149" s="1"/>
      <c r="N149" s="27">
        <v>41409</v>
      </c>
      <c r="O149" s="27">
        <v>41411</v>
      </c>
      <c r="P149" s="27">
        <v>41416</v>
      </c>
      <c r="Q149" s="42">
        <f t="shared" si="6"/>
        <v>2</v>
      </c>
      <c r="R149" s="1" t="s">
        <v>3622</v>
      </c>
      <c r="S149" s="1">
        <v>1315</v>
      </c>
      <c r="T149" s="1" t="s">
        <v>3404</v>
      </c>
      <c r="U149" s="1" t="s">
        <v>3364</v>
      </c>
      <c r="V149" s="1" t="s">
        <v>3364</v>
      </c>
      <c r="W149" s="1" t="s">
        <v>3335</v>
      </c>
      <c r="X149" s="27">
        <v>41414</v>
      </c>
      <c r="Y149" s="1" t="s">
        <v>3336</v>
      </c>
    </row>
    <row r="150" spans="1:25">
      <c r="A150" s="17">
        <v>1</v>
      </c>
      <c r="B150" s="1" t="s">
        <v>5594</v>
      </c>
      <c r="C150" s="1" t="s">
        <v>1762</v>
      </c>
      <c r="D150" s="18">
        <v>13732036</v>
      </c>
      <c r="E150" s="16">
        <v>3</v>
      </c>
      <c r="F150" s="23" t="s">
        <v>3331</v>
      </c>
      <c r="G150" s="23" t="s">
        <v>3337</v>
      </c>
      <c r="H150" s="23">
        <v>3</v>
      </c>
      <c r="I150" s="23"/>
      <c r="J150" s="23">
        <v>0</v>
      </c>
      <c r="K150" s="23">
        <v>0</v>
      </c>
      <c r="L150" s="41">
        <v>68780.100000000006</v>
      </c>
      <c r="M150" s="1"/>
      <c r="N150" s="27">
        <v>41410</v>
      </c>
      <c r="O150" s="27">
        <v>41414</v>
      </c>
      <c r="P150" s="27">
        <v>41417</v>
      </c>
      <c r="Q150" s="42">
        <f t="shared" si="6"/>
        <v>4</v>
      </c>
      <c r="R150" s="1" t="s">
        <v>3623</v>
      </c>
      <c r="S150" s="1">
        <v>2989</v>
      </c>
      <c r="T150" s="1" t="s">
        <v>3358</v>
      </c>
      <c r="U150" s="11" t="s">
        <v>3334</v>
      </c>
      <c r="V150" s="11" t="s">
        <v>3358</v>
      </c>
      <c r="W150" s="1" t="s">
        <v>3335</v>
      </c>
      <c r="X150" s="27">
        <v>41417</v>
      </c>
      <c r="Y150" s="1" t="s">
        <v>3336</v>
      </c>
    </row>
    <row r="151" spans="1:25">
      <c r="A151" s="17">
        <v>1</v>
      </c>
      <c r="B151" s="1" t="s">
        <v>5595</v>
      </c>
      <c r="C151" s="1" t="s">
        <v>1763</v>
      </c>
      <c r="D151" s="18">
        <v>76646400</v>
      </c>
      <c r="E151" s="16">
        <v>9</v>
      </c>
      <c r="F151" s="23" t="s">
        <v>3331</v>
      </c>
      <c r="G151" s="23" t="s">
        <v>3337</v>
      </c>
      <c r="H151" s="23">
        <v>3</v>
      </c>
      <c r="I151" s="23"/>
      <c r="J151" s="23">
        <v>0</v>
      </c>
      <c r="K151" s="23">
        <v>0</v>
      </c>
      <c r="L151" s="41">
        <v>68780.100000000006</v>
      </c>
      <c r="M151" s="1"/>
      <c r="N151" s="27">
        <v>41410</v>
      </c>
      <c r="O151" s="27">
        <v>41414</v>
      </c>
      <c r="P151" s="27">
        <v>41418</v>
      </c>
      <c r="Q151" s="42">
        <f t="shared" si="6"/>
        <v>6</v>
      </c>
      <c r="R151" s="1" t="s">
        <v>3624</v>
      </c>
      <c r="S151" s="1">
        <v>66</v>
      </c>
      <c r="T151" s="1" t="s">
        <v>3358</v>
      </c>
      <c r="U151" s="11" t="s">
        <v>3334</v>
      </c>
      <c r="V151" s="11" t="s">
        <v>3358</v>
      </c>
      <c r="W151" s="1" t="s">
        <v>3335</v>
      </c>
      <c r="X151" s="27">
        <v>41421</v>
      </c>
      <c r="Y151" s="1" t="s">
        <v>3336</v>
      </c>
    </row>
    <row r="152" spans="1:25">
      <c r="A152" s="17">
        <v>1</v>
      </c>
      <c r="B152" s="1" t="s">
        <v>5596</v>
      </c>
      <c r="C152" s="1" t="s">
        <v>1764</v>
      </c>
      <c r="D152" s="18">
        <v>76209194</v>
      </c>
      <c r="E152" s="16">
        <v>1</v>
      </c>
      <c r="F152" s="23" t="s">
        <v>3331</v>
      </c>
      <c r="G152" s="23" t="s">
        <v>3332</v>
      </c>
      <c r="H152" s="23">
        <v>3</v>
      </c>
      <c r="I152" s="23"/>
      <c r="J152" s="23">
        <v>0</v>
      </c>
      <c r="K152" s="23">
        <v>0</v>
      </c>
      <c r="L152" s="41">
        <v>68780.100000000006</v>
      </c>
      <c r="M152" s="1"/>
      <c r="N152" s="27">
        <v>41410</v>
      </c>
      <c r="O152" s="27">
        <v>41414</v>
      </c>
      <c r="P152" s="27">
        <v>41416</v>
      </c>
      <c r="Q152" s="42">
        <f t="shared" ref="Q152:Q215" si="10">NETWORKDAYS(O152,X152)</f>
        <v>3</v>
      </c>
      <c r="R152" s="1" t="s">
        <v>3625</v>
      </c>
      <c r="S152" s="1">
        <v>8080</v>
      </c>
      <c r="T152" s="51" t="s">
        <v>3353</v>
      </c>
      <c r="U152" s="1" t="s">
        <v>3354</v>
      </c>
      <c r="V152" s="51" t="s">
        <v>3353</v>
      </c>
      <c r="W152" s="1" t="s">
        <v>3355</v>
      </c>
      <c r="X152" s="27">
        <v>41416</v>
      </c>
      <c r="Y152" s="1" t="s">
        <v>3336</v>
      </c>
    </row>
    <row r="153" spans="1:25">
      <c r="A153" s="17">
        <v>1</v>
      </c>
      <c r="B153" s="1" t="s">
        <v>5597</v>
      </c>
      <c r="C153" s="1" t="s">
        <v>1765</v>
      </c>
      <c r="D153" s="18">
        <v>9211140</v>
      </c>
      <c r="E153" s="16">
        <v>7</v>
      </c>
      <c r="F153" s="23" t="s">
        <v>3331</v>
      </c>
      <c r="G153" s="23" t="s">
        <v>3332</v>
      </c>
      <c r="H153" s="23">
        <v>0</v>
      </c>
      <c r="I153" s="23"/>
      <c r="J153" s="23">
        <v>0</v>
      </c>
      <c r="K153" s="23">
        <v>0</v>
      </c>
      <c r="L153" s="1">
        <v>0</v>
      </c>
      <c r="M153" s="1"/>
      <c r="N153" s="27">
        <v>41410</v>
      </c>
      <c r="O153" s="1"/>
      <c r="P153" s="1"/>
      <c r="Q153" s="42">
        <f t="shared" si="10"/>
        <v>0</v>
      </c>
      <c r="R153" s="1" t="s">
        <v>3626</v>
      </c>
      <c r="S153" s="1">
        <v>392</v>
      </c>
      <c r="T153" s="1" t="s">
        <v>3400</v>
      </c>
      <c r="U153" s="1"/>
      <c r="V153" s="1"/>
      <c r="W153" s="1"/>
      <c r="X153" s="1"/>
      <c r="Y153" s="1" t="s">
        <v>3405</v>
      </c>
    </row>
    <row r="154" spans="1:25">
      <c r="A154" s="17">
        <v>1</v>
      </c>
      <c r="B154" s="1" t="s">
        <v>5598</v>
      </c>
      <c r="C154" s="1" t="s">
        <v>1766</v>
      </c>
      <c r="D154" s="18">
        <v>12032560</v>
      </c>
      <c r="E154" s="16">
        <v>4</v>
      </c>
      <c r="F154" s="23" t="s">
        <v>3331</v>
      </c>
      <c r="G154" s="23" t="s">
        <v>3337</v>
      </c>
      <c r="H154" s="23">
        <v>3</v>
      </c>
      <c r="I154" s="23"/>
      <c r="J154" s="23">
        <v>0</v>
      </c>
      <c r="K154" s="23">
        <v>0</v>
      </c>
      <c r="L154" s="41">
        <v>68824.59</v>
      </c>
      <c r="M154" s="1"/>
      <c r="N154" s="27">
        <v>41410</v>
      </c>
      <c r="O154" s="27">
        <v>41410</v>
      </c>
      <c r="P154" s="27">
        <v>41414</v>
      </c>
      <c r="Q154" s="42">
        <f t="shared" si="10"/>
        <v>3</v>
      </c>
      <c r="R154" s="1" t="s">
        <v>3627</v>
      </c>
      <c r="S154" s="1">
        <v>3003</v>
      </c>
      <c r="T154" s="1" t="s">
        <v>3461</v>
      </c>
      <c r="U154" s="1" t="s">
        <v>3462</v>
      </c>
      <c r="V154" s="1" t="s">
        <v>3462</v>
      </c>
      <c r="W154" s="1" t="s">
        <v>3350</v>
      </c>
      <c r="X154" s="27">
        <v>41414</v>
      </c>
      <c r="Y154" s="1" t="s">
        <v>3336</v>
      </c>
    </row>
    <row r="155" spans="1:25">
      <c r="A155" s="17">
        <v>1</v>
      </c>
      <c r="B155" s="1" t="s">
        <v>5599</v>
      </c>
      <c r="C155" s="1" t="s">
        <v>1767</v>
      </c>
      <c r="D155" s="18">
        <v>9696835</v>
      </c>
      <c r="E155" s="16">
        <v>3</v>
      </c>
      <c r="F155" s="23" t="s">
        <v>3331</v>
      </c>
      <c r="G155" s="23" t="s">
        <v>3332</v>
      </c>
      <c r="H155" s="23">
        <v>3</v>
      </c>
      <c r="I155" s="23"/>
      <c r="J155" s="23">
        <v>0</v>
      </c>
      <c r="K155" s="23">
        <v>0</v>
      </c>
      <c r="L155" s="41">
        <v>68757.84</v>
      </c>
      <c r="M155" s="1"/>
      <c r="N155" s="27">
        <v>41416</v>
      </c>
      <c r="O155" s="27">
        <v>41416</v>
      </c>
      <c r="P155" s="27">
        <v>41421</v>
      </c>
      <c r="Q155" s="42">
        <f t="shared" si="10"/>
        <v>4</v>
      </c>
      <c r="R155" s="1" t="s">
        <v>3628</v>
      </c>
      <c r="S155" s="1">
        <v>9091</v>
      </c>
      <c r="T155" s="1" t="s">
        <v>3365</v>
      </c>
      <c r="U155" s="11" t="s">
        <v>3334</v>
      </c>
      <c r="V155" s="1" t="s">
        <v>3365</v>
      </c>
      <c r="W155" s="1" t="s">
        <v>3366</v>
      </c>
      <c r="X155" s="27">
        <v>41421</v>
      </c>
      <c r="Y155" s="1" t="s">
        <v>3336</v>
      </c>
    </row>
    <row r="156" spans="1:25">
      <c r="A156" s="17">
        <v>1</v>
      </c>
      <c r="B156" s="1" t="s">
        <v>5600</v>
      </c>
      <c r="C156" s="1" t="s">
        <v>1768</v>
      </c>
      <c r="D156" s="18">
        <v>15270106</v>
      </c>
      <c r="E156" s="16">
        <v>3</v>
      </c>
      <c r="F156" s="23" t="s">
        <v>3331</v>
      </c>
      <c r="G156" s="23" t="s">
        <v>3332</v>
      </c>
      <c r="H156" s="23">
        <v>3</v>
      </c>
      <c r="I156" s="23"/>
      <c r="J156" s="23">
        <v>0</v>
      </c>
      <c r="K156" s="23">
        <v>0</v>
      </c>
      <c r="L156" s="41">
        <v>68813.459999999992</v>
      </c>
      <c r="M156" s="1"/>
      <c r="N156" s="27">
        <v>41410</v>
      </c>
      <c r="O156" s="27">
        <v>41411</v>
      </c>
      <c r="P156" s="27">
        <v>41416</v>
      </c>
      <c r="Q156" s="42">
        <f t="shared" si="10"/>
        <v>4</v>
      </c>
      <c r="R156" s="1" t="s">
        <v>3629</v>
      </c>
      <c r="S156" s="1">
        <v>237</v>
      </c>
      <c r="T156" s="1" t="s">
        <v>3437</v>
      </c>
      <c r="U156" s="1" t="s">
        <v>3431</v>
      </c>
      <c r="V156" s="1" t="s">
        <v>3431</v>
      </c>
      <c r="W156" s="1" t="s">
        <v>3432</v>
      </c>
      <c r="X156" s="27">
        <v>41416</v>
      </c>
      <c r="Y156" s="1" t="s">
        <v>3336</v>
      </c>
    </row>
    <row r="157" spans="1:25">
      <c r="A157" s="17">
        <v>1</v>
      </c>
      <c r="B157" s="1" t="s">
        <v>5601</v>
      </c>
      <c r="C157" s="1" t="s">
        <v>1769</v>
      </c>
      <c r="D157" s="18">
        <v>8576666</v>
      </c>
      <c r="E157" s="16" t="s">
        <v>3319</v>
      </c>
      <c r="F157" s="23" t="s">
        <v>3331</v>
      </c>
      <c r="G157" s="23" t="s">
        <v>3332</v>
      </c>
      <c r="H157" s="23">
        <v>3</v>
      </c>
      <c r="I157" s="23"/>
      <c r="J157" s="23">
        <v>0</v>
      </c>
      <c r="K157" s="23">
        <v>0</v>
      </c>
      <c r="L157" s="41">
        <v>68780.100000000006</v>
      </c>
      <c r="M157" s="1"/>
      <c r="N157" s="27">
        <v>41410</v>
      </c>
      <c r="O157" s="27">
        <v>41414</v>
      </c>
      <c r="P157" s="27">
        <v>41416</v>
      </c>
      <c r="Q157" s="42">
        <f t="shared" si="10"/>
        <v>2</v>
      </c>
      <c r="R157" s="1" t="s">
        <v>3630</v>
      </c>
      <c r="S157" s="1">
        <v>4607</v>
      </c>
      <c r="T157" s="1" t="s">
        <v>3363</v>
      </c>
      <c r="U157" s="1" t="s">
        <v>3364</v>
      </c>
      <c r="V157" s="1" t="s">
        <v>3365</v>
      </c>
      <c r="W157" s="1" t="s">
        <v>3366</v>
      </c>
      <c r="X157" s="27">
        <v>41415</v>
      </c>
      <c r="Y157" s="1" t="s">
        <v>3336</v>
      </c>
    </row>
    <row r="158" spans="1:25">
      <c r="A158" s="17">
        <v>1</v>
      </c>
      <c r="B158" s="1" t="s">
        <v>5602</v>
      </c>
      <c r="C158" s="1" t="s">
        <v>1770</v>
      </c>
      <c r="D158" s="18">
        <v>9251309</v>
      </c>
      <c r="E158" s="16">
        <v>2</v>
      </c>
      <c r="F158" s="23" t="s">
        <v>3331</v>
      </c>
      <c r="G158" s="23" t="s">
        <v>3332</v>
      </c>
      <c r="H158" s="23">
        <v>3</v>
      </c>
      <c r="I158" s="23"/>
      <c r="J158" s="23">
        <v>0</v>
      </c>
      <c r="K158" s="23">
        <v>0</v>
      </c>
      <c r="L158" s="41">
        <v>68757.84</v>
      </c>
      <c r="M158" s="1"/>
      <c r="N158" s="27">
        <v>41410</v>
      </c>
      <c r="O158" s="27">
        <v>41416</v>
      </c>
      <c r="P158" s="27">
        <v>41416</v>
      </c>
      <c r="Q158" s="42">
        <f t="shared" si="10"/>
        <v>1</v>
      </c>
      <c r="R158" s="1" t="s">
        <v>3631</v>
      </c>
      <c r="S158" s="1">
        <v>5560</v>
      </c>
      <c r="T158" s="1" t="s">
        <v>3390</v>
      </c>
      <c r="U158" s="1" t="s">
        <v>3364</v>
      </c>
      <c r="V158" s="1" t="s">
        <v>3391</v>
      </c>
      <c r="W158" s="1" t="s">
        <v>3378</v>
      </c>
      <c r="X158" s="27">
        <v>41416</v>
      </c>
      <c r="Y158" s="1" t="s">
        <v>3336</v>
      </c>
    </row>
    <row r="159" spans="1:25">
      <c r="A159" s="17">
        <v>1</v>
      </c>
      <c r="B159" s="1" t="s">
        <v>5603</v>
      </c>
      <c r="C159" s="1" t="s">
        <v>1771</v>
      </c>
      <c r="D159" s="18">
        <v>9973222</v>
      </c>
      <c r="E159" s="16">
        <v>9</v>
      </c>
      <c r="F159" s="23" t="s">
        <v>3331</v>
      </c>
      <c r="G159" s="23" t="s">
        <v>3332</v>
      </c>
      <c r="H159" s="23">
        <v>3</v>
      </c>
      <c r="I159" s="23"/>
      <c r="J159" s="23">
        <v>0</v>
      </c>
      <c r="K159" s="23">
        <v>0</v>
      </c>
      <c r="L159" s="41">
        <v>68757.84</v>
      </c>
      <c r="M159" s="1"/>
      <c r="N159" s="27">
        <v>41411</v>
      </c>
      <c r="O159" s="27">
        <v>41416</v>
      </c>
      <c r="P159" s="27">
        <v>41418</v>
      </c>
      <c r="Q159" s="42">
        <f t="shared" si="10"/>
        <v>1</v>
      </c>
      <c r="R159" s="1" t="s">
        <v>3632</v>
      </c>
      <c r="S159" s="1">
        <v>1303</v>
      </c>
      <c r="T159" s="51" t="s">
        <v>3340</v>
      </c>
      <c r="U159" s="8" t="s">
        <v>3334</v>
      </c>
      <c r="V159" s="8" t="s">
        <v>3340</v>
      </c>
      <c r="W159" s="1" t="s">
        <v>3341</v>
      </c>
      <c r="X159" s="27">
        <v>41416</v>
      </c>
      <c r="Y159" s="1" t="s">
        <v>3336</v>
      </c>
    </row>
    <row r="160" spans="1:25">
      <c r="A160" s="17">
        <v>1</v>
      </c>
      <c r="B160" s="1" t="s">
        <v>5604</v>
      </c>
      <c r="C160" s="1" t="s">
        <v>1772</v>
      </c>
      <c r="D160" s="18">
        <v>7667536</v>
      </c>
      <c r="E160" s="16">
        <v>8</v>
      </c>
      <c r="F160" s="23" t="s">
        <v>3331</v>
      </c>
      <c r="G160" s="23" t="s">
        <v>3332</v>
      </c>
      <c r="H160" s="23">
        <v>3</v>
      </c>
      <c r="I160" s="23"/>
      <c r="J160" s="23">
        <v>0</v>
      </c>
      <c r="K160" s="23">
        <v>0</v>
      </c>
      <c r="L160" s="41">
        <v>68780.100000000006</v>
      </c>
      <c r="M160" s="1"/>
      <c r="N160" s="27">
        <v>41411</v>
      </c>
      <c r="O160" s="27">
        <v>41414</v>
      </c>
      <c r="P160" s="27">
        <v>41417</v>
      </c>
      <c r="Q160" s="42">
        <f t="shared" si="10"/>
        <v>7</v>
      </c>
      <c r="R160" s="1" t="s">
        <v>3633</v>
      </c>
      <c r="S160" s="1">
        <v>6786</v>
      </c>
      <c r="T160" s="1" t="s">
        <v>3452</v>
      </c>
      <c r="U160" s="8" t="s">
        <v>3349</v>
      </c>
      <c r="V160" s="8" t="s">
        <v>3452</v>
      </c>
      <c r="W160" s="1" t="s">
        <v>3378</v>
      </c>
      <c r="X160" s="27">
        <v>41422</v>
      </c>
      <c r="Y160" s="1" t="s">
        <v>3336</v>
      </c>
    </row>
    <row r="161" spans="1:25">
      <c r="A161" s="17">
        <v>1</v>
      </c>
      <c r="B161" s="1" t="s">
        <v>5605</v>
      </c>
      <c r="C161" s="1" t="s">
        <v>1773</v>
      </c>
      <c r="D161" s="18">
        <v>10196187</v>
      </c>
      <c r="E161" s="16">
        <v>7</v>
      </c>
      <c r="F161" s="23" t="s">
        <v>3331</v>
      </c>
      <c r="G161" s="23" t="s">
        <v>3337</v>
      </c>
      <c r="H161" s="23">
        <v>3</v>
      </c>
      <c r="I161" s="23"/>
      <c r="J161" s="23">
        <v>0</v>
      </c>
      <c r="K161" s="23">
        <v>0</v>
      </c>
      <c r="L161" s="41">
        <v>68735.61</v>
      </c>
      <c r="M161" s="1"/>
      <c r="N161" s="27">
        <v>41411</v>
      </c>
      <c r="O161" s="27">
        <v>41418</v>
      </c>
      <c r="P161" s="27">
        <v>41423</v>
      </c>
      <c r="Q161" s="42">
        <f t="shared" si="10"/>
        <v>3</v>
      </c>
      <c r="R161" s="1" t="s">
        <v>3634</v>
      </c>
      <c r="S161" s="1">
        <v>404</v>
      </c>
      <c r="T161" s="1" t="s">
        <v>3334</v>
      </c>
      <c r="U161" s="1" t="s">
        <v>3344</v>
      </c>
      <c r="V161" s="1" t="s">
        <v>3344</v>
      </c>
      <c r="W161" s="1" t="s">
        <v>3345</v>
      </c>
      <c r="X161" s="27">
        <v>41422</v>
      </c>
      <c r="Y161" s="1" t="s">
        <v>3336</v>
      </c>
    </row>
    <row r="162" spans="1:25">
      <c r="A162" s="17">
        <v>1</v>
      </c>
      <c r="B162" s="1" t="s">
        <v>5606</v>
      </c>
      <c r="C162" s="1" t="s">
        <v>1774</v>
      </c>
      <c r="D162" s="18">
        <v>10660923</v>
      </c>
      <c r="E162" s="16">
        <v>3</v>
      </c>
      <c r="F162" s="23" t="s">
        <v>3331</v>
      </c>
      <c r="G162" s="23" t="s">
        <v>3332</v>
      </c>
      <c r="H162" s="23">
        <v>3</v>
      </c>
      <c r="I162" s="23"/>
      <c r="J162" s="23">
        <v>0</v>
      </c>
      <c r="K162" s="23">
        <v>0</v>
      </c>
      <c r="L162" s="41">
        <v>68780.100000000006</v>
      </c>
      <c r="M162" s="1"/>
      <c r="N162" s="27">
        <v>41411</v>
      </c>
      <c r="O162" s="27">
        <v>41414</v>
      </c>
      <c r="P162" s="27">
        <v>41416</v>
      </c>
      <c r="Q162" s="42">
        <f t="shared" si="10"/>
        <v>3</v>
      </c>
      <c r="R162" s="1" t="s">
        <v>3635</v>
      </c>
      <c r="S162" s="1">
        <v>765</v>
      </c>
      <c r="T162" s="1" t="s">
        <v>3636</v>
      </c>
      <c r="U162" s="1" t="s">
        <v>3462</v>
      </c>
      <c r="V162" s="1" t="s">
        <v>3636</v>
      </c>
      <c r="W162" s="1" t="s">
        <v>3564</v>
      </c>
      <c r="X162" s="27">
        <v>41416</v>
      </c>
      <c r="Y162" s="1" t="s">
        <v>3336</v>
      </c>
    </row>
    <row r="163" spans="1:25">
      <c r="A163" s="17">
        <v>1</v>
      </c>
      <c r="B163" s="1" t="s">
        <v>5607</v>
      </c>
      <c r="C163" s="1" t="s">
        <v>1775</v>
      </c>
      <c r="D163" s="18">
        <v>10711255</v>
      </c>
      <c r="E163" s="16">
        <v>3</v>
      </c>
      <c r="F163" s="23" t="s">
        <v>3331</v>
      </c>
      <c r="G163" s="23" t="s">
        <v>3337</v>
      </c>
      <c r="H163" s="23">
        <v>3</v>
      </c>
      <c r="I163" s="23"/>
      <c r="J163" s="23">
        <v>0</v>
      </c>
      <c r="K163" s="23">
        <v>0</v>
      </c>
      <c r="L163" s="41">
        <v>68702.28</v>
      </c>
      <c r="M163" s="1"/>
      <c r="N163" s="27">
        <v>41416</v>
      </c>
      <c r="O163" s="27">
        <v>41421</v>
      </c>
      <c r="P163" s="27">
        <v>41424</v>
      </c>
      <c r="Q163" s="42">
        <f t="shared" si="10"/>
        <v>1</v>
      </c>
      <c r="R163" s="1" t="s">
        <v>3637</v>
      </c>
      <c r="S163" s="1">
        <v>9211</v>
      </c>
      <c r="T163" s="1" t="s">
        <v>3404</v>
      </c>
      <c r="U163" s="1" t="s">
        <v>3364</v>
      </c>
      <c r="V163" s="1" t="s">
        <v>3364</v>
      </c>
      <c r="W163" s="1" t="s">
        <v>3335</v>
      </c>
      <c r="X163" s="27">
        <v>41421</v>
      </c>
      <c r="Y163" s="1" t="s">
        <v>3336</v>
      </c>
    </row>
    <row r="164" spans="1:25">
      <c r="A164" s="17">
        <v>1</v>
      </c>
      <c r="B164" s="4" t="s">
        <v>5608</v>
      </c>
      <c r="C164" s="4" t="s">
        <v>1776</v>
      </c>
      <c r="D164" s="19">
        <v>12681788</v>
      </c>
      <c r="E164" s="20">
        <v>6</v>
      </c>
      <c r="F164" s="23" t="s">
        <v>3331</v>
      </c>
      <c r="G164" s="23" t="s">
        <v>3332</v>
      </c>
      <c r="H164" s="23">
        <v>3</v>
      </c>
      <c r="I164" s="23"/>
      <c r="J164" s="23">
        <v>0</v>
      </c>
      <c r="K164" s="23">
        <v>0</v>
      </c>
      <c r="L164" s="59">
        <v>68735.61</v>
      </c>
      <c r="M164" s="4"/>
      <c r="N164" s="56">
        <v>41416</v>
      </c>
      <c r="O164" s="56">
        <v>41418</v>
      </c>
      <c r="P164" s="56">
        <v>41422</v>
      </c>
      <c r="Q164" s="42">
        <f t="shared" si="10"/>
        <v>2</v>
      </c>
      <c r="R164" s="4" t="s">
        <v>3638</v>
      </c>
      <c r="S164" s="4">
        <v>1731</v>
      </c>
      <c r="T164" s="51" t="s">
        <v>3400</v>
      </c>
      <c r="U164" s="8" t="s">
        <v>3334</v>
      </c>
      <c r="V164" s="51" t="s">
        <v>3400</v>
      </c>
      <c r="W164" s="4" t="s">
        <v>3355</v>
      </c>
      <c r="X164" s="56">
        <v>41421</v>
      </c>
      <c r="Y164" s="1" t="s">
        <v>3336</v>
      </c>
    </row>
    <row r="165" spans="1:25">
      <c r="A165" s="17">
        <v>1</v>
      </c>
      <c r="B165" s="4" t="s">
        <v>5609</v>
      </c>
      <c r="C165" s="4" t="s">
        <v>1777</v>
      </c>
      <c r="D165" s="19">
        <v>10559395</v>
      </c>
      <c r="E165" s="20">
        <v>3</v>
      </c>
      <c r="F165" s="23" t="s">
        <v>3331</v>
      </c>
      <c r="G165" s="23" t="s">
        <v>3332</v>
      </c>
      <c r="H165" s="23">
        <v>3</v>
      </c>
      <c r="I165" s="23"/>
      <c r="J165" s="23">
        <v>0</v>
      </c>
      <c r="K165" s="23">
        <v>0</v>
      </c>
      <c r="L165" s="59">
        <v>68746.740000000005</v>
      </c>
      <c r="M165" s="4"/>
      <c r="N165" s="56">
        <v>41416</v>
      </c>
      <c r="O165" s="56">
        <v>41417</v>
      </c>
      <c r="P165" s="56">
        <v>41421</v>
      </c>
      <c r="Q165" s="42">
        <f t="shared" si="10"/>
        <v>3</v>
      </c>
      <c r="R165" s="4" t="s">
        <v>3639</v>
      </c>
      <c r="S165" s="4">
        <v>5760</v>
      </c>
      <c r="T165" s="4" t="s">
        <v>3358</v>
      </c>
      <c r="U165" s="11" t="s">
        <v>3334</v>
      </c>
      <c r="V165" s="11" t="s">
        <v>3358</v>
      </c>
      <c r="W165" s="4" t="s">
        <v>3335</v>
      </c>
      <c r="X165" s="56">
        <v>41421</v>
      </c>
      <c r="Y165" s="1" t="s">
        <v>3336</v>
      </c>
    </row>
    <row r="166" spans="1:25">
      <c r="A166" s="17">
        <v>1</v>
      </c>
      <c r="B166" s="1" t="s">
        <v>5610</v>
      </c>
      <c r="C166" s="1" t="s">
        <v>1778</v>
      </c>
      <c r="D166" s="18">
        <v>12049764</v>
      </c>
      <c r="E166" s="16">
        <v>2</v>
      </c>
      <c r="F166" s="23" t="s">
        <v>3331</v>
      </c>
      <c r="G166" s="23" t="s">
        <v>3337</v>
      </c>
      <c r="H166" s="23">
        <v>3</v>
      </c>
      <c r="I166" s="23"/>
      <c r="J166" s="23">
        <v>0</v>
      </c>
      <c r="K166" s="23">
        <v>0</v>
      </c>
      <c r="L166" s="41">
        <v>68680.08</v>
      </c>
      <c r="M166" s="1"/>
      <c r="N166" s="27">
        <v>41417</v>
      </c>
      <c r="O166" s="27">
        <v>41423</v>
      </c>
      <c r="P166" s="27">
        <v>41397</v>
      </c>
      <c r="Q166" s="42">
        <f t="shared" si="10"/>
        <v>3</v>
      </c>
      <c r="R166" s="1" t="s">
        <v>3640</v>
      </c>
      <c r="S166" s="1">
        <v>191</v>
      </c>
      <c r="T166" s="1" t="s">
        <v>3561</v>
      </c>
      <c r="U166" s="1" t="s">
        <v>3344</v>
      </c>
      <c r="V166" s="1" t="s">
        <v>3344</v>
      </c>
      <c r="W166" s="1" t="s">
        <v>3345</v>
      </c>
      <c r="X166" s="27">
        <v>41425</v>
      </c>
      <c r="Y166" s="1" t="s">
        <v>3336</v>
      </c>
    </row>
    <row r="167" spans="1:25">
      <c r="A167" s="17">
        <v>1</v>
      </c>
      <c r="B167" s="1" t="s">
        <v>5611</v>
      </c>
      <c r="C167" s="1" t="s">
        <v>1779</v>
      </c>
      <c r="D167" s="18">
        <v>11656093</v>
      </c>
      <c r="E167" s="16">
        <v>3</v>
      </c>
      <c r="F167" s="23" t="s">
        <v>3331</v>
      </c>
      <c r="G167" s="23" t="s">
        <v>3337</v>
      </c>
      <c r="H167" s="23">
        <v>3</v>
      </c>
      <c r="I167" s="23"/>
      <c r="J167" s="23">
        <v>0</v>
      </c>
      <c r="K167" s="23">
        <v>0</v>
      </c>
      <c r="L167" s="41">
        <v>68702.28</v>
      </c>
      <c r="M167" s="1"/>
      <c r="N167" s="27">
        <v>41417</v>
      </c>
      <c r="O167" s="27">
        <v>41421</v>
      </c>
      <c r="P167" s="27">
        <v>41424</v>
      </c>
      <c r="Q167" s="42">
        <f t="shared" si="10"/>
        <v>4</v>
      </c>
      <c r="R167" s="1" t="s">
        <v>3641</v>
      </c>
      <c r="S167" s="1">
        <v>925</v>
      </c>
      <c r="T167" s="1" t="s">
        <v>3484</v>
      </c>
      <c r="U167" s="1" t="s">
        <v>3364</v>
      </c>
      <c r="V167" s="1" t="s">
        <v>3364</v>
      </c>
      <c r="W167" s="1" t="s">
        <v>3335</v>
      </c>
      <c r="X167" s="27">
        <v>41424</v>
      </c>
      <c r="Y167" s="1" t="s">
        <v>3336</v>
      </c>
    </row>
    <row r="168" spans="1:25">
      <c r="A168" s="17">
        <v>1</v>
      </c>
      <c r="B168" s="4" t="s">
        <v>5612</v>
      </c>
      <c r="C168" s="4" t="s">
        <v>1780</v>
      </c>
      <c r="D168" s="19">
        <v>15892774</v>
      </c>
      <c r="E168" s="20">
        <v>8</v>
      </c>
      <c r="F168" s="23" t="s">
        <v>3331</v>
      </c>
      <c r="G168" s="23" t="s">
        <v>3332</v>
      </c>
      <c r="H168" s="23">
        <v>3</v>
      </c>
      <c r="I168" s="23"/>
      <c r="J168" s="23">
        <v>0</v>
      </c>
      <c r="K168" s="23">
        <v>0</v>
      </c>
      <c r="L168" s="59">
        <v>68735.61</v>
      </c>
      <c r="M168" s="4"/>
      <c r="N168" s="56">
        <v>41417</v>
      </c>
      <c r="O168" s="56">
        <v>41418</v>
      </c>
      <c r="P168" s="56">
        <v>41422</v>
      </c>
      <c r="Q168" s="42">
        <f t="shared" si="10"/>
        <v>2</v>
      </c>
      <c r="R168" s="4" t="s">
        <v>3642</v>
      </c>
      <c r="S168" s="4">
        <v>1051</v>
      </c>
      <c r="T168" s="4" t="s">
        <v>3461</v>
      </c>
      <c r="U168" s="4" t="s">
        <v>3462</v>
      </c>
      <c r="V168" s="4" t="s">
        <v>3462</v>
      </c>
      <c r="W168" s="4" t="s">
        <v>3350</v>
      </c>
      <c r="X168" s="56">
        <v>41421</v>
      </c>
      <c r="Y168" s="1" t="s">
        <v>3336</v>
      </c>
    </row>
    <row r="169" spans="1:25">
      <c r="A169" s="17">
        <v>1</v>
      </c>
      <c r="B169" s="1" t="s">
        <v>5613</v>
      </c>
      <c r="C169" s="1" t="s">
        <v>1781</v>
      </c>
      <c r="D169" s="18">
        <v>13103756</v>
      </c>
      <c r="E169" s="16">
        <v>2</v>
      </c>
      <c r="F169" s="23" t="s">
        <v>3331</v>
      </c>
      <c r="G169" s="23" t="s">
        <v>3332</v>
      </c>
      <c r="H169" s="23">
        <v>3</v>
      </c>
      <c r="I169" s="23"/>
      <c r="J169" s="23">
        <v>0</v>
      </c>
      <c r="K169" s="23">
        <v>0</v>
      </c>
      <c r="L169" s="41">
        <v>68735.61</v>
      </c>
      <c r="M169" s="1"/>
      <c r="N169" s="27">
        <v>41417</v>
      </c>
      <c r="O169" s="27">
        <v>41418</v>
      </c>
      <c r="P169" s="27">
        <v>41422</v>
      </c>
      <c r="Q169" s="42">
        <f t="shared" si="10"/>
        <v>3</v>
      </c>
      <c r="R169" s="1" t="s">
        <v>3643</v>
      </c>
      <c r="S169" s="1">
        <v>2399</v>
      </c>
      <c r="T169" s="1" t="s">
        <v>3437</v>
      </c>
      <c r="U169" s="1" t="s">
        <v>3431</v>
      </c>
      <c r="V169" s="1" t="s">
        <v>3431</v>
      </c>
      <c r="W169" s="1" t="s">
        <v>3432</v>
      </c>
      <c r="X169" s="27">
        <v>41422</v>
      </c>
      <c r="Y169" s="1" t="s">
        <v>3336</v>
      </c>
    </row>
    <row r="170" spans="1:25">
      <c r="A170" s="17">
        <v>1</v>
      </c>
      <c r="B170" s="1" t="s">
        <v>5614</v>
      </c>
      <c r="C170" s="1" t="s">
        <v>1782</v>
      </c>
      <c r="D170" s="18">
        <v>13060359</v>
      </c>
      <c r="E170" s="16">
        <v>9</v>
      </c>
      <c r="F170" s="23" t="s">
        <v>3331</v>
      </c>
      <c r="G170" s="23" t="s">
        <v>3332</v>
      </c>
      <c r="H170" s="23">
        <v>3</v>
      </c>
      <c r="I170" s="23"/>
      <c r="J170" s="23">
        <v>0</v>
      </c>
      <c r="K170" s="23">
        <v>0</v>
      </c>
      <c r="L170" s="41">
        <v>68691.180000000008</v>
      </c>
      <c r="M170" s="1"/>
      <c r="N170" s="27">
        <v>41418</v>
      </c>
      <c r="O170" s="27">
        <v>41422</v>
      </c>
      <c r="P170" s="27">
        <v>41425</v>
      </c>
      <c r="Q170" s="42">
        <f t="shared" si="10"/>
        <v>2</v>
      </c>
      <c r="R170" s="1" t="s">
        <v>3644</v>
      </c>
      <c r="S170" s="1">
        <v>112</v>
      </c>
      <c r="T170" s="1" t="s">
        <v>3384</v>
      </c>
      <c r="U170" s="8" t="s">
        <v>3384</v>
      </c>
      <c r="V170" s="1" t="s">
        <v>3384</v>
      </c>
      <c r="W170" s="1" t="s">
        <v>3385</v>
      </c>
      <c r="X170" s="27">
        <v>41423</v>
      </c>
      <c r="Y170" s="1" t="s">
        <v>3336</v>
      </c>
    </row>
    <row r="171" spans="1:25">
      <c r="A171" s="17">
        <v>1</v>
      </c>
      <c r="B171" s="1" t="s">
        <v>5615</v>
      </c>
      <c r="C171" s="1" t="s">
        <v>1783</v>
      </c>
      <c r="D171" s="18">
        <v>12136132</v>
      </c>
      <c r="E171" s="16">
        <v>9</v>
      </c>
      <c r="F171" s="23" t="s">
        <v>3331</v>
      </c>
      <c r="G171" s="23" t="s">
        <v>3332</v>
      </c>
      <c r="H171" s="23">
        <v>3</v>
      </c>
      <c r="I171" s="23"/>
      <c r="J171" s="23">
        <v>0</v>
      </c>
      <c r="K171" s="23">
        <v>0</v>
      </c>
      <c r="L171" s="41">
        <v>68702.28</v>
      </c>
      <c r="M171" s="1"/>
      <c r="N171" s="27">
        <v>41418</v>
      </c>
      <c r="O171" s="27">
        <v>41421</v>
      </c>
      <c r="P171" s="27">
        <v>41424</v>
      </c>
      <c r="Q171" s="42">
        <f t="shared" si="10"/>
        <v>4</v>
      </c>
      <c r="R171" s="1" t="s">
        <v>3645</v>
      </c>
      <c r="S171" s="1">
        <v>4585</v>
      </c>
      <c r="T171" s="1" t="s">
        <v>3363</v>
      </c>
      <c r="U171" s="1" t="s">
        <v>3364</v>
      </c>
      <c r="V171" s="1" t="s">
        <v>3365</v>
      </c>
      <c r="W171" s="1" t="s">
        <v>3366</v>
      </c>
      <c r="X171" s="27">
        <v>41424</v>
      </c>
      <c r="Y171" s="1" t="s">
        <v>3336</v>
      </c>
    </row>
    <row r="172" spans="1:25">
      <c r="A172" s="17">
        <v>1</v>
      </c>
      <c r="B172" s="1" t="s">
        <v>5616</v>
      </c>
      <c r="C172" s="1" t="s">
        <v>1784</v>
      </c>
      <c r="D172" s="18">
        <v>11698626</v>
      </c>
      <c r="E172" s="16">
        <v>4</v>
      </c>
      <c r="F172" s="23" t="s">
        <v>3331</v>
      </c>
      <c r="G172" s="23" t="s">
        <v>3401</v>
      </c>
      <c r="H172" s="23">
        <f>(1.4+(E172*0.04%))</f>
        <v>1.4016</v>
      </c>
      <c r="I172" s="23"/>
      <c r="J172" s="23">
        <v>0</v>
      </c>
      <c r="K172" s="23">
        <v>0</v>
      </c>
      <c r="L172" s="41">
        <v>90531.284431999986</v>
      </c>
      <c r="M172" s="1"/>
      <c r="N172" s="27">
        <v>41418</v>
      </c>
      <c r="O172" s="27">
        <v>41421</v>
      </c>
      <c r="P172" s="27">
        <v>41424</v>
      </c>
      <c r="Q172" s="42">
        <f t="shared" si="10"/>
        <v>2</v>
      </c>
      <c r="R172" s="1" t="s">
        <v>3646</v>
      </c>
      <c r="S172" s="1">
        <v>7816</v>
      </c>
      <c r="T172" s="1" t="s">
        <v>3390</v>
      </c>
      <c r="U172" s="1" t="s">
        <v>3364</v>
      </c>
      <c r="V172" s="1" t="s">
        <v>3391</v>
      </c>
      <c r="W172" s="1" t="s">
        <v>3378</v>
      </c>
      <c r="X172" s="27">
        <v>41422</v>
      </c>
      <c r="Y172" s="1" t="s">
        <v>3336</v>
      </c>
    </row>
    <row r="173" spans="1:25">
      <c r="A173" s="17">
        <v>1</v>
      </c>
      <c r="B173" s="1" t="s">
        <v>5617</v>
      </c>
      <c r="C173" s="1" t="s">
        <v>1785</v>
      </c>
      <c r="D173" s="18">
        <v>14401351</v>
      </c>
      <c r="E173" s="16">
        <v>4</v>
      </c>
      <c r="F173" s="23" t="s">
        <v>3331</v>
      </c>
      <c r="G173" s="23" t="s">
        <v>3337</v>
      </c>
      <c r="H173" s="23">
        <v>0</v>
      </c>
      <c r="I173" s="23"/>
      <c r="J173" s="23">
        <v>0</v>
      </c>
      <c r="K173" s="23">
        <v>0</v>
      </c>
      <c r="L173" s="1">
        <v>0</v>
      </c>
      <c r="M173" s="1"/>
      <c r="N173" s="27">
        <v>41421</v>
      </c>
      <c r="O173" s="1"/>
      <c r="P173" s="1"/>
      <c r="Q173" s="42">
        <f t="shared" si="10"/>
        <v>0</v>
      </c>
      <c r="R173" s="1" t="s">
        <v>3647</v>
      </c>
      <c r="S173" s="1">
        <v>325</v>
      </c>
      <c r="T173" s="1" t="s">
        <v>3334</v>
      </c>
      <c r="U173" s="1"/>
      <c r="V173" s="1"/>
      <c r="W173" s="1"/>
      <c r="X173" s="1"/>
      <c r="Y173" s="1" t="s">
        <v>3405</v>
      </c>
    </row>
    <row r="174" spans="1:25">
      <c r="A174" s="17">
        <v>1</v>
      </c>
      <c r="B174" s="1" t="s">
        <v>5618</v>
      </c>
      <c r="C174" s="1" t="s">
        <v>1786</v>
      </c>
      <c r="D174" s="18">
        <v>13017814</v>
      </c>
      <c r="E174" s="128">
        <v>6</v>
      </c>
      <c r="F174" s="23" t="s">
        <v>3331</v>
      </c>
      <c r="G174" s="23" t="s">
        <v>3337</v>
      </c>
      <c r="H174" s="23">
        <v>0</v>
      </c>
      <c r="I174" s="23"/>
      <c r="J174" s="23">
        <v>0</v>
      </c>
      <c r="K174" s="23">
        <v>0</v>
      </c>
      <c r="L174" s="1">
        <v>0</v>
      </c>
      <c r="M174" s="1"/>
      <c r="N174" s="27">
        <v>41421</v>
      </c>
      <c r="O174" s="1"/>
      <c r="P174" s="1"/>
      <c r="Q174" s="42">
        <f t="shared" si="10"/>
        <v>0</v>
      </c>
      <c r="R174" s="1" t="s">
        <v>3648</v>
      </c>
      <c r="S174" s="1">
        <v>325</v>
      </c>
      <c r="T174" s="1" t="s">
        <v>3334</v>
      </c>
      <c r="U174" s="1"/>
      <c r="V174" s="1"/>
      <c r="W174" s="1"/>
      <c r="X174" s="1"/>
      <c r="Y174" s="1" t="s">
        <v>3405</v>
      </c>
    </row>
    <row r="175" spans="1:25">
      <c r="A175" s="17">
        <v>1</v>
      </c>
      <c r="B175" s="1" t="s">
        <v>5619</v>
      </c>
      <c r="C175" s="1" t="s">
        <v>1787</v>
      </c>
      <c r="D175" s="18">
        <v>13742328</v>
      </c>
      <c r="E175" s="16">
        <v>6</v>
      </c>
      <c r="F175" s="23" t="s">
        <v>3331</v>
      </c>
      <c r="G175" s="23" t="s">
        <v>3337</v>
      </c>
      <c r="H175" s="23">
        <v>3</v>
      </c>
      <c r="I175" s="23"/>
      <c r="J175" s="23">
        <v>0</v>
      </c>
      <c r="K175" s="23">
        <v>0</v>
      </c>
      <c r="L175" s="41">
        <v>68691.180000000008</v>
      </c>
      <c r="M175" s="1"/>
      <c r="N175" s="27">
        <v>41421</v>
      </c>
      <c r="O175" s="27">
        <v>41422</v>
      </c>
      <c r="P175" s="27">
        <v>41423</v>
      </c>
      <c r="Q175" s="42">
        <f t="shared" si="10"/>
        <v>2</v>
      </c>
      <c r="R175" s="1" t="s">
        <v>3649</v>
      </c>
      <c r="S175" s="1">
        <v>750</v>
      </c>
      <c r="T175" s="1" t="s">
        <v>3334</v>
      </c>
      <c r="U175" s="1" t="s">
        <v>3344</v>
      </c>
      <c r="V175" s="1" t="s">
        <v>3344</v>
      </c>
      <c r="W175" s="1" t="s">
        <v>3345</v>
      </c>
      <c r="X175" s="27">
        <v>41423</v>
      </c>
      <c r="Y175" s="1" t="s">
        <v>3336</v>
      </c>
    </row>
    <row r="176" spans="1:25">
      <c r="A176" s="17">
        <v>1</v>
      </c>
      <c r="B176" s="1" t="s">
        <v>5620</v>
      </c>
      <c r="C176" s="1" t="s">
        <v>1788</v>
      </c>
      <c r="D176" s="18">
        <v>9855151</v>
      </c>
      <c r="E176" s="128">
        <v>4</v>
      </c>
      <c r="F176" s="23" t="s">
        <v>3331</v>
      </c>
      <c r="G176" s="23" t="s">
        <v>3337</v>
      </c>
      <c r="H176" s="23">
        <v>3</v>
      </c>
      <c r="I176" s="23"/>
      <c r="J176" s="23">
        <v>0</v>
      </c>
      <c r="K176" s="23">
        <v>0</v>
      </c>
      <c r="L176" s="41">
        <v>68702.28</v>
      </c>
      <c r="M176" s="1"/>
      <c r="N176" s="27">
        <v>41421</v>
      </c>
      <c r="O176" s="27">
        <v>41421</v>
      </c>
      <c r="P176" s="27">
        <v>41424</v>
      </c>
      <c r="Q176" s="42">
        <f t="shared" si="10"/>
        <v>5</v>
      </c>
      <c r="R176" s="1" t="s">
        <v>3650</v>
      </c>
      <c r="S176" s="1">
        <v>998</v>
      </c>
      <c r="T176" s="1" t="s">
        <v>3358</v>
      </c>
      <c r="U176" s="11" t="s">
        <v>3334</v>
      </c>
      <c r="V176" s="11" t="s">
        <v>3358</v>
      </c>
      <c r="W176" s="1" t="s">
        <v>3335</v>
      </c>
      <c r="X176" s="27">
        <v>41425</v>
      </c>
      <c r="Y176" s="1" t="s">
        <v>3336</v>
      </c>
    </row>
    <row r="177" spans="1:25">
      <c r="A177" s="17">
        <v>1</v>
      </c>
      <c r="B177" s="1" t="s">
        <v>5621</v>
      </c>
      <c r="C177" s="1" t="s">
        <v>1789</v>
      </c>
      <c r="D177" s="18">
        <v>15080381</v>
      </c>
      <c r="E177" s="16">
        <v>0</v>
      </c>
      <c r="F177" s="23" t="s">
        <v>3331</v>
      </c>
      <c r="G177" s="23" t="s">
        <v>3337</v>
      </c>
      <c r="H177" s="23">
        <v>3</v>
      </c>
      <c r="I177" s="23"/>
      <c r="J177" s="23">
        <v>0</v>
      </c>
      <c r="K177" s="23">
        <v>0</v>
      </c>
      <c r="L177" s="41">
        <v>68691.180000000008</v>
      </c>
      <c r="M177" s="1"/>
      <c r="N177" s="27">
        <v>41421</v>
      </c>
      <c r="O177" s="27">
        <v>41422</v>
      </c>
      <c r="P177" s="27">
        <v>41425</v>
      </c>
      <c r="Q177" s="42">
        <f t="shared" si="10"/>
        <v>4</v>
      </c>
      <c r="R177" s="1" t="s">
        <v>3651</v>
      </c>
      <c r="S177" s="1">
        <v>2725</v>
      </c>
      <c r="T177" s="53" t="s">
        <v>3377</v>
      </c>
      <c r="U177" s="11" t="s">
        <v>3334</v>
      </c>
      <c r="V177" s="53" t="s">
        <v>3377</v>
      </c>
      <c r="W177" s="1" t="s">
        <v>3378</v>
      </c>
      <c r="X177" s="27">
        <v>41425</v>
      </c>
      <c r="Y177" s="1" t="s">
        <v>3336</v>
      </c>
    </row>
    <row r="178" spans="1:25">
      <c r="A178" s="17">
        <v>1</v>
      </c>
      <c r="B178" s="1" t="s">
        <v>5622</v>
      </c>
      <c r="C178" s="1" t="s">
        <v>1790</v>
      </c>
      <c r="D178" s="18">
        <v>76002301</v>
      </c>
      <c r="E178" s="16">
        <v>9</v>
      </c>
      <c r="F178" s="23" t="s">
        <v>3331</v>
      </c>
      <c r="G178" s="23" t="s">
        <v>3332</v>
      </c>
      <c r="H178" s="23">
        <v>3</v>
      </c>
      <c r="I178" s="23"/>
      <c r="J178" s="23">
        <v>0</v>
      </c>
      <c r="K178" s="23">
        <v>0</v>
      </c>
      <c r="L178" s="41">
        <v>68657.850000000006</v>
      </c>
      <c r="M178" s="1"/>
      <c r="N178" s="27">
        <v>41422</v>
      </c>
      <c r="O178" s="27">
        <v>41425</v>
      </c>
      <c r="P178" s="27">
        <v>41430</v>
      </c>
      <c r="Q178" s="42">
        <f t="shared" si="10"/>
        <v>1</v>
      </c>
      <c r="R178" s="1" t="s">
        <v>3652</v>
      </c>
      <c r="S178" s="1">
        <v>5947</v>
      </c>
      <c r="T178" s="1" t="s">
        <v>3358</v>
      </c>
      <c r="U178" s="11" t="s">
        <v>3334</v>
      </c>
      <c r="V178" s="11" t="s">
        <v>3358</v>
      </c>
      <c r="W178" s="1" t="s">
        <v>3335</v>
      </c>
      <c r="X178" s="27">
        <v>41425</v>
      </c>
      <c r="Y178" s="1" t="s">
        <v>3336</v>
      </c>
    </row>
    <row r="179" spans="1:25">
      <c r="A179" s="17">
        <v>1</v>
      </c>
      <c r="B179" s="4" t="s">
        <v>5623</v>
      </c>
      <c r="C179" s="4" t="s">
        <v>1791</v>
      </c>
      <c r="D179" s="19">
        <v>23112104</v>
      </c>
      <c r="E179" s="20">
        <v>8</v>
      </c>
      <c r="F179" s="23" t="s">
        <v>3331</v>
      </c>
      <c r="G179" s="23" t="s">
        <v>3337</v>
      </c>
      <c r="H179" s="23">
        <v>0</v>
      </c>
      <c r="I179" s="23"/>
      <c r="J179" s="23">
        <v>0</v>
      </c>
      <c r="K179" s="23">
        <v>0</v>
      </c>
      <c r="L179" s="4">
        <v>0</v>
      </c>
      <c r="M179" s="4"/>
      <c r="N179" s="56">
        <v>41422</v>
      </c>
      <c r="O179" s="4"/>
      <c r="P179" s="4"/>
      <c r="Q179" s="42">
        <f t="shared" si="10"/>
        <v>0</v>
      </c>
      <c r="R179" s="4" t="s">
        <v>3653</v>
      </c>
      <c r="S179" s="4">
        <v>505</v>
      </c>
      <c r="T179" s="4" t="s">
        <v>3358</v>
      </c>
      <c r="U179" s="4"/>
      <c r="V179" s="4"/>
      <c r="W179" s="4"/>
      <c r="X179" s="4"/>
      <c r="Y179" s="1" t="s">
        <v>3405</v>
      </c>
    </row>
    <row r="180" spans="1:25">
      <c r="A180" s="17">
        <v>1</v>
      </c>
      <c r="B180" s="1" t="s">
        <v>5624</v>
      </c>
      <c r="C180" s="1" t="s">
        <v>1792</v>
      </c>
      <c r="D180" s="18">
        <v>12506239</v>
      </c>
      <c r="E180" s="16">
        <v>3</v>
      </c>
      <c r="F180" s="23" t="s">
        <v>3331</v>
      </c>
      <c r="G180" s="23" t="s">
        <v>3332</v>
      </c>
      <c r="H180" s="23">
        <v>3</v>
      </c>
      <c r="I180" s="23"/>
      <c r="J180" s="23">
        <v>0</v>
      </c>
      <c r="K180" s="23">
        <v>0</v>
      </c>
      <c r="L180" s="41">
        <v>68680.08</v>
      </c>
      <c r="M180" s="1"/>
      <c r="N180" s="27">
        <v>41422</v>
      </c>
      <c r="O180" s="27">
        <v>41423</v>
      </c>
      <c r="P180" s="27">
        <v>41425</v>
      </c>
      <c r="Q180" s="42">
        <f t="shared" si="10"/>
        <v>3</v>
      </c>
      <c r="R180" s="1" t="s">
        <v>3654</v>
      </c>
      <c r="S180" s="1">
        <v>7531</v>
      </c>
      <c r="T180" s="51" t="s">
        <v>3353</v>
      </c>
      <c r="U180" s="1" t="s">
        <v>3354</v>
      </c>
      <c r="V180" s="51" t="s">
        <v>3353</v>
      </c>
      <c r="W180" s="1" t="s">
        <v>3355</v>
      </c>
      <c r="X180" s="27">
        <v>41425</v>
      </c>
      <c r="Y180" s="1" t="s">
        <v>3336</v>
      </c>
    </row>
    <row r="181" spans="1:25">
      <c r="A181" s="17">
        <v>1</v>
      </c>
      <c r="B181" s="1" t="s">
        <v>5625</v>
      </c>
      <c r="C181" s="1" t="s">
        <v>1793</v>
      </c>
      <c r="D181" s="18">
        <v>15341089</v>
      </c>
      <c r="E181" s="16">
        <v>5</v>
      </c>
      <c r="F181" s="23" t="s">
        <v>3331</v>
      </c>
      <c r="G181" s="23" t="s">
        <v>3337</v>
      </c>
      <c r="H181" s="23">
        <v>3</v>
      </c>
      <c r="I181" s="23"/>
      <c r="J181" s="23">
        <v>0</v>
      </c>
      <c r="K181" s="23">
        <v>0</v>
      </c>
      <c r="L181" s="41">
        <v>68680.08</v>
      </c>
      <c r="M181" s="1"/>
      <c r="N181" s="27">
        <v>41423</v>
      </c>
      <c r="O181" s="27">
        <v>41423</v>
      </c>
      <c r="P181" s="27">
        <v>41397</v>
      </c>
      <c r="Q181" s="42">
        <f t="shared" si="10"/>
        <v>3</v>
      </c>
      <c r="R181" s="1" t="s">
        <v>3655</v>
      </c>
      <c r="S181" s="1">
        <v>7471</v>
      </c>
      <c r="T181" s="1" t="s">
        <v>3365</v>
      </c>
      <c r="U181" s="11" t="s">
        <v>3334</v>
      </c>
      <c r="V181" s="1" t="s">
        <v>3365</v>
      </c>
      <c r="W181" s="1" t="s">
        <v>3366</v>
      </c>
      <c r="X181" s="27">
        <v>41425</v>
      </c>
      <c r="Y181" s="1" t="s">
        <v>3336</v>
      </c>
    </row>
    <row r="182" spans="1:25">
      <c r="A182" s="17">
        <v>1</v>
      </c>
      <c r="B182" s="1" t="s">
        <v>5626</v>
      </c>
      <c r="C182" s="1" t="s">
        <v>1794</v>
      </c>
      <c r="D182" s="18">
        <v>15671809</v>
      </c>
      <c r="E182" s="16">
        <v>2</v>
      </c>
      <c r="F182" s="23" t="s">
        <v>3331</v>
      </c>
      <c r="G182" s="23" t="s">
        <v>3337</v>
      </c>
      <c r="H182" s="23">
        <v>3</v>
      </c>
      <c r="I182" s="23"/>
      <c r="J182" s="23">
        <v>0</v>
      </c>
      <c r="K182" s="23">
        <v>0</v>
      </c>
      <c r="L182" s="41">
        <v>68657.850000000006</v>
      </c>
      <c r="M182" s="1"/>
      <c r="N182" s="27">
        <v>41423</v>
      </c>
      <c r="O182" s="27">
        <v>41425</v>
      </c>
      <c r="P182" s="27">
        <v>41397</v>
      </c>
      <c r="Q182" s="42">
        <f t="shared" si="10"/>
        <v>2</v>
      </c>
      <c r="R182" s="1" t="s">
        <v>3656</v>
      </c>
      <c r="S182" s="1">
        <v>1310</v>
      </c>
      <c r="T182" s="1" t="s">
        <v>3461</v>
      </c>
      <c r="U182" s="1" t="s">
        <v>3462</v>
      </c>
      <c r="V182" s="1" t="s">
        <v>3462</v>
      </c>
      <c r="W182" s="1" t="s">
        <v>3350</v>
      </c>
      <c r="X182" s="27">
        <v>41428</v>
      </c>
      <c r="Y182" s="1" t="s">
        <v>3336</v>
      </c>
    </row>
    <row r="183" spans="1:25">
      <c r="A183" s="17">
        <v>1</v>
      </c>
      <c r="B183" s="1" t="s">
        <v>5627</v>
      </c>
      <c r="C183" s="1" t="s">
        <v>1795</v>
      </c>
      <c r="D183" s="18">
        <v>6068410</v>
      </c>
      <c r="E183" s="16">
        <v>3</v>
      </c>
      <c r="F183" s="23" t="s">
        <v>3331</v>
      </c>
      <c r="G183" s="23" t="s">
        <v>3337</v>
      </c>
      <c r="H183" s="23">
        <v>0</v>
      </c>
      <c r="I183" s="23"/>
      <c r="J183" s="23">
        <v>0</v>
      </c>
      <c r="K183" s="23">
        <v>0</v>
      </c>
      <c r="L183" s="1">
        <v>0</v>
      </c>
      <c r="M183" s="1"/>
      <c r="N183" s="27">
        <v>41423</v>
      </c>
      <c r="O183" s="1"/>
      <c r="P183" s="1"/>
      <c r="Q183" s="42">
        <f t="shared" si="10"/>
        <v>0</v>
      </c>
      <c r="R183" s="1" t="s">
        <v>3657</v>
      </c>
      <c r="S183" s="1">
        <v>249</v>
      </c>
      <c r="T183" s="1" t="s">
        <v>3358</v>
      </c>
      <c r="U183" s="1"/>
      <c r="V183" s="1"/>
      <c r="W183" s="1"/>
      <c r="X183" s="1"/>
      <c r="Y183" s="1" t="s">
        <v>3405</v>
      </c>
    </row>
    <row r="184" spans="1:25">
      <c r="A184" s="17">
        <v>1</v>
      </c>
      <c r="B184" s="1" t="s">
        <v>5628</v>
      </c>
      <c r="C184" s="1" t="s">
        <v>1796</v>
      </c>
      <c r="D184" s="18">
        <v>10876184</v>
      </c>
      <c r="E184" s="16">
        <v>9</v>
      </c>
      <c r="F184" s="23" t="s">
        <v>3331</v>
      </c>
      <c r="G184" s="23" t="s">
        <v>3332</v>
      </c>
      <c r="H184" s="23">
        <v>3</v>
      </c>
      <c r="I184" s="23"/>
      <c r="J184" s="23">
        <v>0</v>
      </c>
      <c r="K184" s="23">
        <v>0</v>
      </c>
      <c r="L184" s="41">
        <v>68558</v>
      </c>
      <c r="M184" s="1"/>
      <c r="N184" s="27">
        <v>41416</v>
      </c>
      <c r="O184" s="27">
        <v>41428</v>
      </c>
      <c r="P184" s="27">
        <v>41430</v>
      </c>
      <c r="Q184" s="42">
        <f t="shared" si="10"/>
        <v>3</v>
      </c>
      <c r="R184" s="1" t="s">
        <v>3658</v>
      </c>
      <c r="S184" s="1">
        <v>1155</v>
      </c>
      <c r="T184" s="51" t="s">
        <v>3340</v>
      </c>
      <c r="U184" s="8" t="s">
        <v>3334</v>
      </c>
      <c r="V184" s="8" t="s">
        <v>3340</v>
      </c>
      <c r="W184" s="1" t="s">
        <v>3341</v>
      </c>
      <c r="X184" s="27">
        <v>41430</v>
      </c>
      <c r="Y184" s="1" t="s">
        <v>3336</v>
      </c>
    </row>
    <row r="185" spans="1:25">
      <c r="A185" s="17">
        <v>1</v>
      </c>
      <c r="B185" s="1" t="s">
        <v>5629</v>
      </c>
      <c r="C185" s="1" t="s">
        <v>1797</v>
      </c>
      <c r="D185" s="18">
        <v>7910862</v>
      </c>
      <c r="E185" s="16">
        <v>6</v>
      </c>
      <c r="F185" s="23" t="s">
        <v>3331</v>
      </c>
      <c r="G185" s="23" t="s">
        <v>3332</v>
      </c>
      <c r="H185" s="23">
        <v>3</v>
      </c>
      <c r="I185" s="23"/>
      <c r="J185" s="23">
        <v>0</v>
      </c>
      <c r="K185" s="23">
        <v>0</v>
      </c>
      <c r="L185" s="41">
        <v>68680</v>
      </c>
      <c r="M185" s="1"/>
      <c r="N185" s="27">
        <v>41421</v>
      </c>
      <c r="O185" s="27">
        <v>41423</v>
      </c>
      <c r="P185" s="27">
        <v>41397</v>
      </c>
      <c r="Q185" s="42">
        <f t="shared" si="10"/>
        <v>6</v>
      </c>
      <c r="R185" s="1" t="s">
        <v>3659</v>
      </c>
      <c r="S185" s="1">
        <v>149</v>
      </c>
      <c r="T185" s="1" t="s">
        <v>3363</v>
      </c>
      <c r="U185" s="1" t="s">
        <v>3364</v>
      </c>
      <c r="V185" s="1" t="s">
        <v>3365</v>
      </c>
      <c r="W185" s="1" t="s">
        <v>3366</v>
      </c>
      <c r="X185" s="27">
        <v>41430</v>
      </c>
      <c r="Y185" s="1" t="s">
        <v>3336</v>
      </c>
    </row>
    <row r="186" spans="1:25">
      <c r="A186" s="17">
        <v>1</v>
      </c>
      <c r="B186" s="1" t="s">
        <v>5630</v>
      </c>
      <c r="C186" s="1" t="s">
        <v>1798</v>
      </c>
      <c r="D186" s="18">
        <v>9798624</v>
      </c>
      <c r="E186" s="16" t="s">
        <v>3319</v>
      </c>
      <c r="F186" s="23" t="s">
        <v>3331</v>
      </c>
      <c r="G186" s="23" t="s">
        <v>3337</v>
      </c>
      <c r="H186" s="23">
        <v>3</v>
      </c>
      <c r="I186" s="23"/>
      <c r="J186" s="23">
        <v>0</v>
      </c>
      <c r="K186" s="23">
        <v>0</v>
      </c>
      <c r="L186" s="41">
        <v>68558</v>
      </c>
      <c r="M186" s="1"/>
      <c r="N186" s="27">
        <v>41423</v>
      </c>
      <c r="O186" s="27">
        <v>41428</v>
      </c>
      <c r="P186" s="27">
        <v>41430</v>
      </c>
      <c r="Q186" s="42">
        <f t="shared" si="10"/>
        <v>3</v>
      </c>
      <c r="R186" s="1" t="s">
        <v>3660</v>
      </c>
      <c r="S186" s="1">
        <v>955</v>
      </c>
      <c r="T186" s="1" t="s">
        <v>3541</v>
      </c>
      <c r="U186" s="1" t="s">
        <v>3541</v>
      </c>
      <c r="V186" s="1" t="s">
        <v>3541</v>
      </c>
      <c r="W186" s="1" t="s">
        <v>3542</v>
      </c>
      <c r="X186" s="27">
        <v>41430</v>
      </c>
      <c r="Y186" s="1" t="s">
        <v>3336</v>
      </c>
    </row>
    <row r="187" spans="1:25">
      <c r="A187" s="17">
        <v>1</v>
      </c>
      <c r="B187" s="1" t="s">
        <v>5631</v>
      </c>
      <c r="C187" s="1" t="s">
        <v>1799</v>
      </c>
      <c r="D187" s="18">
        <v>10864461</v>
      </c>
      <c r="E187" s="16">
        <v>3</v>
      </c>
      <c r="F187" s="23" t="s">
        <v>3331</v>
      </c>
      <c r="G187" s="23" t="s">
        <v>3337</v>
      </c>
      <c r="H187" s="23">
        <v>3</v>
      </c>
      <c r="I187" s="23"/>
      <c r="J187" s="23">
        <v>0</v>
      </c>
      <c r="K187" s="23">
        <v>0</v>
      </c>
      <c r="L187" s="41">
        <v>68558</v>
      </c>
      <c r="M187" s="1"/>
      <c r="N187" s="27">
        <v>41423</v>
      </c>
      <c r="O187" s="27">
        <v>41426</v>
      </c>
      <c r="P187" s="27">
        <v>41430</v>
      </c>
      <c r="Q187" s="42">
        <f t="shared" si="10"/>
        <v>1</v>
      </c>
      <c r="R187" s="1" t="s">
        <v>3661</v>
      </c>
      <c r="S187" s="1">
        <v>30</v>
      </c>
      <c r="T187" s="1" t="s">
        <v>3452</v>
      </c>
      <c r="U187" s="8" t="s">
        <v>3349</v>
      </c>
      <c r="V187" s="8" t="s">
        <v>3452</v>
      </c>
      <c r="W187" s="1" t="s">
        <v>3378</v>
      </c>
      <c r="X187" s="27">
        <v>41428</v>
      </c>
      <c r="Y187" s="1" t="s">
        <v>3336</v>
      </c>
    </row>
    <row r="188" spans="1:25">
      <c r="A188" s="17">
        <v>1</v>
      </c>
      <c r="B188" s="1" t="s">
        <v>5632</v>
      </c>
      <c r="C188" s="1" t="s">
        <v>1800</v>
      </c>
      <c r="D188" s="18">
        <v>11876582</v>
      </c>
      <c r="E188" s="16">
        <v>6</v>
      </c>
      <c r="F188" s="23" t="s">
        <v>3331</v>
      </c>
      <c r="G188" s="23" t="s">
        <v>3337</v>
      </c>
      <c r="H188" s="23">
        <v>3</v>
      </c>
      <c r="I188" s="23"/>
      <c r="J188" s="23">
        <v>0</v>
      </c>
      <c r="K188" s="23">
        <v>0</v>
      </c>
      <c r="L188" s="41">
        <v>68613</v>
      </c>
      <c r="M188" s="1"/>
      <c r="N188" s="27">
        <v>41423</v>
      </c>
      <c r="O188" s="27">
        <v>41429</v>
      </c>
      <c r="P188" s="27">
        <v>41432</v>
      </c>
      <c r="Q188" s="42">
        <f t="shared" si="10"/>
        <v>2</v>
      </c>
      <c r="R188" s="1" t="s">
        <v>3662</v>
      </c>
      <c r="S188" s="1">
        <v>381</v>
      </c>
      <c r="T188" s="1" t="s">
        <v>3334</v>
      </c>
      <c r="U188" s="1" t="s">
        <v>3344</v>
      </c>
      <c r="V188" s="1" t="s">
        <v>3344</v>
      </c>
      <c r="W188" s="1" t="s">
        <v>3345</v>
      </c>
      <c r="X188" s="27">
        <v>41430</v>
      </c>
      <c r="Y188" s="1" t="s">
        <v>3336</v>
      </c>
    </row>
    <row r="189" spans="1:25">
      <c r="A189" s="17">
        <v>1</v>
      </c>
      <c r="B189" s="1" t="s">
        <v>5633</v>
      </c>
      <c r="C189" s="1" t="s">
        <v>1801</v>
      </c>
      <c r="D189" s="18">
        <v>10428061</v>
      </c>
      <c r="E189" s="16">
        <v>7</v>
      </c>
      <c r="F189" s="23" t="s">
        <v>3331</v>
      </c>
      <c r="G189" s="23" t="s">
        <v>3337</v>
      </c>
      <c r="H189" s="23">
        <v>3</v>
      </c>
      <c r="I189" s="23"/>
      <c r="J189" s="23">
        <v>0</v>
      </c>
      <c r="K189" s="23">
        <v>0</v>
      </c>
      <c r="L189" s="41">
        <v>68625</v>
      </c>
      <c r="M189" s="1"/>
      <c r="N189" s="27">
        <v>41423</v>
      </c>
      <c r="O189" s="27">
        <v>41428</v>
      </c>
      <c r="P189" s="27">
        <v>41430</v>
      </c>
      <c r="Q189" s="42">
        <f t="shared" si="10"/>
        <v>3</v>
      </c>
      <c r="R189" s="1" t="s">
        <v>3663</v>
      </c>
      <c r="S189" s="1">
        <v>1879</v>
      </c>
      <c r="T189" s="1" t="s">
        <v>3358</v>
      </c>
      <c r="U189" s="11" t="s">
        <v>3334</v>
      </c>
      <c r="V189" s="11" t="s">
        <v>3358</v>
      </c>
      <c r="W189" s="1" t="s">
        <v>3335</v>
      </c>
      <c r="X189" s="27">
        <v>41430</v>
      </c>
      <c r="Y189" s="1" t="s">
        <v>3336</v>
      </c>
    </row>
    <row r="190" spans="1:25">
      <c r="A190" s="17">
        <v>1</v>
      </c>
      <c r="B190" s="1" t="s">
        <v>5634</v>
      </c>
      <c r="C190" s="1" t="s">
        <v>1802</v>
      </c>
      <c r="D190" s="18">
        <v>10858215</v>
      </c>
      <c r="E190" s="16">
        <v>4</v>
      </c>
      <c r="F190" s="23" t="s">
        <v>3331</v>
      </c>
      <c r="G190" s="23" t="s">
        <v>3337</v>
      </c>
      <c r="H190" s="23">
        <v>3</v>
      </c>
      <c r="I190" s="23"/>
      <c r="J190" s="23">
        <v>0</v>
      </c>
      <c r="K190" s="23">
        <v>0</v>
      </c>
      <c r="L190" s="41">
        <v>68602</v>
      </c>
      <c r="M190" s="1"/>
      <c r="N190" s="27">
        <v>41424</v>
      </c>
      <c r="O190" s="27">
        <v>41430</v>
      </c>
      <c r="P190" s="27">
        <v>41432</v>
      </c>
      <c r="Q190" s="42">
        <f t="shared" si="10"/>
        <v>2</v>
      </c>
      <c r="R190" s="1" t="s">
        <v>3664</v>
      </c>
      <c r="S190" s="1">
        <v>854</v>
      </c>
      <c r="T190" s="53" t="s">
        <v>3377</v>
      </c>
      <c r="U190" s="11" t="s">
        <v>3334</v>
      </c>
      <c r="V190" s="53" t="s">
        <v>3377</v>
      </c>
      <c r="W190" s="1" t="s">
        <v>3378</v>
      </c>
      <c r="X190" s="27">
        <v>41431</v>
      </c>
      <c r="Y190" s="1" t="s">
        <v>3336</v>
      </c>
    </row>
    <row r="191" spans="1:25">
      <c r="A191" s="17">
        <v>1</v>
      </c>
      <c r="B191" s="1" t="s">
        <v>5635</v>
      </c>
      <c r="C191" s="1" t="s">
        <v>1803</v>
      </c>
      <c r="D191" s="18">
        <v>13611111</v>
      </c>
      <c r="E191" s="16">
        <v>6</v>
      </c>
      <c r="F191" s="23" t="s">
        <v>3331</v>
      </c>
      <c r="G191" s="23" t="s">
        <v>3337</v>
      </c>
      <c r="H191" s="23">
        <v>3</v>
      </c>
      <c r="I191" s="23"/>
      <c r="J191" s="23">
        <v>0</v>
      </c>
      <c r="K191" s="23">
        <v>0</v>
      </c>
      <c r="L191" s="41">
        <v>68625</v>
      </c>
      <c r="M191" s="1"/>
      <c r="N191" s="27">
        <v>41424</v>
      </c>
      <c r="O191" s="27">
        <v>41428</v>
      </c>
      <c r="P191" s="27">
        <v>41430</v>
      </c>
      <c r="Q191" s="42">
        <f t="shared" si="10"/>
        <v>4</v>
      </c>
      <c r="R191" s="1" t="s">
        <v>3665</v>
      </c>
      <c r="S191" s="1">
        <v>864</v>
      </c>
      <c r="T191" s="1" t="s">
        <v>3541</v>
      </c>
      <c r="U191" s="1" t="s">
        <v>3541</v>
      </c>
      <c r="V191" s="1" t="s">
        <v>3541</v>
      </c>
      <c r="W191" s="1" t="s">
        <v>3542</v>
      </c>
      <c r="X191" s="27">
        <v>41431</v>
      </c>
      <c r="Y191" s="1" t="s">
        <v>3336</v>
      </c>
    </row>
    <row r="192" spans="1:25">
      <c r="A192" s="17">
        <v>1</v>
      </c>
      <c r="B192" s="1" t="s">
        <v>5636</v>
      </c>
      <c r="C192" s="1" t="s">
        <v>1804</v>
      </c>
      <c r="D192" s="18">
        <v>15430017</v>
      </c>
      <c r="E192" s="16">
        <v>1</v>
      </c>
      <c r="F192" s="23" t="s">
        <v>3331</v>
      </c>
      <c r="G192" s="23" t="s">
        <v>3332</v>
      </c>
      <c r="H192" s="23">
        <v>0</v>
      </c>
      <c r="I192" s="23"/>
      <c r="J192" s="23">
        <v>0</v>
      </c>
      <c r="K192" s="23">
        <v>0</v>
      </c>
      <c r="L192" s="1"/>
      <c r="M192" s="1"/>
      <c r="N192" s="27">
        <v>41397</v>
      </c>
      <c r="O192" s="1"/>
      <c r="P192" s="1"/>
      <c r="Q192" s="42">
        <f t="shared" si="10"/>
        <v>0</v>
      </c>
      <c r="R192" s="1" t="s">
        <v>3666</v>
      </c>
      <c r="S192" s="1">
        <v>460</v>
      </c>
      <c r="T192" s="1" t="s">
        <v>3396</v>
      </c>
      <c r="U192" s="1"/>
      <c r="V192" s="1"/>
      <c r="W192" s="1"/>
      <c r="X192" s="1"/>
      <c r="Y192" s="1" t="s">
        <v>3405</v>
      </c>
    </row>
    <row r="193" spans="1:25">
      <c r="A193" s="17">
        <v>1</v>
      </c>
      <c r="B193" s="1" t="s">
        <v>5637</v>
      </c>
      <c r="C193" s="1" t="s">
        <v>1805</v>
      </c>
      <c r="D193" s="18">
        <v>10116097</v>
      </c>
      <c r="E193" s="16">
        <v>1</v>
      </c>
      <c r="F193" s="23" t="s">
        <v>3331</v>
      </c>
      <c r="G193" s="23" t="s">
        <v>3332</v>
      </c>
      <c r="H193" s="23">
        <v>3</v>
      </c>
      <c r="I193" s="23"/>
      <c r="J193" s="23">
        <v>0</v>
      </c>
      <c r="K193" s="23">
        <v>0</v>
      </c>
      <c r="L193" s="41">
        <v>68616</v>
      </c>
      <c r="M193" s="1"/>
      <c r="N193" s="27">
        <v>41397</v>
      </c>
      <c r="O193" s="27">
        <v>41429</v>
      </c>
      <c r="P193" s="27">
        <v>41431</v>
      </c>
      <c r="Q193" s="42">
        <f t="shared" si="10"/>
        <v>3</v>
      </c>
      <c r="R193" s="1" t="s">
        <v>3667</v>
      </c>
      <c r="S193" s="1">
        <v>1175</v>
      </c>
      <c r="T193" s="1" t="s">
        <v>3363</v>
      </c>
      <c r="U193" s="1" t="s">
        <v>3364</v>
      </c>
      <c r="V193" s="1" t="s">
        <v>3365</v>
      </c>
      <c r="W193" s="1" t="s">
        <v>3366</v>
      </c>
      <c r="X193" s="27">
        <v>41431</v>
      </c>
      <c r="Y193" s="1" t="s">
        <v>3336</v>
      </c>
    </row>
    <row r="194" spans="1:25">
      <c r="A194" s="17">
        <v>1</v>
      </c>
      <c r="B194" s="1" t="s">
        <v>5638</v>
      </c>
      <c r="C194" s="1" t="s">
        <v>1806</v>
      </c>
      <c r="D194" s="18">
        <v>12685494</v>
      </c>
      <c r="E194" s="16">
        <v>3</v>
      </c>
      <c r="F194" s="23" t="s">
        <v>3331</v>
      </c>
      <c r="G194" s="23" t="s">
        <v>3332</v>
      </c>
      <c r="H194" s="23">
        <v>3</v>
      </c>
      <c r="I194" s="23"/>
      <c r="J194" s="23">
        <v>0</v>
      </c>
      <c r="K194" s="23">
        <v>0</v>
      </c>
      <c r="L194" s="41">
        <v>68625</v>
      </c>
      <c r="M194" s="1"/>
      <c r="N194" s="27">
        <v>41397</v>
      </c>
      <c r="O194" s="27">
        <v>41428</v>
      </c>
      <c r="P194" s="27">
        <v>41430</v>
      </c>
      <c r="Q194" s="42">
        <f t="shared" si="10"/>
        <v>4</v>
      </c>
      <c r="R194" s="1" t="s">
        <v>3668</v>
      </c>
      <c r="S194" s="1">
        <v>1527</v>
      </c>
      <c r="T194" s="1" t="s">
        <v>3541</v>
      </c>
      <c r="U194" s="1" t="s">
        <v>3541</v>
      </c>
      <c r="V194" s="1" t="s">
        <v>3541</v>
      </c>
      <c r="W194" s="1" t="s">
        <v>3542</v>
      </c>
      <c r="X194" s="27">
        <v>41431</v>
      </c>
      <c r="Y194" s="1" t="s">
        <v>3336</v>
      </c>
    </row>
    <row r="195" spans="1:25">
      <c r="A195" s="17">
        <v>1</v>
      </c>
      <c r="B195" s="1" t="s">
        <v>5639</v>
      </c>
      <c r="C195" s="1" t="s">
        <v>1807</v>
      </c>
      <c r="D195" s="18">
        <v>15840977</v>
      </c>
      <c r="E195" s="16">
        <v>1</v>
      </c>
      <c r="F195" s="23" t="s">
        <v>3331</v>
      </c>
      <c r="G195" s="23" t="s">
        <v>3332</v>
      </c>
      <c r="H195" s="23">
        <v>3</v>
      </c>
      <c r="I195" s="23"/>
      <c r="J195" s="23">
        <v>0</v>
      </c>
      <c r="K195" s="23">
        <v>0</v>
      </c>
      <c r="L195" s="41">
        <v>68558</v>
      </c>
      <c r="M195" s="1"/>
      <c r="N195" s="27">
        <v>41424</v>
      </c>
      <c r="O195" s="27">
        <v>41435</v>
      </c>
      <c r="P195" s="27">
        <v>41436</v>
      </c>
      <c r="Q195" s="42">
        <f t="shared" si="10"/>
        <v>2</v>
      </c>
      <c r="R195" s="1" t="s">
        <v>3669</v>
      </c>
      <c r="S195" s="1">
        <v>1177</v>
      </c>
      <c r="T195" s="1" t="s">
        <v>3461</v>
      </c>
      <c r="U195" s="1" t="s">
        <v>3462</v>
      </c>
      <c r="V195" s="1" t="s">
        <v>3462</v>
      </c>
      <c r="W195" s="1" t="s">
        <v>3350</v>
      </c>
      <c r="X195" s="27">
        <v>41436</v>
      </c>
      <c r="Y195" s="1" t="s">
        <v>3336</v>
      </c>
    </row>
    <row r="196" spans="1:25">
      <c r="A196" s="17">
        <v>1</v>
      </c>
      <c r="B196" s="1" t="s">
        <v>2</v>
      </c>
      <c r="C196" s="1" t="s">
        <v>1808</v>
      </c>
      <c r="D196" s="18">
        <v>23126304</v>
      </c>
      <c r="E196" s="16">
        <v>7</v>
      </c>
      <c r="F196" s="23" t="s">
        <v>3331</v>
      </c>
      <c r="G196" s="23" t="s">
        <v>3337</v>
      </c>
      <c r="H196" s="23">
        <v>3</v>
      </c>
      <c r="I196" s="23"/>
      <c r="J196" s="23">
        <v>0</v>
      </c>
      <c r="K196" s="23">
        <v>0</v>
      </c>
      <c r="L196" s="41">
        <v>68591</v>
      </c>
      <c r="M196" s="1"/>
      <c r="N196" s="27">
        <v>41398</v>
      </c>
      <c r="O196" s="27">
        <v>41431</v>
      </c>
      <c r="P196" s="27">
        <v>41435</v>
      </c>
      <c r="Q196" s="42">
        <f t="shared" si="10"/>
        <v>3</v>
      </c>
      <c r="R196" s="1" t="s">
        <v>3670</v>
      </c>
      <c r="S196" s="1">
        <v>235</v>
      </c>
      <c r="T196" s="53" t="s">
        <v>3377</v>
      </c>
      <c r="U196" s="11" t="s">
        <v>3334</v>
      </c>
      <c r="V196" s="53" t="s">
        <v>3377</v>
      </c>
      <c r="W196" s="1" t="s">
        <v>3378</v>
      </c>
      <c r="X196" s="27">
        <v>41435</v>
      </c>
      <c r="Y196" s="1" t="s">
        <v>3336</v>
      </c>
    </row>
    <row r="197" spans="1:25">
      <c r="A197" s="17">
        <v>1</v>
      </c>
      <c r="B197" s="1" t="s">
        <v>3</v>
      </c>
      <c r="C197" s="1" t="s">
        <v>1809</v>
      </c>
      <c r="D197" s="18">
        <v>13449598</v>
      </c>
      <c r="E197" s="16">
        <v>7</v>
      </c>
      <c r="F197" s="23" t="s">
        <v>3331</v>
      </c>
      <c r="G197" s="23" t="s">
        <v>3337</v>
      </c>
      <c r="H197" s="23">
        <v>3</v>
      </c>
      <c r="I197" s="23"/>
      <c r="J197" s="23">
        <v>0</v>
      </c>
      <c r="K197" s="23">
        <v>0</v>
      </c>
      <c r="L197" s="41">
        <v>68616</v>
      </c>
      <c r="M197" s="1"/>
      <c r="N197" s="27">
        <v>41398</v>
      </c>
      <c r="O197" s="27">
        <v>41429</v>
      </c>
      <c r="P197" s="27">
        <v>41431</v>
      </c>
      <c r="Q197" s="42">
        <f t="shared" si="10"/>
        <v>3</v>
      </c>
      <c r="R197" s="1" t="s">
        <v>3671</v>
      </c>
      <c r="S197" s="1">
        <v>159</v>
      </c>
      <c r="T197" s="1" t="s">
        <v>3484</v>
      </c>
      <c r="U197" s="1" t="s">
        <v>3364</v>
      </c>
      <c r="V197" s="1" t="s">
        <v>3364</v>
      </c>
      <c r="W197" s="1" t="s">
        <v>3335</v>
      </c>
      <c r="X197" s="27">
        <v>41431</v>
      </c>
      <c r="Y197" s="1" t="s">
        <v>3336</v>
      </c>
    </row>
    <row r="198" spans="1:25">
      <c r="A198" s="17">
        <v>1</v>
      </c>
      <c r="B198" s="1" t="s">
        <v>4</v>
      </c>
      <c r="C198" s="1" t="s">
        <v>1810</v>
      </c>
      <c r="D198" s="18">
        <v>12635705</v>
      </c>
      <c r="E198" s="16">
        <v>2</v>
      </c>
      <c r="F198" s="23" t="s">
        <v>3331</v>
      </c>
      <c r="G198" s="23" t="s">
        <v>3672</v>
      </c>
      <c r="H198" s="23">
        <v>3</v>
      </c>
      <c r="I198" s="23"/>
      <c r="J198" s="23">
        <v>0</v>
      </c>
      <c r="K198" s="23">
        <v>0</v>
      </c>
      <c r="L198" s="41">
        <v>68602</v>
      </c>
      <c r="M198" s="1"/>
      <c r="N198" s="27">
        <v>41398</v>
      </c>
      <c r="O198" s="27">
        <v>41430</v>
      </c>
      <c r="P198" s="27">
        <v>41432</v>
      </c>
      <c r="Q198" s="42">
        <f t="shared" si="10"/>
        <v>2</v>
      </c>
      <c r="R198" s="1" t="s">
        <v>3673</v>
      </c>
      <c r="S198" s="1" t="s">
        <v>3674</v>
      </c>
      <c r="T198" s="1" t="s">
        <v>3384</v>
      </c>
      <c r="U198" s="8" t="s">
        <v>3384</v>
      </c>
      <c r="V198" s="1" t="s">
        <v>3384</v>
      </c>
      <c r="W198" s="1" t="s">
        <v>3385</v>
      </c>
      <c r="X198" s="27">
        <v>41431</v>
      </c>
      <c r="Y198" s="1" t="s">
        <v>3336</v>
      </c>
    </row>
    <row r="199" spans="1:25">
      <c r="A199" s="17">
        <v>1</v>
      </c>
      <c r="B199" s="1" t="s">
        <v>5</v>
      </c>
      <c r="C199" s="1" t="s">
        <v>1811</v>
      </c>
      <c r="D199" s="18">
        <v>9675041</v>
      </c>
      <c r="E199" s="16">
        <v>2</v>
      </c>
      <c r="F199" s="23" t="s">
        <v>3331</v>
      </c>
      <c r="G199" s="23" t="s">
        <v>3337</v>
      </c>
      <c r="H199" s="23">
        <v>3</v>
      </c>
      <c r="I199" s="23"/>
      <c r="J199" s="23">
        <v>0</v>
      </c>
      <c r="K199" s="23">
        <v>0</v>
      </c>
      <c r="L199" s="41">
        <v>68602</v>
      </c>
      <c r="M199" s="1"/>
      <c r="N199" s="27">
        <v>41430</v>
      </c>
      <c r="O199" s="27">
        <v>41430</v>
      </c>
      <c r="P199" s="27">
        <v>41435</v>
      </c>
      <c r="Q199" s="42">
        <f t="shared" si="10"/>
        <v>4</v>
      </c>
      <c r="R199" s="1" t="s">
        <v>3675</v>
      </c>
      <c r="S199" s="1">
        <v>2978</v>
      </c>
      <c r="T199" s="53" t="s">
        <v>3377</v>
      </c>
      <c r="U199" s="11" t="s">
        <v>3334</v>
      </c>
      <c r="V199" s="53" t="s">
        <v>3377</v>
      </c>
      <c r="W199" s="1" t="s">
        <v>3378</v>
      </c>
      <c r="X199" s="27">
        <v>41435</v>
      </c>
      <c r="Y199" s="1" t="s">
        <v>3336</v>
      </c>
    </row>
    <row r="200" spans="1:25">
      <c r="A200" s="17">
        <v>1</v>
      </c>
      <c r="B200" s="1" t="s">
        <v>6</v>
      </c>
      <c r="C200" s="1" t="s">
        <v>1812</v>
      </c>
      <c r="D200" s="18">
        <v>12973666</v>
      </c>
      <c r="E200" s="16">
        <v>6</v>
      </c>
      <c r="F200" s="23" t="s">
        <v>3331</v>
      </c>
      <c r="G200" s="23" t="s">
        <v>3332</v>
      </c>
      <c r="H200" s="23">
        <v>2.5</v>
      </c>
      <c r="I200" s="23"/>
      <c r="J200" s="23">
        <v>0</v>
      </c>
      <c r="K200" s="23">
        <v>0</v>
      </c>
      <c r="L200" s="41">
        <v>57150</v>
      </c>
      <c r="M200" s="1"/>
      <c r="N200" s="27">
        <v>41430</v>
      </c>
      <c r="O200" s="27">
        <v>41432</v>
      </c>
      <c r="P200" s="27">
        <v>41436</v>
      </c>
      <c r="Q200" s="42">
        <f t="shared" si="10"/>
        <v>5</v>
      </c>
      <c r="R200" s="1" t="s">
        <v>3676</v>
      </c>
      <c r="S200" s="1">
        <v>475</v>
      </c>
      <c r="T200" s="1" t="s">
        <v>3363</v>
      </c>
      <c r="U200" s="1" t="s">
        <v>3364</v>
      </c>
      <c r="V200" s="1" t="s">
        <v>3365</v>
      </c>
      <c r="W200" s="1" t="s">
        <v>3366</v>
      </c>
      <c r="X200" s="27">
        <v>41438</v>
      </c>
      <c r="Y200" s="1" t="s">
        <v>3336</v>
      </c>
    </row>
    <row r="201" spans="1:25">
      <c r="A201" s="17">
        <v>1</v>
      </c>
      <c r="B201" s="1" t="s">
        <v>7</v>
      </c>
      <c r="C201" s="1" t="s">
        <v>1813</v>
      </c>
      <c r="D201" s="18">
        <v>21792538</v>
      </c>
      <c r="E201" s="16" t="s">
        <v>3319</v>
      </c>
      <c r="F201" s="23" t="s">
        <v>3331</v>
      </c>
      <c r="G201" s="23" t="s">
        <v>3337</v>
      </c>
      <c r="H201" s="23">
        <v>3</v>
      </c>
      <c r="I201" s="23"/>
      <c r="J201" s="23">
        <v>0</v>
      </c>
      <c r="K201" s="23">
        <v>0</v>
      </c>
      <c r="L201" s="41">
        <v>68591</v>
      </c>
      <c r="M201" s="1"/>
      <c r="N201" s="27">
        <v>41430</v>
      </c>
      <c r="O201" s="27">
        <v>41431</v>
      </c>
      <c r="P201" s="27">
        <v>41435</v>
      </c>
      <c r="Q201" s="42">
        <f t="shared" si="10"/>
        <v>3</v>
      </c>
      <c r="R201" s="1" t="s">
        <v>3677</v>
      </c>
      <c r="S201" s="1">
        <v>415</v>
      </c>
      <c r="T201" s="1" t="s">
        <v>3484</v>
      </c>
      <c r="U201" s="1" t="s">
        <v>3364</v>
      </c>
      <c r="V201" s="1" t="s">
        <v>3364</v>
      </c>
      <c r="W201" s="1" t="s">
        <v>3335</v>
      </c>
      <c r="X201" s="27">
        <v>41435</v>
      </c>
      <c r="Y201" s="1" t="s">
        <v>3336</v>
      </c>
    </row>
    <row r="202" spans="1:25">
      <c r="A202" s="17">
        <v>1</v>
      </c>
      <c r="B202" s="1" t="s">
        <v>8</v>
      </c>
      <c r="C202" s="1" t="s">
        <v>1814</v>
      </c>
      <c r="D202" s="18">
        <v>8464134</v>
      </c>
      <c r="E202" s="16">
        <v>0</v>
      </c>
      <c r="F202" s="23" t="s">
        <v>3331</v>
      </c>
      <c r="G202" s="23" t="s">
        <v>3332</v>
      </c>
      <c r="H202" s="23">
        <v>3</v>
      </c>
      <c r="I202" s="23"/>
      <c r="J202" s="23">
        <v>0</v>
      </c>
      <c r="K202" s="23">
        <v>0</v>
      </c>
      <c r="L202" s="41">
        <v>68602</v>
      </c>
      <c r="M202" s="1"/>
      <c r="N202" s="27">
        <v>41430</v>
      </c>
      <c r="O202" s="27">
        <v>41430</v>
      </c>
      <c r="P202" s="27">
        <v>41435</v>
      </c>
      <c r="Q202" s="42">
        <f t="shared" si="10"/>
        <v>6</v>
      </c>
      <c r="R202" s="1" t="s">
        <v>3678</v>
      </c>
      <c r="S202" s="1">
        <v>11876</v>
      </c>
      <c r="T202" s="1" t="s">
        <v>3358</v>
      </c>
      <c r="U202" s="11" t="s">
        <v>3334</v>
      </c>
      <c r="V202" s="11" t="s">
        <v>3358</v>
      </c>
      <c r="W202" s="1" t="s">
        <v>3335</v>
      </c>
      <c r="X202" s="27">
        <v>41437</v>
      </c>
      <c r="Y202" s="1" t="s">
        <v>3336</v>
      </c>
    </row>
    <row r="203" spans="1:25">
      <c r="A203" s="17">
        <v>1</v>
      </c>
      <c r="B203" s="1" t="s">
        <v>9</v>
      </c>
      <c r="C203" s="1" t="s">
        <v>1815</v>
      </c>
      <c r="D203" s="18">
        <v>10863645</v>
      </c>
      <c r="E203" s="16">
        <v>9</v>
      </c>
      <c r="F203" s="23" t="s">
        <v>3331</v>
      </c>
      <c r="G203" s="23" t="s">
        <v>3332</v>
      </c>
      <c r="H203" s="23">
        <v>3</v>
      </c>
      <c r="I203" s="23"/>
      <c r="J203" s="23">
        <v>0</v>
      </c>
      <c r="K203" s="23">
        <v>0</v>
      </c>
      <c r="L203" s="41">
        <v>68580</v>
      </c>
      <c r="M203" s="1"/>
      <c r="N203" s="27">
        <v>41430</v>
      </c>
      <c r="O203" s="27">
        <v>41432</v>
      </c>
      <c r="P203" s="27">
        <v>41435</v>
      </c>
      <c r="Q203" s="42">
        <f t="shared" si="10"/>
        <v>2</v>
      </c>
      <c r="R203" s="1" t="s">
        <v>3679</v>
      </c>
      <c r="S203" s="1">
        <v>420</v>
      </c>
      <c r="T203" s="53" t="s">
        <v>3377</v>
      </c>
      <c r="U203" s="11" t="s">
        <v>3334</v>
      </c>
      <c r="V203" s="53" t="s">
        <v>3377</v>
      </c>
      <c r="W203" s="1" t="s">
        <v>3378</v>
      </c>
      <c r="X203" s="27">
        <v>41435</v>
      </c>
      <c r="Y203" s="1" t="s">
        <v>3336</v>
      </c>
    </row>
    <row r="204" spans="1:25">
      <c r="A204" s="17">
        <v>1</v>
      </c>
      <c r="B204" s="1" t="s">
        <v>10</v>
      </c>
      <c r="C204" s="1" t="s">
        <v>1816</v>
      </c>
      <c r="D204" s="18">
        <v>9801369</v>
      </c>
      <c r="E204" s="16">
        <v>5</v>
      </c>
      <c r="F204" s="23" t="s">
        <v>3331</v>
      </c>
      <c r="G204" s="23" t="s">
        <v>3332</v>
      </c>
      <c r="H204" s="23">
        <v>3</v>
      </c>
      <c r="I204" s="23"/>
      <c r="J204" s="23">
        <v>0</v>
      </c>
      <c r="K204" s="23">
        <v>0</v>
      </c>
      <c r="L204" s="41">
        <v>68558</v>
      </c>
      <c r="M204" s="1"/>
      <c r="N204" s="27">
        <v>41430</v>
      </c>
      <c r="O204" s="27">
        <v>41435</v>
      </c>
      <c r="P204" s="27">
        <v>41437</v>
      </c>
      <c r="Q204" s="42">
        <f t="shared" si="10"/>
        <v>4</v>
      </c>
      <c r="R204" s="1" t="s">
        <v>3680</v>
      </c>
      <c r="S204" s="1">
        <v>13024</v>
      </c>
      <c r="T204" s="1" t="s">
        <v>3358</v>
      </c>
      <c r="U204" s="11" t="s">
        <v>3334</v>
      </c>
      <c r="V204" s="11" t="s">
        <v>3358</v>
      </c>
      <c r="W204" s="1" t="s">
        <v>3335</v>
      </c>
      <c r="X204" s="27">
        <v>41438</v>
      </c>
      <c r="Y204" s="1" t="s">
        <v>3336</v>
      </c>
    </row>
    <row r="205" spans="1:25">
      <c r="A205" s="17">
        <v>1</v>
      </c>
      <c r="B205" s="1" t="s">
        <v>11</v>
      </c>
      <c r="C205" s="1" t="s">
        <v>1817</v>
      </c>
      <c r="D205" s="18">
        <v>12234577</v>
      </c>
      <c r="E205" s="16">
        <v>7</v>
      </c>
      <c r="F205" s="23" t="s">
        <v>3331</v>
      </c>
      <c r="G205" s="23" t="s">
        <v>3332</v>
      </c>
      <c r="H205" s="23">
        <v>3</v>
      </c>
      <c r="I205" s="23"/>
      <c r="J205" s="23">
        <v>0</v>
      </c>
      <c r="K205" s="23">
        <v>0</v>
      </c>
      <c r="L205" s="41">
        <v>68558</v>
      </c>
      <c r="M205" s="1"/>
      <c r="N205" s="27">
        <v>41432</v>
      </c>
      <c r="O205" s="27">
        <v>41436</v>
      </c>
      <c r="P205" s="27">
        <v>41439</v>
      </c>
      <c r="Q205" s="42">
        <f t="shared" si="10"/>
        <v>1</v>
      </c>
      <c r="R205" s="1" t="s">
        <v>3681</v>
      </c>
      <c r="S205" s="1">
        <v>4977</v>
      </c>
      <c r="T205" s="1" t="s">
        <v>3363</v>
      </c>
      <c r="U205" s="1" t="s">
        <v>3364</v>
      </c>
      <c r="V205" s="1" t="s">
        <v>3365</v>
      </c>
      <c r="W205" s="1" t="s">
        <v>3366</v>
      </c>
      <c r="X205" s="27">
        <v>41436</v>
      </c>
      <c r="Y205" s="1" t="s">
        <v>3336</v>
      </c>
    </row>
    <row r="206" spans="1:25">
      <c r="A206" s="17">
        <v>1</v>
      </c>
      <c r="B206" s="1" t="s">
        <v>12</v>
      </c>
      <c r="C206" s="1" t="s">
        <v>1818</v>
      </c>
      <c r="D206" s="18">
        <v>12619156</v>
      </c>
      <c r="E206" s="16">
        <v>1</v>
      </c>
      <c r="F206" s="23" t="s">
        <v>3331</v>
      </c>
      <c r="G206" s="23" t="s">
        <v>3337</v>
      </c>
      <c r="H206" s="23">
        <v>3</v>
      </c>
      <c r="I206" s="23"/>
      <c r="J206" s="23">
        <v>0</v>
      </c>
      <c r="K206" s="23">
        <v>0</v>
      </c>
      <c r="L206" s="41">
        <v>68580</v>
      </c>
      <c r="M206" s="1"/>
      <c r="N206" s="27">
        <v>41432</v>
      </c>
      <c r="O206" s="27">
        <v>41432</v>
      </c>
      <c r="P206" s="27">
        <v>41436</v>
      </c>
      <c r="Q206" s="42">
        <f t="shared" si="10"/>
        <v>4</v>
      </c>
      <c r="R206" s="1" t="s">
        <v>3682</v>
      </c>
      <c r="S206" s="1">
        <v>1201</v>
      </c>
      <c r="T206" s="53" t="s">
        <v>3377</v>
      </c>
      <c r="U206" s="11" t="s">
        <v>3334</v>
      </c>
      <c r="V206" s="53" t="s">
        <v>3377</v>
      </c>
      <c r="W206" s="1" t="s">
        <v>3378</v>
      </c>
      <c r="X206" s="27">
        <v>41437</v>
      </c>
      <c r="Y206" s="1" t="s">
        <v>3336</v>
      </c>
    </row>
    <row r="207" spans="1:25">
      <c r="A207" s="17">
        <v>1</v>
      </c>
      <c r="B207" s="1" t="s">
        <v>13</v>
      </c>
      <c r="C207" s="1" t="s">
        <v>1819</v>
      </c>
      <c r="D207" s="18">
        <v>8771040</v>
      </c>
      <c r="E207" s="16">
        <v>8</v>
      </c>
      <c r="F207" s="23" t="s">
        <v>3331</v>
      </c>
      <c r="G207" s="23" t="s">
        <v>3337</v>
      </c>
      <c r="H207" s="23">
        <v>2.5</v>
      </c>
      <c r="I207" s="23"/>
      <c r="J207" s="23">
        <v>0</v>
      </c>
      <c r="K207" s="23">
        <v>0</v>
      </c>
      <c r="L207" s="41">
        <v>56468</v>
      </c>
      <c r="M207" s="1"/>
      <c r="N207" s="27">
        <v>41432</v>
      </c>
      <c r="O207" s="27">
        <v>41435</v>
      </c>
      <c r="P207" s="27">
        <v>41437</v>
      </c>
      <c r="Q207" s="42">
        <f t="shared" si="10"/>
        <v>4</v>
      </c>
      <c r="R207" s="1" t="s">
        <v>3683</v>
      </c>
      <c r="S207" s="1">
        <v>6640</v>
      </c>
      <c r="T207" s="1" t="s">
        <v>3365</v>
      </c>
      <c r="U207" s="11" t="s">
        <v>3334</v>
      </c>
      <c r="V207" s="1" t="s">
        <v>3365</v>
      </c>
      <c r="W207" s="1" t="s">
        <v>3366</v>
      </c>
      <c r="X207" s="27">
        <v>41438</v>
      </c>
      <c r="Y207" s="1" t="s">
        <v>3336</v>
      </c>
    </row>
    <row r="208" spans="1:25">
      <c r="A208" s="17">
        <v>1</v>
      </c>
      <c r="B208" s="1" t="s">
        <v>14</v>
      </c>
      <c r="C208" s="1" t="s">
        <v>1820</v>
      </c>
      <c r="D208" s="18">
        <v>12466975</v>
      </c>
      <c r="E208" s="16">
        <v>8</v>
      </c>
      <c r="F208" s="23" t="s">
        <v>3331</v>
      </c>
      <c r="G208" s="23" t="s">
        <v>3337</v>
      </c>
      <c r="H208" s="23">
        <v>3</v>
      </c>
      <c r="I208" s="23"/>
      <c r="J208" s="23">
        <v>0</v>
      </c>
      <c r="K208" s="23">
        <v>0</v>
      </c>
      <c r="L208" s="41">
        <v>68558</v>
      </c>
      <c r="M208" s="1"/>
      <c r="N208" s="27">
        <v>41435</v>
      </c>
      <c r="O208" s="27">
        <v>41436</v>
      </c>
      <c r="P208" s="27">
        <v>41438</v>
      </c>
      <c r="Q208" s="42">
        <f t="shared" si="10"/>
        <v>3</v>
      </c>
      <c r="R208" s="1" t="s">
        <v>3684</v>
      </c>
      <c r="S208" s="1">
        <v>548</v>
      </c>
      <c r="T208" s="1" t="s">
        <v>3484</v>
      </c>
      <c r="U208" s="1" t="s">
        <v>3364</v>
      </c>
      <c r="V208" s="1" t="s">
        <v>3364</v>
      </c>
      <c r="W208" s="1" t="s">
        <v>3335</v>
      </c>
      <c r="X208" s="27">
        <v>41438</v>
      </c>
      <c r="Y208" s="1" t="s">
        <v>3336</v>
      </c>
    </row>
    <row r="209" spans="1:25">
      <c r="A209" s="17">
        <v>1</v>
      </c>
      <c r="B209" s="1" t="s">
        <v>15</v>
      </c>
      <c r="C209" s="1" t="s">
        <v>1821</v>
      </c>
      <c r="D209" s="18">
        <v>8773249</v>
      </c>
      <c r="E209" s="16">
        <v>5</v>
      </c>
      <c r="F209" s="23" t="s">
        <v>3331</v>
      </c>
      <c r="G209" s="23" t="s">
        <v>3337</v>
      </c>
      <c r="H209" s="23">
        <v>3</v>
      </c>
      <c r="I209" s="23"/>
      <c r="J209" s="23">
        <v>0</v>
      </c>
      <c r="K209" s="23">
        <v>0</v>
      </c>
      <c r="L209" s="41">
        <v>68558</v>
      </c>
      <c r="M209" s="1"/>
      <c r="N209" s="27">
        <v>41435</v>
      </c>
      <c r="O209" s="27">
        <v>41436</v>
      </c>
      <c r="P209" s="27">
        <v>41438</v>
      </c>
      <c r="Q209" s="42">
        <f t="shared" si="10"/>
        <v>3</v>
      </c>
      <c r="R209" s="1" t="s">
        <v>3685</v>
      </c>
      <c r="S209" s="1">
        <v>455</v>
      </c>
      <c r="T209" s="1" t="s">
        <v>3528</v>
      </c>
      <c r="U209" s="8" t="s">
        <v>3334</v>
      </c>
      <c r="V209" s="1" t="s">
        <v>3528</v>
      </c>
      <c r="W209" s="1" t="s">
        <v>3385</v>
      </c>
      <c r="X209" s="27">
        <v>41438</v>
      </c>
      <c r="Y209" s="1" t="s">
        <v>3336</v>
      </c>
    </row>
    <row r="210" spans="1:25">
      <c r="A210" s="17">
        <v>1</v>
      </c>
      <c r="B210" s="1" t="s">
        <v>16</v>
      </c>
      <c r="C210" s="1" t="s">
        <v>1822</v>
      </c>
      <c r="D210" s="18">
        <v>8542944</v>
      </c>
      <c r="E210" s="16">
        <v>2</v>
      </c>
      <c r="F210" s="23" t="s">
        <v>3331</v>
      </c>
      <c r="G210" s="23" t="s">
        <v>3332</v>
      </c>
      <c r="H210" s="23">
        <v>3</v>
      </c>
      <c r="I210" s="23"/>
      <c r="J210" s="23">
        <v>0</v>
      </c>
      <c r="K210" s="23">
        <v>0</v>
      </c>
      <c r="L210" s="41">
        <v>68558</v>
      </c>
      <c r="M210" s="1"/>
      <c r="N210" s="27">
        <v>41435</v>
      </c>
      <c r="O210" s="27">
        <v>41439</v>
      </c>
      <c r="P210" s="27">
        <v>41443</v>
      </c>
      <c r="Q210" s="42">
        <f t="shared" si="10"/>
        <v>4</v>
      </c>
      <c r="R210" s="1" t="s">
        <v>3686</v>
      </c>
      <c r="S210" s="1">
        <v>7845</v>
      </c>
      <c r="T210" s="1" t="s">
        <v>3358</v>
      </c>
      <c r="U210" s="11" t="s">
        <v>3334</v>
      </c>
      <c r="V210" s="11" t="s">
        <v>3358</v>
      </c>
      <c r="W210" s="1" t="s">
        <v>3335</v>
      </c>
      <c r="X210" s="27">
        <v>41444</v>
      </c>
      <c r="Y210" s="1" t="s">
        <v>3336</v>
      </c>
    </row>
    <row r="211" spans="1:25">
      <c r="A211" s="17">
        <v>1</v>
      </c>
      <c r="B211" s="1" t="s">
        <v>17</v>
      </c>
      <c r="C211" s="1" t="s">
        <v>1823</v>
      </c>
      <c r="D211" s="18">
        <v>11627158</v>
      </c>
      <c r="E211" s="16">
        <v>3</v>
      </c>
      <c r="F211" s="23" t="s">
        <v>3331</v>
      </c>
      <c r="G211" s="23" t="s">
        <v>3332</v>
      </c>
      <c r="H211" s="23">
        <v>3</v>
      </c>
      <c r="I211" s="23"/>
      <c r="J211" s="23">
        <v>0</v>
      </c>
      <c r="K211" s="23">
        <v>0</v>
      </c>
      <c r="L211" s="41">
        <v>68558</v>
      </c>
      <c r="M211" s="1"/>
      <c r="N211" s="27">
        <v>41436</v>
      </c>
      <c r="O211" s="27">
        <v>41437</v>
      </c>
      <c r="P211" s="27">
        <v>41439</v>
      </c>
      <c r="Q211" s="42">
        <f t="shared" si="10"/>
        <v>1</v>
      </c>
      <c r="R211" s="1" t="s">
        <v>3687</v>
      </c>
      <c r="S211" s="1">
        <v>2639</v>
      </c>
      <c r="T211" s="51" t="s">
        <v>3400</v>
      </c>
      <c r="U211" s="8" t="s">
        <v>3334</v>
      </c>
      <c r="V211" s="51" t="s">
        <v>3400</v>
      </c>
      <c r="W211" s="1" t="s">
        <v>3355</v>
      </c>
      <c r="X211" s="27">
        <v>41437</v>
      </c>
      <c r="Y211" s="1" t="s">
        <v>3336</v>
      </c>
    </row>
    <row r="212" spans="1:25">
      <c r="A212" s="17">
        <v>1</v>
      </c>
      <c r="B212" s="1" t="s">
        <v>18</v>
      </c>
      <c r="C212" s="1" t="s">
        <v>1824</v>
      </c>
      <c r="D212" s="18">
        <v>4881905</v>
      </c>
      <c r="E212" s="16">
        <v>2</v>
      </c>
      <c r="F212" s="23" t="s">
        <v>3331</v>
      </c>
      <c r="G212" s="23" t="s">
        <v>3332</v>
      </c>
      <c r="H212" s="23">
        <v>0</v>
      </c>
      <c r="I212" s="23"/>
      <c r="J212" s="23">
        <v>0</v>
      </c>
      <c r="K212" s="23">
        <v>0</v>
      </c>
      <c r="L212" s="1"/>
      <c r="M212" s="1"/>
      <c r="N212" s="27">
        <v>41436</v>
      </c>
      <c r="O212" s="1"/>
      <c r="P212" s="1"/>
      <c r="Q212" s="42">
        <f t="shared" si="10"/>
        <v>0</v>
      </c>
      <c r="R212" s="1" t="s">
        <v>3688</v>
      </c>
      <c r="S212" s="1">
        <v>4225</v>
      </c>
      <c r="T212" s="1" t="s">
        <v>3365</v>
      </c>
      <c r="U212" s="1"/>
      <c r="V212" s="1"/>
      <c r="W212" s="1"/>
      <c r="X212" s="1"/>
      <c r="Y212" s="1" t="s">
        <v>3405</v>
      </c>
    </row>
    <row r="213" spans="1:25">
      <c r="A213" s="17">
        <v>1</v>
      </c>
      <c r="B213" s="1" t="s">
        <v>19</v>
      </c>
      <c r="C213" s="1" t="s">
        <v>1824</v>
      </c>
      <c r="D213" s="18">
        <v>4881905</v>
      </c>
      <c r="E213" s="16">
        <v>2</v>
      </c>
      <c r="F213" s="23" t="s">
        <v>3331</v>
      </c>
      <c r="G213" s="23" t="s">
        <v>3332</v>
      </c>
      <c r="H213" s="23">
        <v>0</v>
      </c>
      <c r="I213" s="23"/>
      <c r="J213" s="23">
        <v>0</v>
      </c>
      <c r="K213" s="23">
        <v>0</v>
      </c>
      <c r="L213" s="1"/>
      <c r="M213" s="1"/>
      <c r="N213" s="27">
        <v>41436</v>
      </c>
      <c r="O213" s="1"/>
      <c r="P213" s="1"/>
      <c r="Q213" s="42">
        <f t="shared" si="10"/>
        <v>0</v>
      </c>
      <c r="R213" s="1" t="s">
        <v>3689</v>
      </c>
      <c r="S213" s="1">
        <v>664</v>
      </c>
      <c r="T213" s="1" t="s">
        <v>3461</v>
      </c>
      <c r="U213" s="1"/>
      <c r="V213" s="1"/>
      <c r="W213" s="1"/>
      <c r="X213" s="1"/>
      <c r="Y213" s="1" t="s">
        <v>3405</v>
      </c>
    </row>
    <row r="214" spans="1:25">
      <c r="A214" s="17">
        <v>1</v>
      </c>
      <c r="B214" s="1" t="s">
        <v>20</v>
      </c>
      <c r="C214" s="1" t="s">
        <v>1825</v>
      </c>
      <c r="D214" s="18">
        <v>13064789</v>
      </c>
      <c r="E214" s="16">
        <v>8</v>
      </c>
      <c r="F214" s="23" t="s">
        <v>3331</v>
      </c>
      <c r="G214" s="23" t="s">
        <v>3332</v>
      </c>
      <c r="H214" s="23">
        <v>3</v>
      </c>
      <c r="I214" s="23"/>
      <c r="J214" s="23">
        <v>0</v>
      </c>
      <c r="K214" s="23">
        <v>0</v>
      </c>
      <c r="L214" s="41">
        <v>68558</v>
      </c>
      <c r="M214" s="1"/>
      <c r="N214" s="27">
        <v>41437</v>
      </c>
      <c r="O214" s="27">
        <v>41438</v>
      </c>
      <c r="P214" s="27">
        <v>41442</v>
      </c>
      <c r="Q214" s="42">
        <f t="shared" si="10"/>
        <v>3</v>
      </c>
      <c r="R214" s="1" t="s">
        <v>3690</v>
      </c>
      <c r="S214" s="1">
        <v>3747</v>
      </c>
      <c r="T214" s="1" t="s">
        <v>3390</v>
      </c>
      <c r="U214" s="1" t="s">
        <v>3364</v>
      </c>
      <c r="V214" s="1" t="s">
        <v>3391</v>
      </c>
      <c r="W214" s="1" t="s">
        <v>3378</v>
      </c>
      <c r="X214" s="27">
        <v>41442</v>
      </c>
      <c r="Y214" s="1" t="s">
        <v>3336</v>
      </c>
    </row>
    <row r="215" spans="1:25">
      <c r="A215" s="17">
        <v>1</v>
      </c>
      <c r="B215" s="1" t="s">
        <v>21</v>
      </c>
      <c r="C215" s="1" t="s">
        <v>1826</v>
      </c>
      <c r="D215" s="18">
        <v>7004642</v>
      </c>
      <c r="E215" s="16">
        <v>3</v>
      </c>
      <c r="F215" s="23" t="s">
        <v>3331</v>
      </c>
      <c r="G215" s="23" t="s">
        <v>3332</v>
      </c>
      <c r="H215" s="23">
        <v>2.5</v>
      </c>
      <c r="I215" s="23"/>
      <c r="J215" s="23">
        <v>0</v>
      </c>
      <c r="K215" s="23">
        <v>0</v>
      </c>
      <c r="L215" s="41">
        <v>57132</v>
      </c>
      <c r="M215" s="1"/>
      <c r="N215" s="27">
        <v>41437</v>
      </c>
      <c r="O215" s="27">
        <v>41437</v>
      </c>
      <c r="P215" s="27">
        <v>41439</v>
      </c>
      <c r="Q215" s="42">
        <f t="shared" si="10"/>
        <v>3</v>
      </c>
      <c r="R215" s="1" t="s">
        <v>3691</v>
      </c>
      <c r="S215" s="1">
        <v>2728</v>
      </c>
      <c r="T215" s="1" t="s">
        <v>3484</v>
      </c>
      <c r="U215" s="1" t="s">
        <v>3364</v>
      </c>
      <c r="V215" s="1" t="s">
        <v>3364</v>
      </c>
      <c r="W215" s="1" t="s">
        <v>3335</v>
      </c>
      <c r="X215" s="27">
        <v>41439</v>
      </c>
      <c r="Y215" s="1" t="s">
        <v>3336</v>
      </c>
    </row>
    <row r="216" spans="1:25">
      <c r="A216" s="17">
        <v>1</v>
      </c>
      <c r="B216" s="1" t="s">
        <v>22</v>
      </c>
      <c r="C216" s="1" t="s">
        <v>1827</v>
      </c>
      <c r="D216" s="18">
        <v>8808069</v>
      </c>
      <c r="E216" s="128">
        <v>6</v>
      </c>
      <c r="F216" s="23" t="s">
        <v>3331</v>
      </c>
      <c r="G216" s="23" t="s">
        <v>3332</v>
      </c>
      <c r="H216" s="23">
        <v>3</v>
      </c>
      <c r="I216" s="23"/>
      <c r="J216" s="23">
        <v>0</v>
      </c>
      <c r="K216" s="23">
        <v>0</v>
      </c>
      <c r="L216" s="41">
        <v>68558</v>
      </c>
      <c r="M216" s="1"/>
      <c r="N216" s="27">
        <v>41437</v>
      </c>
      <c r="O216" s="27">
        <v>41439</v>
      </c>
      <c r="P216" s="27">
        <v>41443</v>
      </c>
      <c r="Q216" s="42">
        <f t="shared" ref="Q216:Q279" si="11">NETWORKDAYS(O216,X216)</f>
        <v>3</v>
      </c>
      <c r="R216" s="1" t="s">
        <v>3692</v>
      </c>
      <c r="S216" s="1">
        <v>5827</v>
      </c>
      <c r="T216" s="1" t="s">
        <v>3461</v>
      </c>
      <c r="U216" s="1" t="s">
        <v>3462</v>
      </c>
      <c r="V216" s="1" t="s">
        <v>3462</v>
      </c>
      <c r="W216" s="1" t="s">
        <v>3350</v>
      </c>
      <c r="X216" s="27">
        <v>41443</v>
      </c>
      <c r="Y216" s="1" t="s">
        <v>3336</v>
      </c>
    </row>
    <row r="217" spans="1:25">
      <c r="A217" s="17">
        <v>1</v>
      </c>
      <c r="B217" s="1" t="s">
        <v>23</v>
      </c>
      <c r="C217" s="1" t="s">
        <v>1828</v>
      </c>
      <c r="D217" s="18">
        <v>7153913</v>
      </c>
      <c r="E217" s="16" t="s">
        <v>3319</v>
      </c>
      <c r="F217" s="23" t="s">
        <v>3331</v>
      </c>
      <c r="G217" s="23" t="s">
        <v>3332</v>
      </c>
      <c r="H217" s="23">
        <v>3</v>
      </c>
      <c r="I217" s="23"/>
      <c r="J217" s="23">
        <v>0</v>
      </c>
      <c r="K217" s="23">
        <v>0</v>
      </c>
      <c r="L217" s="41">
        <v>68558</v>
      </c>
      <c r="M217" s="1"/>
      <c r="N217" s="27">
        <v>41437</v>
      </c>
      <c r="O217" s="27">
        <v>41439</v>
      </c>
      <c r="P217" s="27">
        <v>41443</v>
      </c>
      <c r="Q217" s="42">
        <f t="shared" si="11"/>
        <v>2</v>
      </c>
      <c r="R217" s="1" t="s">
        <v>3693</v>
      </c>
      <c r="S217" s="1">
        <v>940</v>
      </c>
      <c r="T217" s="1" t="s">
        <v>3461</v>
      </c>
      <c r="U217" s="1" t="s">
        <v>3462</v>
      </c>
      <c r="V217" s="1" t="s">
        <v>3462</v>
      </c>
      <c r="W217" s="1" t="s">
        <v>3350</v>
      </c>
      <c r="X217" s="27">
        <v>41442</v>
      </c>
      <c r="Y217" s="1" t="s">
        <v>3336</v>
      </c>
    </row>
    <row r="218" spans="1:25">
      <c r="A218" s="17">
        <v>1</v>
      </c>
      <c r="B218" s="1" t="s">
        <v>5597</v>
      </c>
      <c r="C218" s="1" t="s">
        <v>1765</v>
      </c>
      <c r="D218" s="18">
        <v>9211140</v>
      </c>
      <c r="E218" s="16">
        <v>7</v>
      </c>
      <c r="F218" s="23" t="s">
        <v>3331</v>
      </c>
      <c r="G218" s="23" t="s">
        <v>3332</v>
      </c>
      <c r="H218" s="23">
        <v>3</v>
      </c>
      <c r="I218" s="23"/>
      <c r="J218" s="23">
        <v>0</v>
      </c>
      <c r="K218" s="23">
        <v>0</v>
      </c>
      <c r="L218" s="41">
        <v>68558</v>
      </c>
      <c r="M218" s="1"/>
      <c r="N218" s="27">
        <v>41410</v>
      </c>
      <c r="O218" s="27">
        <v>41439</v>
      </c>
      <c r="P218" s="27">
        <v>41443</v>
      </c>
      <c r="Q218" s="42">
        <f t="shared" si="11"/>
        <v>3</v>
      </c>
      <c r="R218" s="1" t="s">
        <v>3626</v>
      </c>
      <c r="S218" s="1">
        <v>392</v>
      </c>
      <c r="T218" s="51" t="s">
        <v>3400</v>
      </c>
      <c r="U218" s="8" t="s">
        <v>3334</v>
      </c>
      <c r="V218" s="51" t="s">
        <v>3400</v>
      </c>
      <c r="W218" s="1" t="s">
        <v>3355</v>
      </c>
      <c r="X218" s="27">
        <v>41443</v>
      </c>
      <c r="Y218" s="1" t="s">
        <v>3336</v>
      </c>
    </row>
    <row r="219" spans="1:25">
      <c r="A219" s="17">
        <v>1</v>
      </c>
      <c r="B219" s="1" t="s">
        <v>24</v>
      </c>
      <c r="C219" s="1" t="s">
        <v>1829</v>
      </c>
      <c r="D219" s="18">
        <v>13668281</v>
      </c>
      <c r="E219" s="16">
        <v>4</v>
      </c>
      <c r="F219" s="23" t="s">
        <v>3331</v>
      </c>
      <c r="G219" s="23" t="s">
        <v>3332</v>
      </c>
      <c r="H219" s="23">
        <v>3</v>
      </c>
      <c r="I219" s="23"/>
      <c r="J219" s="23">
        <v>0</v>
      </c>
      <c r="K219" s="23">
        <v>0</v>
      </c>
      <c r="L219" s="41">
        <v>68558</v>
      </c>
      <c r="M219" s="1"/>
      <c r="N219" s="27">
        <v>41439</v>
      </c>
      <c r="O219" s="27">
        <v>41442</v>
      </c>
      <c r="P219" s="27">
        <v>41444</v>
      </c>
      <c r="Q219" s="42">
        <f t="shared" si="11"/>
        <v>3</v>
      </c>
      <c r="R219" s="1" t="s">
        <v>3694</v>
      </c>
      <c r="S219" s="1">
        <v>729</v>
      </c>
      <c r="T219" s="1" t="s">
        <v>3334</v>
      </c>
      <c r="U219" s="1" t="s">
        <v>3344</v>
      </c>
      <c r="V219" s="1" t="s">
        <v>3344</v>
      </c>
      <c r="W219" s="1" t="s">
        <v>3345</v>
      </c>
      <c r="X219" s="27">
        <v>41444</v>
      </c>
      <c r="Y219" s="1" t="s">
        <v>3336</v>
      </c>
    </row>
    <row r="220" spans="1:25">
      <c r="A220" s="17">
        <v>1</v>
      </c>
      <c r="B220" s="1" t="s">
        <v>25</v>
      </c>
      <c r="C220" s="1" t="s">
        <v>1830</v>
      </c>
      <c r="D220" s="18">
        <v>11824807</v>
      </c>
      <c r="E220" s="16">
        <v>4</v>
      </c>
      <c r="F220" s="23" t="s">
        <v>3331</v>
      </c>
      <c r="G220" s="23" t="s">
        <v>3614</v>
      </c>
      <c r="H220" s="23">
        <f>1.1+(E220*0.08%)</f>
        <v>1.1032000000000002</v>
      </c>
      <c r="I220" s="23"/>
      <c r="J220" s="23">
        <v>0</v>
      </c>
      <c r="K220" s="23">
        <v>0</v>
      </c>
      <c r="L220" s="41">
        <v>96210</v>
      </c>
      <c r="M220" s="1"/>
      <c r="N220" s="27">
        <v>41439</v>
      </c>
      <c r="O220" s="27">
        <v>41442</v>
      </c>
      <c r="P220" s="27">
        <v>41444</v>
      </c>
      <c r="Q220" s="42">
        <f t="shared" si="11"/>
        <v>2</v>
      </c>
      <c r="R220" s="1" t="s">
        <v>3695</v>
      </c>
      <c r="S220" s="1">
        <v>1309</v>
      </c>
      <c r="T220" s="1" t="s">
        <v>3605</v>
      </c>
      <c r="U220" s="1" t="s">
        <v>3354</v>
      </c>
      <c r="V220" s="1" t="s">
        <v>3354</v>
      </c>
      <c r="W220" s="1" t="s">
        <v>3385</v>
      </c>
      <c r="X220" s="27">
        <v>41443</v>
      </c>
      <c r="Y220" s="1" t="s">
        <v>3336</v>
      </c>
    </row>
    <row r="221" spans="1:25">
      <c r="A221" s="17">
        <v>1</v>
      </c>
      <c r="B221" s="1" t="s">
        <v>26</v>
      </c>
      <c r="C221" s="1" t="s">
        <v>1831</v>
      </c>
      <c r="D221" s="18">
        <v>15546479</v>
      </c>
      <c r="E221" s="16">
        <v>8</v>
      </c>
      <c r="F221" s="23" t="s">
        <v>3331</v>
      </c>
      <c r="G221" s="23" t="s">
        <v>3332</v>
      </c>
      <c r="H221" s="23">
        <v>3</v>
      </c>
      <c r="I221" s="23"/>
      <c r="J221" s="23">
        <v>0</v>
      </c>
      <c r="K221" s="23">
        <v>0</v>
      </c>
      <c r="L221" s="41">
        <v>68558</v>
      </c>
      <c r="M221" s="1"/>
      <c r="N221" s="27">
        <v>41439</v>
      </c>
      <c r="O221" s="27">
        <v>41443</v>
      </c>
      <c r="P221" s="27">
        <v>41445</v>
      </c>
      <c r="Q221" s="42">
        <f t="shared" si="11"/>
        <v>3</v>
      </c>
      <c r="R221" s="1" t="s">
        <v>3696</v>
      </c>
      <c r="S221" s="1">
        <v>677</v>
      </c>
      <c r="T221" s="51" t="s">
        <v>3400</v>
      </c>
      <c r="U221" s="8" t="s">
        <v>3334</v>
      </c>
      <c r="V221" s="51" t="s">
        <v>3400</v>
      </c>
      <c r="W221" s="1" t="s">
        <v>3355</v>
      </c>
      <c r="X221" s="27">
        <v>41445</v>
      </c>
      <c r="Y221" s="1" t="s">
        <v>3336</v>
      </c>
    </row>
    <row r="222" spans="1:25">
      <c r="A222" s="17">
        <v>1</v>
      </c>
      <c r="B222" s="1" t="s">
        <v>27</v>
      </c>
      <c r="C222" s="1" t="s">
        <v>1832</v>
      </c>
      <c r="D222" s="18">
        <v>16046089</v>
      </c>
      <c r="E222" s="16" t="s">
        <v>3319</v>
      </c>
      <c r="F222" s="23" t="s">
        <v>3331</v>
      </c>
      <c r="G222" s="23" t="s">
        <v>3332</v>
      </c>
      <c r="H222" s="23">
        <v>3</v>
      </c>
      <c r="I222" s="23"/>
      <c r="J222" s="23">
        <v>0</v>
      </c>
      <c r="K222" s="23">
        <v>0</v>
      </c>
      <c r="L222" s="41">
        <v>68558</v>
      </c>
      <c r="M222" s="1"/>
      <c r="N222" s="27">
        <v>41446</v>
      </c>
      <c r="O222" s="27">
        <v>41446</v>
      </c>
      <c r="P222" s="27">
        <v>41450</v>
      </c>
      <c r="Q222" s="42">
        <f t="shared" si="11"/>
        <v>3</v>
      </c>
      <c r="R222" s="1" t="s">
        <v>3697</v>
      </c>
      <c r="S222" s="1">
        <v>5879</v>
      </c>
      <c r="T222" s="1" t="s">
        <v>3363</v>
      </c>
      <c r="U222" s="1" t="s">
        <v>3364</v>
      </c>
      <c r="V222" s="1" t="s">
        <v>3365</v>
      </c>
      <c r="W222" s="1" t="s">
        <v>3366</v>
      </c>
      <c r="X222" s="27">
        <v>41450</v>
      </c>
      <c r="Y222" s="1" t="s">
        <v>3336</v>
      </c>
    </row>
    <row r="223" spans="1:25">
      <c r="A223" s="17">
        <v>1</v>
      </c>
      <c r="B223" s="1" t="s">
        <v>28</v>
      </c>
      <c r="C223" s="1" t="s">
        <v>1833</v>
      </c>
      <c r="D223" s="18">
        <v>15843808</v>
      </c>
      <c r="E223" s="16">
        <v>9</v>
      </c>
      <c r="F223" s="23" t="s">
        <v>3331</v>
      </c>
      <c r="G223" s="23" t="s">
        <v>3337</v>
      </c>
      <c r="H223" s="23">
        <v>3</v>
      </c>
      <c r="I223" s="23"/>
      <c r="J223" s="23">
        <v>0</v>
      </c>
      <c r="K223" s="23">
        <v>0</v>
      </c>
      <c r="L223" s="41">
        <v>68558</v>
      </c>
      <c r="M223" s="1"/>
      <c r="N223" s="27">
        <v>41439</v>
      </c>
      <c r="O223" s="27">
        <v>41442</v>
      </c>
      <c r="P223" s="27">
        <v>41444</v>
      </c>
      <c r="Q223" s="42">
        <f t="shared" si="11"/>
        <v>3</v>
      </c>
      <c r="R223" s="1" t="s">
        <v>3698</v>
      </c>
      <c r="S223" s="1">
        <v>868</v>
      </c>
      <c r="T223" s="53" t="s">
        <v>3377</v>
      </c>
      <c r="U223" s="11" t="s">
        <v>3334</v>
      </c>
      <c r="V223" s="53" t="s">
        <v>3377</v>
      </c>
      <c r="W223" s="1" t="s">
        <v>3378</v>
      </c>
      <c r="X223" s="27">
        <v>41444</v>
      </c>
      <c r="Y223" s="1" t="s">
        <v>3336</v>
      </c>
    </row>
    <row r="224" spans="1:25">
      <c r="A224" s="17">
        <v>1</v>
      </c>
      <c r="B224" s="1" t="s">
        <v>29</v>
      </c>
      <c r="C224" s="1" t="s">
        <v>1834</v>
      </c>
      <c r="D224" s="18">
        <v>10828468</v>
      </c>
      <c r="E224" s="16">
        <v>4</v>
      </c>
      <c r="F224" s="23" t="s">
        <v>3331</v>
      </c>
      <c r="G224" s="23" t="s">
        <v>3332</v>
      </c>
      <c r="H224" s="23">
        <v>3</v>
      </c>
      <c r="I224" s="23"/>
      <c r="J224" s="23">
        <v>0</v>
      </c>
      <c r="K224" s="23">
        <v>0</v>
      </c>
      <c r="L224" s="41">
        <v>68558</v>
      </c>
      <c r="M224" s="1"/>
      <c r="N224" s="27">
        <v>41439</v>
      </c>
      <c r="O224" s="27">
        <v>41444</v>
      </c>
      <c r="P224" s="27">
        <v>41446</v>
      </c>
      <c r="Q224" s="42">
        <f t="shared" si="11"/>
        <v>2</v>
      </c>
      <c r="R224" s="1" t="s">
        <v>3699</v>
      </c>
      <c r="S224" s="1">
        <v>6368</v>
      </c>
      <c r="T224" s="1" t="s">
        <v>3365</v>
      </c>
      <c r="U224" s="11" t="s">
        <v>3334</v>
      </c>
      <c r="V224" s="1" t="s">
        <v>3365</v>
      </c>
      <c r="W224" s="1" t="s">
        <v>3366</v>
      </c>
      <c r="X224" s="27">
        <v>41445</v>
      </c>
      <c r="Y224" s="1" t="s">
        <v>3336</v>
      </c>
    </row>
    <row r="225" spans="1:25">
      <c r="A225" s="17">
        <v>1</v>
      </c>
      <c r="B225" s="1" t="s">
        <v>30</v>
      </c>
      <c r="C225" s="1" t="s">
        <v>1835</v>
      </c>
      <c r="D225" s="18">
        <v>12720314</v>
      </c>
      <c r="E225" s="16">
        <v>8</v>
      </c>
      <c r="F225" s="23" t="s">
        <v>3331</v>
      </c>
      <c r="G225" s="23" t="s">
        <v>3332</v>
      </c>
      <c r="H225" s="23">
        <v>3</v>
      </c>
      <c r="I225" s="23"/>
      <c r="J225" s="23">
        <v>0</v>
      </c>
      <c r="K225" s="23">
        <v>0</v>
      </c>
      <c r="L225" s="41">
        <v>68558</v>
      </c>
      <c r="M225" s="1"/>
      <c r="N225" s="27">
        <v>41442</v>
      </c>
      <c r="O225" s="27">
        <v>41443</v>
      </c>
      <c r="P225" s="27">
        <v>41445</v>
      </c>
      <c r="Q225" s="42">
        <f t="shared" si="11"/>
        <v>2</v>
      </c>
      <c r="R225" s="1" t="s">
        <v>3700</v>
      </c>
      <c r="S225" s="1">
        <v>1889</v>
      </c>
      <c r="T225" s="1" t="s">
        <v>3404</v>
      </c>
      <c r="U225" s="1" t="s">
        <v>3364</v>
      </c>
      <c r="V225" s="1" t="s">
        <v>3364</v>
      </c>
      <c r="W225" s="1" t="s">
        <v>3335</v>
      </c>
      <c r="X225" s="27">
        <v>41444</v>
      </c>
      <c r="Y225" s="1" t="s">
        <v>3336</v>
      </c>
    </row>
    <row r="226" spans="1:25">
      <c r="A226" s="17">
        <v>1</v>
      </c>
      <c r="B226" s="1" t="s">
        <v>31</v>
      </c>
      <c r="C226" s="1" t="s">
        <v>1836</v>
      </c>
      <c r="D226" s="18">
        <v>15935650</v>
      </c>
      <c r="E226" s="16">
        <v>7</v>
      </c>
      <c r="F226" s="23" t="s">
        <v>3331</v>
      </c>
      <c r="G226" s="23" t="s">
        <v>3337</v>
      </c>
      <c r="H226" s="23">
        <v>3</v>
      </c>
      <c r="I226" s="23"/>
      <c r="J226" s="23">
        <v>0</v>
      </c>
      <c r="K226" s="23">
        <v>0</v>
      </c>
      <c r="L226" s="41">
        <v>68558</v>
      </c>
      <c r="M226" s="1"/>
      <c r="N226" s="27">
        <v>41443</v>
      </c>
      <c r="O226" s="27">
        <v>41445</v>
      </c>
      <c r="P226" s="27">
        <v>41449</v>
      </c>
      <c r="Q226" s="42">
        <f t="shared" si="11"/>
        <v>3</v>
      </c>
      <c r="R226" s="1" t="s">
        <v>3701</v>
      </c>
      <c r="S226" s="1">
        <v>1980</v>
      </c>
      <c r="T226" s="53" t="s">
        <v>3377</v>
      </c>
      <c r="U226" s="11" t="s">
        <v>3334</v>
      </c>
      <c r="V226" s="53" t="s">
        <v>3377</v>
      </c>
      <c r="W226" s="1" t="s">
        <v>3378</v>
      </c>
      <c r="X226" s="27">
        <v>41449</v>
      </c>
      <c r="Y226" s="1" t="s">
        <v>3336</v>
      </c>
    </row>
    <row r="227" spans="1:25">
      <c r="A227" s="17">
        <v>1</v>
      </c>
      <c r="B227" s="1" t="s">
        <v>32</v>
      </c>
      <c r="C227" s="1" t="s">
        <v>1837</v>
      </c>
      <c r="D227" s="18">
        <v>7937279</v>
      </c>
      <c r="E227" s="16" t="s">
        <v>3319</v>
      </c>
      <c r="F227" s="1" t="s">
        <v>3331</v>
      </c>
      <c r="G227" s="1" t="s">
        <v>3332</v>
      </c>
      <c r="H227" s="23">
        <v>3</v>
      </c>
      <c r="I227" s="23"/>
      <c r="J227" s="23">
        <v>0</v>
      </c>
      <c r="K227" s="23">
        <v>0</v>
      </c>
      <c r="L227" s="41">
        <v>68558</v>
      </c>
      <c r="M227" s="1"/>
      <c r="N227" s="27">
        <v>41443</v>
      </c>
      <c r="O227" s="27">
        <v>41444</v>
      </c>
      <c r="P227" s="27">
        <v>41449</v>
      </c>
      <c r="Q227" s="42">
        <f t="shared" si="11"/>
        <v>4</v>
      </c>
      <c r="R227" s="1" t="s">
        <v>3702</v>
      </c>
      <c r="S227" s="1">
        <v>7492</v>
      </c>
      <c r="T227" s="1" t="s">
        <v>3365</v>
      </c>
      <c r="U227" s="11" t="s">
        <v>3334</v>
      </c>
      <c r="V227" s="1" t="s">
        <v>3365</v>
      </c>
      <c r="W227" s="1" t="s">
        <v>3366</v>
      </c>
      <c r="X227" s="27">
        <v>41449</v>
      </c>
      <c r="Y227" s="1" t="s">
        <v>3336</v>
      </c>
    </row>
    <row r="228" spans="1:25">
      <c r="A228" s="17">
        <v>1</v>
      </c>
      <c r="B228" s="1" t="s">
        <v>33</v>
      </c>
      <c r="C228" s="1" t="s">
        <v>1838</v>
      </c>
      <c r="D228" s="18">
        <v>16400139</v>
      </c>
      <c r="E228" s="16">
        <v>3</v>
      </c>
      <c r="F228" s="1" t="s">
        <v>3331</v>
      </c>
      <c r="G228" s="1" t="s">
        <v>3337</v>
      </c>
      <c r="H228" s="23">
        <v>3</v>
      </c>
      <c r="I228" s="23"/>
      <c r="J228" s="23">
        <v>0</v>
      </c>
      <c r="K228" s="23">
        <v>0</v>
      </c>
      <c r="L228" s="41">
        <v>68558</v>
      </c>
      <c r="M228" s="1"/>
      <c r="N228" s="27">
        <v>41443</v>
      </c>
      <c r="O228" s="27">
        <v>41446</v>
      </c>
      <c r="P228" s="27">
        <v>41450</v>
      </c>
      <c r="Q228" s="42">
        <f t="shared" si="11"/>
        <v>2</v>
      </c>
      <c r="R228" s="1" t="s">
        <v>3703</v>
      </c>
      <c r="S228" s="1">
        <v>601</v>
      </c>
      <c r="T228" s="1" t="s">
        <v>3334</v>
      </c>
      <c r="U228" s="1" t="s">
        <v>3344</v>
      </c>
      <c r="V228" s="1" t="s">
        <v>3344</v>
      </c>
      <c r="W228" s="1" t="s">
        <v>3345</v>
      </c>
      <c r="X228" s="27">
        <v>41449</v>
      </c>
      <c r="Y228" s="1" t="s">
        <v>3336</v>
      </c>
    </row>
    <row r="229" spans="1:25">
      <c r="A229" s="17">
        <v>1</v>
      </c>
      <c r="B229" s="1" t="s">
        <v>34</v>
      </c>
      <c r="C229" s="1" t="s">
        <v>1839</v>
      </c>
      <c r="D229" s="18">
        <v>10788070</v>
      </c>
      <c r="E229" s="16">
        <v>4</v>
      </c>
      <c r="F229" s="1" t="s">
        <v>3331</v>
      </c>
      <c r="G229" s="1" t="s">
        <v>3337</v>
      </c>
      <c r="H229" s="23">
        <v>3</v>
      </c>
      <c r="I229" s="23"/>
      <c r="J229" s="23">
        <v>0</v>
      </c>
      <c r="K229" s="23">
        <v>0</v>
      </c>
      <c r="L229" s="41">
        <v>68558</v>
      </c>
      <c r="M229" s="1"/>
      <c r="N229" s="27">
        <v>41443</v>
      </c>
      <c r="O229" s="27">
        <v>41444</v>
      </c>
      <c r="P229" s="27">
        <v>41449</v>
      </c>
      <c r="Q229" s="42">
        <f t="shared" si="11"/>
        <v>4</v>
      </c>
      <c r="R229" s="1" t="s">
        <v>3704</v>
      </c>
      <c r="S229" s="1">
        <v>2020</v>
      </c>
      <c r="T229" s="53" t="s">
        <v>3377</v>
      </c>
      <c r="U229" s="11" t="s">
        <v>3334</v>
      </c>
      <c r="V229" s="53" t="s">
        <v>3377</v>
      </c>
      <c r="W229" s="1" t="s">
        <v>3378</v>
      </c>
      <c r="X229" s="27">
        <v>41449</v>
      </c>
      <c r="Y229" s="1" t="s">
        <v>3336</v>
      </c>
    </row>
    <row r="230" spans="1:25">
      <c r="A230" s="17">
        <v>1</v>
      </c>
      <c r="B230" s="1" t="s">
        <v>35</v>
      </c>
      <c r="C230" s="1" t="s">
        <v>1840</v>
      </c>
      <c r="D230" s="18">
        <v>12166494</v>
      </c>
      <c r="E230" s="16">
        <v>1</v>
      </c>
      <c r="F230" s="1" t="s">
        <v>3331</v>
      </c>
      <c r="G230" s="1" t="s">
        <v>3332</v>
      </c>
      <c r="H230" s="23">
        <v>3</v>
      </c>
      <c r="I230" s="23"/>
      <c r="J230" s="23">
        <v>0</v>
      </c>
      <c r="K230" s="23">
        <v>0</v>
      </c>
      <c r="L230" s="41">
        <v>68558</v>
      </c>
      <c r="M230" s="1"/>
      <c r="N230" s="27">
        <v>41443</v>
      </c>
      <c r="O230" s="27">
        <v>41450</v>
      </c>
      <c r="P230" s="27">
        <v>41453</v>
      </c>
      <c r="Q230" s="42">
        <f t="shared" si="11"/>
        <v>2</v>
      </c>
      <c r="R230" s="1" t="s">
        <v>3705</v>
      </c>
      <c r="S230" s="1">
        <v>1145</v>
      </c>
      <c r="T230" s="1" t="s">
        <v>3541</v>
      </c>
      <c r="U230" s="1" t="s">
        <v>3541</v>
      </c>
      <c r="V230" s="1" t="s">
        <v>3541</v>
      </c>
      <c r="W230" s="1" t="s">
        <v>3542</v>
      </c>
      <c r="X230" s="27">
        <v>41451</v>
      </c>
      <c r="Y230" s="1" t="s">
        <v>3336</v>
      </c>
    </row>
    <row r="231" spans="1:25">
      <c r="A231" s="17">
        <v>1</v>
      </c>
      <c r="B231" s="1" t="s">
        <v>36</v>
      </c>
      <c r="C231" s="1" t="s">
        <v>1841</v>
      </c>
      <c r="D231" s="18">
        <v>13303460</v>
      </c>
      <c r="E231" s="16">
        <v>9</v>
      </c>
      <c r="F231" s="1" t="s">
        <v>3331</v>
      </c>
      <c r="G231" s="1" t="s">
        <v>3332</v>
      </c>
      <c r="H231" s="23">
        <v>3</v>
      </c>
      <c r="I231" s="23"/>
      <c r="J231" s="23">
        <v>0</v>
      </c>
      <c r="K231" s="23">
        <v>0</v>
      </c>
      <c r="L231" s="41">
        <v>68558</v>
      </c>
      <c r="M231" s="1"/>
      <c r="N231" s="27">
        <v>41445</v>
      </c>
      <c r="O231" s="27">
        <v>41449</v>
      </c>
      <c r="P231" s="27">
        <v>41452</v>
      </c>
      <c r="Q231" s="42">
        <f t="shared" si="11"/>
        <v>1</v>
      </c>
      <c r="R231" s="1" t="s">
        <v>3706</v>
      </c>
      <c r="S231" s="1">
        <v>491</v>
      </c>
      <c r="T231" s="51" t="s">
        <v>3400</v>
      </c>
      <c r="U231" s="8" t="s">
        <v>3334</v>
      </c>
      <c r="V231" s="51" t="s">
        <v>3400</v>
      </c>
      <c r="W231" s="1" t="s">
        <v>3355</v>
      </c>
      <c r="X231" s="27">
        <v>41449</v>
      </c>
      <c r="Y231" s="1" t="s">
        <v>3336</v>
      </c>
    </row>
    <row r="232" spans="1:25">
      <c r="A232" s="17">
        <v>1</v>
      </c>
      <c r="B232" s="1" t="s">
        <v>37</v>
      </c>
      <c r="C232" s="1" t="s">
        <v>1842</v>
      </c>
      <c r="D232" s="18">
        <v>13234861</v>
      </c>
      <c r="E232" s="16">
        <v>8</v>
      </c>
      <c r="F232" s="1" t="s">
        <v>3331</v>
      </c>
      <c r="G232" s="1" t="s">
        <v>3337</v>
      </c>
      <c r="H232" s="23">
        <v>3</v>
      </c>
      <c r="I232" s="23"/>
      <c r="J232" s="23">
        <v>0</v>
      </c>
      <c r="K232" s="23">
        <v>0</v>
      </c>
      <c r="L232" s="41">
        <v>68558</v>
      </c>
      <c r="M232" s="1"/>
      <c r="N232" s="27">
        <v>41445</v>
      </c>
      <c r="O232" s="27">
        <v>41446</v>
      </c>
      <c r="P232" s="27">
        <v>41450</v>
      </c>
      <c r="Q232" s="42">
        <f t="shared" si="11"/>
        <v>3</v>
      </c>
      <c r="R232" s="1" t="s">
        <v>3707</v>
      </c>
      <c r="S232" s="1">
        <v>394</v>
      </c>
      <c r="T232" s="53" t="s">
        <v>3377</v>
      </c>
      <c r="U232" s="11" t="s">
        <v>3334</v>
      </c>
      <c r="V232" s="53" t="s">
        <v>3377</v>
      </c>
      <c r="W232" s="1" t="s">
        <v>3378</v>
      </c>
      <c r="X232" s="27">
        <v>41450</v>
      </c>
      <c r="Y232" s="1" t="s">
        <v>3336</v>
      </c>
    </row>
    <row r="233" spans="1:25">
      <c r="A233" s="17">
        <v>1</v>
      </c>
      <c r="B233" s="1" t="s">
        <v>38</v>
      </c>
      <c r="C233" s="1" t="s">
        <v>1843</v>
      </c>
      <c r="D233" s="18">
        <v>16303583</v>
      </c>
      <c r="E233" s="16">
        <v>9</v>
      </c>
      <c r="F233" s="1" t="s">
        <v>3331</v>
      </c>
      <c r="G233" s="1" t="s">
        <v>3337</v>
      </c>
      <c r="H233" s="23">
        <v>3</v>
      </c>
      <c r="I233" s="23"/>
      <c r="J233" s="23">
        <v>0</v>
      </c>
      <c r="K233" s="23">
        <v>0</v>
      </c>
      <c r="L233" s="41">
        <v>68558</v>
      </c>
      <c r="M233" s="1"/>
      <c r="N233" s="27">
        <v>41444</v>
      </c>
      <c r="O233" s="27">
        <v>41446</v>
      </c>
      <c r="P233" s="27">
        <v>41450</v>
      </c>
      <c r="Q233" s="42">
        <f t="shared" si="11"/>
        <v>2</v>
      </c>
      <c r="R233" s="1" t="s">
        <v>3708</v>
      </c>
      <c r="S233" s="1">
        <v>835</v>
      </c>
      <c r="T233" s="1" t="s">
        <v>3334</v>
      </c>
      <c r="U233" s="1" t="s">
        <v>3344</v>
      </c>
      <c r="V233" s="1" t="s">
        <v>3344</v>
      </c>
      <c r="W233" s="1" t="s">
        <v>3345</v>
      </c>
      <c r="X233" s="27">
        <v>41449</v>
      </c>
      <c r="Y233" s="1" t="s">
        <v>3336</v>
      </c>
    </row>
    <row r="234" spans="1:25">
      <c r="A234" s="17">
        <v>1</v>
      </c>
      <c r="B234" s="1" t="s">
        <v>39</v>
      </c>
      <c r="C234" s="1" t="s">
        <v>1844</v>
      </c>
      <c r="D234" s="18">
        <v>13109233</v>
      </c>
      <c r="E234" s="16">
        <v>4</v>
      </c>
      <c r="F234" s="1" t="s">
        <v>3331</v>
      </c>
      <c r="G234" s="1" t="s">
        <v>3332</v>
      </c>
      <c r="H234" s="23">
        <v>3</v>
      </c>
      <c r="I234" s="23"/>
      <c r="J234" s="23">
        <v>0</v>
      </c>
      <c r="K234" s="23">
        <v>0</v>
      </c>
      <c r="L234" s="41">
        <v>68558</v>
      </c>
      <c r="M234" s="1"/>
      <c r="N234" s="27">
        <v>41444</v>
      </c>
      <c r="O234" s="27">
        <v>41446</v>
      </c>
      <c r="P234" s="27">
        <v>41450</v>
      </c>
      <c r="Q234" s="42">
        <f t="shared" si="11"/>
        <v>2</v>
      </c>
      <c r="R234" s="1" t="s">
        <v>3709</v>
      </c>
      <c r="S234" s="1">
        <v>1844</v>
      </c>
      <c r="T234" s="1" t="s">
        <v>3437</v>
      </c>
      <c r="U234" s="1" t="s">
        <v>3431</v>
      </c>
      <c r="V234" s="1" t="s">
        <v>3431</v>
      </c>
      <c r="W234" s="1" t="s">
        <v>3432</v>
      </c>
      <c r="X234" s="27">
        <v>41449</v>
      </c>
      <c r="Y234" s="1" t="s">
        <v>3336</v>
      </c>
    </row>
    <row r="235" spans="1:25">
      <c r="A235" s="17">
        <v>1</v>
      </c>
      <c r="B235" s="1" t="s">
        <v>40</v>
      </c>
      <c r="C235" s="1" t="s">
        <v>1845</v>
      </c>
      <c r="D235" s="18">
        <v>10750240</v>
      </c>
      <c r="E235" s="16">
        <v>8</v>
      </c>
      <c r="F235" s="1" t="s">
        <v>3331</v>
      </c>
      <c r="G235" s="1" t="s">
        <v>3337</v>
      </c>
      <c r="H235" s="23">
        <v>3</v>
      </c>
      <c r="I235" s="23"/>
      <c r="J235" s="23">
        <v>0</v>
      </c>
      <c r="K235" s="23">
        <v>0</v>
      </c>
      <c r="L235" s="41">
        <v>68558</v>
      </c>
      <c r="M235" s="1"/>
      <c r="N235" s="27">
        <v>41446</v>
      </c>
      <c r="O235" s="27">
        <v>41449</v>
      </c>
      <c r="P235" s="27">
        <v>41451</v>
      </c>
      <c r="Q235" s="42">
        <f t="shared" si="11"/>
        <v>2</v>
      </c>
      <c r="R235" s="1" t="s">
        <v>3710</v>
      </c>
      <c r="S235" s="1">
        <v>5444</v>
      </c>
      <c r="T235" s="1" t="s">
        <v>3358</v>
      </c>
      <c r="U235" s="11" t="s">
        <v>3334</v>
      </c>
      <c r="V235" s="11" t="s">
        <v>3358</v>
      </c>
      <c r="W235" s="1" t="s">
        <v>3335</v>
      </c>
      <c r="X235" s="27">
        <v>41450</v>
      </c>
      <c r="Y235" s="1" t="s">
        <v>3336</v>
      </c>
    </row>
    <row r="236" spans="1:25">
      <c r="A236" s="17">
        <v>1</v>
      </c>
      <c r="B236" s="1" t="s">
        <v>41</v>
      </c>
      <c r="C236" s="1" t="s">
        <v>1846</v>
      </c>
      <c r="D236" s="18">
        <v>22048297</v>
      </c>
      <c r="E236" s="16">
        <v>9</v>
      </c>
      <c r="F236" s="1" t="s">
        <v>3331</v>
      </c>
      <c r="G236" s="1" t="s">
        <v>3332</v>
      </c>
      <c r="H236" s="23">
        <v>3</v>
      </c>
      <c r="I236" s="23"/>
      <c r="J236" s="23">
        <v>0</v>
      </c>
      <c r="K236" s="23">
        <v>0</v>
      </c>
      <c r="L236" s="41">
        <v>68558</v>
      </c>
      <c r="M236" s="1"/>
      <c r="N236" s="27">
        <v>41446</v>
      </c>
      <c r="O236" s="27">
        <v>41449</v>
      </c>
      <c r="P236" s="27">
        <v>41451</v>
      </c>
      <c r="Q236" s="42">
        <f t="shared" si="11"/>
        <v>1</v>
      </c>
      <c r="R236" s="1" t="s">
        <v>3711</v>
      </c>
      <c r="S236" s="1">
        <v>530</v>
      </c>
      <c r="T236" s="1" t="s">
        <v>3497</v>
      </c>
      <c r="U236" s="1" t="s">
        <v>3354</v>
      </c>
      <c r="V236" s="1" t="s">
        <v>3354</v>
      </c>
      <c r="W236" s="1" t="s">
        <v>3385</v>
      </c>
      <c r="X236" s="27">
        <v>41449</v>
      </c>
      <c r="Y236" s="1" t="s">
        <v>3336</v>
      </c>
    </row>
    <row r="237" spans="1:25">
      <c r="A237" s="17">
        <v>1</v>
      </c>
      <c r="B237" s="1" t="s">
        <v>42</v>
      </c>
      <c r="C237" s="1" t="s">
        <v>1847</v>
      </c>
      <c r="D237" s="18">
        <v>14030361</v>
      </c>
      <c r="E237" s="16">
        <v>5</v>
      </c>
      <c r="F237" s="1" t="s">
        <v>3331</v>
      </c>
      <c r="G237" s="1" t="s">
        <v>3332</v>
      </c>
      <c r="H237" s="23">
        <v>3</v>
      </c>
      <c r="I237" s="23"/>
      <c r="J237" s="23">
        <v>0</v>
      </c>
      <c r="K237" s="23">
        <v>0</v>
      </c>
      <c r="L237" s="41">
        <v>68558</v>
      </c>
      <c r="M237" s="1"/>
      <c r="N237" s="27">
        <v>41446</v>
      </c>
      <c r="O237" s="27">
        <v>41451</v>
      </c>
      <c r="P237" s="27">
        <v>41454</v>
      </c>
      <c r="Q237" s="42">
        <f t="shared" si="11"/>
        <v>1</v>
      </c>
      <c r="R237" s="1" t="s">
        <v>3712</v>
      </c>
      <c r="S237" s="1">
        <v>1566</v>
      </c>
      <c r="T237" s="51" t="s">
        <v>3400</v>
      </c>
      <c r="U237" s="8" t="s">
        <v>3334</v>
      </c>
      <c r="V237" s="51" t="s">
        <v>3400</v>
      </c>
      <c r="W237" s="1" t="s">
        <v>3355</v>
      </c>
      <c r="X237" s="27">
        <v>41451</v>
      </c>
      <c r="Y237" s="1" t="s">
        <v>3336</v>
      </c>
    </row>
    <row r="238" spans="1:25">
      <c r="A238" s="17">
        <v>1</v>
      </c>
      <c r="B238" s="4" t="s">
        <v>43</v>
      </c>
      <c r="C238" s="4" t="s">
        <v>1848</v>
      </c>
      <c r="D238" s="19">
        <v>10606028</v>
      </c>
      <c r="E238" s="20">
        <v>2</v>
      </c>
      <c r="F238" s="4" t="s">
        <v>3331</v>
      </c>
      <c r="G238" s="4" t="s">
        <v>3337</v>
      </c>
      <c r="H238" s="23">
        <v>0</v>
      </c>
      <c r="I238" s="23"/>
      <c r="J238" s="23">
        <v>0</v>
      </c>
      <c r="K238" s="23">
        <v>0</v>
      </c>
      <c r="L238" s="4"/>
      <c r="M238" s="4"/>
      <c r="N238" s="56">
        <v>41446</v>
      </c>
      <c r="O238" s="4"/>
      <c r="P238" s="4"/>
      <c r="Q238" s="42">
        <f t="shared" si="11"/>
        <v>0</v>
      </c>
      <c r="R238" s="4" t="s">
        <v>3713</v>
      </c>
      <c r="S238" s="4">
        <v>3388</v>
      </c>
      <c r="T238" s="4" t="s">
        <v>3358</v>
      </c>
      <c r="U238" s="4"/>
      <c r="V238" s="4"/>
      <c r="W238" s="4"/>
      <c r="X238" s="4"/>
      <c r="Y238" s="1" t="s">
        <v>3405</v>
      </c>
    </row>
    <row r="239" spans="1:25">
      <c r="A239" s="17">
        <v>1</v>
      </c>
      <c r="B239" s="1" t="s">
        <v>44</v>
      </c>
      <c r="C239" s="1" t="s">
        <v>1849</v>
      </c>
      <c r="D239" s="18">
        <v>8000833</v>
      </c>
      <c r="E239" s="16">
        <v>3</v>
      </c>
      <c r="F239" s="1" t="s">
        <v>3331</v>
      </c>
      <c r="G239" s="1" t="s">
        <v>3332</v>
      </c>
      <c r="H239" s="23">
        <v>3</v>
      </c>
      <c r="I239" s="23"/>
      <c r="J239" s="23">
        <v>0</v>
      </c>
      <c r="K239" s="23">
        <v>0</v>
      </c>
      <c r="L239" s="41">
        <v>68558</v>
      </c>
      <c r="M239" s="1"/>
      <c r="N239" s="27">
        <v>41446</v>
      </c>
      <c r="O239" s="27">
        <v>41450</v>
      </c>
      <c r="P239" s="27">
        <v>41453</v>
      </c>
      <c r="Q239" s="42">
        <f t="shared" si="11"/>
        <v>4</v>
      </c>
      <c r="R239" s="1" t="s">
        <v>3714</v>
      </c>
      <c r="S239" s="1">
        <v>6625</v>
      </c>
      <c r="T239" s="1" t="s">
        <v>3363</v>
      </c>
      <c r="U239" s="1" t="s">
        <v>3364</v>
      </c>
      <c r="V239" s="1" t="s">
        <v>3365</v>
      </c>
      <c r="W239" s="1" t="s">
        <v>3366</v>
      </c>
      <c r="X239" s="27">
        <v>41453</v>
      </c>
      <c r="Y239" s="1" t="s">
        <v>3336</v>
      </c>
    </row>
    <row r="240" spans="1:25">
      <c r="A240" s="17">
        <v>1</v>
      </c>
      <c r="B240" s="1" t="s">
        <v>45</v>
      </c>
      <c r="C240" s="1" t="s">
        <v>1850</v>
      </c>
      <c r="D240" s="18">
        <v>12617287</v>
      </c>
      <c r="E240" s="16">
        <v>7</v>
      </c>
      <c r="F240" s="1" t="s">
        <v>3331</v>
      </c>
      <c r="G240" s="1" t="s">
        <v>3337</v>
      </c>
      <c r="H240" s="23">
        <v>3</v>
      </c>
      <c r="I240" s="23"/>
      <c r="J240" s="23">
        <v>0</v>
      </c>
      <c r="K240" s="23">
        <v>0</v>
      </c>
      <c r="L240" s="41">
        <v>68558</v>
      </c>
      <c r="M240" s="1"/>
      <c r="N240" s="27">
        <v>41449</v>
      </c>
      <c r="O240" s="27">
        <v>41452</v>
      </c>
      <c r="P240" s="27">
        <v>41456</v>
      </c>
      <c r="Q240" s="42">
        <f t="shared" si="11"/>
        <v>2</v>
      </c>
      <c r="R240" s="1" t="s">
        <v>3715</v>
      </c>
      <c r="S240" s="1">
        <v>459</v>
      </c>
      <c r="T240" s="1" t="s">
        <v>3334</v>
      </c>
      <c r="U240" s="1" t="s">
        <v>3344</v>
      </c>
      <c r="V240" s="1" t="s">
        <v>3344</v>
      </c>
      <c r="W240" s="1" t="s">
        <v>3716</v>
      </c>
      <c r="X240" s="27">
        <v>41453</v>
      </c>
      <c r="Y240" s="1" t="s">
        <v>3336</v>
      </c>
    </row>
    <row r="241" spans="1:25">
      <c r="A241" s="17">
        <v>1</v>
      </c>
      <c r="B241" s="4" t="s">
        <v>46</v>
      </c>
      <c r="C241" s="1" t="s">
        <v>1851</v>
      </c>
      <c r="D241" s="132">
        <v>12918773</v>
      </c>
      <c r="E241" s="128">
        <v>5</v>
      </c>
      <c r="F241" s="1" t="s">
        <v>3331</v>
      </c>
      <c r="G241" s="1" t="s">
        <v>3332</v>
      </c>
      <c r="H241" s="23">
        <v>3</v>
      </c>
      <c r="I241" s="23"/>
      <c r="J241" s="23">
        <v>0</v>
      </c>
      <c r="K241" s="23">
        <v>0</v>
      </c>
      <c r="L241" s="41">
        <v>68558</v>
      </c>
      <c r="M241" s="1"/>
      <c r="N241" s="27">
        <v>41450</v>
      </c>
      <c r="O241" s="27">
        <v>41452</v>
      </c>
      <c r="P241" s="27">
        <v>41456</v>
      </c>
      <c r="Q241" s="42">
        <f t="shared" si="11"/>
        <v>2</v>
      </c>
      <c r="R241" s="1" t="s">
        <v>3717</v>
      </c>
      <c r="S241" s="1">
        <v>25</v>
      </c>
      <c r="T241" s="1" t="s">
        <v>3384</v>
      </c>
      <c r="U241" s="8" t="s">
        <v>3384</v>
      </c>
      <c r="V241" s="1" t="s">
        <v>3384</v>
      </c>
      <c r="W241" s="1" t="s">
        <v>3385</v>
      </c>
      <c r="X241" s="27">
        <v>41453</v>
      </c>
      <c r="Y241" s="1" t="s">
        <v>3336</v>
      </c>
    </row>
    <row r="242" spans="1:25">
      <c r="A242" s="17">
        <v>1</v>
      </c>
      <c r="B242" s="1" t="s">
        <v>47</v>
      </c>
      <c r="C242" s="1" t="s">
        <v>1852</v>
      </c>
      <c r="D242" s="18">
        <v>10137131</v>
      </c>
      <c r="E242" s="16" t="s">
        <v>3319</v>
      </c>
      <c r="F242" s="1" t="s">
        <v>3331</v>
      </c>
      <c r="G242" s="1" t="s">
        <v>3332</v>
      </c>
      <c r="H242" s="23">
        <v>3</v>
      </c>
      <c r="I242" s="23"/>
      <c r="J242" s="23">
        <v>0</v>
      </c>
      <c r="K242" s="23">
        <v>0</v>
      </c>
      <c r="L242" s="41">
        <v>68558</v>
      </c>
      <c r="M242" s="1"/>
      <c r="N242" s="27">
        <v>41450</v>
      </c>
      <c r="O242" s="27">
        <v>41452</v>
      </c>
      <c r="P242" s="27">
        <v>41456</v>
      </c>
      <c r="Q242" s="42">
        <f t="shared" si="11"/>
        <v>2</v>
      </c>
      <c r="R242" s="1" t="s">
        <v>3718</v>
      </c>
      <c r="S242" s="1">
        <v>2240</v>
      </c>
      <c r="T242" s="51" t="s">
        <v>3400</v>
      </c>
      <c r="U242" s="8" t="s">
        <v>3334</v>
      </c>
      <c r="V242" s="51" t="s">
        <v>3400</v>
      </c>
      <c r="W242" s="1" t="s">
        <v>3355</v>
      </c>
      <c r="X242" s="27">
        <v>41453</v>
      </c>
      <c r="Y242" s="1" t="s">
        <v>3336</v>
      </c>
    </row>
    <row r="243" spans="1:25">
      <c r="A243" s="17">
        <v>1</v>
      </c>
      <c r="B243" s="1" t="s">
        <v>48</v>
      </c>
      <c r="C243" s="1" t="s">
        <v>1853</v>
      </c>
      <c r="D243" s="18">
        <v>7941746</v>
      </c>
      <c r="E243" s="16">
        <v>7</v>
      </c>
      <c r="F243" s="1" t="s">
        <v>3331</v>
      </c>
      <c r="G243" s="1" t="s">
        <v>3332</v>
      </c>
      <c r="H243" s="23">
        <v>3</v>
      </c>
      <c r="I243" s="23"/>
      <c r="J243" s="23">
        <v>0</v>
      </c>
      <c r="K243" s="23">
        <v>0</v>
      </c>
      <c r="L243" s="41">
        <v>68558</v>
      </c>
      <c r="M243" s="1"/>
      <c r="N243" s="27">
        <v>41451</v>
      </c>
      <c r="O243" s="27">
        <v>41452</v>
      </c>
      <c r="P243" s="27">
        <v>41452</v>
      </c>
      <c r="Q243" s="42">
        <f t="shared" si="11"/>
        <v>3</v>
      </c>
      <c r="R243" s="1" t="s">
        <v>3719</v>
      </c>
      <c r="S243" s="1">
        <v>2487</v>
      </c>
      <c r="T243" s="1" t="s">
        <v>3528</v>
      </c>
      <c r="U243" s="8" t="s">
        <v>3334</v>
      </c>
      <c r="V243" s="1" t="s">
        <v>3528</v>
      </c>
      <c r="W243" s="1" t="s">
        <v>3385</v>
      </c>
      <c r="X243" s="27">
        <v>41456</v>
      </c>
      <c r="Y243" s="1" t="s">
        <v>3336</v>
      </c>
    </row>
    <row r="244" spans="1:25">
      <c r="A244" s="17">
        <v>1</v>
      </c>
      <c r="B244" s="4" t="s">
        <v>49</v>
      </c>
      <c r="C244" s="1" t="s">
        <v>1854</v>
      </c>
      <c r="D244" s="132">
        <v>12649056</v>
      </c>
      <c r="E244" s="128">
        <v>9</v>
      </c>
      <c r="F244" s="1" t="s">
        <v>3331</v>
      </c>
      <c r="G244" s="1" t="s">
        <v>3337</v>
      </c>
      <c r="H244" s="23"/>
      <c r="I244" s="23"/>
      <c r="J244" s="23">
        <v>0</v>
      </c>
      <c r="K244" s="23">
        <v>0</v>
      </c>
      <c r="L244" s="1"/>
      <c r="M244" s="1"/>
      <c r="N244" s="27">
        <v>41451</v>
      </c>
      <c r="O244" s="27"/>
      <c r="P244" s="1"/>
      <c r="Q244" s="42">
        <f t="shared" si="11"/>
        <v>0</v>
      </c>
      <c r="R244" s="1" t="s">
        <v>3720</v>
      </c>
      <c r="S244" s="1">
        <v>5071</v>
      </c>
      <c r="T244" s="1" t="s">
        <v>3721</v>
      </c>
      <c r="U244" s="1"/>
      <c r="V244" s="1"/>
      <c r="W244" s="1"/>
      <c r="X244" s="1"/>
      <c r="Y244" s="1" t="s">
        <v>3405</v>
      </c>
    </row>
    <row r="245" spans="1:25">
      <c r="A245" s="17">
        <v>1</v>
      </c>
      <c r="B245" s="1" t="s">
        <v>50</v>
      </c>
      <c r="C245" s="1" t="s">
        <v>1855</v>
      </c>
      <c r="D245" s="18">
        <v>13449162</v>
      </c>
      <c r="E245" s="16">
        <v>0</v>
      </c>
      <c r="F245" s="1" t="s">
        <v>3331</v>
      </c>
      <c r="G245" s="1" t="s">
        <v>3332</v>
      </c>
      <c r="H245" s="23">
        <v>3</v>
      </c>
      <c r="I245" s="23"/>
      <c r="J245" s="23">
        <v>0</v>
      </c>
      <c r="K245" s="23">
        <v>0</v>
      </c>
      <c r="L245" s="41">
        <v>68558</v>
      </c>
      <c r="M245" s="1"/>
      <c r="N245" s="27">
        <v>41453</v>
      </c>
      <c r="O245" s="27">
        <v>41457</v>
      </c>
      <c r="P245" s="27">
        <v>41459</v>
      </c>
      <c r="Q245" s="42">
        <f t="shared" si="11"/>
        <v>3</v>
      </c>
      <c r="R245" s="1" t="s">
        <v>3722</v>
      </c>
      <c r="S245" s="1">
        <v>3160</v>
      </c>
      <c r="T245" s="1" t="s">
        <v>3390</v>
      </c>
      <c r="U245" s="1" t="s">
        <v>3354</v>
      </c>
      <c r="V245" s="1" t="s">
        <v>3391</v>
      </c>
      <c r="W245" s="1" t="s">
        <v>3378</v>
      </c>
      <c r="X245" s="27">
        <v>41459</v>
      </c>
      <c r="Y245" s="1" t="s">
        <v>3336</v>
      </c>
    </row>
    <row r="246" spans="1:25">
      <c r="A246" s="17">
        <v>1</v>
      </c>
      <c r="B246" s="4" t="s">
        <v>51</v>
      </c>
      <c r="C246" s="1" t="s">
        <v>1856</v>
      </c>
      <c r="D246" s="18">
        <v>13898149</v>
      </c>
      <c r="E246" s="16">
        <v>5</v>
      </c>
      <c r="F246" s="1" t="s">
        <v>3331</v>
      </c>
      <c r="G246" s="1" t="s">
        <v>3332</v>
      </c>
      <c r="H246" s="23">
        <v>3</v>
      </c>
      <c r="I246" s="23"/>
      <c r="J246" s="23">
        <v>0</v>
      </c>
      <c r="K246" s="23">
        <v>0</v>
      </c>
      <c r="L246" s="41">
        <v>68558</v>
      </c>
      <c r="M246" s="1"/>
      <c r="N246" s="27">
        <v>41456</v>
      </c>
      <c r="O246" s="27">
        <v>41457</v>
      </c>
      <c r="P246" s="27">
        <v>41459</v>
      </c>
      <c r="Q246" s="42">
        <f t="shared" si="11"/>
        <v>2</v>
      </c>
      <c r="R246" s="1" t="s">
        <v>3723</v>
      </c>
      <c r="S246" s="1">
        <v>6750</v>
      </c>
      <c r="T246" s="1" t="s">
        <v>3437</v>
      </c>
      <c r="U246" s="1" t="s">
        <v>3431</v>
      </c>
      <c r="V246" s="1" t="s">
        <v>3431</v>
      </c>
      <c r="W246" s="1" t="s">
        <v>3432</v>
      </c>
      <c r="X246" s="27">
        <v>41458</v>
      </c>
      <c r="Y246" s="1" t="s">
        <v>3336</v>
      </c>
    </row>
    <row r="247" spans="1:25">
      <c r="A247" s="17">
        <v>1</v>
      </c>
      <c r="B247" s="1" t="s">
        <v>52</v>
      </c>
      <c r="C247" s="1" t="s">
        <v>1857</v>
      </c>
      <c r="D247" s="18">
        <v>12239648</v>
      </c>
      <c r="E247" s="16">
        <v>7</v>
      </c>
      <c r="F247" s="1" t="s">
        <v>3331</v>
      </c>
      <c r="G247" s="1" t="s">
        <v>3332</v>
      </c>
      <c r="H247" s="23">
        <v>3</v>
      </c>
      <c r="I247" s="23"/>
      <c r="J247" s="23">
        <v>0</v>
      </c>
      <c r="K247" s="23">
        <v>0</v>
      </c>
      <c r="L247" s="41">
        <v>68558</v>
      </c>
      <c r="M247" s="1"/>
      <c r="N247" s="27">
        <v>41456</v>
      </c>
      <c r="O247" s="27">
        <v>41459</v>
      </c>
      <c r="P247" s="27">
        <v>41463</v>
      </c>
      <c r="Q247" s="42">
        <f t="shared" si="11"/>
        <v>2</v>
      </c>
      <c r="R247" s="1" t="s">
        <v>3724</v>
      </c>
      <c r="S247" s="1">
        <v>4763</v>
      </c>
      <c r="T247" s="1" t="s">
        <v>3363</v>
      </c>
      <c r="U247" s="1" t="s">
        <v>3364</v>
      </c>
      <c r="V247" s="1" t="s">
        <v>3365</v>
      </c>
      <c r="W247" s="1" t="s">
        <v>3366</v>
      </c>
      <c r="X247" s="27">
        <v>41460</v>
      </c>
      <c r="Y247" s="1" t="s">
        <v>3336</v>
      </c>
    </row>
    <row r="248" spans="1:25">
      <c r="A248" s="17">
        <v>1</v>
      </c>
      <c r="B248" s="4" t="s">
        <v>53</v>
      </c>
      <c r="C248" s="1" t="s">
        <v>1858</v>
      </c>
      <c r="D248" s="18">
        <v>13078194</v>
      </c>
      <c r="E248" s="16">
        <v>2</v>
      </c>
      <c r="F248" s="1" t="s">
        <v>3331</v>
      </c>
      <c r="G248" s="1" t="s">
        <v>3332</v>
      </c>
      <c r="H248" s="23">
        <v>3</v>
      </c>
      <c r="I248" s="23"/>
      <c r="J248" s="23">
        <v>0</v>
      </c>
      <c r="K248" s="23">
        <v>0</v>
      </c>
      <c r="L248" s="41">
        <v>68558</v>
      </c>
      <c r="M248" s="1"/>
      <c r="N248" s="27">
        <v>41456</v>
      </c>
      <c r="O248" s="27">
        <v>41458</v>
      </c>
      <c r="P248" s="27">
        <v>41461</v>
      </c>
      <c r="Q248" s="42">
        <f t="shared" si="11"/>
        <v>2</v>
      </c>
      <c r="R248" s="1" t="s">
        <v>3725</v>
      </c>
      <c r="S248" s="1">
        <v>616</v>
      </c>
      <c r="T248" s="1" t="s">
        <v>3497</v>
      </c>
      <c r="U248" s="1" t="s">
        <v>3354</v>
      </c>
      <c r="V248" s="1" t="s">
        <v>3354</v>
      </c>
      <c r="W248" s="1" t="s">
        <v>3385</v>
      </c>
      <c r="X248" s="27">
        <v>41459</v>
      </c>
      <c r="Y248" s="1" t="s">
        <v>3336</v>
      </c>
    </row>
    <row r="249" spans="1:25">
      <c r="A249" s="17">
        <v>1</v>
      </c>
      <c r="B249" s="1" t="s">
        <v>54</v>
      </c>
      <c r="C249" s="1" t="s">
        <v>1859</v>
      </c>
      <c r="D249" s="18">
        <v>6374377</v>
      </c>
      <c r="E249" s="16">
        <v>1</v>
      </c>
      <c r="F249" s="1" t="s">
        <v>3331</v>
      </c>
      <c r="G249" s="1" t="s">
        <v>3337</v>
      </c>
      <c r="H249" s="23">
        <v>3</v>
      </c>
      <c r="I249" s="23"/>
      <c r="J249" s="23">
        <v>0</v>
      </c>
      <c r="K249" s="23">
        <v>0</v>
      </c>
      <c r="L249" s="41">
        <v>68558</v>
      </c>
      <c r="M249" s="1"/>
      <c r="N249" s="27">
        <v>41456</v>
      </c>
      <c r="O249" s="27">
        <v>41458</v>
      </c>
      <c r="P249" s="27">
        <v>41461</v>
      </c>
      <c r="Q249" s="42">
        <f t="shared" si="11"/>
        <v>3</v>
      </c>
      <c r="R249" s="1" t="s">
        <v>3726</v>
      </c>
      <c r="S249" s="1">
        <v>536</v>
      </c>
      <c r="T249" s="1" t="s">
        <v>3334</v>
      </c>
      <c r="U249" s="1" t="s">
        <v>3344</v>
      </c>
      <c r="V249" s="1" t="s">
        <v>3344</v>
      </c>
      <c r="W249" s="1" t="s">
        <v>3345</v>
      </c>
      <c r="X249" s="27">
        <v>41460</v>
      </c>
      <c r="Y249" s="1" t="s">
        <v>3336</v>
      </c>
    </row>
    <row r="250" spans="1:25">
      <c r="A250" s="17">
        <v>1</v>
      </c>
      <c r="B250" s="4" t="s">
        <v>55</v>
      </c>
      <c r="C250" s="4" t="s">
        <v>1860</v>
      </c>
      <c r="D250" s="19">
        <v>21823705</v>
      </c>
      <c r="E250" s="20">
        <v>3</v>
      </c>
      <c r="F250" s="4" t="s">
        <v>3331</v>
      </c>
      <c r="G250" s="4" t="s">
        <v>3332</v>
      </c>
      <c r="H250" s="23"/>
      <c r="I250" s="23"/>
      <c r="J250" s="23">
        <v>0</v>
      </c>
      <c r="K250" s="23">
        <v>0</v>
      </c>
      <c r="L250" s="4"/>
      <c r="M250" s="4"/>
      <c r="N250" s="56">
        <v>41457</v>
      </c>
      <c r="O250" s="56"/>
      <c r="P250" s="4"/>
      <c r="Q250" s="42">
        <f t="shared" si="11"/>
        <v>0</v>
      </c>
      <c r="R250" s="4" t="s">
        <v>3727</v>
      </c>
      <c r="S250" s="4">
        <v>464</v>
      </c>
      <c r="T250" s="4" t="s">
        <v>3728</v>
      </c>
      <c r="U250" s="4"/>
      <c r="V250" s="4"/>
      <c r="W250" s="4"/>
      <c r="X250" s="4"/>
      <c r="Y250" s="1" t="s">
        <v>3405</v>
      </c>
    </row>
    <row r="251" spans="1:25">
      <c r="A251" s="17">
        <v>1</v>
      </c>
      <c r="B251" s="1" t="s">
        <v>56</v>
      </c>
      <c r="C251" s="1" t="s">
        <v>1861</v>
      </c>
      <c r="D251" s="18">
        <v>12484853</v>
      </c>
      <c r="E251" s="16">
        <v>9</v>
      </c>
      <c r="F251" s="1" t="s">
        <v>3331</v>
      </c>
      <c r="G251" s="1" t="s">
        <v>3332</v>
      </c>
      <c r="H251" s="23"/>
      <c r="I251" s="23"/>
      <c r="J251" s="23">
        <v>0</v>
      </c>
      <c r="K251" s="23">
        <v>0</v>
      </c>
      <c r="L251" s="1"/>
      <c r="M251" s="1"/>
      <c r="N251" s="27">
        <v>41457</v>
      </c>
      <c r="O251" s="27"/>
      <c r="P251" s="1"/>
      <c r="Q251" s="42">
        <f t="shared" si="11"/>
        <v>0</v>
      </c>
      <c r="R251" s="1" t="s">
        <v>3729</v>
      </c>
      <c r="S251" s="1">
        <v>3960</v>
      </c>
      <c r="T251" s="1" t="s">
        <v>3730</v>
      </c>
      <c r="U251" s="1"/>
      <c r="V251" s="1"/>
      <c r="W251" s="1"/>
      <c r="X251" s="1"/>
      <c r="Y251" s="1" t="s">
        <v>3405</v>
      </c>
    </row>
    <row r="252" spans="1:25">
      <c r="A252" s="17">
        <v>1</v>
      </c>
      <c r="B252" s="1" t="s">
        <v>57</v>
      </c>
      <c r="C252" s="1" t="s">
        <v>1862</v>
      </c>
      <c r="D252" s="18">
        <v>16480016</v>
      </c>
      <c r="E252" s="16">
        <v>4</v>
      </c>
      <c r="F252" s="1" t="s">
        <v>3331</v>
      </c>
      <c r="G252" s="1" t="s">
        <v>3337</v>
      </c>
      <c r="H252" s="23">
        <v>3</v>
      </c>
      <c r="I252" s="23"/>
      <c r="J252" s="23">
        <v>0</v>
      </c>
      <c r="K252" s="23">
        <v>0</v>
      </c>
      <c r="L252" s="41">
        <v>68558</v>
      </c>
      <c r="M252" s="1"/>
      <c r="N252" s="27">
        <v>41458</v>
      </c>
      <c r="O252" s="27">
        <v>41460</v>
      </c>
      <c r="P252" s="27">
        <v>41464</v>
      </c>
      <c r="Q252" s="42">
        <f t="shared" si="11"/>
        <v>2</v>
      </c>
      <c r="R252" s="1" t="s">
        <v>3731</v>
      </c>
      <c r="S252" s="1"/>
      <c r="T252" s="1" t="s">
        <v>3461</v>
      </c>
      <c r="U252" s="1" t="s">
        <v>3462</v>
      </c>
      <c r="V252" s="1" t="s">
        <v>3462</v>
      </c>
      <c r="W252" s="1" t="s">
        <v>3350</v>
      </c>
      <c r="X252" s="27">
        <v>41463</v>
      </c>
      <c r="Y252" s="1" t="s">
        <v>3336</v>
      </c>
    </row>
    <row r="253" spans="1:25">
      <c r="A253" s="17">
        <v>1</v>
      </c>
      <c r="B253" s="1" t="s">
        <v>58</v>
      </c>
      <c r="C253" s="1" t="s">
        <v>1863</v>
      </c>
      <c r="D253" s="18">
        <v>9461264</v>
      </c>
      <c r="E253" s="16">
        <v>0</v>
      </c>
      <c r="F253" s="1" t="s">
        <v>3331</v>
      </c>
      <c r="G253" s="1" t="s">
        <v>3332</v>
      </c>
      <c r="H253" s="23">
        <v>3</v>
      </c>
      <c r="I253" s="23"/>
      <c r="J253" s="23">
        <v>0</v>
      </c>
      <c r="K253" s="23">
        <v>0</v>
      </c>
      <c r="L253" s="41">
        <v>68558</v>
      </c>
      <c r="M253" s="1"/>
      <c r="N253" s="27">
        <v>41459</v>
      </c>
      <c r="O253" s="27">
        <v>41463</v>
      </c>
      <c r="P253" s="27">
        <v>41466</v>
      </c>
      <c r="Q253" s="42">
        <f t="shared" si="11"/>
        <v>2</v>
      </c>
      <c r="R253" s="1" t="s">
        <v>3732</v>
      </c>
      <c r="S253" s="1">
        <v>7963</v>
      </c>
      <c r="T253" s="51" t="s">
        <v>3353</v>
      </c>
      <c r="U253" s="1" t="s">
        <v>3354</v>
      </c>
      <c r="V253" s="51" t="s">
        <v>3353</v>
      </c>
      <c r="W253" s="1" t="s">
        <v>3355</v>
      </c>
      <c r="X253" s="27">
        <v>41464</v>
      </c>
      <c r="Y253" s="1" t="s">
        <v>3336</v>
      </c>
    </row>
    <row r="254" spans="1:25">
      <c r="A254" s="17">
        <v>1</v>
      </c>
      <c r="B254" s="1" t="s">
        <v>59</v>
      </c>
      <c r="C254" s="1" t="s">
        <v>1864</v>
      </c>
      <c r="D254" s="18">
        <v>12486928</v>
      </c>
      <c r="E254" s="16">
        <v>5</v>
      </c>
      <c r="F254" s="1" t="s">
        <v>3331</v>
      </c>
      <c r="G254" s="1" t="s">
        <v>3332</v>
      </c>
      <c r="H254" s="23">
        <v>3</v>
      </c>
      <c r="I254" s="23"/>
      <c r="J254" s="23">
        <v>0</v>
      </c>
      <c r="K254" s="23">
        <v>0</v>
      </c>
      <c r="L254" s="41">
        <v>68598</v>
      </c>
      <c r="M254" s="1"/>
      <c r="N254" s="27">
        <v>41459</v>
      </c>
      <c r="O254" s="27">
        <v>41467</v>
      </c>
      <c r="P254" s="27">
        <v>41470</v>
      </c>
      <c r="Q254" s="42">
        <f t="shared" si="11"/>
        <v>2</v>
      </c>
      <c r="R254" s="1" t="s">
        <v>3733</v>
      </c>
      <c r="S254" s="1">
        <v>9650</v>
      </c>
      <c r="T254" s="1" t="s">
        <v>3365</v>
      </c>
      <c r="U254" s="11" t="s">
        <v>3334</v>
      </c>
      <c r="V254" s="1" t="s">
        <v>3365</v>
      </c>
      <c r="W254" s="1" t="s">
        <v>3366</v>
      </c>
      <c r="X254" s="27">
        <v>41470</v>
      </c>
      <c r="Y254" s="1" t="s">
        <v>3336</v>
      </c>
    </row>
    <row r="255" spans="1:25">
      <c r="A255" s="17">
        <v>1</v>
      </c>
      <c r="B255" s="1" t="s">
        <v>60</v>
      </c>
      <c r="C255" s="1" t="s">
        <v>1865</v>
      </c>
      <c r="D255" s="18">
        <v>16254743</v>
      </c>
      <c r="E255" s="16">
        <v>7</v>
      </c>
      <c r="F255" s="1" t="s">
        <v>3331</v>
      </c>
      <c r="G255" s="1" t="s">
        <v>3332</v>
      </c>
      <c r="H255" s="23">
        <v>3</v>
      </c>
      <c r="I255" s="23"/>
      <c r="J255" s="23">
        <v>0</v>
      </c>
      <c r="K255" s="23">
        <v>0</v>
      </c>
      <c r="L255" s="41">
        <v>68558</v>
      </c>
      <c r="M255" s="1"/>
      <c r="N255" s="27">
        <v>41459</v>
      </c>
      <c r="O255" s="27">
        <v>41463</v>
      </c>
      <c r="P255" s="27">
        <v>41465</v>
      </c>
      <c r="Q255" s="42">
        <f t="shared" si="11"/>
        <v>3</v>
      </c>
      <c r="R255" s="1" t="s">
        <v>3734</v>
      </c>
      <c r="S255" s="1">
        <v>5194</v>
      </c>
      <c r="T255" s="1" t="s">
        <v>3390</v>
      </c>
      <c r="U255" s="1" t="s">
        <v>3354</v>
      </c>
      <c r="V255" s="1" t="s">
        <v>3391</v>
      </c>
      <c r="W255" s="1" t="s">
        <v>3378</v>
      </c>
      <c r="X255" s="27">
        <v>41465</v>
      </c>
      <c r="Y255" s="1" t="s">
        <v>3336</v>
      </c>
    </row>
    <row r="256" spans="1:25">
      <c r="A256" s="17">
        <v>1</v>
      </c>
      <c r="B256" s="1" t="s">
        <v>61</v>
      </c>
      <c r="C256" s="1" t="s">
        <v>1866</v>
      </c>
      <c r="D256" s="18">
        <v>13456986</v>
      </c>
      <c r="E256" s="16">
        <v>7</v>
      </c>
      <c r="F256" s="1" t="s">
        <v>3331</v>
      </c>
      <c r="G256" s="1" t="s">
        <v>3337</v>
      </c>
      <c r="H256" s="23">
        <v>3</v>
      </c>
      <c r="I256" s="23"/>
      <c r="J256" s="23">
        <v>0</v>
      </c>
      <c r="K256" s="23">
        <v>0</v>
      </c>
      <c r="L256" s="41">
        <v>68558</v>
      </c>
      <c r="M256" s="1"/>
      <c r="N256" s="27">
        <v>41459</v>
      </c>
      <c r="O256" s="27">
        <v>41460</v>
      </c>
      <c r="P256" s="27">
        <v>41464</v>
      </c>
      <c r="Q256" s="42">
        <f t="shared" si="11"/>
        <v>2</v>
      </c>
      <c r="R256" s="1" t="s">
        <v>3735</v>
      </c>
      <c r="S256" s="1">
        <v>294</v>
      </c>
      <c r="T256" s="53" t="s">
        <v>3377</v>
      </c>
      <c r="U256" s="11" t="s">
        <v>3334</v>
      </c>
      <c r="V256" s="53" t="s">
        <v>3377</v>
      </c>
      <c r="W256" s="1" t="s">
        <v>3378</v>
      </c>
      <c r="X256" s="27">
        <v>41463</v>
      </c>
      <c r="Y256" s="1" t="s">
        <v>3336</v>
      </c>
    </row>
    <row r="257" spans="1:25">
      <c r="A257" s="17">
        <v>1</v>
      </c>
      <c r="B257" s="1" t="s">
        <v>62</v>
      </c>
      <c r="C257" s="1" t="s">
        <v>1867</v>
      </c>
      <c r="D257" s="18">
        <v>12027254</v>
      </c>
      <c r="E257" s="16">
        <v>1</v>
      </c>
      <c r="F257" s="1" t="s">
        <v>3331</v>
      </c>
      <c r="G257" s="1" t="s">
        <v>3332</v>
      </c>
      <c r="H257" s="23">
        <v>3</v>
      </c>
      <c r="I257" s="23"/>
      <c r="J257" s="23">
        <v>0</v>
      </c>
      <c r="K257" s="23">
        <v>0</v>
      </c>
      <c r="L257" s="41">
        <v>68558</v>
      </c>
      <c r="M257" s="1"/>
      <c r="N257" s="27">
        <v>41459</v>
      </c>
      <c r="O257" s="27">
        <v>41463</v>
      </c>
      <c r="P257" s="27">
        <v>41466</v>
      </c>
      <c r="Q257" s="42">
        <f t="shared" si="11"/>
        <v>1</v>
      </c>
      <c r="R257" s="1" t="s">
        <v>3736</v>
      </c>
      <c r="S257" s="1">
        <v>343</v>
      </c>
      <c r="T257" s="1" t="s">
        <v>3563</v>
      </c>
      <c r="U257" s="1" t="s">
        <v>3462</v>
      </c>
      <c r="V257" s="1" t="s">
        <v>3563</v>
      </c>
      <c r="W257" s="1" t="s">
        <v>3564</v>
      </c>
      <c r="X257" s="27">
        <v>41463</v>
      </c>
      <c r="Y257" s="1" t="s">
        <v>3336</v>
      </c>
    </row>
    <row r="258" spans="1:25">
      <c r="A258" s="17">
        <v>1</v>
      </c>
      <c r="B258" s="1" t="s">
        <v>63</v>
      </c>
      <c r="C258" s="1" t="s">
        <v>1868</v>
      </c>
      <c r="D258" s="18">
        <v>10088942</v>
      </c>
      <c r="E258" s="16">
        <v>0</v>
      </c>
      <c r="F258" s="1" t="s">
        <v>3331</v>
      </c>
      <c r="G258" s="1" t="s">
        <v>3332</v>
      </c>
      <c r="H258" s="23">
        <v>3</v>
      </c>
      <c r="I258" s="23"/>
      <c r="J258" s="23">
        <v>0</v>
      </c>
      <c r="K258" s="23">
        <v>0</v>
      </c>
      <c r="L258" s="41">
        <v>68558</v>
      </c>
      <c r="M258" s="1"/>
      <c r="N258" s="27">
        <v>41459</v>
      </c>
      <c r="O258" s="27">
        <v>41464</v>
      </c>
      <c r="P258" s="27">
        <v>41465</v>
      </c>
      <c r="Q258" s="42">
        <f t="shared" si="11"/>
        <v>2</v>
      </c>
      <c r="R258" s="1" t="s">
        <v>3737</v>
      </c>
      <c r="S258" s="1">
        <v>558</v>
      </c>
      <c r="T258" s="1" t="s">
        <v>3358</v>
      </c>
      <c r="U258" s="11" t="s">
        <v>3334</v>
      </c>
      <c r="V258" s="11" t="s">
        <v>3358</v>
      </c>
      <c r="W258" s="1" t="s">
        <v>3335</v>
      </c>
      <c r="X258" s="27">
        <v>41465</v>
      </c>
      <c r="Y258" s="1" t="s">
        <v>3336</v>
      </c>
    </row>
    <row r="259" spans="1:25">
      <c r="A259" s="17">
        <v>1</v>
      </c>
      <c r="B259" s="1" t="s">
        <v>64</v>
      </c>
      <c r="C259" s="1" t="s">
        <v>1869</v>
      </c>
      <c r="D259" s="18">
        <v>9520494</v>
      </c>
      <c r="E259" s="16">
        <v>5</v>
      </c>
      <c r="F259" s="1" t="s">
        <v>3331</v>
      </c>
      <c r="G259" s="1" t="s">
        <v>3332</v>
      </c>
      <c r="H259" s="23">
        <v>3</v>
      </c>
      <c r="I259" s="23"/>
      <c r="J259" s="23">
        <v>0</v>
      </c>
      <c r="K259" s="23">
        <v>0</v>
      </c>
      <c r="L259" s="41">
        <v>68558</v>
      </c>
      <c r="M259" s="1"/>
      <c r="N259" s="27">
        <v>41459</v>
      </c>
      <c r="O259" s="27">
        <v>41460</v>
      </c>
      <c r="P259" s="27">
        <v>41463</v>
      </c>
      <c r="Q259" s="42">
        <f t="shared" si="11"/>
        <v>2</v>
      </c>
      <c r="R259" s="1" t="s">
        <v>3738</v>
      </c>
      <c r="S259" s="1">
        <v>1073</v>
      </c>
      <c r="T259" s="1" t="s">
        <v>3365</v>
      </c>
      <c r="U259" s="11" t="s">
        <v>3334</v>
      </c>
      <c r="V259" s="1" t="s">
        <v>3365</v>
      </c>
      <c r="W259" s="1" t="s">
        <v>3366</v>
      </c>
      <c r="X259" s="27">
        <v>41463</v>
      </c>
      <c r="Y259" s="1" t="s">
        <v>3336</v>
      </c>
    </row>
    <row r="260" spans="1:25">
      <c r="A260" s="17">
        <v>1</v>
      </c>
      <c r="B260" s="1" t="s">
        <v>65</v>
      </c>
      <c r="C260" s="1" t="s">
        <v>1870</v>
      </c>
      <c r="D260" s="18">
        <v>12284849</v>
      </c>
      <c r="E260" s="16">
        <v>3</v>
      </c>
      <c r="F260" s="1" t="s">
        <v>3331</v>
      </c>
      <c r="G260" s="1" t="s">
        <v>3337</v>
      </c>
      <c r="H260" s="23">
        <v>3</v>
      </c>
      <c r="I260" s="23"/>
      <c r="J260" s="23">
        <v>0</v>
      </c>
      <c r="K260" s="23">
        <v>0</v>
      </c>
      <c r="L260" s="41">
        <v>68558</v>
      </c>
      <c r="M260" s="1"/>
      <c r="N260" s="27">
        <v>41460</v>
      </c>
      <c r="O260" s="27">
        <v>41464</v>
      </c>
      <c r="P260" s="27">
        <v>41466</v>
      </c>
      <c r="Q260" s="42">
        <f t="shared" si="11"/>
        <v>2</v>
      </c>
      <c r="R260" s="1" t="s">
        <v>3739</v>
      </c>
      <c r="S260" s="1" t="s">
        <v>3740</v>
      </c>
      <c r="T260" s="1" t="s">
        <v>3334</v>
      </c>
      <c r="U260" s="1" t="s">
        <v>3344</v>
      </c>
      <c r="V260" s="1" t="s">
        <v>3344</v>
      </c>
      <c r="W260" s="1" t="s">
        <v>3716</v>
      </c>
      <c r="X260" s="27">
        <v>41465</v>
      </c>
      <c r="Y260" s="1" t="s">
        <v>3336</v>
      </c>
    </row>
    <row r="261" spans="1:25">
      <c r="A261" s="17">
        <v>1</v>
      </c>
      <c r="B261" s="1" t="s">
        <v>66</v>
      </c>
      <c r="C261" s="1" t="s">
        <v>1871</v>
      </c>
      <c r="D261" s="18">
        <v>14571436</v>
      </c>
      <c r="E261" s="16">
        <v>2</v>
      </c>
      <c r="F261" s="1" t="s">
        <v>3331</v>
      </c>
      <c r="G261" s="1" t="s">
        <v>3332</v>
      </c>
      <c r="H261" s="23">
        <v>3</v>
      </c>
      <c r="I261" s="23"/>
      <c r="J261" s="23">
        <v>0</v>
      </c>
      <c r="K261" s="23">
        <v>0</v>
      </c>
      <c r="L261" s="41">
        <v>68558</v>
      </c>
      <c r="M261" s="1"/>
      <c r="N261" s="27">
        <v>41460</v>
      </c>
      <c r="O261" s="27">
        <v>41464</v>
      </c>
      <c r="P261" s="27">
        <v>41467</v>
      </c>
      <c r="Q261" s="42">
        <f t="shared" si="11"/>
        <v>2</v>
      </c>
      <c r="R261" s="1" t="s">
        <v>3741</v>
      </c>
      <c r="S261" s="1">
        <v>4577</v>
      </c>
      <c r="T261" s="1" t="s">
        <v>3390</v>
      </c>
      <c r="U261" s="1" t="s">
        <v>3354</v>
      </c>
      <c r="V261" s="1" t="s">
        <v>3391</v>
      </c>
      <c r="W261" s="1" t="s">
        <v>3378</v>
      </c>
      <c r="X261" s="27">
        <v>41465</v>
      </c>
      <c r="Y261" s="1" t="s">
        <v>3336</v>
      </c>
    </row>
    <row r="262" spans="1:25">
      <c r="A262" s="17">
        <v>1</v>
      </c>
      <c r="B262" s="1" t="s">
        <v>67</v>
      </c>
      <c r="C262" s="1" t="s">
        <v>1872</v>
      </c>
      <c r="D262" s="18">
        <v>13828221</v>
      </c>
      <c r="E262" s="16" t="s">
        <v>3319</v>
      </c>
      <c r="F262" s="1" t="s">
        <v>3331</v>
      </c>
      <c r="G262" s="1" t="s">
        <v>3332</v>
      </c>
      <c r="H262" s="23">
        <v>3</v>
      </c>
      <c r="I262" s="23"/>
      <c r="J262" s="23">
        <v>0</v>
      </c>
      <c r="K262" s="23">
        <v>0</v>
      </c>
      <c r="L262" s="41">
        <v>68558</v>
      </c>
      <c r="M262" s="1"/>
      <c r="N262" s="27">
        <v>41460</v>
      </c>
      <c r="O262" s="27">
        <v>41464</v>
      </c>
      <c r="P262" s="27">
        <v>41465</v>
      </c>
      <c r="Q262" s="42">
        <f t="shared" si="11"/>
        <v>2</v>
      </c>
      <c r="R262" s="1" t="s">
        <v>3742</v>
      </c>
      <c r="S262" s="1">
        <v>131</v>
      </c>
      <c r="T262" s="1" t="s">
        <v>3567</v>
      </c>
      <c r="U262" s="1" t="s">
        <v>3462</v>
      </c>
      <c r="V262" s="1" t="s">
        <v>3563</v>
      </c>
      <c r="W262" s="1" t="s">
        <v>3564</v>
      </c>
      <c r="X262" s="27">
        <v>41465</v>
      </c>
      <c r="Y262" s="1" t="s">
        <v>3336</v>
      </c>
    </row>
    <row r="263" spans="1:25">
      <c r="A263" s="17">
        <v>1</v>
      </c>
      <c r="B263" s="1" t="s">
        <v>68</v>
      </c>
      <c r="C263" s="1" t="s">
        <v>1873</v>
      </c>
      <c r="D263" s="18">
        <v>15430541</v>
      </c>
      <c r="E263" s="16">
        <v>6</v>
      </c>
      <c r="F263" s="1" t="s">
        <v>3331</v>
      </c>
      <c r="G263" s="1" t="s">
        <v>3332</v>
      </c>
      <c r="H263" s="23">
        <v>3</v>
      </c>
      <c r="I263" s="23"/>
      <c r="J263" s="23">
        <v>0</v>
      </c>
      <c r="K263" s="23">
        <v>0</v>
      </c>
      <c r="L263" s="41">
        <v>68571</v>
      </c>
      <c r="M263" s="1"/>
      <c r="N263" s="27">
        <v>41463</v>
      </c>
      <c r="O263" s="27">
        <v>41465</v>
      </c>
      <c r="P263" s="27">
        <v>41467</v>
      </c>
      <c r="Q263" s="42">
        <f t="shared" si="11"/>
        <v>3</v>
      </c>
      <c r="R263" s="1" t="s">
        <v>3743</v>
      </c>
      <c r="S263" s="1" t="s">
        <v>3744</v>
      </c>
      <c r="T263" s="1" t="s">
        <v>3576</v>
      </c>
      <c r="U263" s="1" t="s">
        <v>3364</v>
      </c>
      <c r="V263" s="1" t="s">
        <v>3576</v>
      </c>
      <c r="W263" s="1" t="s">
        <v>3378</v>
      </c>
      <c r="X263" s="27">
        <v>41467</v>
      </c>
      <c r="Y263" s="1" t="s">
        <v>3336</v>
      </c>
    </row>
    <row r="264" spans="1:25">
      <c r="A264" s="17">
        <v>1</v>
      </c>
      <c r="B264" s="1" t="s">
        <v>69</v>
      </c>
      <c r="C264" s="1" t="s">
        <v>1874</v>
      </c>
      <c r="D264" s="18">
        <v>13178252</v>
      </c>
      <c r="E264" s="16">
        <v>7</v>
      </c>
      <c r="F264" s="1" t="s">
        <v>3331</v>
      </c>
      <c r="G264" s="1" t="s">
        <v>3337</v>
      </c>
      <c r="H264" s="23">
        <v>3</v>
      </c>
      <c r="I264" s="23"/>
      <c r="J264" s="23">
        <v>0</v>
      </c>
      <c r="K264" s="23">
        <v>0</v>
      </c>
      <c r="L264" s="41">
        <v>68836</v>
      </c>
      <c r="M264" s="1"/>
      <c r="N264" s="27">
        <v>41464</v>
      </c>
      <c r="O264" s="27">
        <v>41485</v>
      </c>
      <c r="P264" s="27">
        <v>41457</v>
      </c>
      <c r="Q264" s="42">
        <f t="shared" si="11"/>
        <v>5</v>
      </c>
      <c r="R264" s="1" t="s">
        <v>3745</v>
      </c>
      <c r="S264" s="1">
        <v>766</v>
      </c>
      <c r="T264" s="1" t="s">
        <v>3334</v>
      </c>
      <c r="U264" s="1" t="s">
        <v>3344</v>
      </c>
      <c r="V264" s="1" t="s">
        <v>3344</v>
      </c>
      <c r="W264" s="1" t="s">
        <v>3345</v>
      </c>
      <c r="X264" s="27">
        <v>41491</v>
      </c>
      <c r="Y264" s="1" t="s">
        <v>3336</v>
      </c>
    </row>
    <row r="265" spans="1:25">
      <c r="A265" s="17">
        <v>1</v>
      </c>
      <c r="B265" s="1" t="s">
        <v>70</v>
      </c>
      <c r="C265" s="1" t="s">
        <v>1875</v>
      </c>
      <c r="D265" s="18">
        <v>14155025</v>
      </c>
      <c r="E265" s="16" t="s">
        <v>3319</v>
      </c>
      <c r="F265" s="1" t="s">
        <v>3331</v>
      </c>
      <c r="G265" s="1" t="s">
        <v>3337</v>
      </c>
      <c r="H265" s="23">
        <v>3</v>
      </c>
      <c r="I265" s="23"/>
      <c r="J265" s="23">
        <v>0</v>
      </c>
      <c r="K265" s="23">
        <v>0</v>
      </c>
      <c r="L265" s="41">
        <v>68637</v>
      </c>
      <c r="M265" s="1"/>
      <c r="N265" s="27">
        <v>41464</v>
      </c>
      <c r="O265" s="27">
        <v>41470</v>
      </c>
      <c r="P265" s="27">
        <v>41472</v>
      </c>
      <c r="Q265" s="42">
        <f t="shared" si="11"/>
        <v>3</v>
      </c>
      <c r="R265" s="1" t="s">
        <v>3746</v>
      </c>
      <c r="S265" s="1">
        <v>489</v>
      </c>
      <c r="T265" s="1" t="s">
        <v>3334</v>
      </c>
      <c r="U265" s="1" t="s">
        <v>3344</v>
      </c>
      <c r="V265" s="1" t="s">
        <v>3344</v>
      </c>
      <c r="W265" s="1" t="s">
        <v>3345</v>
      </c>
      <c r="X265" s="27">
        <v>41472</v>
      </c>
      <c r="Y265" s="1" t="s">
        <v>3336</v>
      </c>
    </row>
    <row r="266" spans="1:25">
      <c r="A266" s="17">
        <v>1</v>
      </c>
      <c r="B266" s="1" t="s">
        <v>71</v>
      </c>
      <c r="C266" s="1" t="s">
        <v>1876</v>
      </c>
      <c r="D266" s="18">
        <v>10275947</v>
      </c>
      <c r="E266" s="16">
        <v>8</v>
      </c>
      <c r="F266" s="1" t="s">
        <v>3331</v>
      </c>
      <c r="G266" s="1" t="s">
        <v>3332</v>
      </c>
      <c r="H266" s="23">
        <v>3</v>
      </c>
      <c r="I266" s="23"/>
      <c r="J266" s="23">
        <v>0</v>
      </c>
      <c r="K266" s="23">
        <v>0</v>
      </c>
      <c r="L266" s="41">
        <v>68598</v>
      </c>
      <c r="M266" s="1"/>
      <c r="N266" s="27">
        <v>41464</v>
      </c>
      <c r="O266" s="27">
        <v>41467</v>
      </c>
      <c r="P266" s="27">
        <v>41472</v>
      </c>
      <c r="Q266" s="42">
        <f t="shared" si="11"/>
        <v>5</v>
      </c>
      <c r="R266" s="1" t="s">
        <v>3747</v>
      </c>
      <c r="S266" s="1">
        <v>1833</v>
      </c>
      <c r="T266" s="1" t="s">
        <v>3334</v>
      </c>
      <c r="U266" s="1" t="s">
        <v>3344</v>
      </c>
      <c r="V266" s="1" t="s">
        <v>3344</v>
      </c>
      <c r="W266" s="1" t="s">
        <v>3345</v>
      </c>
      <c r="X266" s="27">
        <v>41473</v>
      </c>
      <c r="Y266" s="1" t="s">
        <v>3336</v>
      </c>
    </row>
    <row r="267" spans="1:25">
      <c r="A267" s="17">
        <v>1</v>
      </c>
      <c r="B267" s="1" t="s">
        <v>72</v>
      </c>
      <c r="C267" s="1" t="s">
        <v>1877</v>
      </c>
      <c r="D267" s="18">
        <v>6614294</v>
      </c>
      <c r="E267" s="16">
        <v>9</v>
      </c>
      <c r="F267" s="1" t="s">
        <v>3331</v>
      </c>
      <c r="G267" s="1" t="s">
        <v>3332</v>
      </c>
      <c r="H267" s="23">
        <v>3</v>
      </c>
      <c r="I267" s="23"/>
      <c r="J267" s="23">
        <v>0</v>
      </c>
      <c r="K267" s="23">
        <v>0</v>
      </c>
      <c r="L267" s="41">
        <v>68584</v>
      </c>
      <c r="M267" s="1"/>
      <c r="N267" s="27">
        <v>41465</v>
      </c>
      <c r="O267" s="27">
        <v>41466</v>
      </c>
      <c r="P267" s="27">
        <v>41501</v>
      </c>
      <c r="Q267" s="42">
        <f t="shared" si="11"/>
        <v>5</v>
      </c>
      <c r="R267" s="1" t="s">
        <v>3748</v>
      </c>
      <c r="S267" s="1">
        <v>2417</v>
      </c>
      <c r="T267" s="1" t="s">
        <v>3390</v>
      </c>
      <c r="U267" s="1" t="s">
        <v>3354</v>
      </c>
      <c r="V267" s="1" t="s">
        <v>3391</v>
      </c>
      <c r="W267" s="1" t="s">
        <v>3378</v>
      </c>
      <c r="X267" s="27">
        <v>41472</v>
      </c>
      <c r="Y267" s="1" t="s">
        <v>3336</v>
      </c>
    </row>
    <row r="268" spans="1:25">
      <c r="A268" s="17">
        <v>1</v>
      </c>
      <c r="B268" s="1" t="s">
        <v>73</v>
      </c>
      <c r="C268" s="1" t="s">
        <v>1878</v>
      </c>
      <c r="D268" s="18">
        <v>12236519</v>
      </c>
      <c r="E268" s="16">
        <v>0</v>
      </c>
      <c r="F268" s="1" t="s">
        <v>3331</v>
      </c>
      <c r="G268" s="1" t="s">
        <v>3332</v>
      </c>
      <c r="H268" s="23">
        <v>3</v>
      </c>
      <c r="I268" s="23"/>
      <c r="J268" s="23">
        <v>0</v>
      </c>
      <c r="K268" s="23">
        <v>0</v>
      </c>
      <c r="L268" s="41">
        <v>68598</v>
      </c>
      <c r="M268" s="1"/>
      <c r="N268" s="27">
        <v>41465</v>
      </c>
      <c r="O268" s="27">
        <v>41467</v>
      </c>
      <c r="P268" s="27">
        <v>41472</v>
      </c>
      <c r="Q268" s="42">
        <f t="shared" si="11"/>
        <v>4</v>
      </c>
      <c r="R268" s="1" t="s">
        <v>3749</v>
      </c>
      <c r="S268" s="1">
        <v>2803</v>
      </c>
      <c r="T268" s="51" t="s">
        <v>3400</v>
      </c>
      <c r="U268" s="8" t="s">
        <v>3334</v>
      </c>
      <c r="V268" s="51" t="s">
        <v>3400</v>
      </c>
      <c r="W268" s="1" t="s">
        <v>3355</v>
      </c>
      <c r="X268" s="27">
        <v>41472</v>
      </c>
      <c r="Y268" s="1" t="s">
        <v>3336</v>
      </c>
    </row>
    <row r="269" spans="1:25">
      <c r="A269" s="17">
        <v>1</v>
      </c>
      <c r="B269" s="1" t="s">
        <v>74</v>
      </c>
      <c r="C269" s="1" t="s">
        <v>1879</v>
      </c>
      <c r="D269" s="18">
        <v>15530701</v>
      </c>
      <c r="E269" s="16">
        <v>3</v>
      </c>
      <c r="F269" s="1" t="s">
        <v>3331</v>
      </c>
      <c r="G269" s="1" t="s">
        <v>3332</v>
      </c>
      <c r="H269" s="23"/>
      <c r="I269" s="23"/>
      <c r="J269" s="23">
        <v>0</v>
      </c>
      <c r="K269" s="23">
        <v>0</v>
      </c>
      <c r="L269" s="1"/>
      <c r="M269" s="1"/>
      <c r="N269" s="27">
        <v>41465</v>
      </c>
      <c r="O269" s="27"/>
      <c r="P269" s="1"/>
      <c r="Q269" s="42">
        <f t="shared" si="11"/>
        <v>0</v>
      </c>
      <c r="R269" s="1" t="s">
        <v>3750</v>
      </c>
      <c r="S269" s="1">
        <v>10825</v>
      </c>
      <c r="T269" s="1" t="s">
        <v>3751</v>
      </c>
      <c r="U269" s="1"/>
      <c r="V269" s="1"/>
      <c r="W269" s="1"/>
      <c r="X269" s="1"/>
      <c r="Y269" s="1" t="s">
        <v>3405</v>
      </c>
    </row>
    <row r="270" spans="1:25">
      <c r="A270" s="17">
        <v>1</v>
      </c>
      <c r="B270" s="1" t="s">
        <v>75</v>
      </c>
      <c r="C270" s="1" t="s">
        <v>1880</v>
      </c>
      <c r="D270" s="18">
        <v>10530023</v>
      </c>
      <c r="E270" s="16">
        <v>9</v>
      </c>
      <c r="F270" s="1" t="s">
        <v>3331</v>
      </c>
      <c r="G270" s="1" t="s">
        <v>3332</v>
      </c>
      <c r="H270" s="23">
        <v>3</v>
      </c>
      <c r="I270" s="23"/>
      <c r="J270" s="23">
        <v>0</v>
      </c>
      <c r="K270" s="23">
        <v>0</v>
      </c>
      <c r="L270" s="41">
        <v>68664</v>
      </c>
      <c r="M270" s="1"/>
      <c r="N270" s="27">
        <v>41465</v>
      </c>
      <c r="O270" s="27">
        <v>41472</v>
      </c>
      <c r="P270" s="27">
        <v>41473</v>
      </c>
      <c r="Q270" s="42">
        <f t="shared" si="11"/>
        <v>2</v>
      </c>
      <c r="R270" s="1" t="s">
        <v>3752</v>
      </c>
      <c r="S270" s="1">
        <v>1060</v>
      </c>
      <c r="T270" s="1" t="s">
        <v>3550</v>
      </c>
      <c r="U270" s="1" t="s">
        <v>3364</v>
      </c>
      <c r="V270" s="1" t="s">
        <v>3365</v>
      </c>
      <c r="W270" s="1" t="s">
        <v>3366</v>
      </c>
      <c r="X270" s="27">
        <v>41473</v>
      </c>
      <c r="Y270" s="1" t="s">
        <v>3336</v>
      </c>
    </row>
    <row r="271" spans="1:25">
      <c r="A271" s="17">
        <v>1</v>
      </c>
      <c r="B271" s="1" t="s">
        <v>76</v>
      </c>
      <c r="C271" s="1" t="s">
        <v>1881</v>
      </c>
      <c r="D271" s="18">
        <v>21185171</v>
      </c>
      <c r="E271" s="16">
        <v>6</v>
      </c>
      <c r="F271" s="1" t="s">
        <v>3331</v>
      </c>
      <c r="G271" s="1" t="s">
        <v>3332</v>
      </c>
      <c r="H271" s="23">
        <v>3</v>
      </c>
      <c r="I271" s="23"/>
      <c r="J271" s="23">
        <v>0</v>
      </c>
      <c r="K271" s="23">
        <v>0</v>
      </c>
      <c r="L271" s="41">
        <v>68598</v>
      </c>
      <c r="M271" s="1"/>
      <c r="N271" s="27">
        <v>41467</v>
      </c>
      <c r="O271" s="27">
        <v>41467</v>
      </c>
      <c r="P271" s="27">
        <v>41470</v>
      </c>
      <c r="Q271" s="42">
        <f t="shared" si="11"/>
        <v>2</v>
      </c>
      <c r="R271" s="1" t="s">
        <v>3753</v>
      </c>
      <c r="S271" s="1">
        <v>6135</v>
      </c>
      <c r="T271" s="1" t="s">
        <v>3365</v>
      </c>
      <c r="U271" s="11" t="s">
        <v>3334</v>
      </c>
      <c r="V271" s="1" t="s">
        <v>3365</v>
      </c>
      <c r="W271" s="1" t="s">
        <v>3366</v>
      </c>
      <c r="X271" s="27">
        <v>41470</v>
      </c>
      <c r="Y271" s="1" t="s">
        <v>3336</v>
      </c>
    </row>
    <row r="272" spans="1:25">
      <c r="A272" s="17">
        <v>1</v>
      </c>
      <c r="B272" s="1" t="s">
        <v>77</v>
      </c>
      <c r="C272" s="1" t="s">
        <v>1882</v>
      </c>
      <c r="D272" s="18">
        <v>8715201</v>
      </c>
      <c r="E272" s="16">
        <v>4</v>
      </c>
      <c r="F272" s="1" t="s">
        <v>3331</v>
      </c>
      <c r="G272" s="1" t="s">
        <v>3337</v>
      </c>
      <c r="H272" s="23">
        <v>3</v>
      </c>
      <c r="I272" s="23"/>
      <c r="J272" s="23">
        <v>0</v>
      </c>
      <c r="K272" s="23">
        <v>0</v>
      </c>
      <c r="L272" s="41">
        <v>68637</v>
      </c>
      <c r="M272" s="1"/>
      <c r="N272" s="27">
        <v>41467</v>
      </c>
      <c r="O272" s="27">
        <v>41470</v>
      </c>
      <c r="P272" s="27">
        <v>41473</v>
      </c>
      <c r="Q272" s="42">
        <f t="shared" si="11"/>
        <v>1</v>
      </c>
      <c r="R272" s="1" t="s">
        <v>3754</v>
      </c>
      <c r="S272" s="1">
        <v>5555</v>
      </c>
      <c r="T272" s="53" t="s">
        <v>3377</v>
      </c>
      <c r="U272" s="11" t="s">
        <v>3334</v>
      </c>
      <c r="V272" s="53" t="s">
        <v>3377</v>
      </c>
      <c r="W272" s="1" t="s">
        <v>3378</v>
      </c>
      <c r="X272" s="27">
        <v>41470</v>
      </c>
      <c r="Y272" s="1" t="s">
        <v>3336</v>
      </c>
    </row>
    <row r="273" spans="1:25">
      <c r="A273" s="17">
        <v>1</v>
      </c>
      <c r="B273" s="1" t="s">
        <v>78</v>
      </c>
      <c r="C273" s="1" t="s">
        <v>1883</v>
      </c>
      <c r="D273" s="18">
        <v>12469972</v>
      </c>
      <c r="E273" s="16" t="s">
        <v>3319</v>
      </c>
      <c r="F273" s="1" t="s">
        <v>3331</v>
      </c>
      <c r="G273" s="1" t="s">
        <v>3337</v>
      </c>
      <c r="H273" s="23">
        <v>3</v>
      </c>
      <c r="I273" s="23"/>
      <c r="J273" s="23">
        <v>0</v>
      </c>
      <c r="K273" s="23">
        <v>0</v>
      </c>
      <c r="L273" s="41">
        <v>68664</v>
      </c>
      <c r="M273" s="1"/>
      <c r="N273" s="27">
        <v>41467</v>
      </c>
      <c r="O273" s="27">
        <v>41472</v>
      </c>
      <c r="P273" s="27">
        <v>41475</v>
      </c>
      <c r="Q273" s="42">
        <f t="shared" si="11"/>
        <v>2</v>
      </c>
      <c r="R273" s="1" t="s">
        <v>3755</v>
      </c>
      <c r="S273" s="1">
        <v>1240</v>
      </c>
      <c r="T273" s="1" t="s">
        <v>3484</v>
      </c>
      <c r="U273" s="1" t="s">
        <v>3364</v>
      </c>
      <c r="V273" s="1" t="s">
        <v>3364</v>
      </c>
      <c r="W273" s="1" t="s">
        <v>3335</v>
      </c>
      <c r="X273" s="27">
        <v>41473</v>
      </c>
      <c r="Y273" s="1" t="s">
        <v>3336</v>
      </c>
    </row>
    <row r="274" spans="1:25">
      <c r="A274" s="17">
        <v>1</v>
      </c>
      <c r="B274" s="1" t="s">
        <v>79</v>
      </c>
      <c r="C274" s="1" t="s">
        <v>1884</v>
      </c>
      <c r="D274" s="18">
        <v>10257260</v>
      </c>
      <c r="E274" s="16">
        <v>2</v>
      </c>
      <c r="F274" s="1" t="s">
        <v>3331</v>
      </c>
      <c r="G274" s="1" t="s">
        <v>3332</v>
      </c>
      <c r="H274" s="23">
        <v>3</v>
      </c>
      <c r="I274" s="23"/>
      <c r="J274" s="23">
        <v>0</v>
      </c>
      <c r="K274" s="23">
        <v>0</v>
      </c>
      <c r="L274" s="41">
        <v>68664</v>
      </c>
      <c r="M274" s="1"/>
      <c r="N274" s="27">
        <v>41467</v>
      </c>
      <c r="O274" s="27">
        <v>41472</v>
      </c>
      <c r="P274" s="27">
        <v>41474</v>
      </c>
      <c r="Q274" s="42">
        <f t="shared" si="11"/>
        <v>1</v>
      </c>
      <c r="R274" s="1" t="s">
        <v>3756</v>
      </c>
      <c r="S274" s="1">
        <v>241</v>
      </c>
      <c r="T274" s="51" t="s">
        <v>3400</v>
      </c>
      <c r="U274" s="8" t="s">
        <v>3334</v>
      </c>
      <c r="V274" s="51" t="s">
        <v>3400</v>
      </c>
      <c r="W274" s="1" t="s">
        <v>3355</v>
      </c>
      <c r="X274" s="27">
        <v>41472</v>
      </c>
      <c r="Y274" s="1" t="s">
        <v>3336</v>
      </c>
    </row>
    <row r="275" spans="1:25">
      <c r="A275" s="17">
        <v>1</v>
      </c>
      <c r="B275" s="1" t="s">
        <v>80</v>
      </c>
      <c r="C275" s="1" t="s">
        <v>1885</v>
      </c>
      <c r="D275" s="18">
        <v>15380158</v>
      </c>
      <c r="E275" s="16">
        <v>4</v>
      </c>
      <c r="F275" s="1" t="s">
        <v>3331</v>
      </c>
      <c r="G275" s="1" t="s">
        <v>3337</v>
      </c>
      <c r="H275" s="23">
        <v>3</v>
      </c>
      <c r="I275" s="23"/>
      <c r="J275" s="23">
        <v>0</v>
      </c>
      <c r="K275" s="23">
        <v>0</v>
      </c>
      <c r="L275" s="41">
        <v>68664</v>
      </c>
      <c r="M275" s="1"/>
      <c r="N275" s="27">
        <v>41470</v>
      </c>
      <c r="O275" s="27">
        <v>41472</v>
      </c>
      <c r="P275" s="27">
        <v>41474</v>
      </c>
      <c r="Q275" s="42">
        <f t="shared" si="11"/>
        <v>3</v>
      </c>
      <c r="R275" s="1" t="s">
        <v>3757</v>
      </c>
      <c r="S275" s="1">
        <v>15</v>
      </c>
      <c r="T275" s="1" t="s">
        <v>3484</v>
      </c>
      <c r="U275" s="1" t="s">
        <v>3364</v>
      </c>
      <c r="V275" s="1" t="s">
        <v>3364</v>
      </c>
      <c r="W275" s="1" t="s">
        <v>3335</v>
      </c>
      <c r="X275" s="27">
        <v>41474</v>
      </c>
      <c r="Y275" s="1" t="s">
        <v>3336</v>
      </c>
    </row>
    <row r="276" spans="1:25">
      <c r="A276" s="17">
        <v>1</v>
      </c>
      <c r="B276" s="1" t="s">
        <v>81</v>
      </c>
      <c r="C276" s="1" t="s">
        <v>1886</v>
      </c>
      <c r="D276" s="18">
        <v>15458138</v>
      </c>
      <c r="E276" s="16">
        <v>3</v>
      </c>
      <c r="F276" s="1" t="s">
        <v>3331</v>
      </c>
      <c r="G276" s="1" t="s">
        <v>3337</v>
      </c>
      <c r="H276" s="23">
        <v>3</v>
      </c>
      <c r="I276" s="23"/>
      <c r="J276" s="23">
        <v>0</v>
      </c>
      <c r="K276" s="23">
        <v>0</v>
      </c>
      <c r="L276" s="41">
        <v>68677</v>
      </c>
      <c r="M276" s="1"/>
      <c r="N276" s="27">
        <v>41470</v>
      </c>
      <c r="O276" s="27">
        <v>41473</v>
      </c>
      <c r="P276" s="27">
        <v>41477</v>
      </c>
      <c r="Q276" s="42">
        <f t="shared" si="11"/>
        <v>2</v>
      </c>
      <c r="R276" s="1" t="s">
        <v>3758</v>
      </c>
      <c r="S276" s="1">
        <v>1261</v>
      </c>
      <c r="T276" s="1" t="s">
        <v>3461</v>
      </c>
      <c r="U276" s="1" t="s">
        <v>3462</v>
      </c>
      <c r="V276" s="1" t="s">
        <v>3462</v>
      </c>
      <c r="W276" s="1" t="s">
        <v>3350</v>
      </c>
      <c r="X276" s="27">
        <v>41474</v>
      </c>
      <c r="Y276" s="1" t="s">
        <v>3336</v>
      </c>
    </row>
    <row r="277" spans="1:25">
      <c r="A277" s="17">
        <v>1</v>
      </c>
      <c r="B277" s="1" t="s">
        <v>82</v>
      </c>
      <c r="C277" s="1" t="s">
        <v>1887</v>
      </c>
      <c r="D277" s="18">
        <v>15052493</v>
      </c>
      <c r="E277" s="16">
        <v>8</v>
      </c>
      <c r="F277" s="1" t="s">
        <v>3331</v>
      </c>
      <c r="G277" s="1" t="s">
        <v>3337</v>
      </c>
      <c r="H277" s="23">
        <v>3</v>
      </c>
      <c r="I277" s="23"/>
      <c r="J277" s="23">
        <v>0</v>
      </c>
      <c r="K277" s="23">
        <v>0</v>
      </c>
      <c r="L277" s="41">
        <v>68677</v>
      </c>
      <c r="M277" s="1"/>
      <c r="N277" s="27">
        <v>41472</v>
      </c>
      <c r="O277" s="27">
        <v>41473</v>
      </c>
      <c r="P277" s="27">
        <v>41477</v>
      </c>
      <c r="Q277" s="42">
        <f t="shared" si="11"/>
        <v>4</v>
      </c>
      <c r="R277" s="1" t="s">
        <v>3759</v>
      </c>
      <c r="S277" s="1">
        <v>9544</v>
      </c>
      <c r="T277" s="1" t="s">
        <v>3365</v>
      </c>
      <c r="U277" s="11" t="s">
        <v>3334</v>
      </c>
      <c r="V277" s="1" t="s">
        <v>3365</v>
      </c>
      <c r="W277" s="1" t="s">
        <v>3366</v>
      </c>
      <c r="X277" s="27">
        <v>41478</v>
      </c>
      <c r="Y277" s="1" t="s">
        <v>3336</v>
      </c>
    </row>
    <row r="278" spans="1:25">
      <c r="A278" s="17">
        <v>1</v>
      </c>
      <c r="B278" s="1" t="s">
        <v>83</v>
      </c>
      <c r="C278" s="1" t="s">
        <v>1888</v>
      </c>
      <c r="D278" s="18">
        <v>7687115</v>
      </c>
      <c r="E278" s="16">
        <v>9</v>
      </c>
      <c r="F278" s="1" t="s">
        <v>3331</v>
      </c>
      <c r="G278" s="1" t="s">
        <v>3332</v>
      </c>
      <c r="H278" s="23">
        <v>3</v>
      </c>
      <c r="I278" s="23"/>
      <c r="J278" s="23">
        <v>0</v>
      </c>
      <c r="K278" s="23">
        <v>0</v>
      </c>
      <c r="L278" s="41">
        <v>68690</v>
      </c>
      <c r="M278" s="1"/>
      <c r="N278" s="27">
        <v>41472</v>
      </c>
      <c r="O278" s="27">
        <v>41474</v>
      </c>
      <c r="P278" s="27">
        <v>41478</v>
      </c>
      <c r="Q278" s="42">
        <f t="shared" si="11"/>
        <v>3</v>
      </c>
      <c r="R278" s="1" t="s">
        <v>3760</v>
      </c>
      <c r="S278" s="1">
        <v>9515</v>
      </c>
      <c r="T278" s="1" t="s">
        <v>3365</v>
      </c>
      <c r="U278" s="11" t="s">
        <v>3334</v>
      </c>
      <c r="V278" s="1" t="s">
        <v>3365</v>
      </c>
      <c r="W278" s="1" t="s">
        <v>3366</v>
      </c>
      <c r="X278" s="27">
        <v>41478</v>
      </c>
      <c r="Y278" s="1" t="s">
        <v>3336</v>
      </c>
    </row>
    <row r="279" spans="1:25">
      <c r="A279" s="17">
        <v>1</v>
      </c>
      <c r="B279" s="1" t="s">
        <v>84</v>
      </c>
      <c r="C279" s="1" t="s">
        <v>1889</v>
      </c>
      <c r="D279" s="18">
        <v>15417615</v>
      </c>
      <c r="E279" s="16">
        <v>2</v>
      </c>
      <c r="F279" s="1" t="s">
        <v>3331</v>
      </c>
      <c r="G279" s="1" t="s">
        <v>3332</v>
      </c>
      <c r="H279" s="23">
        <v>3</v>
      </c>
      <c r="I279" s="23"/>
      <c r="J279" s="23">
        <v>0</v>
      </c>
      <c r="K279" s="23">
        <v>0</v>
      </c>
      <c r="L279" s="41">
        <v>68757</v>
      </c>
      <c r="M279" s="1"/>
      <c r="N279" s="27">
        <v>41474</v>
      </c>
      <c r="O279" s="27">
        <v>41479</v>
      </c>
      <c r="P279" s="27">
        <v>41481</v>
      </c>
      <c r="Q279" s="42">
        <f t="shared" si="11"/>
        <v>3</v>
      </c>
      <c r="R279" s="1" t="s">
        <v>3761</v>
      </c>
      <c r="S279" s="1">
        <v>1924</v>
      </c>
      <c r="T279" s="1" t="s">
        <v>3363</v>
      </c>
      <c r="U279" s="1" t="s">
        <v>3364</v>
      </c>
      <c r="V279" s="1" t="s">
        <v>3365</v>
      </c>
      <c r="W279" s="1" t="s">
        <v>3366</v>
      </c>
      <c r="X279" s="27">
        <v>41481</v>
      </c>
      <c r="Y279" s="1" t="s">
        <v>3336</v>
      </c>
    </row>
    <row r="280" spans="1:25">
      <c r="A280" s="17">
        <v>1</v>
      </c>
      <c r="B280" s="1" t="s">
        <v>85</v>
      </c>
      <c r="C280" s="1" t="s">
        <v>1863</v>
      </c>
      <c r="D280" s="18">
        <v>9461264</v>
      </c>
      <c r="E280" s="16">
        <v>0</v>
      </c>
      <c r="F280" s="1" t="s">
        <v>3331</v>
      </c>
      <c r="G280" s="1" t="s">
        <v>3332</v>
      </c>
      <c r="H280" s="23">
        <v>3</v>
      </c>
      <c r="I280" s="23"/>
      <c r="J280" s="23">
        <v>0</v>
      </c>
      <c r="K280" s="23">
        <v>0</v>
      </c>
      <c r="L280" s="1"/>
      <c r="M280" s="27">
        <v>41474</v>
      </c>
      <c r="N280" s="27">
        <v>41474</v>
      </c>
      <c r="O280" s="27"/>
      <c r="P280" s="1"/>
      <c r="Q280" s="42">
        <f t="shared" ref="Q280:Q343" si="12">NETWORKDAYS(O280,X280)</f>
        <v>0</v>
      </c>
      <c r="R280" s="1" t="s">
        <v>3732</v>
      </c>
      <c r="S280" s="1">
        <v>7963</v>
      </c>
      <c r="T280" s="1" t="s">
        <v>3353</v>
      </c>
      <c r="U280" s="1"/>
      <c r="V280" s="1"/>
      <c r="W280" s="1"/>
      <c r="X280" s="1"/>
      <c r="Y280" s="1" t="s">
        <v>3405</v>
      </c>
    </row>
    <row r="281" spans="1:25">
      <c r="A281" s="17">
        <v>1</v>
      </c>
      <c r="B281" s="1" t="s">
        <v>86</v>
      </c>
      <c r="C281" s="1" t="s">
        <v>1890</v>
      </c>
      <c r="D281" s="18">
        <v>12695435</v>
      </c>
      <c r="E281" s="16">
        <v>2</v>
      </c>
      <c r="F281" s="1" t="s">
        <v>3331</v>
      </c>
      <c r="G281" s="1" t="s">
        <v>3332</v>
      </c>
      <c r="H281" s="23">
        <v>3</v>
      </c>
      <c r="I281" s="23"/>
      <c r="J281" s="23">
        <v>0</v>
      </c>
      <c r="K281" s="23">
        <v>0</v>
      </c>
      <c r="L281" s="41">
        <v>68757</v>
      </c>
      <c r="M281" s="27"/>
      <c r="N281" s="27">
        <v>41474</v>
      </c>
      <c r="O281" s="27">
        <v>41479</v>
      </c>
      <c r="P281" s="27">
        <v>41481</v>
      </c>
      <c r="Q281" s="42">
        <f t="shared" si="12"/>
        <v>2</v>
      </c>
      <c r="R281" s="1" t="s">
        <v>3762</v>
      </c>
      <c r="S281" s="1">
        <v>110</v>
      </c>
      <c r="T281" s="1" t="s">
        <v>3497</v>
      </c>
      <c r="U281" s="1" t="s">
        <v>3354</v>
      </c>
      <c r="V281" s="1" t="s">
        <v>3354</v>
      </c>
      <c r="W281" s="1" t="s">
        <v>3385</v>
      </c>
      <c r="X281" s="27">
        <v>41480</v>
      </c>
      <c r="Y281" s="1" t="s">
        <v>3336</v>
      </c>
    </row>
    <row r="282" spans="1:25">
      <c r="A282" s="17">
        <v>1</v>
      </c>
      <c r="B282" s="1" t="s">
        <v>87</v>
      </c>
      <c r="C282" s="1" t="s">
        <v>1891</v>
      </c>
      <c r="D282" s="18">
        <v>9831851</v>
      </c>
      <c r="E282" s="16">
        <v>8</v>
      </c>
      <c r="F282" s="1" t="s">
        <v>3331</v>
      </c>
      <c r="G282" s="1" t="s">
        <v>3332</v>
      </c>
      <c r="H282" s="23">
        <v>3</v>
      </c>
      <c r="I282" s="23"/>
      <c r="J282" s="23">
        <v>0</v>
      </c>
      <c r="K282" s="23">
        <v>0</v>
      </c>
      <c r="L282" s="41">
        <v>68730</v>
      </c>
      <c r="M282" s="1"/>
      <c r="N282" s="27">
        <v>41474</v>
      </c>
      <c r="O282" s="27">
        <v>41477</v>
      </c>
      <c r="P282" s="27">
        <v>41480</v>
      </c>
      <c r="Q282" s="42">
        <f t="shared" si="12"/>
        <v>4</v>
      </c>
      <c r="R282" s="1" t="s">
        <v>3763</v>
      </c>
      <c r="S282" s="1">
        <v>8911</v>
      </c>
      <c r="T282" s="1" t="s">
        <v>3348</v>
      </c>
      <c r="U282" s="8" t="s">
        <v>3349</v>
      </c>
      <c r="V282" s="1" t="s">
        <v>3348</v>
      </c>
      <c r="W282" s="1" t="s">
        <v>3350</v>
      </c>
      <c r="X282" s="27">
        <v>41480</v>
      </c>
      <c r="Y282" s="1" t="s">
        <v>3336</v>
      </c>
    </row>
    <row r="283" spans="1:25">
      <c r="A283" s="17">
        <v>1</v>
      </c>
      <c r="B283" s="1" t="s">
        <v>88</v>
      </c>
      <c r="C283" s="1" t="s">
        <v>1892</v>
      </c>
      <c r="D283" s="18">
        <v>9137168</v>
      </c>
      <c r="E283" s="16">
        <v>5</v>
      </c>
      <c r="F283" s="1" t="s">
        <v>3331</v>
      </c>
      <c r="G283" s="1" t="s">
        <v>3332</v>
      </c>
      <c r="H283" s="23">
        <v>3</v>
      </c>
      <c r="I283" s="23"/>
      <c r="J283" s="23">
        <v>0</v>
      </c>
      <c r="K283" s="23">
        <v>0</v>
      </c>
      <c r="L283" s="1"/>
      <c r="M283" s="27">
        <v>41474</v>
      </c>
      <c r="N283" s="27">
        <v>41474</v>
      </c>
      <c r="O283" s="27"/>
      <c r="P283" s="1"/>
      <c r="Q283" s="42">
        <f t="shared" si="12"/>
        <v>0</v>
      </c>
      <c r="R283" s="1" t="s">
        <v>3764</v>
      </c>
      <c r="S283" s="1">
        <v>1991</v>
      </c>
      <c r="T283" s="1" t="s">
        <v>3334</v>
      </c>
      <c r="U283" s="1"/>
      <c r="V283" s="1"/>
      <c r="W283" s="1"/>
      <c r="X283" s="1"/>
      <c r="Y283" s="1" t="s">
        <v>3405</v>
      </c>
    </row>
    <row r="284" spans="1:25">
      <c r="A284" s="17">
        <v>1</v>
      </c>
      <c r="B284" s="1" t="s">
        <v>89</v>
      </c>
      <c r="C284" s="22" t="s">
        <v>1893</v>
      </c>
      <c r="D284" s="18">
        <v>16357951</v>
      </c>
      <c r="E284" s="16">
        <v>0</v>
      </c>
      <c r="F284" s="23" t="s">
        <v>3331</v>
      </c>
      <c r="G284" s="1" t="s">
        <v>3337</v>
      </c>
      <c r="H284" s="23">
        <v>3</v>
      </c>
      <c r="I284" s="23"/>
      <c r="J284" s="23">
        <v>0</v>
      </c>
      <c r="K284" s="23">
        <v>0</v>
      </c>
      <c r="L284" s="41">
        <v>68770</v>
      </c>
      <c r="M284" s="1"/>
      <c r="N284" s="27">
        <v>41474</v>
      </c>
      <c r="O284" s="27">
        <v>41480</v>
      </c>
      <c r="P284" s="27">
        <v>41484</v>
      </c>
      <c r="Q284" s="42">
        <f t="shared" si="12"/>
        <v>3</v>
      </c>
      <c r="R284" s="1" t="s">
        <v>3765</v>
      </c>
      <c r="S284" s="1">
        <v>4598</v>
      </c>
      <c r="T284" s="1" t="s">
        <v>3358</v>
      </c>
      <c r="U284" s="11" t="s">
        <v>3334</v>
      </c>
      <c r="V284" s="11" t="s">
        <v>3358</v>
      </c>
      <c r="W284" s="1" t="s">
        <v>3335</v>
      </c>
      <c r="X284" s="27">
        <v>41484</v>
      </c>
      <c r="Y284" s="1" t="s">
        <v>3336</v>
      </c>
    </row>
    <row r="285" spans="1:25">
      <c r="A285" s="17">
        <v>1</v>
      </c>
      <c r="B285" s="1" t="s">
        <v>90</v>
      </c>
      <c r="C285" s="22" t="s">
        <v>1894</v>
      </c>
      <c r="D285" s="18">
        <v>12657841</v>
      </c>
      <c r="E285" s="16">
        <v>5</v>
      </c>
      <c r="F285" s="1" t="s">
        <v>3331</v>
      </c>
      <c r="G285" s="1" t="s">
        <v>3332</v>
      </c>
      <c r="H285" s="23">
        <v>3</v>
      </c>
      <c r="I285" s="23"/>
      <c r="J285" s="23">
        <v>0</v>
      </c>
      <c r="K285" s="23">
        <v>0</v>
      </c>
      <c r="L285" s="41">
        <v>68730</v>
      </c>
      <c r="M285" s="27">
        <v>41474</v>
      </c>
      <c r="N285" s="27">
        <v>41474</v>
      </c>
      <c r="O285" s="27">
        <v>41477</v>
      </c>
      <c r="P285" s="27">
        <v>41479</v>
      </c>
      <c r="Q285" s="42">
        <f t="shared" si="12"/>
        <v>2</v>
      </c>
      <c r="R285" s="1" t="s">
        <v>3766</v>
      </c>
      <c r="S285" s="1">
        <v>9000</v>
      </c>
      <c r="T285" s="1" t="s">
        <v>3365</v>
      </c>
      <c r="U285" s="11" t="s">
        <v>3334</v>
      </c>
      <c r="V285" s="1" t="s">
        <v>3365</v>
      </c>
      <c r="W285" s="1" t="s">
        <v>3366</v>
      </c>
      <c r="X285" s="27">
        <v>41478</v>
      </c>
      <c r="Y285" s="1" t="s">
        <v>3336</v>
      </c>
    </row>
    <row r="286" spans="1:25">
      <c r="A286" s="17">
        <v>1</v>
      </c>
      <c r="B286" s="1" t="s">
        <v>91</v>
      </c>
      <c r="C286" s="22" t="s">
        <v>1895</v>
      </c>
      <c r="D286" s="18">
        <v>15343478</v>
      </c>
      <c r="E286" s="16">
        <v>6</v>
      </c>
      <c r="F286" s="1" t="s">
        <v>3331</v>
      </c>
      <c r="G286" s="1" t="s">
        <v>3332</v>
      </c>
      <c r="H286" s="23">
        <v>3</v>
      </c>
      <c r="I286" s="23"/>
      <c r="J286" s="23">
        <v>0</v>
      </c>
      <c r="K286" s="23">
        <v>0</v>
      </c>
      <c r="L286" s="41">
        <v>68730</v>
      </c>
      <c r="M286" s="27">
        <v>41474</v>
      </c>
      <c r="N286" s="27">
        <v>41474</v>
      </c>
      <c r="O286" s="27">
        <v>41477</v>
      </c>
      <c r="P286" s="27">
        <v>41480</v>
      </c>
      <c r="Q286" s="42">
        <f t="shared" si="12"/>
        <v>2</v>
      </c>
      <c r="R286" s="1" t="s">
        <v>3767</v>
      </c>
      <c r="S286" s="1">
        <v>39</v>
      </c>
      <c r="T286" s="51" t="s">
        <v>3400</v>
      </c>
      <c r="U286" s="8" t="s">
        <v>3334</v>
      </c>
      <c r="V286" s="51" t="s">
        <v>3400</v>
      </c>
      <c r="W286" s="1" t="s">
        <v>3355</v>
      </c>
      <c r="X286" s="27">
        <v>41478</v>
      </c>
      <c r="Y286" s="1" t="s">
        <v>3336</v>
      </c>
    </row>
    <row r="287" spans="1:25">
      <c r="A287" s="17">
        <v>1</v>
      </c>
      <c r="B287" s="1" t="s">
        <v>92</v>
      </c>
      <c r="C287" s="23" t="s">
        <v>1896</v>
      </c>
      <c r="D287" s="18">
        <v>15455790</v>
      </c>
      <c r="E287" s="16">
        <v>3</v>
      </c>
      <c r="F287" s="1" t="s">
        <v>3331</v>
      </c>
      <c r="G287" s="1" t="s">
        <v>3337</v>
      </c>
      <c r="H287" s="23">
        <v>3</v>
      </c>
      <c r="I287" s="23"/>
      <c r="J287" s="23">
        <v>0</v>
      </c>
      <c r="K287" s="23">
        <v>0</v>
      </c>
      <c r="L287" s="41">
        <v>68757</v>
      </c>
      <c r="M287" s="1"/>
      <c r="N287" s="27">
        <v>41477</v>
      </c>
      <c r="O287" s="27">
        <v>41479</v>
      </c>
      <c r="P287" s="27">
        <v>41481</v>
      </c>
      <c r="Q287" s="42">
        <f t="shared" si="12"/>
        <v>3</v>
      </c>
      <c r="R287" s="1" t="s">
        <v>3768</v>
      </c>
      <c r="S287" s="1">
        <v>1114</v>
      </c>
      <c r="T287" s="1" t="s">
        <v>3461</v>
      </c>
      <c r="U287" s="1" t="s">
        <v>3462</v>
      </c>
      <c r="V287" s="1" t="s">
        <v>3462</v>
      </c>
      <c r="W287" s="1" t="s">
        <v>3350</v>
      </c>
      <c r="X287" s="27">
        <v>41481</v>
      </c>
      <c r="Y287" s="1" t="s">
        <v>3336</v>
      </c>
    </row>
    <row r="288" spans="1:25">
      <c r="A288" s="17">
        <v>1</v>
      </c>
      <c r="B288" s="1" t="s">
        <v>93</v>
      </c>
      <c r="C288" s="23" t="s">
        <v>1897</v>
      </c>
      <c r="D288" s="18">
        <v>13498906</v>
      </c>
      <c r="E288" s="16">
        <v>8</v>
      </c>
      <c r="F288" s="23" t="s">
        <v>3331</v>
      </c>
      <c r="G288" s="22" t="s">
        <v>3332</v>
      </c>
      <c r="H288" s="23">
        <v>3</v>
      </c>
      <c r="I288" s="23"/>
      <c r="J288" s="23">
        <v>0</v>
      </c>
      <c r="K288" s="23">
        <v>0</v>
      </c>
      <c r="L288" s="41">
        <v>68730</v>
      </c>
      <c r="M288" s="1"/>
      <c r="N288" s="27">
        <v>41477</v>
      </c>
      <c r="O288" s="27">
        <v>41477</v>
      </c>
      <c r="P288" s="27">
        <v>41480</v>
      </c>
      <c r="Q288" s="42">
        <f t="shared" si="12"/>
        <v>4</v>
      </c>
      <c r="R288" s="1" t="s">
        <v>3769</v>
      </c>
      <c r="S288" s="1">
        <v>1351</v>
      </c>
      <c r="T288" s="51" t="s">
        <v>3396</v>
      </c>
      <c r="U288" s="8" t="s">
        <v>3334</v>
      </c>
      <c r="V288" s="51" t="s">
        <v>3396</v>
      </c>
      <c r="W288" s="1" t="s">
        <v>3385</v>
      </c>
      <c r="X288" s="27">
        <v>41480</v>
      </c>
      <c r="Y288" s="1" t="s">
        <v>3336</v>
      </c>
    </row>
    <row r="289" spans="1:25">
      <c r="A289" s="17">
        <v>1</v>
      </c>
      <c r="B289" s="1" t="s">
        <v>94</v>
      </c>
      <c r="C289" s="22" t="s">
        <v>1898</v>
      </c>
      <c r="D289" s="18">
        <v>12484953</v>
      </c>
      <c r="E289" s="16">
        <v>5</v>
      </c>
      <c r="F289" s="1" t="s">
        <v>3331</v>
      </c>
      <c r="G289" s="1" t="s">
        <v>3337</v>
      </c>
      <c r="H289" s="23">
        <v>3</v>
      </c>
      <c r="I289" s="23"/>
      <c r="J289" s="23">
        <v>0</v>
      </c>
      <c r="K289" s="23">
        <v>0</v>
      </c>
      <c r="L289" s="41">
        <v>68743</v>
      </c>
      <c r="M289" s="1"/>
      <c r="N289" s="27">
        <v>41477</v>
      </c>
      <c r="O289" s="27">
        <v>41478</v>
      </c>
      <c r="P289" s="27">
        <v>41480</v>
      </c>
      <c r="Q289" s="42">
        <f t="shared" si="12"/>
        <v>3</v>
      </c>
      <c r="R289" s="1" t="s">
        <v>3770</v>
      </c>
      <c r="S289" s="1">
        <v>220</v>
      </c>
      <c r="T289" s="23" t="s">
        <v>3484</v>
      </c>
      <c r="U289" s="18" t="s">
        <v>3364</v>
      </c>
      <c r="V289" s="1" t="s">
        <v>3364</v>
      </c>
      <c r="W289" s="23" t="s">
        <v>3335</v>
      </c>
      <c r="X289" s="27">
        <v>41480</v>
      </c>
      <c r="Y289" s="1" t="s">
        <v>3336</v>
      </c>
    </row>
    <row r="290" spans="1:25">
      <c r="A290" s="17">
        <v>1</v>
      </c>
      <c r="B290" s="1" t="s">
        <v>95</v>
      </c>
      <c r="C290" s="23" t="s">
        <v>1899</v>
      </c>
      <c r="D290" s="18">
        <v>15604439</v>
      </c>
      <c r="E290" s="16">
        <v>3</v>
      </c>
      <c r="F290" s="23" t="s">
        <v>3331</v>
      </c>
      <c r="G290" s="22" t="s">
        <v>3332</v>
      </c>
      <c r="H290" s="23">
        <v>3</v>
      </c>
      <c r="I290" s="23"/>
      <c r="J290" s="23">
        <v>0</v>
      </c>
      <c r="K290" s="23">
        <v>0</v>
      </c>
      <c r="L290" s="41">
        <v>68730</v>
      </c>
      <c r="M290" s="1"/>
      <c r="N290" s="27">
        <v>41477</v>
      </c>
      <c r="O290" s="27">
        <v>41477</v>
      </c>
      <c r="P290" s="27">
        <v>41480</v>
      </c>
      <c r="Q290" s="42">
        <f t="shared" si="12"/>
        <v>4</v>
      </c>
      <c r="R290" s="1" t="s">
        <v>3771</v>
      </c>
      <c r="S290" s="1">
        <v>225</v>
      </c>
      <c r="T290" s="1" t="s">
        <v>3497</v>
      </c>
      <c r="U290" s="1" t="s">
        <v>3354</v>
      </c>
      <c r="V290" s="1" t="s">
        <v>3354</v>
      </c>
      <c r="W290" s="1" t="s">
        <v>3385</v>
      </c>
      <c r="X290" s="27">
        <v>41480</v>
      </c>
      <c r="Y290" s="1" t="s">
        <v>3336</v>
      </c>
    </row>
    <row r="291" spans="1:25">
      <c r="A291" s="17">
        <v>1</v>
      </c>
      <c r="B291" s="1" t="s">
        <v>96</v>
      </c>
      <c r="C291" s="22" t="s">
        <v>1900</v>
      </c>
      <c r="D291" s="18">
        <v>13281942</v>
      </c>
      <c r="E291" s="16">
        <v>4</v>
      </c>
      <c r="F291" s="23" t="s">
        <v>3331</v>
      </c>
      <c r="G291" s="1" t="s">
        <v>3337</v>
      </c>
      <c r="H291" s="23">
        <v>3</v>
      </c>
      <c r="I291" s="23"/>
      <c r="J291" s="23">
        <v>0</v>
      </c>
      <c r="K291" s="23">
        <v>0</v>
      </c>
      <c r="L291" s="41">
        <v>68836</v>
      </c>
      <c r="M291" s="1"/>
      <c r="N291" s="27">
        <v>41477</v>
      </c>
      <c r="O291" s="27">
        <v>41485</v>
      </c>
      <c r="P291" s="27">
        <v>41487</v>
      </c>
      <c r="Q291" s="42">
        <f t="shared" si="12"/>
        <v>4</v>
      </c>
      <c r="R291" s="1" t="s">
        <v>3772</v>
      </c>
      <c r="S291" s="1">
        <v>273</v>
      </c>
      <c r="T291" s="23" t="s">
        <v>3334</v>
      </c>
      <c r="U291" s="18" t="s">
        <v>3344</v>
      </c>
      <c r="V291" s="1" t="s">
        <v>3344</v>
      </c>
      <c r="W291" s="23" t="s">
        <v>3345</v>
      </c>
      <c r="X291" s="27">
        <v>41488</v>
      </c>
      <c r="Y291" s="1" t="s">
        <v>3336</v>
      </c>
    </row>
    <row r="292" spans="1:25">
      <c r="A292" s="17">
        <v>1</v>
      </c>
      <c r="B292" s="1" t="s">
        <v>97</v>
      </c>
      <c r="C292" s="23" t="s">
        <v>1901</v>
      </c>
      <c r="D292" s="18">
        <v>13265530</v>
      </c>
      <c r="E292" s="16">
        <v>8</v>
      </c>
      <c r="F292" s="23" t="s">
        <v>3331</v>
      </c>
      <c r="G292" s="1" t="s">
        <v>3337</v>
      </c>
      <c r="H292" s="23">
        <v>3</v>
      </c>
      <c r="I292" s="23"/>
      <c r="J292" s="23">
        <v>0</v>
      </c>
      <c r="K292" s="23">
        <v>0</v>
      </c>
      <c r="L292" s="41">
        <v>68690</v>
      </c>
      <c r="M292" s="27">
        <v>41477</v>
      </c>
      <c r="N292" s="27">
        <v>41472</v>
      </c>
      <c r="O292" s="27">
        <v>41474</v>
      </c>
      <c r="P292" s="27">
        <v>41478</v>
      </c>
      <c r="Q292" s="42">
        <f t="shared" si="12"/>
        <v>3</v>
      </c>
      <c r="R292" s="1" t="s">
        <v>3520</v>
      </c>
      <c r="S292" s="1">
        <v>762</v>
      </c>
      <c r="T292" s="23" t="s">
        <v>3334</v>
      </c>
      <c r="U292" s="1" t="s">
        <v>3344</v>
      </c>
      <c r="V292" s="1" t="s">
        <v>3344</v>
      </c>
      <c r="W292" s="1" t="s">
        <v>3345</v>
      </c>
      <c r="X292" s="27">
        <v>41478</v>
      </c>
      <c r="Y292" s="1" t="s">
        <v>3336</v>
      </c>
    </row>
    <row r="293" spans="1:25">
      <c r="A293" s="17">
        <v>1</v>
      </c>
      <c r="B293" s="1" t="s">
        <v>98</v>
      </c>
      <c r="C293" s="22" t="s">
        <v>1902</v>
      </c>
      <c r="D293" s="18">
        <v>9873320</v>
      </c>
      <c r="E293" s="16">
        <v>3</v>
      </c>
      <c r="F293" s="23" t="s">
        <v>3331</v>
      </c>
      <c r="G293" s="1" t="s">
        <v>3332</v>
      </c>
      <c r="H293" s="23">
        <v>3</v>
      </c>
      <c r="I293" s="23"/>
      <c r="J293" s="23">
        <v>0</v>
      </c>
      <c r="K293" s="23">
        <v>0</v>
      </c>
      <c r="L293" s="41">
        <v>68823</v>
      </c>
      <c r="M293" s="1"/>
      <c r="N293" s="27">
        <v>41480</v>
      </c>
      <c r="O293" s="27">
        <v>41484</v>
      </c>
      <c r="P293" s="27">
        <v>41486</v>
      </c>
      <c r="Q293" s="42">
        <f t="shared" si="12"/>
        <v>3</v>
      </c>
      <c r="R293" s="1" t="s">
        <v>3773</v>
      </c>
      <c r="S293" s="1">
        <v>8397</v>
      </c>
      <c r="T293" s="23" t="s">
        <v>3365</v>
      </c>
      <c r="U293" s="11" t="s">
        <v>3334</v>
      </c>
      <c r="V293" s="1" t="s">
        <v>3365</v>
      </c>
      <c r="W293" s="23" t="s">
        <v>3366</v>
      </c>
      <c r="X293" s="27">
        <v>41486</v>
      </c>
      <c r="Y293" s="1" t="s">
        <v>3336</v>
      </c>
    </row>
    <row r="294" spans="1:25">
      <c r="A294" s="17">
        <v>1</v>
      </c>
      <c r="B294" s="1" t="s">
        <v>99</v>
      </c>
      <c r="C294" s="23" t="s">
        <v>1903</v>
      </c>
      <c r="D294" s="18">
        <v>14148718</v>
      </c>
      <c r="E294" s="16">
        <v>3</v>
      </c>
      <c r="F294" s="23" t="s">
        <v>3331</v>
      </c>
      <c r="G294" s="1" t="s">
        <v>3332</v>
      </c>
      <c r="H294" s="23">
        <v>3</v>
      </c>
      <c r="I294" s="23"/>
      <c r="J294" s="23">
        <v>0</v>
      </c>
      <c r="K294" s="23">
        <v>0</v>
      </c>
      <c r="L294" s="41">
        <v>68783</v>
      </c>
      <c r="M294" s="27">
        <v>41480</v>
      </c>
      <c r="N294" s="27">
        <v>41480</v>
      </c>
      <c r="O294" s="27">
        <v>41481</v>
      </c>
      <c r="P294" s="27">
        <v>41485</v>
      </c>
      <c r="Q294" s="42">
        <f t="shared" si="12"/>
        <v>2</v>
      </c>
      <c r="R294" s="1" t="s">
        <v>3774</v>
      </c>
      <c r="S294" s="1">
        <v>366</v>
      </c>
      <c r="T294" s="1" t="s">
        <v>3561</v>
      </c>
      <c r="U294" s="1" t="s">
        <v>3344</v>
      </c>
      <c r="V294" s="1" t="s">
        <v>3344</v>
      </c>
      <c r="W294" s="1" t="s">
        <v>3345</v>
      </c>
      <c r="X294" s="27">
        <v>41484</v>
      </c>
      <c r="Y294" s="1" t="s">
        <v>3336</v>
      </c>
    </row>
    <row r="295" spans="1:25">
      <c r="A295" s="17">
        <v>1</v>
      </c>
      <c r="B295" s="1" t="s">
        <v>100</v>
      </c>
      <c r="C295" s="22" t="s">
        <v>1904</v>
      </c>
      <c r="D295" s="18">
        <v>10361334</v>
      </c>
      <c r="E295" s="16">
        <v>5</v>
      </c>
      <c r="F295" s="23" t="s">
        <v>3331</v>
      </c>
      <c r="G295" s="1" t="s">
        <v>3332</v>
      </c>
      <c r="H295" s="23">
        <v>3</v>
      </c>
      <c r="I295" s="23"/>
      <c r="J295" s="23">
        <v>0</v>
      </c>
      <c r="K295" s="23">
        <v>0</v>
      </c>
      <c r="L295" s="41">
        <v>68783</v>
      </c>
      <c r="M295" s="1"/>
      <c r="N295" s="27">
        <v>41480</v>
      </c>
      <c r="O295" s="27">
        <v>41481</v>
      </c>
      <c r="P295" s="27">
        <v>41485</v>
      </c>
      <c r="Q295" s="42">
        <f t="shared" si="12"/>
        <v>3</v>
      </c>
      <c r="R295" s="1" t="s">
        <v>3775</v>
      </c>
      <c r="S295" s="1">
        <v>477</v>
      </c>
      <c r="T295" s="23" t="s">
        <v>3365</v>
      </c>
      <c r="U295" s="11" t="s">
        <v>3334</v>
      </c>
      <c r="V295" s="1" t="s">
        <v>3365</v>
      </c>
      <c r="W295" s="23" t="s">
        <v>3366</v>
      </c>
      <c r="X295" s="27">
        <v>41485</v>
      </c>
      <c r="Y295" s="1" t="s">
        <v>3336</v>
      </c>
    </row>
    <row r="296" spans="1:25">
      <c r="A296" s="17">
        <v>1</v>
      </c>
      <c r="B296" s="1" t="s">
        <v>101</v>
      </c>
      <c r="C296" s="23" t="s">
        <v>1905</v>
      </c>
      <c r="D296" s="18">
        <v>17172814</v>
      </c>
      <c r="E296" s="128">
        <v>2</v>
      </c>
      <c r="F296" s="23" t="s">
        <v>3331</v>
      </c>
      <c r="G296" s="1" t="s">
        <v>3332</v>
      </c>
      <c r="H296" s="23">
        <v>3</v>
      </c>
      <c r="I296" s="23"/>
      <c r="J296" s="23">
        <v>0</v>
      </c>
      <c r="K296" s="23">
        <v>0</v>
      </c>
      <c r="L296" s="41">
        <v>68823</v>
      </c>
      <c r="M296" s="1"/>
      <c r="N296" s="27">
        <v>41480</v>
      </c>
      <c r="O296" s="27">
        <v>41484</v>
      </c>
      <c r="P296" s="27">
        <v>41486</v>
      </c>
      <c r="Q296" s="42">
        <f t="shared" si="12"/>
        <v>3</v>
      </c>
      <c r="R296" s="1" t="s">
        <v>3776</v>
      </c>
      <c r="S296" s="1">
        <v>8399</v>
      </c>
      <c r="T296" s="1" t="s">
        <v>3605</v>
      </c>
      <c r="U296" s="1" t="s">
        <v>3354</v>
      </c>
      <c r="V296" s="1" t="s">
        <v>3354</v>
      </c>
      <c r="W296" s="1" t="s">
        <v>3385</v>
      </c>
      <c r="X296" s="27">
        <v>41486</v>
      </c>
      <c r="Y296" s="1" t="s">
        <v>3336</v>
      </c>
    </row>
    <row r="297" spans="1:25">
      <c r="A297" s="17">
        <v>1</v>
      </c>
      <c r="B297" s="1" t="s">
        <v>102</v>
      </c>
      <c r="C297" s="22" t="s">
        <v>1906</v>
      </c>
      <c r="D297" s="18">
        <v>13923911</v>
      </c>
      <c r="E297" s="16">
        <v>3</v>
      </c>
      <c r="F297" s="23" t="s">
        <v>3331</v>
      </c>
      <c r="G297" s="1" t="s">
        <v>3337</v>
      </c>
      <c r="H297" s="23">
        <v>3</v>
      </c>
      <c r="I297" s="23"/>
      <c r="J297" s="23">
        <v>0</v>
      </c>
      <c r="K297" s="23">
        <v>0</v>
      </c>
      <c r="L297" s="41">
        <v>68783</v>
      </c>
      <c r="M297" s="1"/>
      <c r="N297" s="27">
        <v>41480</v>
      </c>
      <c r="O297" s="27">
        <v>41481</v>
      </c>
      <c r="P297" s="27">
        <v>41484</v>
      </c>
      <c r="Q297" s="42">
        <f t="shared" si="12"/>
        <v>2</v>
      </c>
      <c r="R297" s="1" t="s">
        <v>3777</v>
      </c>
      <c r="S297" s="1">
        <v>2769</v>
      </c>
      <c r="T297" s="23" t="s">
        <v>3484</v>
      </c>
      <c r="U297" s="18" t="s">
        <v>3364</v>
      </c>
      <c r="V297" s="1" t="s">
        <v>3364</v>
      </c>
      <c r="W297" s="23" t="s">
        <v>3335</v>
      </c>
      <c r="X297" s="27">
        <v>41484</v>
      </c>
      <c r="Y297" s="1" t="s">
        <v>3336</v>
      </c>
    </row>
    <row r="298" spans="1:25">
      <c r="A298" s="17">
        <v>1</v>
      </c>
      <c r="B298" s="1" t="s">
        <v>103</v>
      </c>
      <c r="C298" s="23" t="s">
        <v>1907</v>
      </c>
      <c r="D298" s="18">
        <v>15594768</v>
      </c>
      <c r="E298" s="16">
        <v>3</v>
      </c>
      <c r="F298" s="23" t="s">
        <v>3331</v>
      </c>
      <c r="G298" s="1" t="s">
        <v>3337</v>
      </c>
      <c r="H298" s="23">
        <v>3</v>
      </c>
      <c r="I298" s="23"/>
      <c r="J298" s="23">
        <v>0</v>
      </c>
      <c r="K298" s="23">
        <v>0</v>
      </c>
      <c r="L298" s="41">
        <v>68743</v>
      </c>
      <c r="M298" s="1"/>
      <c r="N298" s="27">
        <v>41506</v>
      </c>
      <c r="O298" s="27">
        <v>41509</v>
      </c>
      <c r="P298" s="27">
        <v>41513</v>
      </c>
      <c r="Q298" s="42">
        <f t="shared" si="12"/>
        <v>3</v>
      </c>
      <c r="R298" s="1" t="s">
        <v>3778</v>
      </c>
      <c r="S298" s="1">
        <v>1716</v>
      </c>
      <c r="T298" s="1" t="s">
        <v>3484</v>
      </c>
      <c r="U298" s="1" t="s">
        <v>3364</v>
      </c>
      <c r="V298" s="1" t="s">
        <v>3364</v>
      </c>
      <c r="W298" s="1" t="s">
        <v>3335</v>
      </c>
      <c r="X298" s="27">
        <v>41513</v>
      </c>
      <c r="Y298" s="1" t="s">
        <v>3336</v>
      </c>
    </row>
    <row r="299" spans="1:25">
      <c r="A299" s="17">
        <v>1</v>
      </c>
      <c r="B299" s="1" t="s">
        <v>104</v>
      </c>
      <c r="C299" s="22" t="s">
        <v>1908</v>
      </c>
      <c r="D299" s="18">
        <v>12464843</v>
      </c>
      <c r="E299" s="16">
        <v>2</v>
      </c>
      <c r="F299" s="23" t="s">
        <v>3331</v>
      </c>
      <c r="G299" s="1" t="s">
        <v>3332</v>
      </c>
      <c r="H299" s="23">
        <v>3</v>
      </c>
      <c r="I299" s="23"/>
      <c r="J299" s="23">
        <v>0</v>
      </c>
      <c r="K299" s="23">
        <v>0</v>
      </c>
      <c r="L299" s="41">
        <v>68823</v>
      </c>
      <c r="M299" s="1"/>
      <c r="N299" s="27">
        <v>41480</v>
      </c>
      <c r="O299" s="27">
        <v>41484</v>
      </c>
      <c r="P299" s="27">
        <v>41486</v>
      </c>
      <c r="Q299" s="42">
        <f t="shared" si="12"/>
        <v>3</v>
      </c>
      <c r="R299" s="1" t="s">
        <v>3779</v>
      </c>
      <c r="S299" s="1">
        <v>1230</v>
      </c>
      <c r="T299" s="23" t="s">
        <v>3461</v>
      </c>
      <c r="U299" s="18" t="s">
        <v>3462</v>
      </c>
      <c r="V299" s="1" t="s">
        <v>3462</v>
      </c>
      <c r="W299" s="23" t="s">
        <v>3350</v>
      </c>
      <c r="X299" s="27">
        <v>41486</v>
      </c>
      <c r="Y299" s="1" t="s">
        <v>3336</v>
      </c>
    </row>
    <row r="300" spans="1:25">
      <c r="A300" s="17">
        <v>1</v>
      </c>
      <c r="B300" s="1" t="s">
        <v>105</v>
      </c>
      <c r="C300" s="23" t="s">
        <v>1909</v>
      </c>
      <c r="D300" s="18">
        <v>10505080</v>
      </c>
      <c r="E300" s="16">
        <v>1</v>
      </c>
      <c r="F300" s="27" t="s">
        <v>3331</v>
      </c>
      <c r="G300" s="1" t="s">
        <v>3332</v>
      </c>
      <c r="H300" s="23">
        <v>3</v>
      </c>
      <c r="I300" s="23"/>
      <c r="J300" s="23">
        <v>0</v>
      </c>
      <c r="K300" s="23">
        <v>0</v>
      </c>
      <c r="L300" s="41">
        <v>68823</v>
      </c>
      <c r="M300" s="27"/>
      <c r="N300" s="27">
        <v>41480</v>
      </c>
      <c r="O300" s="27">
        <v>41484</v>
      </c>
      <c r="P300" s="27">
        <v>41475</v>
      </c>
      <c r="Q300" s="42">
        <f t="shared" si="12"/>
        <v>3</v>
      </c>
      <c r="R300" s="1" t="s">
        <v>3780</v>
      </c>
      <c r="S300" s="1">
        <v>4320</v>
      </c>
      <c r="T300" s="51" t="s">
        <v>3400</v>
      </c>
      <c r="U300" s="8" t="s">
        <v>3334</v>
      </c>
      <c r="V300" s="51" t="s">
        <v>3400</v>
      </c>
      <c r="W300" s="1" t="s">
        <v>3355</v>
      </c>
      <c r="X300" s="27">
        <v>41486</v>
      </c>
      <c r="Y300" s="1" t="s">
        <v>3336</v>
      </c>
    </row>
    <row r="301" spans="1:25">
      <c r="A301" s="17">
        <v>1</v>
      </c>
      <c r="B301" s="1" t="s">
        <v>106</v>
      </c>
      <c r="C301" s="23" t="s">
        <v>1910</v>
      </c>
      <c r="D301" s="18">
        <v>10553468</v>
      </c>
      <c r="E301" s="16" t="s">
        <v>3319</v>
      </c>
      <c r="F301" s="23" t="s">
        <v>3331</v>
      </c>
      <c r="G301" s="1" t="s">
        <v>3337</v>
      </c>
      <c r="H301" s="23">
        <v>3</v>
      </c>
      <c r="I301" s="23"/>
      <c r="J301" s="23">
        <v>0</v>
      </c>
      <c r="K301" s="23">
        <v>0</v>
      </c>
      <c r="L301" s="41">
        <v>68770</v>
      </c>
      <c r="M301" s="1"/>
      <c r="N301" s="27">
        <v>41480</v>
      </c>
      <c r="O301" s="27">
        <v>41480</v>
      </c>
      <c r="P301" s="27">
        <v>41486</v>
      </c>
      <c r="Q301" s="42">
        <f t="shared" si="12"/>
        <v>3</v>
      </c>
      <c r="R301" s="23" t="s">
        <v>3781</v>
      </c>
      <c r="S301" s="23">
        <v>8080</v>
      </c>
      <c r="T301" s="23" t="s">
        <v>3358</v>
      </c>
      <c r="U301" s="11" t="s">
        <v>3334</v>
      </c>
      <c r="V301" s="11" t="s">
        <v>3358</v>
      </c>
      <c r="W301" s="1" t="s">
        <v>3335</v>
      </c>
      <c r="X301" s="27">
        <v>41484</v>
      </c>
      <c r="Y301" s="1" t="s">
        <v>3336</v>
      </c>
    </row>
    <row r="302" spans="1:25">
      <c r="A302" s="17">
        <v>1</v>
      </c>
      <c r="B302" s="1" t="s">
        <v>107</v>
      </c>
      <c r="C302" s="1" t="s">
        <v>1911</v>
      </c>
      <c r="D302" s="18">
        <v>14382780</v>
      </c>
      <c r="E302" s="1">
        <v>1</v>
      </c>
      <c r="F302" s="23" t="s">
        <v>3331</v>
      </c>
      <c r="G302" s="1" t="s">
        <v>3332</v>
      </c>
      <c r="H302" s="23">
        <v>0</v>
      </c>
      <c r="I302" s="23"/>
      <c r="J302" s="23">
        <v>0</v>
      </c>
      <c r="K302" s="23">
        <v>0</v>
      </c>
      <c r="L302" s="1"/>
      <c r="M302" s="27">
        <v>41480</v>
      </c>
      <c r="N302" s="27">
        <v>41481</v>
      </c>
      <c r="O302" s="23">
        <v>41481</v>
      </c>
      <c r="P302" s="27">
        <v>41485</v>
      </c>
      <c r="Q302" s="42">
        <f t="shared" si="12"/>
        <v>4</v>
      </c>
      <c r="R302" s="1" t="s">
        <v>3782</v>
      </c>
      <c r="S302" s="1">
        <v>1221</v>
      </c>
      <c r="T302" s="1" t="s">
        <v>3461</v>
      </c>
      <c r="U302" s="1"/>
      <c r="V302" s="1"/>
      <c r="W302" s="1"/>
      <c r="X302" s="27">
        <v>41486</v>
      </c>
      <c r="Y302" s="1" t="s">
        <v>3405</v>
      </c>
    </row>
    <row r="303" spans="1:25">
      <c r="A303" s="17">
        <v>1</v>
      </c>
      <c r="B303" s="1" t="s">
        <v>108</v>
      </c>
      <c r="C303" s="23" t="s">
        <v>1912</v>
      </c>
      <c r="D303" s="18">
        <v>16026729</v>
      </c>
      <c r="E303" s="16">
        <v>1</v>
      </c>
      <c r="F303" s="23" t="s">
        <v>3331</v>
      </c>
      <c r="G303" s="1" t="s">
        <v>3337</v>
      </c>
      <c r="H303" s="23">
        <v>3</v>
      </c>
      <c r="I303" s="23"/>
      <c r="J303" s="23">
        <v>0</v>
      </c>
      <c r="K303" s="23">
        <v>0</v>
      </c>
      <c r="L303" s="41">
        <v>68690</v>
      </c>
      <c r="M303" s="27">
        <v>41481</v>
      </c>
      <c r="N303" s="27">
        <v>41481</v>
      </c>
      <c r="O303" s="27">
        <v>41485</v>
      </c>
      <c r="P303" s="27">
        <v>41488</v>
      </c>
      <c r="Q303" s="42">
        <f t="shared" si="12"/>
        <v>5</v>
      </c>
      <c r="R303" s="1" t="s">
        <v>3783</v>
      </c>
      <c r="S303" s="1">
        <v>70</v>
      </c>
      <c r="T303" s="53" t="s">
        <v>3377</v>
      </c>
      <c r="U303" s="11" t="s">
        <v>3334</v>
      </c>
      <c r="V303" s="53" t="s">
        <v>3377</v>
      </c>
      <c r="W303" s="1" t="s">
        <v>3378</v>
      </c>
      <c r="X303" s="27">
        <v>41491</v>
      </c>
      <c r="Y303" s="1" t="s">
        <v>3336</v>
      </c>
    </row>
    <row r="304" spans="1:25">
      <c r="A304" s="17">
        <v>1</v>
      </c>
      <c r="B304" s="1" t="s">
        <v>109</v>
      </c>
      <c r="C304" s="23" t="s">
        <v>1913</v>
      </c>
      <c r="D304" s="18">
        <v>4291392</v>
      </c>
      <c r="E304" s="16">
        <v>8</v>
      </c>
      <c r="F304" s="23" t="s">
        <v>3331</v>
      </c>
      <c r="G304" s="1" t="s">
        <v>3337</v>
      </c>
      <c r="H304" s="23">
        <v>3</v>
      </c>
      <c r="I304" s="23"/>
      <c r="J304" s="23">
        <v>0</v>
      </c>
      <c r="K304" s="23">
        <v>0</v>
      </c>
      <c r="L304" s="41">
        <v>68823</v>
      </c>
      <c r="M304" s="27">
        <v>41481</v>
      </c>
      <c r="N304" s="27">
        <v>41481</v>
      </c>
      <c r="O304" s="27">
        <v>41484</v>
      </c>
      <c r="P304" s="27">
        <v>41486</v>
      </c>
      <c r="Q304" s="42">
        <f t="shared" si="12"/>
        <v>3</v>
      </c>
      <c r="R304" s="1" t="s">
        <v>3784</v>
      </c>
      <c r="S304" s="1">
        <v>2900</v>
      </c>
      <c r="T304" s="1" t="s">
        <v>3358</v>
      </c>
      <c r="U304" s="11" t="s">
        <v>3334</v>
      </c>
      <c r="V304" s="11" t="s">
        <v>3358</v>
      </c>
      <c r="W304" s="1" t="s">
        <v>3335</v>
      </c>
      <c r="X304" s="27">
        <v>41486</v>
      </c>
      <c r="Y304" s="1" t="s">
        <v>3336</v>
      </c>
    </row>
    <row r="305" spans="1:25">
      <c r="A305" s="17">
        <v>1</v>
      </c>
      <c r="B305" s="1" t="s">
        <v>110</v>
      </c>
      <c r="C305" s="23" t="s">
        <v>1914</v>
      </c>
      <c r="D305" s="18">
        <v>16861816</v>
      </c>
      <c r="E305" s="16">
        <v>6</v>
      </c>
      <c r="F305" s="23" t="s">
        <v>3331</v>
      </c>
      <c r="G305" s="1" t="s">
        <v>3332</v>
      </c>
      <c r="H305" s="23">
        <v>3</v>
      </c>
      <c r="I305" s="23"/>
      <c r="J305" s="23">
        <v>0</v>
      </c>
      <c r="K305" s="23">
        <v>0</v>
      </c>
      <c r="L305" s="41">
        <v>68916</v>
      </c>
      <c r="M305" s="27">
        <v>41480</v>
      </c>
      <c r="N305" s="27">
        <v>41481</v>
      </c>
      <c r="O305" s="27">
        <v>41491</v>
      </c>
      <c r="P305" s="27">
        <v>41493</v>
      </c>
      <c r="Q305" s="42">
        <f t="shared" si="12"/>
        <v>3</v>
      </c>
      <c r="R305" s="1" t="s">
        <v>3785</v>
      </c>
      <c r="S305" s="1">
        <v>4438</v>
      </c>
      <c r="T305" s="1" t="s">
        <v>3363</v>
      </c>
      <c r="U305" s="1" t="s">
        <v>3364</v>
      </c>
      <c r="V305" s="1" t="s">
        <v>3365</v>
      </c>
      <c r="W305" s="1" t="s">
        <v>3366</v>
      </c>
      <c r="X305" s="27">
        <v>41493</v>
      </c>
      <c r="Y305" s="1" t="s">
        <v>3336</v>
      </c>
    </row>
    <row r="306" spans="1:25">
      <c r="A306" s="17">
        <v>1</v>
      </c>
      <c r="B306" s="1" t="s">
        <v>111</v>
      </c>
      <c r="C306" s="23" t="s">
        <v>1915</v>
      </c>
      <c r="D306" s="18">
        <v>14154414</v>
      </c>
      <c r="E306" s="16">
        <v>4</v>
      </c>
      <c r="F306" s="23" t="s">
        <v>3331</v>
      </c>
      <c r="G306" s="1" t="s">
        <v>3332</v>
      </c>
      <c r="H306" s="23">
        <v>3</v>
      </c>
      <c r="I306" s="23"/>
      <c r="J306" s="23">
        <v>0</v>
      </c>
      <c r="K306" s="23">
        <v>0</v>
      </c>
      <c r="L306" s="41">
        <v>68863</v>
      </c>
      <c r="M306" s="27"/>
      <c r="N306" s="27">
        <v>41484</v>
      </c>
      <c r="O306" s="27">
        <v>41487</v>
      </c>
      <c r="P306" s="27">
        <v>41492</v>
      </c>
      <c r="Q306" s="42">
        <f t="shared" si="12"/>
        <v>4</v>
      </c>
      <c r="R306" s="1" t="s">
        <v>3786</v>
      </c>
      <c r="S306" s="1">
        <v>4878</v>
      </c>
      <c r="T306" s="51" t="s">
        <v>3400</v>
      </c>
      <c r="U306" s="8" t="s">
        <v>3334</v>
      </c>
      <c r="V306" s="51" t="s">
        <v>3400</v>
      </c>
      <c r="W306" s="1" t="s">
        <v>3355</v>
      </c>
      <c r="X306" s="27">
        <v>41492</v>
      </c>
      <c r="Y306" s="1" t="s">
        <v>3336</v>
      </c>
    </row>
    <row r="307" spans="1:25">
      <c r="A307" s="17">
        <v>1</v>
      </c>
      <c r="B307" s="1" t="s">
        <v>112</v>
      </c>
      <c r="C307" s="23" t="s">
        <v>1916</v>
      </c>
      <c r="D307" s="18">
        <v>12280116</v>
      </c>
      <c r="E307" s="16">
        <v>0</v>
      </c>
      <c r="F307" s="23" t="s">
        <v>3331</v>
      </c>
      <c r="G307" s="1" t="s">
        <v>3332</v>
      </c>
      <c r="H307" s="23">
        <v>3</v>
      </c>
      <c r="I307" s="23"/>
      <c r="J307" s="23">
        <v>0</v>
      </c>
      <c r="K307" s="23">
        <v>0</v>
      </c>
      <c r="L307" s="41">
        <v>68863</v>
      </c>
      <c r="M307" s="27"/>
      <c r="N307" s="27">
        <v>41484</v>
      </c>
      <c r="O307" s="27">
        <v>41487</v>
      </c>
      <c r="P307" s="27">
        <v>41492</v>
      </c>
      <c r="Q307" s="42">
        <f t="shared" si="12"/>
        <v>3</v>
      </c>
      <c r="R307" s="1" t="s">
        <v>3787</v>
      </c>
      <c r="S307" s="1">
        <v>8467</v>
      </c>
      <c r="T307" s="1" t="s">
        <v>3365</v>
      </c>
      <c r="U307" s="11" t="s">
        <v>3334</v>
      </c>
      <c r="V307" s="1" t="s">
        <v>3365</v>
      </c>
      <c r="W307" s="1" t="s">
        <v>3366</v>
      </c>
      <c r="X307" s="27">
        <v>41491</v>
      </c>
      <c r="Y307" s="1" t="s">
        <v>3336</v>
      </c>
    </row>
    <row r="308" spans="1:25">
      <c r="A308" s="17">
        <v>1</v>
      </c>
      <c r="B308" s="1" t="s">
        <v>113</v>
      </c>
      <c r="C308" s="23" t="s">
        <v>1917</v>
      </c>
      <c r="D308" s="18">
        <v>7606527</v>
      </c>
      <c r="E308" s="128">
        <v>6</v>
      </c>
      <c r="F308" s="23" t="s">
        <v>3331</v>
      </c>
      <c r="G308" s="1" t="s">
        <v>3332</v>
      </c>
      <c r="H308" s="23">
        <v>3</v>
      </c>
      <c r="I308" s="23"/>
      <c r="J308" s="23">
        <v>0</v>
      </c>
      <c r="K308" s="23">
        <v>0</v>
      </c>
      <c r="L308" s="41">
        <v>68863</v>
      </c>
      <c r="M308" s="27"/>
      <c r="N308" s="27">
        <v>41484</v>
      </c>
      <c r="O308" s="27">
        <v>41487</v>
      </c>
      <c r="P308" s="27">
        <v>41492</v>
      </c>
      <c r="Q308" s="42">
        <f t="shared" si="12"/>
        <v>3</v>
      </c>
      <c r="R308" s="1" t="s">
        <v>3788</v>
      </c>
      <c r="S308" s="1">
        <v>4994</v>
      </c>
      <c r="T308" s="53" t="s">
        <v>3377</v>
      </c>
      <c r="U308" s="11" t="s">
        <v>3334</v>
      </c>
      <c r="V308" s="53" t="s">
        <v>3377</v>
      </c>
      <c r="W308" s="1" t="s">
        <v>3378</v>
      </c>
      <c r="X308" s="27">
        <v>41491</v>
      </c>
      <c r="Y308" s="1" t="s">
        <v>3336</v>
      </c>
    </row>
    <row r="309" spans="1:25">
      <c r="A309" s="17">
        <v>1</v>
      </c>
      <c r="B309" s="1" t="s">
        <v>114</v>
      </c>
      <c r="C309" s="23" t="s">
        <v>1918</v>
      </c>
      <c r="D309" s="18">
        <v>10803474</v>
      </c>
      <c r="E309" s="16">
        <v>5</v>
      </c>
      <c r="F309" s="23" t="s">
        <v>3331</v>
      </c>
      <c r="G309" s="1" t="s">
        <v>3337</v>
      </c>
      <c r="H309" s="23">
        <v>3</v>
      </c>
      <c r="I309" s="23"/>
      <c r="J309" s="23">
        <v>0</v>
      </c>
      <c r="K309" s="23">
        <v>0</v>
      </c>
      <c r="L309" s="41">
        <v>68863</v>
      </c>
      <c r="M309" s="27"/>
      <c r="N309" s="27">
        <v>41486</v>
      </c>
      <c r="O309" s="27">
        <v>41487</v>
      </c>
      <c r="P309" s="27">
        <v>41492</v>
      </c>
      <c r="Q309" s="42">
        <f t="shared" si="12"/>
        <v>3</v>
      </c>
      <c r="R309" s="1" t="s">
        <v>3789</v>
      </c>
      <c r="S309" s="1">
        <v>3328</v>
      </c>
      <c r="T309" s="1" t="s">
        <v>3484</v>
      </c>
      <c r="U309" s="1" t="s">
        <v>3364</v>
      </c>
      <c r="V309" s="1" t="s">
        <v>3364</v>
      </c>
      <c r="W309" s="1" t="s">
        <v>3335</v>
      </c>
      <c r="X309" s="27">
        <v>41491</v>
      </c>
      <c r="Y309" s="1" t="s">
        <v>3336</v>
      </c>
    </row>
    <row r="310" spans="1:25">
      <c r="A310" s="17">
        <v>1</v>
      </c>
      <c r="B310" s="1" t="s">
        <v>115</v>
      </c>
      <c r="C310" s="23" t="s">
        <v>1919</v>
      </c>
      <c r="D310" s="18">
        <v>15492924</v>
      </c>
      <c r="E310" s="16" t="s">
        <v>3319</v>
      </c>
      <c r="F310" s="23" t="s">
        <v>3331</v>
      </c>
      <c r="G310" s="1" t="s">
        <v>3332</v>
      </c>
      <c r="H310" s="23">
        <v>3</v>
      </c>
      <c r="I310" s="23"/>
      <c r="J310" s="23">
        <v>0</v>
      </c>
      <c r="K310" s="23">
        <v>0</v>
      </c>
      <c r="L310" s="41">
        <v>68916</v>
      </c>
      <c r="M310" s="27"/>
      <c r="N310" s="27">
        <v>41486</v>
      </c>
      <c r="O310" s="27">
        <v>41491</v>
      </c>
      <c r="P310" s="27">
        <v>41494</v>
      </c>
      <c r="Q310" s="42">
        <f t="shared" si="12"/>
        <v>1</v>
      </c>
      <c r="R310" s="1" t="s">
        <v>3790</v>
      </c>
      <c r="S310" s="1">
        <v>3326</v>
      </c>
      <c r="T310" s="1" t="s">
        <v>3365</v>
      </c>
      <c r="U310" s="11" t="s">
        <v>3334</v>
      </c>
      <c r="V310" s="1" t="s">
        <v>3365</v>
      </c>
      <c r="W310" s="1" t="s">
        <v>3366</v>
      </c>
      <c r="X310" s="27">
        <v>41491</v>
      </c>
      <c r="Y310" s="1" t="s">
        <v>3336</v>
      </c>
    </row>
    <row r="311" spans="1:25">
      <c r="A311" s="17">
        <v>1</v>
      </c>
      <c r="B311" s="1" t="s">
        <v>116</v>
      </c>
      <c r="C311" s="23" t="s">
        <v>1920</v>
      </c>
      <c r="D311" s="18">
        <v>13455662</v>
      </c>
      <c r="E311" s="16">
        <v>5</v>
      </c>
      <c r="F311" s="23" t="s">
        <v>3331</v>
      </c>
      <c r="G311" s="1" t="s">
        <v>3332</v>
      </c>
      <c r="H311" s="23">
        <v>3</v>
      </c>
      <c r="I311" s="23"/>
      <c r="J311" s="23">
        <v>0</v>
      </c>
      <c r="K311" s="23">
        <v>0</v>
      </c>
      <c r="L311" s="41">
        <v>68876</v>
      </c>
      <c r="M311" s="27"/>
      <c r="N311" s="27">
        <v>41486</v>
      </c>
      <c r="O311" s="27">
        <v>41488</v>
      </c>
      <c r="P311" s="27">
        <v>41493</v>
      </c>
      <c r="Q311" s="42">
        <f t="shared" si="12"/>
        <v>4</v>
      </c>
      <c r="R311" s="1" t="s">
        <v>3791</v>
      </c>
      <c r="S311" s="1">
        <v>3329</v>
      </c>
      <c r="T311" s="1" t="s">
        <v>3576</v>
      </c>
      <c r="U311" s="1" t="s">
        <v>3364</v>
      </c>
      <c r="V311" s="1" t="s">
        <v>3576</v>
      </c>
      <c r="W311" s="1" t="s">
        <v>3378</v>
      </c>
      <c r="X311" s="27">
        <v>41493</v>
      </c>
      <c r="Y311" s="1" t="s">
        <v>3336</v>
      </c>
    </row>
    <row r="312" spans="1:25">
      <c r="A312" s="17">
        <v>1</v>
      </c>
      <c r="B312" s="1" t="s">
        <v>117</v>
      </c>
      <c r="C312" s="23" t="s">
        <v>1921</v>
      </c>
      <c r="D312" s="18">
        <v>76235659</v>
      </c>
      <c r="E312" s="16">
        <v>7</v>
      </c>
      <c r="F312" s="23" t="s">
        <v>3331</v>
      </c>
      <c r="G312" s="1" t="s">
        <v>3614</v>
      </c>
      <c r="H312" s="23">
        <f>1.4+(0.04%*E312)</f>
        <v>1.4027999999999998</v>
      </c>
      <c r="I312" s="23"/>
      <c r="J312" s="23">
        <v>0</v>
      </c>
      <c r="K312" s="23">
        <v>0</v>
      </c>
      <c r="L312" s="41">
        <v>68876</v>
      </c>
      <c r="M312" s="27">
        <v>41486</v>
      </c>
      <c r="N312" s="27">
        <v>41488</v>
      </c>
      <c r="O312" s="27">
        <v>41488</v>
      </c>
      <c r="P312" s="27">
        <v>41493</v>
      </c>
      <c r="Q312" s="42">
        <f t="shared" si="12"/>
        <v>2</v>
      </c>
      <c r="R312" s="1" t="s">
        <v>3792</v>
      </c>
      <c r="S312" s="1">
        <v>200</v>
      </c>
      <c r="T312" s="1" t="s">
        <v>3358</v>
      </c>
      <c r="U312" s="11" t="s">
        <v>3334</v>
      </c>
      <c r="V312" s="11" t="s">
        <v>3358</v>
      </c>
      <c r="W312" s="1" t="s">
        <v>3335</v>
      </c>
      <c r="X312" s="27">
        <v>41491</v>
      </c>
      <c r="Y312" s="1" t="s">
        <v>3336</v>
      </c>
    </row>
    <row r="313" spans="1:25">
      <c r="A313" s="17">
        <v>1</v>
      </c>
      <c r="B313" s="1" t="s">
        <v>118</v>
      </c>
      <c r="C313" s="23" t="s">
        <v>1922</v>
      </c>
      <c r="D313" s="18">
        <v>17564014</v>
      </c>
      <c r="E313" s="16">
        <v>2</v>
      </c>
      <c r="F313" s="23" t="s">
        <v>3331</v>
      </c>
      <c r="G313" s="1" t="s">
        <v>3337</v>
      </c>
      <c r="H313" s="23">
        <v>3</v>
      </c>
      <c r="I313" s="23"/>
      <c r="J313" s="23">
        <v>0</v>
      </c>
      <c r="K313" s="23">
        <v>0</v>
      </c>
      <c r="L313" s="41">
        <v>68943</v>
      </c>
      <c r="M313" s="27"/>
      <c r="N313" s="27">
        <v>41486</v>
      </c>
      <c r="O313" s="27">
        <v>41493</v>
      </c>
      <c r="P313" s="27">
        <v>41498</v>
      </c>
      <c r="Q313" s="42">
        <f t="shared" si="12"/>
        <v>4</v>
      </c>
      <c r="R313" s="1" t="s">
        <v>3793</v>
      </c>
      <c r="S313" s="62">
        <v>425</v>
      </c>
      <c r="T313" s="53" t="s">
        <v>3377</v>
      </c>
      <c r="U313" s="11" t="s">
        <v>3334</v>
      </c>
      <c r="V313" s="53" t="s">
        <v>3377</v>
      </c>
      <c r="W313" s="1" t="s">
        <v>3378</v>
      </c>
      <c r="X313" s="27">
        <v>41498</v>
      </c>
      <c r="Y313" s="1" t="s">
        <v>3336</v>
      </c>
    </row>
    <row r="314" spans="1:25">
      <c r="A314" s="17">
        <v>1</v>
      </c>
      <c r="B314" s="1" t="s">
        <v>119</v>
      </c>
      <c r="C314" s="23" t="s">
        <v>1923</v>
      </c>
      <c r="D314" s="18">
        <v>16141931</v>
      </c>
      <c r="E314" s="16">
        <v>1</v>
      </c>
      <c r="F314" s="23" t="s">
        <v>3331</v>
      </c>
      <c r="G314" s="1" t="s">
        <v>3332</v>
      </c>
      <c r="H314" s="23">
        <v>3</v>
      </c>
      <c r="I314" s="23"/>
      <c r="J314" s="23">
        <v>0</v>
      </c>
      <c r="K314" s="23">
        <v>0</v>
      </c>
      <c r="L314" s="41">
        <v>69016</v>
      </c>
      <c r="M314" s="27"/>
      <c r="N314" s="27">
        <v>41502</v>
      </c>
      <c r="O314" s="27">
        <v>41502</v>
      </c>
      <c r="P314" s="27">
        <v>41507</v>
      </c>
      <c r="Q314" s="42">
        <f t="shared" si="12"/>
        <v>4</v>
      </c>
      <c r="R314" s="1" t="s">
        <v>3794</v>
      </c>
      <c r="S314" s="62"/>
      <c r="T314" s="53" t="s">
        <v>3377</v>
      </c>
      <c r="U314" s="11" t="s">
        <v>3334</v>
      </c>
      <c r="V314" s="53" t="s">
        <v>3377</v>
      </c>
      <c r="W314" s="1" t="s">
        <v>3378</v>
      </c>
      <c r="X314" s="27">
        <v>41507</v>
      </c>
      <c r="Y314" s="1" t="s">
        <v>3336</v>
      </c>
    </row>
    <row r="315" spans="1:25">
      <c r="A315" s="17">
        <v>1</v>
      </c>
      <c r="B315" s="1" t="s">
        <v>120</v>
      </c>
      <c r="C315" s="23" t="s">
        <v>1924</v>
      </c>
      <c r="D315" s="18">
        <v>9346094</v>
      </c>
      <c r="E315" s="16">
        <v>4</v>
      </c>
      <c r="F315" s="23" t="s">
        <v>3331</v>
      </c>
      <c r="G315" s="1" t="s">
        <v>3337</v>
      </c>
      <c r="H315" s="23">
        <v>3</v>
      </c>
      <c r="I315" s="23"/>
      <c r="J315" s="23">
        <v>0</v>
      </c>
      <c r="K315" s="23">
        <v>0</v>
      </c>
      <c r="L315" s="41">
        <v>68876</v>
      </c>
      <c r="M315" s="27"/>
      <c r="N315" s="27">
        <v>41487</v>
      </c>
      <c r="O315" s="27">
        <v>41488</v>
      </c>
      <c r="P315" s="27">
        <v>41493</v>
      </c>
      <c r="Q315" s="42">
        <f t="shared" si="12"/>
        <v>3</v>
      </c>
      <c r="R315" s="1" t="s">
        <v>3795</v>
      </c>
      <c r="S315" s="1">
        <v>626</v>
      </c>
      <c r="T315" s="1" t="s">
        <v>3334</v>
      </c>
      <c r="U315" s="1" t="s">
        <v>3344</v>
      </c>
      <c r="V315" s="1" t="s">
        <v>3344</v>
      </c>
      <c r="W315" s="1" t="s">
        <v>3345</v>
      </c>
      <c r="X315" s="27">
        <v>41492</v>
      </c>
      <c r="Y315" s="1" t="s">
        <v>3336</v>
      </c>
    </row>
    <row r="316" spans="1:25">
      <c r="A316" s="17">
        <v>1</v>
      </c>
      <c r="B316" s="1" t="s">
        <v>121</v>
      </c>
      <c r="C316" s="23" t="s">
        <v>1925</v>
      </c>
      <c r="D316" s="18">
        <v>10385064</v>
      </c>
      <c r="E316" s="16">
        <v>9</v>
      </c>
      <c r="F316" s="23" t="s">
        <v>3331</v>
      </c>
      <c r="G316" s="1" t="s">
        <v>3332</v>
      </c>
      <c r="H316" s="23">
        <v>3</v>
      </c>
      <c r="I316" s="23"/>
      <c r="J316" s="23">
        <v>0</v>
      </c>
      <c r="K316" s="23">
        <v>0</v>
      </c>
      <c r="L316" s="41">
        <v>68876</v>
      </c>
      <c r="M316" s="27"/>
      <c r="N316" s="27">
        <v>41487</v>
      </c>
      <c r="O316" s="27">
        <v>41488</v>
      </c>
      <c r="P316" s="27">
        <v>41493</v>
      </c>
      <c r="Q316" s="42">
        <f t="shared" si="12"/>
        <v>3</v>
      </c>
      <c r="R316" s="1" t="s">
        <v>3796</v>
      </c>
      <c r="S316" s="1">
        <v>434</v>
      </c>
      <c r="T316" s="1" t="s">
        <v>3390</v>
      </c>
      <c r="U316" s="1" t="s">
        <v>3364</v>
      </c>
      <c r="V316" s="1" t="s">
        <v>3391</v>
      </c>
      <c r="W316" s="1" t="s">
        <v>3378</v>
      </c>
      <c r="X316" s="27">
        <v>41492</v>
      </c>
      <c r="Y316" s="1" t="s">
        <v>3336</v>
      </c>
    </row>
    <row r="317" spans="1:25">
      <c r="A317" s="17">
        <v>1</v>
      </c>
      <c r="B317" s="1" t="s">
        <v>122</v>
      </c>
      <c r="C317" s="23" t="s">
        <v>1926</v>
      </c>
      <c r="D317" s="18">
        <v>13865871</v>
      </c>
      <c r="E317" s="16">
        <v>6</v>
      </c>
      <c r="F317" s="23" t="s">
        <v>3331</v>
      </c>
      <c r="G317" s="1" t="s">
        <v>3332</v>
      </c>
      <c r="H317" s="23">
        <v>3</v>
      </c>
      <c r="I317" s="23"/>
      <c r="J317" s="23">
        <v>0</v>
      </c>
      <c r="K317" s="23">
        <v>0</v>
      </c>
      <c r="L317" s="41">
        <v>68929</v>
      </c>
      <c r="M317" s="27"/>
      <c r="N317" s="27">
        <v>41488</v>
      </c>
      <c r="O317" s="27">
        <v>41492</v>
      </c>
      <c r="P317" s="27">
        <v>41495</v>
      </c>
      <c r="Q317" s="42">
        <f t="shared" si="12"/>
        <v>5</v>
      </c>
      <c r="R317" s="1" t="s">
        <v>3797</v>
      </c>
      <c r="S317" s="1">
        <v>514</v>
      </c>
      <c r="T317" s="1" t="s">
        <v>3334</v>
      </c>
      <c r="U317" s="1" t="s">
        <v>3344</v>
      </c>
      <c r="V317" s="1" t="s">
        <v>3344</v>
      </c>
      <c r="W317" s="1" t="s">
        <v>3345</v>
      </c>
      <c r="X317" s="27">
        <v>41498</v>
      </c>
      <c r="Y317" s="1" t="s">
        <v>3336</v>
      </c>
    </row>
    <row r="318" spans="1:25">
      <c r="A318" s="17">
        <v>1</v>
      </c>
      <c r="B318" s="1" t="s">
        <v>123</v>
      </c>
      <c r="C318" s="23" t="s">
        <v>1927</v>
      </c>
      <c r="D318" s="18">
        <v>13091907</v>
      </c>
      <c r="E318" s="1">
        <v>3</v>
      </c>
      <c r="F318" s="23" t="s">
        <v>3331</v>
      </c>
      <c r="G318" s="1" t="s">
        <v>3337</v>
      </c>
      <c r="H318" s="23">
        <v>3</v>
      </c>
      <c r="I318" s="23"/>
      <c r="J318" s="23">
        <v>0</v>
      </c>
      <c r="K318" s="23">
        <v>0</v>
      </c>
      <c r="L318" s="1"/>
      <c r="M318" s="27"/>
      <c r="N318" s="27">
        <v>41488</v>
      </c>
      <c r="O318" s="1"/>
      <c r="P318" s="1"/>
      <c r="Q318" s="42">
        <f t="shared" si="12"/>
        <v>0</v>
      </c>
      <c r="R318" s="1" t="s">
        <v>3798</v>
      </c>
      <c r="S318" s="1">
        <v>415</v>
      </c>
      <c r="T318" s="1" t="s">
        <v>3334</v>
      </c>
      <c r="U318" s="1"/>
      <c r="V318" s="1"/>
      <c r="W318" s="1"/>
      <c r="X318" s="1"/>
      <c r="Y318" s="1" t="s">
        <v>3405</v>
      </c>
    </row>
    <row r="319" spans="1:25">
      <c r="A319" s="17">
        <v>1</v>
      </c>
      <c r="B319" s="4" t="s">
        <v>124</v>
      </c>
      <c r="C319" s="23" t="s">
        <v>1928</v>
      </c>
      <c r="D319" s="19">
        <v>11472434</v>
      </c>
      <c r="E319" s="20">
        <v>3</v>
      </c>
      <c r="F319" s="23" t="s">
        <v>3331</v>
      </c>
      <c r="G319" s="4" t="s">
        <v>3337</v>
      </c>
      <c r="H319" s="23">
        <v>3</v>
      </c>
      <c r="I319" s="23"/>
      <c r="J319" s="23">
        <v>0</v>
      </c>
      <c r="K319" s="23">
        <v>0</v>
      </c>
      <c r="L319" s="59">
        <v>68969</v>
      </c>
      <c r="M319" s="27"/>
      <c r="N319" s="56">
        <v>41495</v>
      </c>
      <c r="O319" s="56">
        <v>41495</v>
      </c>
      <c r="P319" s="56">
        <v>41500</v>
      </c>
      <c r="Q319" s="42">
        <f t="shared" si="12"/>
        <v>4</v>
      </c>
      <c r="R319" s="4" t="s">
        <v>3799</v>
      </c>
      <c r="S319" s="4">
        <v>596</v>
      </c>
      <c r="T319" s="4" t="s">
        <v>3334</v>
      </c>
      <c r="U319" s="1" t="s">
        <v>3344</v>
      </c>
      <c r="V319" s="1" t="s">
        <v>3344</v>
      </c>
      <c r="W319" s="1" t="s">
        <v>3345</v>
      </c>
      <c r="X319" s="56">
        <v>41500</v>
      </c>
      <c r="Y319" s="1" t="s">
        <v>3336</v>
      </c>
    </row>
    <row r="320" spans="1:25">
      <c r="A320" s="17">
        <v>1</v>
      </c>
      <c r="B320" s="1" t="s">
        <v>125</v>
      </c>
      <c r="C320" s="23" t="s">
        <v>1929</v>
      </c>
      <c r="D320" s="18">
        <v>13469758</v>
      </c>
      <c r="E320" s="16" t="s">
        <v>3319</v>
      </c>
      <c r="F320" s="23" t="s">
        <v>3331</v>
      </c>
      <c r="G320" s="1" t="s">
        <v>3332</v>
      </c>
      <c r="H320" s="23">
        <v>3</v>
      </c>
      <c r="I320" s="23"/>
      <c r="J320" s="23">
        <v>0</v>
      </c>
      <c r="K320" s="23">
        <v>0</v>
      </c>
      <c r="L320" s="41">
        <v>68929</v>
      </c>
      <c r="M320" s="27">
        <v>41488</v>
      </c>
      <c r="N320" s="27">
        <v>41488</v>
      </c>
      <c r="O320" s="27">
        <v>41492</v>
      </c>
      <c r="P320" s="27">
        <v>41495</v>
      </c>
      <c r="Q320" s="42">
        <f t="shared" si="12"/>
        <v>5</v>
      </c>
      <c r="R320" s="1" t="s">
        <v>3800</v>
      </c>
      <c r="S320" s="1">
        <v>4650</v>
      </c>
      <c r="T320" s="1" t="s">
        <v>3550</v>
      </c>
      <c r="U320" s="1" t="s">
        <v>3364</v>
      </c>
      <c r="V320" s="1" t="s">
        <v>3365</v>
      </c>
      <c r="W320" s="1" t="s">
        <v>3366</v>
      </c>
      <c r="X320" s="27">
        <v>41498</v>
      </c>
      <c r="Y320" s="1" t="s">
        <v>3336</v>
      </c>
    </row>
    <row r="321" spans="1:25">
      <c r="A321" s="17">
        <v>1</v>
      </c>
      <c r="B321" s="1" t="s">
        <v>126</v>
      </c>
      <c r="C321" s="23" t="s">
        <v>1829</v>
      </c>
      <c r="D321" s="18">
        <v>13668281</v>
      </c>
      <c r="E321" s="16">
        <v>4</v>
      </c>
      <c r="F321" s="23" t="s">
        <v>3331</v>
      </c>
      <c r="G321" s="1" t="s">
        <v>3332</v>
      </c>
      <c r="H321" s="23">
        <v>3</v>
      </c>
      <c r="I321" s="23"/>
      <c r="J321" s="23">
        <v>0</v>
      </c>
      <c r="K321" s="23">
        <v>0</v>
      </c>
      <c r="L321" s="41">
        <v>68943</v>
      </c>
      <c r="M321" s="27"/>
      <c r="N321" s="27">
        <v>41491</v>
      </c>
      <c r="O321" s="27">
        <v>41493</v>
      </c>
      <c r="P321" s="27">
        <v>41498</v>
      </c>
      <c r="Q321" s="42">
        <f t="shared" si="12"/>
        <v>4</v>
      </c>
      <c r="R321" s="1" t="s">
        <v>3801</v>
      </c>
      <c r="S321" s="1">
        <v>8051</v>
      </c>
      <c r="T321" s="1" t="s">
        <v>3365</v>
      </c>
      <c r="U321" s="11" t="s">
        <v>3334</v>
      </c>
      <c r="V321" s="1" t="s">
        <v>3365</v>
      </c>
      <c r="W321" s="1" t="s">
        <v>3366</v>
      </c>
      <c r="X321" s="27">
        <v>41498</v>
      </c>
      <c r="Y321" s="1" t="s">
        <v>3336</v>
      </c>
    </row>
    <row r="322" spans="1:25">
      <c r="A322" s="17">
        <v>1</v>
      </c>
      <c r="B322" s="1" t="s">
        <v>127</v>
      </c>
      <c r="C322" s="23" t="s">
        <v>1930</v>
      </c>
      <c r="D322" s="18">
        <v>9931935</v>
      </c>
      <c r="E322" s="16">
        <v>6</v>
      </c>
      <c r="F322" s="23" t="s">
        <v>3331</v>
      </c>
      <c r="G322" s="1" t="s">
        <v>3332</v>
      </c>
      <c r="H322" s="23">
        <v>3</v>
      </c>
      <c r="I322" s="23"/>
      <c r="J322" s="23">
        <v>0</v>
      </c>
      <c r="K322" s="23">
        <v>0</v>
      </c>
      <c r="L322" s="41">
        <v>68969</v>
      </c>
      <c r="M322" s="27"/>
      <c r="N322" s="27">
        <v>41491</v>
      </c>
      <c r="O322" s="56">
        <v>41495</v>
      </c>
      <c r="P322" s="27">
        <v>41500</v>
      </c>
      <c r="Q322" s="42">
        <f t="shared" si="12"/>
        <v>3</v>
      </c>
      <c r="R322" s="1" t="s">
        <v>3802</v>
      </c>
      <c r="S322" s="1">
        <v>6182</v>
      </c>
      <c r="T322" s="1" t="s">
        <v>3365</v>
      </c>
      <c r="U322" s="11" t="s">
        <v>3334</v>
      </c>
      <c r="V322" s="1" t="s">
        <v>3365</v>
      </c>
      <c r="W322" s="1" t="s">
        <v>3366</v>
      </c>
      <c r="X322" s="27">
        <v>41499</v>
      </c>
      <c r="Y322" s="1" t="s">
        <v>3336</v>
      </c>
    </row>
    <row r="323" spans="1:25">
      <c r="A323" s="17">
        <v>1</v>
      </c>
      <c r="B323" s="1" t="s">
        <v>128</v>
      </c>
      <c r="C323" s="23" t="s">
        <v>1931</v>
      </c>
      <c r="D323" s="18">
        <v>10283714</v>
      </c>
      <c r="E323" s="16">
        <v>2</v>
      </c>
      <c r="F323" s="23" t="s">
        <v>3331</v>
      </c>
      <c r="G323" s="1" t="s">
        <v>3337</v>
      </c>
      <c r="H323" s="23">
        <v>3</v>
      </c>
      <c r="I323" s="23"/>
      <c r="J323" s="23">
        <v>0</v>
      </c>
      <c r="K323" s="23">
        <v>0</v>
      </c>
      <c r="L323" s="41">
        <v>68943</v>
      </c>
      <c r="M323" s="27"/>
      <c r="N323" s="27">
        <v>41491</v>
      </c>
      <c r="O323" s="27">
        <v>41493</v>
      </c>
      <c r="P323" s="27">
        <v>41498</v>
      </c>
      <c r="Q323" s="42">
        <f t="shared" si="12"/>
        <v>4</v>
      </c>
      <c r="R323" s="1" t="s">
        <v>3803</v>
      </c>
      <c r="S323" s="1">
        <v>3465</v>
      </c>
      <c r="T323" s="53" t="s">
        <v>3377</v>
      </c>
      <c r="U323" s="11" t="s">
        <v>3334</v>
      </c>
      <c r="V323" s="53" t="s">
        <v>3377</v>
      </c>
      <c r="W323" s="1" t="s">
        <v>3378</v>
      </c>
      <c r="X323" s="27">
        <v>41498</v>
      </c>
      <c r="Y323" s="1" t="s">
        <v>3336</v>
      </c>
    </row>
    <row r="324" spans="1:25">
      <c r="A324" s="17">
        <v>1</v>
      </c>
      <c r="B324" s="1" t="s">
        <v>129</v>
      </c>
      <c r="C324" s="23" t="s">
        <v>1932</v>
      </c>
      <c r="D324" s="18">
        <v>12084988</v>
      </c>
      <c r="E324" s="16">
        <v>3</v>
      </c>
      <c r="F324" s="23" t="s">
        <v>3331</v>
      </c>
      <c r="G324" s="1" t="s">
        <v>3332</v>
      </c>
      <c r="H324" s="23">
        <v>3</v>
      </c>
      <c r="I324" s="23"/>
      <c r="J324" s="23">
        <v>0</v>
      </c>
      <c r="K324" s="23">
        <v>0</v>
      </c>
      <c r="L324" s="41">
        <v>68956</v>
      </c>
      <c r="M324" s="27"/>
      <c r="N324" s="27">
        <v>41491</v>
      </c>
      <c r="O324" s="27">
        <v>41494</v>
      </c>
      <c r="P324" s="27">
        <v>41499</v>
      </c>
      <c r="Q324" s="42">
        <f t="shared" si="12"/>
        <v>3</v>
      </c>
      <c r="R324" s="1" t="s">
        <v>3804</v>
      </c>
      <c r="S324" s="1">
        <v>186</v>
      </c>
      <c r="T324" s="51" t="s">
        <v>3400</v>
      </c>
      <c r="U324" s="8" t="s">
        <v>3334</v>
      </c>
      <c r="V324" s="51" t="s">
        <v>3400</v>
      </c>
      <c r="W324" s="1" t="s">
        <v>3355</v>
      </c>
      <c r="X324" s="27">
        <v>41498</v>
      </c>
      <c r="Y324" s="1" t="s">
        <v>3336</v>
      </c>
    </row>
    <row r="325" spans="1:25">
      <c r="A325" s="17">
        <v>1</v>
      </c>
      <c r="B325" s="1" t="s">
        <v>130</v>
      </c>
      <c r="C325" s="23" t="s">
        <v>1933</v>
      </c>
      <c r="D325" s="18">
        <v>13503826</v>
      </c>
      <c r="E325" s="16">
        <v>1</v>
      </c>
      <c r="F325" s="23" t="s">
        <v>3331</v>
      </c>
      <c r="G325" s="1" t="s">
        <v>3332</v>
      </c>
      <c r="H325" s="23">
        <v>3</v>
      </c>
      <c r="I325" s="23"/>
      <c r="J325" s="23">
        <v>0</v>
      </c>
      <c r="K325" s="23">
        <v>0</v>
      </c>
      <c r="L325" s="41">
        <v>68969</v>
      </c>
      <c r="M325" s="27"/>
      <c r="N325" s="27">
        <v>41491</v>
      </c>
      <c r="O325" s="27">
        <v>41495</v>
      </c>
      <c r="P325" s="27">
        <v>41500</v>
      </c>
      <c r="Q325" s="42">
        <f t="shared" si="12"/>
        <v>-260</v>
      </c>
      <c r="R325" s="1" t="s">
        <v>3805</v>
      </c>
      <c r="S325" s="1">
        <v>1255</v>
      </c>
      <c r="T325" s="1" t="s">
        <v>3358</v>
      </c>
      <c r="U325" s="11" t="s">
        <v>3334</v>
      </c>
      <c r="V325" s="11" t="s">
        <v>3358</v>
      </c>
      <c r="W325" s="1" t="s">
        <v>3335</v>
      </c>
      <c r="X325" s="27">
        <v>41134</v>
      </c>
      <c r="Y325" s="1" t="s">
        <v>3336</v>
      </c>
    </row>
    <row r="326" spans="1:25">
      <c r="A326" s="17">
        <v>1</v>
      </c>
      <c r="B326" s="1" t="s">
        <v>131</v>
      </c>
      <c r="C326" s="23" t="s">
        <v>1934</v>
      </c>
      <c r="D326" s="18">
        <v>15117628</v>
      </c>
      <c r="E326" s="16">
        <v>3</v>
      </c>
      <c r="F326" s="23" t="s">
        <v>3331</v>
      </c>
      <c r="G326" s="1" t="s">
        <v>3332</v>
      </c>
      <c r="H326" s="23">
        <v>3</v>
      </c>
      <c r="I326" s="23"/>
      <c r="J326" s="23">
        <v>0</v>
      </c>
      <c r="K326" s="23">
        <v>0</v>
      </c>
      <c r="L326" s="41">
        <v>68943</v>
      </c>
      <c r="M326" s="27"/>
      <c r="N326" s="27">
        <v>41491</v>
      </c>
      <c r="O326" s="27">
        <v>41493</v>
      </c>
      <c r="P326" s="27">
        <v>41498</v>
      </c>
      <c r="Q326" s="42">
        <f t="shared" si="12"/>
        <v>2</v>
      </c>
      <c r="R326" s="1" t="s">
        <v>3806</v>
      </c>
      <c r="S326" s="1">
        <v>231</v>
      </c>
      <c r="T326" s="1" t="s">
        <v>3605</v>
      </c>
      <c r="U326" s="1" t="s">
        <v>3354</v>
      </c>
      <c r="V326" s="1" t="s">
        <v>3354</v>
      </c>
      <c r="W326" s="1" t="s">
        <v>3385</v>
      </c>
      <c r="X326" s="27">
        <v>41494</v>
      </c>
      <c r="Y326" s="1" t="s">
        <v>3336</v>
      </c>
    </row>
    <row r="327" spans="1:25">
      <c r="A327" s="17">
        <v>1</v>
      </c>
      <c r="B327" s="1" t="s">
        <v>132</v>
      </c>
      <c r="C327" s="23" t="s">
        <v>1935</v>
      </c>
      <c r="D327" s="18">
        <v>5788419</v>
      </c>
      <c r="E327" s="16">
        <v>3</v>
      </c>
      <c r="F327" s="23" t="s">
        <v>3331</v>
      </c>
      <c r="G327" s="1" t="s">
        <v>3337</v>
      </c>
      <c r="H327" s="23">
        <v>3</v>
      </c>
      <c r="I327" s="23"/>
      <c r="J327" s="23">
        <v>0</v>
      </c>
      <c r="K327" s="23">
        <v>0</v>
      </c>
      <c r="L327" s="41">
        <v>68969</v>
      </c>
      <c r="M327" s="27"/>
      <c r="N327" s="27">
        <v>41493</v>
      </c>
      <c r="O327" s="27">
        <v>41495</v>
      </c>
      <c r="P327" s="27">
        <v>41500</v>
      </c>
      <c r="Q327" s="42">
        <f t="shared" si="12"/>
        <v>4</v>
      </c>
      <c r="R327" s="1" t="s">
        <v>3807</v>
      </c>
      <c r="S327" s="1">
        <v>12631</v>
      </c>
      <c r="T327" s="1" t="s">
        <v>3358</v>
      </c>
      <c r="U327" s="11" t="s">
        <v>3334</v>
      </c>
      <c r="V327" s="11" t="s">
        <v>3358</v>
      </c>
      <c r="W327" s="1" t="s">
        <v>3335</v>
      </c>
      <c r="X327" s="27">
        <v>41500</v>
      </c>
      <c r="Y327" s="1" t="s">
        <v>3336</v>
      </c>
    </row>
    <row r="328" spans="1:25">
      <c r="A328" s="17">
        <v>1</v>
      </c>
      <c r="B328" s="1" t="s">
        <v>133</v>
      </c>
      <c r="C328" s="23" t="s">
        <v>1936</v>
      </c>
      <c r="D328" s="18">
        <v>8689280</v>
      </c>
      <c r="E328" s="16">
        <v>4</v>
      </c>
      <c r="F328" s="23" t="s">
        <v>3331</v>
      </c>
      <c r="G328" s="1" t="s">
        <v>3337</v>
      </c>
      <c r="H328" s="23">
        <v>3</v>
      </c>
      <c r="I328" s="23"/>
      <c r="J328" s="23">
        <v>0</v>
      </c>
      <c r="K328" s="23">
        <v>0</v>
      </c>
      <c r="L328" s="41">
        <v>68956</v>
      </c>
      <c r="M328" s="27"/>
      <c r="N328" s="27">
        <v>41493</v>
      </c>
      <c r="O328" s="27">
        <v>41494</v>
      </c>
      <c r="P328" s="27">
        <v>41499</v>
      </c>
      <c r="Q328" s="42">
        <f t="shared" si="12"/>
        <v>2</v>
      </c>
      <c r="R328" s="1" t="s">
        <v>3808</v>
      </c>
      <c r="S328" s="1">
        <v>1800</v>
      </c>
      <c r="T328" s="1" t="s">
        <v>3484</v>
      </c>
      <c r="U328" s="1" t="s">
        <v>3364</v>
      </c>
      <c r="V328" s="1" t="s">
        <v>3364</v>
      </c>
      <c r="W328" s="1" t="s">
        <v>3335</v>
      </c>
      <c r="X328" s="27">
        <v>41495</v>
      </c>
      <c r="Y328" s="1" t="s">
        <v>3336</v>
      </c>
    </row>
    <row r="329" spans="1:25">
      <c r="A329" s="17">
        <v>1</v>
      </c>
      <c r="B329" s="4" t="s">
        <v>134</v>
      </c>
      <c r="C329" s="23" t="s">
        <v>1937</v>
      </c>
      <c r="D329" s="19">
        <v>23955413</v>
      </c>
      <c r="E329" s="20" t="s">
        <v>3319</v>
      </c>
      <c r="F329" s="23" t="s">
        <v>3331</v>
      </c>
      <c r="G329" s="4" t="s">
        <v>3337</v>
      </c>
      <c r="H329" s="23"/>
      <c r="I329" s="23"/>
      <c r="J329" s="23">
        <v>0</v>
      </c>
      <c r="K329" s="23">
        <v>0</v>
      </c>
      <c r="L329" s="59"/>
      <c r="M329" s="27"/>
      <c r="N329" s="56">
        <v>41493</v>
      </c>
      <c r="O329" s="56"/>
      <c r="P329" s="4"/>
      <c r="Q329" s="42">
        <f t="shared" si="12"/>
        <v>0</v>
      </c>
      <c r="R329" s="4" t="s">
        <v>3809</v>
      </c>
      <c r="S329" s="4">
        <v>1725</v>
      </c>
      <c r="T329" s="4" t="s">
        <v>3334</v>
      </c>
      <c r="U329" s="1"/>
      <c r="V329" s="1"/>
      <c r="W329" s="1"/>
      <c r="X329" s="4"/>
      <c r="Y329" s="4" t="s">
        <v>3405</v>
      </c>
    </row>
    <row r="330" spans="1:25">
      <c r="A330" s="17">
        <v>1</v>
      </c>
      <c r="B330" s="4" t="s">
        <v>135</v>
      </c>
      <c r="C330" s="23" t="s">
        <v>1937</v>
      </c>
      <c r="D330" s="19">
        <v>23955413</v>
      </c>
      <c r="E330" s="20" t="s">
        <v>3319</v>
      </c>
      <c r="F330" s="23" t="s">
        <v>3331</v>
      </c>
      <c r="G330" s="4" t="s">
        <v>3337</v>
      </c>
      <c r="H330" s="23"/>
      <c r="I330" s="23"/>
      <c r="J330" s="23">
        <v>0</v>
      </c>
      <c r="K330" s="23">
        <v>0</v>
      </c>
      <c r="L330" s="59"/>
      <c r="M330" s="27"/>
      <c r="N330" s="56">
        <v>41493</v>
      </c>
      <c r="O330" s="4"/>
      <c r="P330" s="4"/>
      <c r="Q330" s="42">
        <f t="shared" si="12"/>
        <v>0</v>
      </c>
      <c r="R330" s="4" t="s">
        <v>3810</v>
      </c>
      <c r="S330" s="4">
        <v>973</v>
      </c>
      <c r="T330" s="4" t="s">
        <v>3334</v>
      </c>
      <c r="U330" s="1"/>
      <c r="V330" s="1"/>
      <c r="W330" s="1"/>
      <c r="X330" s="4"/>
      <c r="Y330" s="4" t="s">
        <v>3405</v>
      </c>
    </row>
    <row r="331" spans="1:25">
      <c r="A331" s="17">
        <v>1</v>
      </c>
      <c r="B331" s="4" t="s">
        <v>136</v>
      </c>
      <c r="C331" s="23" t="s">
        <v>1937</v>
      </c>
      <c r="D331" s="19">
        <v>23955413</v>
      </c>
      <c r="E331" s="20" t="s">
        <v>3319</v>
      </c>
      <c r="F331" s="23" t="s">
        <v>3331</v>
      </c>
      <c r="G331" s="4" t="s">
        <v>3337</v>
      </c>
      <c r="H331" s="23"/>
      <c r="I331" s="23"/>
      <c r="J331" s="23">
        <v>0</v>
      </c>
      <c r="K331" s="23">
        <v>0</v>
      </c>
      <c r="L331" s="59"/>
      <c r="M331" s="27"/>
      <c r="N331" s="56">
        <v>41493</v>
      </c>
      <c r="O331" s="4"/>
      <c r="P331" s="4"/>
      <c r="Q331" s="42">
        <f t="shared" si="12"/>
        <v>0</v>
      </c>
      <c r="R331" s="4" t="s">
        <v>3811</v>
      </c>
      <c r="S331" s="4">
        <v>973</v>
      </c>
      <c r="T331" s="4" t="s">
        <v>3334</v>
      </c>
      <c r="U331" s="1"/>
      <c r="V331" s="1"/>
      <c r="W331" s="1"/>
      <c r="X331" s="4"/>
      <c r="Y331" s="4" t="s">
        <v>3405</v>
      </c>
    </row>
    <row r="332" spans="1:25">
      <c r="A332" s="17">
        <v>1</v>
      </c>
      <c r="B332" s="1" t="s">
        <v>137</v>
      </c>
      <c r="C332" s="23" t="s">
        <v>1938</v>
      </c>
      <c r="D332" s="18">
        <v>12092363</v>
      </c>
      <c r="E332" s="16">
        <v>3</v>
      </c>
      <c r="F332" s="23" t="s">
        <v>3331</v>
      </c>
      <c r="G332" s="1" t="s">
        <v>3332</v>
      </c>
      <c r="H332" s="23">
        <v>3</v>
      </c>
      <c r="I332" s="23"/>
      <c r="J332" s="23">
        <v>0</v>
      </c>
      <c r="K332" s="23">
        <v>0</v>
      </c>
      <c r="L332" s="41">
        <v>68969</v>
      </c>
      <c r="M332" s="27"/>
      <c r="N332" s="27">
        <v>41494</v>
      </c>
      <c r="O332" s="27">
        <v>41495</v>
      </c>
      <c r="P332" s="27">
        <v>41500</v>
      </c>
      <c r="Q332" s="42">
        <f t="shared" si="12"/>
        <v>3</v>
      </c>
      <c r="R332" s="1" t="s">
        <v>3812</v>
      </c>
      <c r="S332" s="1">
        <v>3256</v>
      </c>
      <c r="T332" s="1" t="s">
        <v>3576</v>
      </c>
      <c r="U332" s="1" t="s">
        <v>3364</v>
      </c>
      <c r="V332" s="1" t="s">
        <v>3576</v>
      </c>
      <c r="W332" s="1" t="s">
        <v>3378</v>
      </c>
      <c r="X332" s="27">
        <v>41499</v>
      </c>
      <c r="Y332" s="1" t="s">
        <v>3336</v>
      </c>
    </row>
    <row r="333" spans="1:25">
      <c r="A333" s="17">
        <v>1</v>
      </c>
      <c r="B333" s="1" t="s">
        <v>138</v>
      </c>
      <c r="C333" s="23" t="s">
        <v>1939</v>
      </c>
      <c r="D333" s="18">
        <v>11862900</v>
      </c>
      <c r="E333" s="16">
        <v>0</v>
      </c>
      <c r="F333" s="23" t="s">
        <v>3331</v>
      </c>
      <c r="G333" s="1" t="s">
        <v>3332</v>
      </c>
      <c r="H333" s="23">
        <v>3</v>
      </c>
      <c r="I333" s="23"/>
      <c r="J333" s="23">
        <v>0</v>
      </c>
      <c r="K333" s="23">
        <v>0</v>
      </c>
      <c r="L333" s="41">
        <v>68969</v>
      </c>
      <c r="M333" s="27"/>
      <c r="N333" s="27">
        <v>41494</v>
      </c>
      <c r="O333" s="27">
        <v>41495</v>
      </c>
      <c r="P333" s="27">
        <v>41500</v>
      </c>
      <c r="Q333" s="42">
        <f t="shared" si="12"/>
        <v>2</v>
      </c>
      <c r="R333" s="1" t="s">
        <v>3813</v>
      </c>
      <c r="S333" s="1">
        <v>1431</v>
      </c>
      <c r="T333" s="51" t="s">
        <v>3340</v>
      </c>
      <c r="U333" s="8" t="s">
        <v>3334</v>
      </c>
      <c r="V333" s="8" t="s">
        <v>3340</v>
      </c>
      <c r="W333" s="1" t="s">
        <v>3341</v>
      </c>
      <c r="X333" s="27">
        <v>41498</v>
      </c>
      <c r="Y333" s="1" t="s">
        <v>3336</v>
      </c>
    </row>
    <row r="334" spans="1:25">
      <c r="A334" s="17">
        <v>1</v>
      </c>
      <c r="B334" s="1" t="s">
        <v>139</v>
      </c>
      <c r="C334" s="23" t="s">
        <v>1940</v>
      </c>
      <c r="D334" s="18">
        <v>9106451</v>
      </c>
      <c r="E334" s="16">
        <v>0</v>
      </c>
      <c r="F334" s="23" t="s">
        <v>3331</v>
      </c>
      <c r="G334" s="1" t="s">
        <v>3337</v>
      </c>
      <c r="H334" s="23">
        <v>3</v>
      </c>
      <c r="I334" s="23"/>
      <c r="J334" s="23">
        <v>0</v>
      </c>
      <c r="K334" s="23">
        <v>0</v>
      </c>
      <c r="L334" s="41">
        <v>69003</v>
      </c>
      <c r="M334" s="27"/>
      <c r="N334" s="27">
        <v>41494</v>
      </c>
      <c r="O334" s="27">
        <v>41500</v>
      </c>
      <c r="P334" s="27">
        <v>41505</v>
      </c>
      <c r="Q334" s="42">
        <f t="shared" si="12"/>
        <v>3</v>
      </c>
      <c r="R334" s="1" t="s">
        <v>3814</v>
      </c>
      <c r="S334" s="1" t="s">
        <v>3815</v>
      </c>
      <c r="T334" s="1" t="s">
        <v>3334</v>
      </c>
      <c r="U334" s="1" t="s">
        <v>3344</v>
      </c>
      <c r="V334" s="1" t="s">
        <v>3344</v>
      </c>
      <c r="W334" s="1" t="s">
        <v>3345</v>
      </c>
      <c r="X334" s="27">
        <v>41502</v>
      </c>
      <c r="Y334" s="1" t="s">
        <v>3336</v>
      </c>
    </row>
    <row r="335" spans="1:25">
      <c r="A335" s="17">
        <v>1</v>
      </c>
      <c r="B335" s="1" t="s">
        <v>140</v>
      </c>
      <c r="C335" s="23" t="s">
        <v>1941</v>
      </c>
      <c r="D335" s="18">
        <v>10758526</v>
      </c>
      <c r="E335" s="16">
        <v>5</v>
      </c>
      <c r="F335" s="23" t="s">
        <v>3331</v>
      </c>
      <c r="G335" s="1" t="s">
        <v>3332</v>
      </c>
      <c r="H335" s="23">
        <v>3</v>
      </c>
      <c r="I335" s="23"/>
      <c r="J335" s="23">
        <v>0</v>
      </c>
      <c r="K335" s="23">
        <v>0</v>
      </c>
      <c r="L335" s="41">
        <v>68969</v>
      </c>
      <c r="M335" s="27"/>
      <c r="N335" s="27">
        <v>41494</v>
      </c>
      <c r="O335" s="27">
        <v>41495</v>
      </c>
      <c r="P335" s="27">
        <v>41500</v>
      </c>
      <c r="Q335" s="42">
        <f t="shared" si="12"/>
        <v>3</v>
      </c>
      <c r="R335" s="1" t="s">
        <v>3816</v>
      </c>
      <c r="S335" s="1">
        <v>798</v>
      </c>
      <c r="T335" s="1" t="s">
        <v>3636</v>
      </c>
      <c r="U335" s="1" t="s">
        <v>3462</v>
      </c>
      <c r="V335" s="1" t="s">
        <v>3636</v>
      </c>
      <c r="W335" s="1" t="s">
        <v>3534</v>
      </c>
      <c r="X335" s="27">
        <v>41499</v>
      </c>
      <c r="Y335" s="1" t="s">
        <v>3336</v>
      </c>
    </row>
    <row r="336" spans="1:25">
      <c r="A336" s="17">
        <v>1</v>
      </c>
      <c r="B336" s="1" t="s">
        <v>141</v>
      </c>
      <c r="C336" s="23" t="s">
        <v>1942</v>
      </c>
      <c r="D336" s="18">
        <v>16372157</v>
      </c>
      <c r="E336" s="16">
        <v>0</v>
      </c>
      <c r="F336" s="23" t="s">
        <v>3331</v>
      </c>
      <c r="G336" s="1" t="s">
        <v>3332</v>
      </c>
      <c r="H336" s="23">
        <v>3</v>
      </c>
      <c r="I336" s="23"/>
      <c r="J336" s="23">
        <v>0</v>
      </c>
      <c r="K336" s="23">
        <v>0</v>
      </c>
      <c r="L336" s="41">
        <v>68989</v>
      </c>
      <c r="M336" s="27"/>
      <c r="N336" s="27">
        <v>41495</v>
      </c>
      <c r="O336" s="27">
        <v>41498</v>
      </c>
      <c r="P336" s="27">
        <v>41501</v>
      </c>
      <c r="Q336" s="42">
        <f t="shared" si="12"/>
        <v>3</v>
      </c>
      <c r="R336" s="1" t="s">
        <v>3817</v>
      </c>
      <c r="S336" s="1">
        <v>1078</v>
      </c>
      <c r="T336" s="1" t="s">
        <v>3497</v>
      </c>
      <c r="U336" s="1" t="s">
        <v>3354</v>
      </c>
      <c r="V336" s="1" t="s">
        <v>3354</v>
      </c>
      <c r="W336" s="1" t="s">
        <v>3385</v>
      </c>
      <c r="X336" s="27">
        <v>41500</v>
      </c>
      <c r="Y336" s="1" t="s">
        <v>3336</v>
      </c>
    </row>
    <row r="337" spans="1:25">
      <c r="A337" s="17">
        <v>1</v>
      </c>
      <c r="B337" s="1" t="s">
        <v>142</v>
      </c>
      <c r="C337" s="23" t="s">
        <v>1943</v>
      </c>
      <c r="D337" s="18">
        <v>9470449</v>
      </c>
      <c r="E337" s="16">
        <v>9</v>
      </c>
      <c r="F337" s="23" t="s">
        <v>3331</v>
      </c>
      <c r="G337" s="1" t="s">
        <v>3332</v>
      </c>
      <c r="H337" s="23">
        <v>3</v>
      </c>
      <c r="I337" s="23"/>
      <c r="J337" s="23">
        <v>0</v>
      </c>
      <c r="K337" s="23">
        <v>0</v>
      </c>
      <c r="L337" s="41">
        <v>68989</v>
      </c>
      <c r="M337" s="27"/>
      <c r="N337" s="27">
        <v>41495</v>
      </c>
      <c r="O337" s="27">
        <v>41498</v>
      </c>
      <c r="P337" s="27">
        <v>41501</v>
      </c>
      <c r="Q337" s="42">
        <f t="shared" si="12"/>
        <v>2</v>
      </c>
      <c r="R337" s="1" t="s">
        <v>3818</v>
      </c>
      <c r="S337" s="1">
        <v>279</v>
      </c>
      <c r="T337" s="51" t="s">
        <v>3400</v>
      </c>
      <c r="U337" s="8" t="s">
        <v>3334</v>
      </c>
      <c r="V337" s="51" t="s">
        <v>3400</v>
      </c>
      <c r="W337" s="1" t="s">
        <v>3355</v>
      </c>
      <c r="X337" s="27">
        <v>41499</v>
      </c>
      <c r="Y337" s="1" t="s">
        <v>3336</v>
      </c>
    </row>
    <row r="338" spans="1:25">
      <c r="A338" s="17">
        <v>1</v>
      </c>
      <c r="B338" s="1" t="s">
        <v>143</v>
      </c>
      <c r="C338" s="23" t="s">
        <v>1944</v>
      </c>
      <c r="D338" s="18">
        <v>16572502</v>
      </c>
      <c r="E338" s="16">
        <v>6</v>
      </c>
      <c r="F338" s="23" t="s">
        <v>3331</v>
      </c>
      <c r="G338" s="1" t="s">
        <v>3332</v>
      </c>
      <c r="H338" s="23">
        <v>3</v>
      </c>
      <c r="I338" s="23"/>
      <c r="J338" s="23">
        <v>0</v>
      </c>
      <c r="K338" s="23">
        <v>0</v>
      </c>
      <c r="L338" s="41">
        <v>69036</v>
      </c>
      <c r="M338" s="27"/>
      <c r="N338" s="27">
        <v>41505</v>
      </c>
      <c r="O338" s="27">
        <v>41505</v>
      </c>
      <c r="P338" s="27">
        <v>41508</v>
      </c>
      <c r="Q338" s="42">
        <f t="shared" si="12"/>
        <v>4</v>
      </c>
      <c r="R338" s="1" t="s">
        <v>3819</v>
      </c>
      <c r="S338" s="1">
        <v>560</v>
      </c>
      <c r="T338" s="53" t="s">
        <v>3377</v>
      </c>
      <c r="U338" s="11" t="s">
        <v>3334</v>
      </c>
      <c r="V338" s="53" t="s">
        <v>3377</v>
      </c>
      <c r="W338" s="1" t="s">
        <v>3378</v>
      </c>
      <c r="X338" s="27">
        <v>41508</v>
      </c>
      <c r="Y338" s="1" t="s">
        <v>3336</v>
      </c>
    </row>
    <row r="339" spans="1:25">
      <c r="A339" s="17">
        <v>1</v>
      </c>
      <c r="B339" s="1" t="s">
        <v>144</v>
      </c>
      <c r="C339" s="23" t="s">
        <v>1945</v>
      </c>
      <c r="D339" s="18">
        <v>14120076</v>
      </c>
      <c r="E339" s="24"/>
      <c r="F339" s="23" t="s">
        <v>3331</v>
      </c>
      <c r="G339" s="1" t="s">
        <v>3337</v>
      </c>
      <c r="H339" s="23">
        <v>3</v>
      </c>
      <c r="I339" s="23"/>
      <c r="J339" s="23">
        <v>0</v>
      </c>
      <c r="K339" s="23">
        <v>0</v>
      </c>
      <c r="L339" s="41">
        <v>68997</v>
      </c>
      <c r="M339" s="27"/>
      <c r="N339" s="27">
        <v>41498</v>
      </c>
      <c r="O339" s="27">
        <v>41499</v>
      </c>
      <c r="P339" s="27">
        <v>41502</v>
      </c>
      <c r="Q339" s="42">
        <f t="shared" si="12"/>
        <v>2</v>
      </c>
      <c r="R339" s="1" t="s">
        <v>3820</v>
      </c>
      <c r="S339" s="1">
        <v>2960</v>
      </c>
      <c r="T339" s="1" t="s">
        <v>3461</v>
      </c>
      <c r="U339" s="1" t="s">
        <v>3462</v>
      </c>
      <c r="V339" s="1" t="s">
        <v>3462</v>
      </c>
      <c r="W339" s="1" t="s">
        <v>3350</v>
      </c>
      <c r="X339" s="27">
        <v>41500</v>
      </c>
      <c r="Y339" s="1" t="s">
        <v>3336</v>
      </c>
    </row>
    <row r="340" spans="1:25">
      <c r="A340" s="17">
        <v>1</v>
      </c>
      <c r="B340" s="4" t="s">
        <v>145</v>
      </c>
      <c r="C340" s="23" t="s">
        <v>1946</v>
      </c>
      <c r="D340" s="19">
        <v>13282767</v>
      </c>
      <c r="E340" s="20">
        <v>2</v>
      </c>
      <c r="F340" s="23" t="s">
        <v>3331</v>
      </c>
      <c r="G340" s="4" t="s">
        <v>3337</v>
      </c>
      <c r="H340" s="23">
        <v>3</v>
      </c>
      <c r="I340" s="23"/>
      <c r="J340" s="23">
        <v>0</v>
      </c>
      <c r="K340" s="23">
        <v>0</v>
      </c>
      <c r="L340" s="59">
        <v>69056</v>
      </c>
      <c r="M340" s="27"/>
      <c r="N340" s="56">
        <v>41505</v>
      </c>
      <c r="O340" s="56">
        <v>41508</v>
      </c>
      <c r="P340" s="56">
        <v>41513</v>
      </c>
      <c r="Q340" s="42">
        <f t="shared" si="12"/>
        <v>4</v>
      </c>
      <c r="R340" s="4" t="s">
        <v>3821</v>
      </c>
      <c r="S340" s="4">
        <v>573</v>
      </c>
      <c r="T340" s="4" t="s">
        <v>3334</v>
      </c>
      <c r="U340" s="1" t="s">
        <v>3344</v>
      </c>
      <c r="V340" s="1" t="s">
        <v>3344</v>
      </c>
      <c r="W340" s="1" t="s">
        <v>3345</v>
      </c>
      <c r="X340" s="56">
        <v>41513</v>
      </c>
      <c r="Y340" s="1" t="s">
        <v>3336</v>
      </c>
    </row>
    <row r="341" spans="1:25">
      <c r="A341" s="17">
        <v>1</v>
      </c>
      <c r="B341" s="1" t="s">
        <v>146</v>
      </c>
      <c r="C341" s="23" t="s">
        <v>1947</v>
      </c>
      <c r="D341" s="18">
        <v>7708305</v>
      </c>
      <c r="E341" s="16">
        <v>7</v>
      </c>
      <c r="F341" s="23" t="s">
        <v>3331</v>
      </c>
      <c r="G341" s="1" t="s">
        <v>3332</v>
      </c>
      <c r="H341" s="23">
        <v>3</v>
      </c>
      <c r="I341" s="23"/>
      <c r="J341" s="23">
        <v>0</v>
      </c>
      <c r="K341" s="23">
        <v>0</v>
      </c>
      <c r="L341" s="41">
        <v>69003</v>
      </c>
      <c r="M341" s="27"/>
      <c r="N341" s="27">
        <v>41498</v>
      </c>
      <c r="O341" s="27">
        <v>41500</v>
      </c>
      <c r="P341" s="27">
        <v>41505</v>
      </c>
      <c r="Q341" s="42">
        <f t="shared" si="12"/>
        <v>4</v>
      </c>
      <c r="R341" s="1" t="s">
        <v>3822</v>
      </c>
      <c r="S341" s="1">
        <v>7592</v>
      </c>
      <c r="T341" s="1" t="s">
        <v>3390</v>
      </c>
      <c r="U341" s="1" t="s">
        <v>3364</v>
      </c>
      <c r="V341" s="1" t="s">
        <v>3391</v>
      </c>
      <c r="W341" s="1" t="s">
        <v>3378</v>
      </c>
      <c r="X341" s="27">
        <v>41505</v>
      </c>
      <c r="Y341" s="1" t="s">
        <v>3336</v>
      </c>
    </row>
    <row r="342" spans="1:25">
      <c r="A342" s="17">
        <v>1</v>
      </c>
      <c r="B342" s="1" t="s">
        <v>147</v>
      </c>
      <c r="C342" s="23" t="s">
        <v>1947</v>
      </c>
      <c r="D342" s="18">
        <v>7708305</v>
      </c>
      <c r="E342" s="16">
        <v>7</v>
      </c>
      <c r="F342" s="23" t="s">
        <v>3331</v>
      </c>
      <c r="G342" s="1" t="s">
        <v>3337</v>
      </c>
      <c r="H342" s="23">
        <v>3</v>
      </c>
      <c r="I342" s="23"/>
      <c r="J342" s="23">
        <v>0</v>
      </c>
      <c r="K342" s="23">
        <v>0</v>
      </c>
      <c r="L342" s="41">
        <v>69003</v>
      </c>
      <c r="M342" s="27"/>
      <c r="N342" s="27">
        <v>41498</v>
      </c>
      <c r="O342" s="27">
        <v>41500</v>
      </c>
      <c r="P342" s="27">
        <v>41505</v>
      </c>
      <c r="Q342" s="42">
        <f t="shared" si="12"/>
        <v>4</v>
      </c>
      <c r="R342" s="1" t="s">
        <v>3823</v>
      </c>
      <c r="S342" s="1">
        <v>4554</v>
      </c>
      <c r="T342" s="53" t="s">
        <v>3377</v>
      </c>
      <c r="U342" s="11" t="s">
        <v>3334</v>
      </c>
      <c r="V342" s="53" t="s">
        <v>3377</v>
      </c>
      <c r="W342" s="1" t="s">
        <v>3378</v>
      </c>
      <c r="X342" s="27">
        <v>41505</v>
      </c>
      <c r="Y342" s="1" t="s">
        <v>3336</v>
      </c>
    </row>
    <row r="343" spans="1:25">
      <c r="A343" s="17">
        <v>1</v>
      </c>
      <c r="B343" s="1" t="s">
        <v>148</v>
      </c>
      <c r="C343" s="23" t="s">
        <v>1948</v>
      </c>
      <c r="D343" s="18">
        <v>8508331</v>
      </c>
      <c r="E343" s="16">
        <v>7</v>
      </c>
      <c r="F343" s="23" t="s">
        <v>3331</v>
      </c>
      <c r="G343" s="1" t="s">
        <v>3337</v>
      </c>
      <c r="H343" s="23">
        <v>3</v>
      </c>
      <c r="I343" s="23"/>
      <c r="J343" s="23">
        <v>0</v>
      </c>
      <c r="K343" s="23">
        <v>0</v>
      </c>
      <c r="L343" s="41">
        <v>68997</v>
      </c>
      <c r="M343" s="27"/>
      <c r="N343" s="27">
        <v>41499</v>
      </c>
      <c r="O343" s="27">
        <v>41499</v>
      </c>
      <c r="P343" s="27">
        <v>41502</v>
      </c>
      <c r="Q343" s="42">
        <f t="shared" si="12"/>
        <v>4</v>
      </c>
      <c r="R343" s="1" t="s">
        <v>3824</v>
      </c>
      <c r="S343" s="1">
        <v>3353</v>
      </c>
      <c r="T343" s="53" t="s">
        <v>3377</v>
      </c>
      <c r="U343" s="11" t="s">
        <v>3334</v>
      </c>
      <c r="V343" s="53" t="s">
        <v>3377</v>
      </c>
      <c r="W343" s="1" t="s">
        <v>3378</v>
      </c>
      <c r="X343" s="27">
        <v>41502</v>
      </c>
      <c r="Y343" s="1" t="s">
        <v>3336</v>
      </c>
    </row>
    <row r="344" spans="1:25">
      <c r="A344" s="17">
        <v>1</v>
      </c>
      <c r="B344" s="1" t="s">
        <v>149</v>
      </c>
      <c r="C344" s="23" t="s">
        <v>1812</v>
      </c>
      <c r="D344" s="18">
        <v>12973666</v>
      </c>
      <c r="E344" s="16">
        <v>6</v>
      </c>
      <c r="F344" s="23" t="s">
        <v>3331</v>
      </c>
      <c r="G344" s="1" t="s">
        <v>3332</v>
      </c>
      <c r="H344" s="23">
        <v>3</v>
      </c>
      <c r="I344" s="23"/>
      <c r="J344" s="23">
        <v>0</v>
      </c>
      <c r="K344" s="23">
        <v>0</v>
      </c>
      <c r="L344" s="41">
        <v>69003</v>
      </c>
      <c r="M344" s="27"/>
      <c r="N344" s="27">
        <v>41499</v>
      </c>
      <c r="O344" s="27">
        <v>41500</v>
      </c>
      <c r="P344" s="27">
        <v>41505</v>
      </c>
      <c r="Q344" s="42">
        <f t="shared" ref="Q344:Q407" si="13">NETWORKDAYS(O344,X344)</f>
        <v>4</v>
      </c>
      <c r="R344" s="1" t="s">
        <v>3825</v>
      </c>
      <c r="S344" s="1">
        <v>127</v>
      </c>
      <c r="T344" s="1" t="s">
        <v>3363</v>
      </c>
      <c r="U344" s="1" t="s">
        <v>3364</v>
      </c>
      <c r="V344" s="1" t="s">
        <v>3365</v>
      </c>
      <c r="W344" s="1" t="s">
        <v>3366</v>
      </c>
      <c r="X344" s="27">
        <v>41505</v>
      </c>
      <c r="Y344" s="1" t="s">
        <v>3336</v>
      </c>
    </row>
    <row r="345" spans="1:25">
      <c r="A345" s="17">
        <v>1</v>
      </c>
      <c r="B345" s="1" t="s">
        <v>150</v>
      </c>
      <c r="C345" s="23" t="s">
        <v>1949</v>
      </c>
      <c r="D345" s="18">
        <v>13313876</v>
      </c>
      <c r="E345" s="16">
        <v>5</v>
      </c>
      <c r="F345" s="23" t="s">
        <v>3331</v>
      </c>
      <c r="G345" s="1" t="s">
        <v>3337</v>
      </c>
      <c r="H345" s="23">
        <v>3</v>
      </c>
      <c r="I345" s="23"/>
      <c r="J345" s="23">
        <v>0</v>
      </c>
      <c r="K345" s="23">
        <v>0</v>
      </c>
      <c r="L345" s="41">
        <v>69003</v>
      </c>
      <c r="M345" s="27"/>
      <c r="N345" s="27">
        <v>41499</v>
      </c>
      <c r="O345" s="27">
        <v>41500</v>
      </c>
      <c r="P345" s="27">
        <v>41505</v>
      </c>
      <c r="Q345" s="42">
        <f t="shared" si="13"/>
        <v>3</v>
      </c>
      <c r="R345" s="1" t="s">
        <v>3826</v>
      </c>
      <c r="S345" s="1">
        <v>439</v>
      </c>
      <c r="T345" s="1" t="s">
        <v>3334</v>
      </c>
      <c r="U345" s="1" t="s">
        <v>3344</v>
      </c>
      <c r="V345" s="1" t="s">
        <v>3344</v>
      </c>
      <c r="W345" s="1" t="s">
        <v>3345</v>
      </c>
      <c r="X345" s="27">
        <v>41502</v>
      </c>
      <c r="Y345" s="1" t="s">
        <v>3336</v>
      </c>
    </row>
    <row r="346" spans="1:25">
      <c r="A346" s="17">
        <v>1</v>
      </c>
      <c r="B346" s="4" t="s">
        <v>151</v>
      </c>
      <c r="C346" s="23" t="s">
        <v>1950</v>
      </c>
      <c r="D346" s="19">
        <v>17070178</v>
      </c>
      <c r="E346" s="20" t="s">
        <v>3319</v>
      </c>
      <c r="F346" s="23" t="s">
        <v>3331</v>
      </c>
      <c r="G346" s="4" t="s">
        <v>3332</v>
      </c>
      <c r="H346" s="23">
        <v>3</v>
      </c>
      <c r="I346" s="23"/>
      <c r="J346" s="23">
        <v>0</v>
      </c>
      <c r="K346" s="23">
        <v>0</v>
      </c>
      <c r="L346" s="59">
        <v>69003</v>
      </c>
      <c r="M346" s="27"/>
      <c r="N346" s="56">
        <v>41500</v>
      </c>
      <c r="O346" s="56">
        <v>41500</v>
      </c>
      <c r="P346" s="56">
        <v>41505</v>
      </c>
      <c r="Q346" s="42">
        <f t="shared" si="13"/>
        <v>5</v>
      </c>
      <c r="R346" s="4" t="s">
        <v>3827</v>
      </c>
      <c r="S346" s="4">
        <v>4569</v>
      </c>
      <c r="T346" s="4" t="s">
        <v>3363</v>
      </c>
      <c r="U346" s="1" t="s">
        <v>3364</v>
      </c>
      <c r="V346" s="1" t="s">
        <v>3365</v>
      </c>
      <c r="W346" s="1" t="s">
        <v>3366</v>
      </c>
      <c r="X346" s="56">
        <v>41506</v>
      </c>
      <c r="Y346" s="1" t="s">
        <v>3336</v>
      </c>
    </row>
    <row r="347" spans="1:25">
      <c r="A347" s="17">
        <v>1</v>
      </c>
      <c r="B347" s="1" t="s">
        <v>152</v>
      </c>
      <c r="C347" s="23" t="s">
        <v>1951</v>
      </c>
      <c r="D347" s="18">
        <v>10557743</v>
      </c>
      <c r="E347" s="16">
        <v>5</v>
      </c>
      <c r="F347" s="23" t="s">
        <v>3331</v>
      </c>
      <c r="G347" s="1" t="s">
        <v>3332</v>
      </c>
      <c r="H347" s="23">
        <v>3</v>
      </c>
      <c r="I347" s="23"/>
      <c r="J347" s="23">
        <v>0</v>
      </c>
      <c r="K347" s="23">
        <v>0</v>
      </c>
      <c r="L347" s="41">
        <v>69016</v>
      </c>
      <c r="M347" s="27"/>
      <c r="N347" s="27">
        <v>41500</v>
      </c>
      <c r="O347" s="27">
        <v>41502</v>
      </c>
      <c r="P347" s="27">
        <v>41507</v>
      </c>
      <c r="Q347" s="42">
        <f t="shared" si="13"/>
        <v>3</v>
      </c>
      <c r="R347" s="1" t="s">
        <v>3828</v>
      </c>
      <c r="S347" s="1">
        <v>57</v>
      </c>
      <c r="T347" s="1" t="s">
        <v>3497</v>
      </c>
      <c r="U347" s="1" t="s">
        <v>3354</v>
      </c>
      <c r="V347" s="1" t="s">
        <v>3354</v>
      </c>
      <c r="W347" s="1" t="s">
        <v>3385</v>
      </c>
      <c r="X347" s="27">
        <v>41506</v>
      </c>
      <c r="Y347" s="1" t="s">
        <v>3336</v>
      </c>
    </row>
    <row r="348" spans="1:25">
      <c r="A348" s="17">
        <v>1</v>
      </c>
      <c r="B348" s="1" t="s">
        <v>153</v>
      </c>
      <c r="C348" s="23" t="s">
        <v>1952</v>
      </c>
      <c r="D348" s="18">
        <v>13635169</v>
      </c>
      <c r="E348" s="128">
        <v>9</v>
      </c>
      <c r="F348" s="23" t="s">
        <v>3331</v>
      </c>
      <c r="G348" s="1" t="s">
        <v>3332</v>
      </c>
      <c r="H348" s="23">
        <v>3</v>
      </c>
      <c r="I348" s="23"/>
      <c r="J348" s="23">
        <v>0</v>
      </c>
      <c r="K348" s="23">
        <v>0</v>
      </c>
      <c r="L348" s="41">
        <v>69016</v>
      </c>
      <c r="M348" s="27"/>
      <c r="N348" s="27">
        <v>41500</v>
      </c>
      <c r="O348" s="27">
        <v>41502</v>
      </c>
      <c r="P348" s="27">
        <v>41507</v>
      </c>
      <c r="Q348" s="42">
        <f t="shared" si="13"/>
        <v>2</v>
      </c>
      <c r="R348" s="1" t="s">
        <v>3829</v>
      </c>
      <c r="S348" s="1">
        <v>201</v>
      </c>
      <c r="T348" s="1" t="s">
        <v>3497</v>
      </c>
      <c r="U348" s="1" t="s">
        <v>3354</v>
      </c>
      <c r="V348" s="1" t="s">
        <v>3354</v>
      </c>
      <c r="W348" s="1" t="s">
        <v>3385</v>
      </c>
      <c r="X348" s="27">
        <v>41505</v>
      </c>
      <c r="Y348" s="1" t="s">
        <v>3336</v>
      </c>
    </row>
    <row r="349" spans="1:25">
      <c r="A349" s="17">
        <v>1</v>
      </c>
      <c r="B349" s="1" t="s">
        <v>154</v>
      </c>
      <c r="C349" s="23" t="s">
        <v>1953</v>
      </c>
      <c r="D349" s="18">
        <v>10350748</v>
      </c>
      <c r="E349" s="16">
        <v>0</v>
      </c>
      <c r="F349" s="23" t="s">
        <v>3331</v>
      </c>
      <c r="G349" s="1" t="s">
        <v>3332</v>
      </c>
      <c r="H349" s="23">
        <v>3</v>
      </c>
      <c r="I349" s="23"/>
      <c r="J349" s="23">
        <v>0</v>
      </c>
      <c r="K349" s="23">
        <v>0</v>
      </c>
      <c r="L349" s="41">
        <v>69036</v>
      </c>
      <c r="M349" s="27"/>
      <c r="N349" s="27">
        <v>41505</v>
      </c>
      <c r="O349" s="27">
        <v>41505</v>
      </c>
      <c r="P349" s="27">
        <v>41508</v>
      </c>
      <c r="Q349" s="42">
        <f t="shared" si="13"/>
        <v>1</v>
      </c>
      <c r="R349" s="1" t="s">
        <v>3830</v>
      </c>
      <c r="S349" s="1">
        <v>5030</v>
      </c>
      <c r="T349" s="1" t="s">
        <v>3358</v>
      </c>
      <c r="U349" s="11" t="s">
        <v>3334</v>
      </c>
      <c r="V349" s="11" t="s">
        <v>3358</v>
      </c>
      <c r="W349" s="1" t="s">
        <v>3335</v>
      </c>
      <c r="X349" s="27">
        <v>41505</v>
      </c>
      <c r="Y349" s="1" t="s">
        <v>3336</v>
      </c>
    </row>
    <row r="350" spans="1:25">
      <c r="A350" s="17">
        <v>1</v>
      </c>
      <c r="B350" s="1" t="s">
        <v>155</v>
      </c>
      <c r="C350" s="23" t="s">
        <v>1954</v>
      </c>
      <c r="D350" s="18">
        <v>14512037</v>
      </c>
      <c r="E350" s="128">
        <v>3</v>
      </c>
      <c r="F350" s="23" t="s">
        <v>3331</v>
      </c>
      <c r="G350" s="1" t="s">
        <v>3332</v>
      </c>
      <c r="H350" s="23">
        <v>3</v>
      </c>
      <c r="I350" s="23"/>
      <c r="J350" s="23">
        <v>0</v>
      </c>
      <c r="K350" s="23">
        <v>0</v>
      </c>
      <c r="L350" s="41">
        <v>69043</v>
      </c>
      <c r="M350" s="27"/>
      <c r="N350" s="27">
        <v>41506</v>
      </c>
      <c r="O350" s="27">
        <v>41506</v>
      </c>
      <c r="P350" s="27">
        <v>41509</v>
      </c>
      <c r="Q350" s="42">
        <f t="shared" si="13"/>
        <v>2</v>
      </c>
      <c r="R350" s="1" t="s">
        <v>3831</v>
      </c>
      <c r="S350" s="1">
        <v>198</v>
      </c>
      <c r="T350" s="1" t="s">
        <v>3365</v>
      </c>
      <c r="U350" s="11" t="s">
        <v>3334</v>
      </c>
      <c r="V350" s="1" t="s">
        <v>3365</v>
      </c>
      <c r="W350" s="1" t="s">
        <v>3366</v>
      </c>
      <c r="X350" s="27">
        <v>41507</v>
      </c>
      <c r="Y350" s="1" t="s">
        <v>3336</v>
      </c>
    </row>
    <row r="351" spans="1:25">
      <c r="A351" s="17">
        <v>1</v>
      </c>
      <c r="B351" s="1" t="s">
        <v>156</v>
      </c>
      <c r="C351" s="23" t="s">
        <v>1955</v>
      </c>
      <c r="D351" s="18">
        <v>10754868</v>
      </c>
      <c r="E351" s="16">
        <v>8</v>
      </c>
      <c r="F351" s="23" t="s">
        <v>3331</v>
      </c>
      <c r="G351" s="1" t="s">
        <v>3332</v>
      </c>
      <c r="H351" s="23">
        <v>3</v>
      </c>
      <c r="I351" s="23"/>
      <c r="J351" s="23">
        <v>0</v>
      </c>
      <c r="K351" s="23">
        <v>0</v>
      </c>
      <c r="L351" s="41">
        <v>69063</v>
      </c>
      <c r="M351" s="27"/>
      <c r="N351" s="27">
        <v>41509</v>
      </c>
      <c r="O351" s="27">
        <v>41509</v>
      </c>
      <c r="P351" s="27">
        <v>41514</v>
      </c>
      <c r="Q351" s="42">
        <f t="shared" si="13"/>
        <v>4</v>
      </c>
      <c r="R351" s="1" t="s">
        <v>3832</v>
      </c>
      <c r="S351" s="1">
        <v>8890</v>
      </c>
      <c r="T351" s="1" t="s">
        <v>3390</v>
      </c>
      <c r="U351" s="1" t="s">
        <v>3364</v>
      </c>
      <c r="V351" s="1" t="s">
        <v>3391</v>
      </c>
      <c r="W351" s="1" t="s">
        <v>3378</v>
      </c>
      <c r="X351" s="27">
        <v>41514</v>
      </c>
      <c r="Y351" s="1" t="s">
        <v>3336</v>
      </c>
    </row>
    <row r="352" spans="1:25">
      <c r="A352" s="17">
        <v>1</v>
      </c>
      <c r="B352" s="1" t="s">
        <v>157</v>
      </c>
      <c r="C352" s="23" t="s">
        <v>1956</v>
      </c>
      <c r="D352" s="18">
        <v>9682804</v>
      </c>
      <c r="E352" s="16">
        <v>7</v>
      </c>
      <c r="F352" s="23" t="s">
        <v>3331</v>
      </c>
      <c r="G352" s="1" t="s">
        <v>3337</v>
      </c>
      <c r="H352" s="23">
        <v>3</v>
      </c>
      <c r="I352" s="23"/>
      <c r="J352" s="23">
        <v>0</v>
      </c>
      <c r="K352" s="23">
        <v>0</v>
      </c>
      <c r="L352" s="41">
        <v>69043</v>
      </c>
      <c r="M352" s="27"/>
      <c r="N352" s="27">
        <v>41502</v>
      </c>
      <c r="O352" s="27">
        <v>41506</v>
      </c>
      <c r="P352" s="27">
        <v>41509</v>
      </c>
      <c r="Q352" s="42">
        <f t="shared" si="13"/>
        <v>3</v>
      </c>
      <c r="R352" s="1" t="s">
        <v>3833</v>
      </c>
      <c r="S352" s="1">
        <v>1248</v>
      </c>
      <c r="T352" s="1" t="s">
        <v>3404</v>
      </c>
      <c r="U352" s="1" t="s">
        <v>3364</v>
      </c>
      <c r="V352" s="1" t="s">
        <v>3364</v>
      </c>
      <c r="W352" s="1" t="s">
        <v>3335</v>
      </c>
      <c r="X352" s="27">
        <v>41508</v>
      </c>
      <c r="Y352" s="1" t="s">
        <v>3336</v>
      </c>
    </row>
    <row r="353" spans="1:25">
      <c r="A353" s="17">
        <v>1</v>
      </c>
      <c r="B353" s="1" t="s">
        <v>158</v>
      </c>
      <c r="C353" s="23" t="s">
        <v>1957</v>
      </c>
      <c r="D353" s="18">
        <v>12124012</v>
      </c>
      <c r="E353" s="16">
        <v>2</v>
      </c>
      <c r="F353" s="23" t="s">
        <v>3331</v>
      </c>
      <c r="G353" s="1" t="s">
        <v>3332</v>
      </c>
      <c r="H353" s="23">
        <v>3</v>
      </c>
      <c r="I353" s="23"/>
      <c r="J353" s="23">
        <v>0</v>
      </c>
      <c r="K353" s="23">
        <v>0</v>
      </c>
      <c r="L353" s="41">
        <v>69036</v>
      </c>
      <c r="M353" s="27"/>
      <c r="N353" s="27">
        <v>41502</v>
      </c>
      <c r="O353" s="27">
        <v>41505</v>
      </c>
      <c r="P353" s="27">
        <v>41508</v>
      </c>
      <c r="Q353" s="42">
        <f t="shared" si="13"/>
        <v>3</v>
      </c>
      <c r="R353" s="1" t="s">
        <v>3834</v>
      </c>
      <c r="S353" s="1">
        <v>18777</v>
      </c>
      <c r="T353" s="51" t="s">
        <v>3333</v>
      </c>
      <c r="U353" s="11" t="s">
        <v>3334</v>
      </c>
      <c r="V353" s="51" t="s">
        <v>3333</v>
      </c>
      <c r="W353" s="1" t="s">
        <v>3335</v>
      </c>
      <c r="X353" s="27">
        <v>41507</v>
      </c>
      <c r="Y353" s="1" t="s">
        <v>3336</v>
      </c>
    </row>
    <row r="354" spans="1:25">
      <c r="A354" s="17">
        <v>1</v>
      </c>
      <c r="B354" s="1" t="s">
        <v>159</v>
      </c>
      <c r="C354" s="23" t="s">
        <v>1958</v>
      </c>
      <c r="D354" s="18">
        <v>7036122</v>
      </c>
      <c r="E354" s="16">
        <v>1</v>
      </c>
      <c r="F354" s="23" t="s">
        <v>3331</v>
      </c>
      <c r="G354" s="1" t="s">
        <v>3332</v>
      </c>
      <c r="H354" s="23">
        <v>3</v>
      </c>
      <c r="I354" s="23"/>
      <c r="J354" s="23">
        <v>0</v>
      </c>
      <c r="K354" s="23">
        <v>0</v>
      </c>
      <c r="L354" s="41">
        <v>69036</v>
      </c>
      <c r="M354" s="27"/>
      <c r="N354" s="27">
        <v>41502</v>
      </c>
      <c r="O354" s="27">
        <v>41505</v>
      </c>
      <c r="P354" s="27">
        <v>41508</v>
      </c>
      <c r="Q354" s="42">
        <f t="shared" si="13"/>
        <v>3</v>
      </c>
      <c r="R354" s="1" t="s">
        <v>3835</v>
      </c>
      <c r="S354" s="1">
        <v>948</v>
      </c>
      <c r="T354" s="1" t="s">
        <v>3358</v>
      </c>
      <c r="U354" s="11" t="s">
        <v>3334</v>
      </c>
      <c r="V354" s="11" t="s">
        <v>3358</v>
      </c>
      <c r="W354" s="1" t="s">
        <v>3335</v>
      </c>
      <c r="X354" s="27">
        <v>41507</v>
      </c>
      <c r="Y354" s="1" t="s">
        <v>3336</v>
      </c>
    </row>
    <row r="355" spans="1:25">
      <c r="A355" s="17">
        <v>1</v>
      </c>
      <c r="B355" s="1" t="s">
        <v>160</v>
      </c>
      <c r="C355" s="23" t="s">
        <v>1959</v>
      </c>
      <c r="D355" s="18">
        <v>10385029</v>
      </c>
      <c r="E355" s="16">
        <v>0</v>
      </c>
      <c r="F355" s="23" t="s">
        <v>3331</v>
      </c>
      <c r="G355" s="1" t="s">
        <v>3337</v>
      </c>
      <c r="H355" s="23">
        <v>3</v>
      </c>
      <c r="I355" s="23"/>
      <c r="J355" s="23">
        <v>0</v>
      </c>
      <c r="K355" s="23">
        <v>0</v>
      </c>
      <c r="L355" s="41">
        <v>69056</v>
      </c>
      <c r="M355" s="27"/>
      <c r="N355" s="27">
        <v>41506</v>
      </c>
      <c r="O355" s="27">
        <v>41508</v>
      </c>
      <c r="P355" s="27">
        <v>41512</v>
      </c>
      <c r="Q355" s="42">
        <f t="shared" si="13"/>
        <v>3</v>
      </c>
      <c r="R355" s="1" t="s">
        <v>3836</v>
      </c>
      <c r="S355" s="1">
        <v>1062</v>
      </c>
      <c r="T355" s="1" t="s">
        <v>3636</v>
      </c>
      <c r="U355" s="1" t="s">
        <v>3462</v>
      </c>
      <c r="V355" s="1" t="s">
        <v>3636</v>
      </c>
      <c r="W355" s="1" t="s">
        <v>3534</v>
      </c>
      <c r="X355" s="27">
        <v>41512</v>
      </c>
      <c r="Y355" s="1" t="s">
        <v>3336</v>
      </c>
    </row>
    <row r="356" spans="1:25">
      <c r="A356" s="17">
        <v>1</v>
      </c>
      <c r="B356" s="1" t="s">
        <v>161</v>
      </c>
      <c r="C356" s="23" t="s">
        <v>1960</v>
      </c>
      <c r="D356" s="18">
        <v>10980664</v>
      </c>
      <c r="E356" s="16">
        <v>1</v>
      </c>
      <c r="F356" s="23" t="s">
        <v>3331</v>
      </c>
      <c r="G356" s="1" t="s">
        <v>3337</v>
      </c>
      <c r="H356" s="23">
        <v>3</v>
      </c>
      <c r="I356" s="23"/>
      <c r="J356" s="23">
        <v>0</v>
      </c>
      <c r="K356" s="23">
        <v>0</v>
      </c>
      <c r="L356" s="41">
        <v>69063</v>
      </c>
      <c r="M356" s="27"/>
      <c r="N356" s="27">
        <v>41505</v>
      </c>
      <c r="O356" s="27">
        <v>41509</v>
      </c>
      <c r="P356" s="27">
        <v>41514</v>
      </c>
      <c r="Q356" s="42">
        <f t="shared" si="13"/>
        <v>2</v>
      </c>
      <c r="R356" s="1" t="s">
        <v>3837</v>
      </c>
      <c r="S356" s="1">
        <v>1624</v>
      </c>
      <c r="T356" s="53" t="s">
        <v>3377</v>
      </c>
      <c r="U356" s="11" t="s">
        <v>3334</v>
      </c>
      <c r="V356" s="53" t="s">
        <v>3377</v>
      </c>
      <c r="W356" s="1" t="s">
        <v>3378</v>
      </c>
      <c r="X356" s="27">
        <v>41512</v>
      </c>
      <c r="Y356" s="1" t="s">
        <v>3336</v>
      </c>
    </row>
    <row r="357" spans="1:25">
      <c r="A357" s="17">
        <v>1</v>
      </c>
      <c r="B357" s="1" t="s">
        <v>162</v>
      </c>
      <c r="C357" s="23" t="s">
        <v>1961</v>
      </c>
      <c r="D357" s="18">
        <v>4829249</v>
      </c>
      <c r="E357" s="16">
        <v>6</v>
      </c>
      <c r="F357" s="23" t="s">
        <v>3331</v>
      </c>
      <c r="G357" s="1" t="s">
        <v>3332</v>
      </c>
      <c r="H357" s="23">
        <v>3</v>
      </c>
      <c r="I357" s="23"/>
      <c r="J357" s="23">
        <v>0</v>
      </c>
      <c r="K357" s="23">
        <v>0</v>
      </c>
      <c r="L357" s="41">
        <v>69043</v>
      </c>
      <c r="M357" s="27"/>
      <c r="N357" s="27">
        <v>41505</v>
      </c>
      <c r="O357" s="27">
        <v>41506</v>
      </c>
      <c r="P357" s="27">
        <v>41509</v>
      </c>
      <c r="Q357" s="42">
        <f t="shared" si="13"/>
        <v>5</v>
      </c>
      <c r="R357" s="1" t="s">
        <v>3838</v>
      </c>
      <c r="S357" s="1">
        <v>21</v>
      </c>
      <c r="T357" s="1" t="s">
        <v>3839</v>
      </c>
      <c r="U357" s="1" t="s">
        <v>3354</v>
      </c>
      <c r="V357" s="1" t="s">
        <v>3839</v>
      </c>
      <c r="W357" s="1" t="s">
        <v>3385</v>
      </c>
      <c r="X357" s="27">
        <v>41512</v>
      </c>
      <c r="Y357" s="1" t="s">
        <v>3336</v>
      </c>
    </row>
    <row r="358" spans="1:25">
      <c r="A358" s="17">
        <v>1</v>
      </c>
      <c r="B358" s="1" t="s">
        <v>163</v>
      </c>
      <c r="C358" s="23" t="s">
        <v>1961</v>
      </c>
      <c r="D358" s="18">
        <v>4829249</v>
      </c>
      <c r="E358" s="16">
        <v>6</v>
      </c>
      <c r="F358" s="23" t="s">
        <v>3331</v>
      </c>
      <c r="G358" s="1" t="s">
        <v>3332</v>
      </c>
      <c r="H358" s="23">
        <v>3</v>
      </c>
      <c r="I358" s="23"/>
      <c r="J358" s="23">
        <v>0</v>
      </c>
      <c r="K358" s="23">
        <v>0</v>
      </c>
      <c r="L358" s="41">
        <v>69043</v>
      </c>
      <c r="M358" s="27"/>
      <c r="N358" s="27">
        <v>41505</v>
      </c>
      <c r="O358" s="27">
        <v>41506</v>
      </c>
      <c r="P358" s="27">
        <v>41509</v>
      </c>
      <c r="Q358" s="42">
        <f t="shared" si="13"/>
        <v>4</v>
      </c>
      <c r="R358" s="1" t="s">
        <v>3840</v>
      </c>
      <c r="S358" s="1">
        <v>3749</v>
      </c>
      <c r="T358" s="1" t="s">
        <v>3365</v>
      </c>
      <c r="U358" s="11" t="s">
        <v>3334</v>
      </c>
      <c r="V358" s="1" t="s">
        <v>3365</v>
      </c>
      <c r="W358" s="1" t="s">
        <v>3366</v>
      </c>
      <c r="X358" s="27">
        <v>41509</v>
      </c>
      <c r="Y358" s="1" t="s">
        <v>3336</v>
      </c>
    </row>
    <row r="359" spans="1:25">
      <c r="A359" s="17">
        <v>1</v>
      </c>
      <c r="B359" s="1" t="s">
        <v>164</v>
      </c>
      <c r="C359" s="23" t="s">
        <v>1961</v>
      </c>
      <c r="D359" s="18">
        <v>4829249</v>
      </c>
      <c r="E359" s="16">
        <v>6</v>
      </c>
      <c r="F359" s="23" t="s">
        <v>3331</v>
      </c>
      <c r="G359" s="1" t="s">
        <v>3332</v>
      </c>
      <c r="H359" s="23">
        <v>3</v>
      </c>
      <c r="I359" s="23"/>
      <c r="J359" s="23">
        <v>0</v>
      </c>
      <c r="K359" s="23">
        <v>0</v>
      </c>
      <c r="L359" s="41">
        <v>69043</v>
      </c>
      <c r="M359" s="27"/>
      <c r="N359" s="27">
        <v>41505</v>
      </c>
      <c r="O359" s="27">
        <v>41506</v>
      </c>
      <c r="P359" s="27">
        <v>41509</v>
      </c>
      <c r="Q359" s="42">
        <f t="shared" si="13"/>
        <v>4</v>
      </c>
      <c r="R359" s="1" t="s">
        <v>3841</v>
      </c>
      <c r="S359" s="1">
        <v>8338</v>
      </c>
      <c r="T359" s="1" t="s">
        <v>3365</v>
      </c>
      <c r="U359" s="11" t="s">
        <v>3334</v>
      </c>
      <c r="V359" s="1" t="s">
        <v>3365</v>
      </c>
      <c r="W359" s="1" t="s">
        <v>3366</v>
      </c>
      <c r="X359" s="27">
        <v>41509</v>
      </c>
      <c r="Y359" s="1" t="s">
        <v>3336</v>
      </c>
    </row>
    <row r="360" spans="1:25">
      <c r="A360" s="17">
        <v>1</v>
      </c>
      <c r="B360" s="1" t="s">
        <v>165</v>
      </c>
      <c r="C360" s="23" t="s">
        <v>1962</v>
      </c>
      <c r="D360" s="18">
        <v>15423698</v>
      </c>
      <c r="E360" s="16">
        <v>8</v>
      </c>
      <c r="F360" s="23" t="s">
        <v>3331</v>
      </c>
      <c r="G360" s="1" t="s">
        <v>3337</v>
      </c>
      <c r="H360" s="23">
        <v>3</v>
      </c>
      <c r="I360" s="23"/>
      <c r="J360" s="23">
        <v>0</v>
      </c>
      <c r="K360" s="23">
        <v>0</v>
      </c>
      <c r="L360" s="41">
        <v>69036</v>
      </c>
      <c r="M360" s="27"/>
      <c r="N360" s="27">
        <v>41505</v>
      </c>
      <c r="O360" s="27">
        <v>41505</v>
      </c>
      <c r="P360" s="27">
        <v>41508</v>
      </c>
      <c r="Q360" s="42">
        <f t="shared" si="13"/>
        <v>2</v>
      </c>
      <c r="R360" s="1" t="s">
        <v>3842</v>
      </c>
      <c r="S360" s="1">
        <v>1576</v>
      </c>
      <c r="T360" s="1" t="s">
        <v>3484</v>
      </c>
      <c r="U360" s="1" t="s">
        <v>3364</v>
      </c>
      <c r="V360" s="1" t="s">
        <v>3364</v>
      </c>
      <c r="W360" s="1" t="s">
        <v>3335</v>
      </c>
      <c r="X360" s="27">
        <v>41506</v>
      </c>
      <c r="Y360" s="1" t="s">
        <v>3336</v>
      </c>
    </row>
    <row r="361" spans="1:25">
      <c r="A361" s="17">
        <v>1</v>
      </c>
      <c r="B361" s="1" t="s">
        <v>166</v>
      </c>
      <c r="C361" s="23" t="s">
        <v>1963</v>
      </c>
      <c r="D361" s="18">
        <v>13028348</v>
      </c>
      <c r="E361" s="16">
        <v>9</v>
      </c>
      <c r="F361" s="23" t="s">
        <v>3331</v>
      </c>
      <c r="G361" s="1" t="s">
        <v>3843</v>
      </c>
      <c r="H361" s="23">
        <v>3</v>
      </c>
      <c r="I361" s="23"/>
      <c r="J361" s="23">
        <v>0</v>
      </c>
      <c r="K361" s="23">
        <v>0</v>
      </c>
      <c r="L361" s="41">
        <v>69063</v>
      </c>
      <c r="M361" s="27"/>
      <c r="N361" s="27">
        <v>41507</v>
      </c>
      <c r="O361" s="27">
        <v>41509</v>
      </c>
      <c r="P361" s="27">
        <v>41514</v>
      </c>
      <c r="Q361" s="42">
        <f t="shared" si="13"/>
        <v>4</v>
      </c>
      <c r="R361" s="1" t="s">
        <v>3844</v>
      </c>
      <c r="S361" s="1">
        <v>500</v>
      </c>
      <c r="T361" s="1" t="s">
        <v>3497</v>
      </c>
      <c r="U361" s="1" t="s">
        <v>3354</v>
      </c>
      <c r="V361" s="1" t="s">
        <v>3354</v>
      </c>
      <c r="W361" s="1" t="s">
        <v>3385</v>
      </c>
      <c r="X361" s="27">
        <v>41514</v>
      </c>
      <c r="Y361" s="1" t="s">
        <v>3336</v>
      </c>
    </row>
    <row r="362" spans="1:25">
      <c r="A362" s="17">
        <v>1</v>
      </c>
      <c r="B362" s="1" t="s">
        <v>167</v>
      </c>
      <c r="C362" s="23" t="s">
        <v>1964</v>
      </c>
      <c r="D362" s="18">
        <v>15434412</v>
      </c>
      <c r="E362" s="16">
        <v>8</v>
      </c>
      <c r="F362" s="23" t="s">
        <v>3331</v>
      </c>
      <c r="G362" s="1" t="s">
        <v>3332</v>
      </c>
      <c r="H362" s="23">
        <v>3</v>
      </c>
      <c r="I362" s="23"/>
      <c r="J362" s="23">
        <v>0</v>
      </c>
      <c r="K362" s="23">
        <v>0</v>
      </c>
      <c r="L362" s="41">
        <v>69063</v>
      </c>
      <c r="M362" s="27"/>
      <c r="N362" s="27">
        <v>41507</v>
      </c>
      <c r="O362" s="27">
        <v>41509</v>
      </c>
      <c r="P362" s="27">
        <v>41514</v>
      </c>
      <c r="Q362" s="42">
        <f t="shared" si="13"/>
        <v>3</v>
      </c>
      <c r="R362" s="1" t="s">
        <v>3845</v>
      </c>
      <c r="S362" s="1">
        <v>4439</v>
      </c>
      <c r="T362" s="1" t="s">
        <v>3497</v>
      </c>
      <c r="U362" s="1" t="s">
        <v>3354</v>
      </c>
      <c r="V362" s="1" t="s">
        <v>3354</v>
      </c>
      <c r="W362" s="1" t="s">
        <v>3385</v>
      </c>
      <c r="X362" s="27">
        <v>41513</v>
      </c>
      <c r="Y362" s="1" t="s">
        <v>3336</v>
      </c>
    </row>
    <row r="363" spans="1:25">
      <c r="A363" s="17">
        <v>1</v>
      </c>
      <c r="B363" s="1" t="s">
        <v>168</v>
      </c>
      <c r="C363" s="23" t="s">
        <v>1965</v>
      </c>
      <c r="D363" s="18">
        <v>12080148</v>
      </c>
      <c r="E363" s="16">
        <v>1</v>
      </c>
      <c r="F363" s="23" t="s">
        <v>3331</v>
      </c>
      <c r="G363" s="1" t="s">
        <v>3332</v>
      </c>
      <c r="H363" s="23">
        <v>3</v>
      </c>
      <c r="I363" s="23"/>
      <c r="J363" s="23">
        <v>0</v>
      </c>
      <c r="K363" s="23">
        <v>0</v>
      </c>
      <c r="L363" s="41">
        <v>69083</v>
      </c>
      <c r="M363" s="27"/>
      <c r="N363" s="27">
        <v>41507</v>
      </c>
      <c r="O363" s="27">
        <v>41512</v>
      </c>
      <c r="P363" s="27">
        <v>41515</v>
      </c>
      <c r="Q363" s="42">
        <f t="shared" si="13"/>
        <v>4</v>
      </c>
      <c r="R363" s="1" t="s">
        <v>3846</v>
      </c>
      <c r="S363" s="1">
        <v>1209</v>
      </c>
      <c r="T363" s="53" t="s">
        <v>3377</v>
      </c>
      <c r="U363" s="11" t="s">
        <v>3334</v>
      </c>
      <c r="V363" s="53" t="s">
        <v>3377</v>
      </c>
      <c r="W363" s="1" t="s">
        <v>3378</v>
      </c>
      <c r="X363" s="27">
        <v>41515</v>
      </c>
      <c r="Y363" s="1" t="s">
        <v>3336</v>
      </c>
    </row>
    <row r="364" spans="1:25">
      <c r="A364" s="17">
        <v>1</v>
      </c>
      <c r="B364" s="1" t="s">
        <v>169</v>
      </c>
      <c r="C364" s="23" t="s">
        <v>1966</v>
      </c>
      <c r="D364" s="18">
        <v>15967414</v>
      </c>
      <c r="E364" s="16">
        <v>2</v>
      </c>
      <c r="F364" s="23" t="s">
        <v>3331</v>
      </c>
      <c r="G364" s="1" t="s">
        <v>3337</v>
      </c>
      <c r="H364" s="23">
        <v>3</v>
      </c>
      <c r="I364" s="23"/>
      <c r="J364" s="23">
        <v>0</v>
      </c>
      <c r="K364" s="23">
        <v>0</v>
      </c>
      <c r="L364" s="41">
        <v>69056</v>
      </c>
      <c r="M364" s="27"/>
      <c r="N364" s="27">
        <v>41507</v>
      </c>
      <c r="O364" s="27">
        <v>41508</v>
      </c>
      <c r="P364" s="27">
        <v>41513</v>
      </c>
      <c r="Q364" s="42">
        <f t="shared" si="13"/>
        <v>2</v>
      </c>
      <c r="R364" s="1" t="s">
        <v>3847</v>
      </c>
      <c r="S364" s="1">
        <v>352</v>
      </c>
      <c r="T364" s="1" t="s">
        <v>3561</v>
      </c>
      <c r="U364" s="1" t="s">
        <v>3344</v>
      </c>
      <c r="V364" s="1" t="s">
        <v>3344</v>
      </c>
      <c r="W364" s="1" t="s">
        <v>3335</v>
      </c>
      <c r="X364" s="27">
        <v>41509</v>
      </c>
      <c r="Y364" s="1" t="s">
        <v>3336</v>
      </c>
    </row>
    <row r="365" spans="1:25">
      <c r="A365" s="17">
        <v>1</v>
      </c>
      <c r="B365" s="1" t="s">
        <v>170</v>
      </c>
      <c r="C365" s="23" t="s">
        <v>1967</v>
      </c>
      <c r="D365" s="18">
        <v>13247310</v>
      </c>
      <c r="E365" s="16">
        <v>2</v>
      </c>
      <c r="F365" s="23" t="s">
        <v>3331</v>
      </c>
      <c r="G365" s="1" t="s">
        <v>3332</v>
      </c>
      <c r="H365" s="23">
        <v>3</v>
      </c>
      <c r="I365" s="23"/>
      <c r="J365" s="23">
        <v>0</v>
      </c>
      <c r="K365" s="23">
        <v>0</v>
      </c>
      <c r="L365" s="41">
        <v>69063</v>
      </c>
      <c r="M365" s="27"/>
      <c r="N365" s="27">
        <v>41507</v>
      </c>
      <c r="O365" s="27">
        <v>41509</v>
      </c>
      <c r="P365" s="27">
        <v>41514</v>
      </c>
      <c r="Q365" s="42">
        <f t="shared" si="13"/>
        <v>3</v>
      </c>
      <c r="R365" s="1" t="s">
        <v>3848</v>
      </c>
      <c r="S365" s="1">
        <v>74</v>
      </c>
      <c r="T365" s="51" t="s">
        <v>3400</v>
      </c>
      <c r="U365" s="8" t="s">
        <v>3334</v>
      </c>
      <c r="V365" s="51" t="s">
        <v>3400</v>
      </c>
      <c r="W365" s="1" t="s">
        <v>3355</v>
      </c>
      <c r="X365" s="27">
        <v>41513</v>
      </c>
      <c r="Y365" s="1" t="s">
        <v>3336</v>
      </c>
    </row>
    <row r="366" spans="1:25">
      <c r="A366" s="17">
        <v>1</v>
      </c>
      <c r="B366" s="1" t="s">
        <v>171</v>
      </c>
      <c r="C366" s="23" t="s">
        <v>1968</v>
      </c>
      <c r="D366" s="18">
        <v>5905774</v>
      </c>
      <c r="E366" s="16" t="s">
        <v>3319</v>
      </c>
      <c r="F366" s="23" t="s">
        <v>3331</v>
      </c>
      <c r="G366" s="1" t="s">
        <v>3337</v>
      </c>
      <c r="H366" s="23">
        <v>3</v>
      </c>
      <c r="I366" s="23"/>
      <c r="J366" s="23">
        <v>0</v>
      </c>
      <c r="K366" s="23">
        <v>0</v>
      </c>
      <c r="L366" s="41">
        <v>69083</v>
      </c>
      <c r="M366" s="27"/>
      <c r="N366" s="27">
        <v>41507</v>
      </c>
      <c r="O366" s="27">
        <v>41512</v>
      </c>
      <c r="P366" s="27">
        <v>41515</v>
      </c>
      <c r="Q366" s="42">
        <f t="shared" si="13"/>
        <v>2</v>
      </c>
      <c r="R366" s="1" t="s">
        <v>3849</v>
      </c>
      <c r="S366" s="1">
        <v>1630</v>
      </c>
      <c r="T366" s="1" t="s">
        <v>3484</v>
      </c>
      <c r="U366" s="1" t="s">
        <v>3364</v>
      </c>
      <c r="V366" s="1" t="s">
        <v>3364</v>
      </c>
      <c r="W366" s="1" t="s">
        <v>3335</v>
      </c>
      <c r="X366" s="27">
        <v>41513</v>
      </c>
      <c r="Y366" s="1" t="s">
        <v>3336</v>
      </c>
    </row>
    <row r="367" spans="1:25">
      <c r="A367" s="17">
        <v>1</v>
      </c>
      <c r="B367" s="1" t="s">
        <v>172</v>
      </c>
      <c r="C367" s="23" t="s">
        <v>1969</v>
      </c>
      <c r="D367" s="18">
        <v>16911639</v>
      </c>
      <c r="E367" s="16">
        <v>3</v>
      </c>
      <c r="F367" s="23" t="s">
        <v>3331</v>
      </c>
      <c r="G367" s="1" t="s">
        <v>3337</v>
      </c>
      <c r="H367" s="23">
        <v>3</v>
      </c>
      <c r="I367" s="23"/>
      <c r="J367" s="23">
        <v>0</v>
      </c>
      <c r="K367" s="23">
        <v>0</v>
      </c>
      <c r="L367" s="41">
        <v>69083</v>
      </c>
      <c r="M367" s="27"/>
      <c r="N367" s="27">
        <v>41508</v>
      </c>
      <c r="O367" s="27">
        <v>41512</v>
      </c>
      <c r="P367" s="27">
        <v>41515</v>
      </c>
      <c r="Q367" s="42">
        <f t="shared" si="13"/>
        <v>3</v>
      </c>
      <c r="R367" s="1" t="s">
        <v>3850</v>
      </c>
      <c r="S367" s="1">
        <v>2766</v>
      </c>
      <c r="T367" s="53" t="s">
        <v>3377</v>
      </c>
      <c r="U367" s="11" t="s">
        <v>3334</v>
      </c>
      <c r="V367" s="53" t="s">
        <v>3377</v>
      </c>
      <c r="W367" s="1" t="s">
        <v>3378</v>
      </c>
      <c r="X367" s="27">
        <v>41514</v>
      </c>
      <c r="Y367" s="1" t="s">
        <v>3336</v>
      </c>
    </row>
    <row r="368" spans="1:25">
      <c r="A368" s="17">
        <v>1</v>
      </c>
      <c r="B368" s="1" t="s">
        <v>173</v>
      </c>
      <c r="C368" s="23" t="s">
        <v>1970</v>
      </c>
      <c r="D368" s="18">
        <v>16068606</v>
      </c>
      <c r="E368" s="16">
        <v>5</v>
      </c>
      <c r="F368" s="23" t="s">
        <v>3331</v>
      </c>
      <c r="G368" s="1" t="s">
        <v>3332</v>
      </c>
      <c r="H368" s="23">
        <v>3</v>
      </c>
      <c r="I368" s="23"/>
      <c r="J368" s="23">
        <v>0</v>
      </c>
      <c r="K368" s="23">
        <v>0</v>
      </c>
      <c r="L368" s="41">
        <v>69063</v>
      </c>
      <c r="M368" s="27">
        <v>41507</v>
      </c>
      <c r="N368" s="27">
        <v>41508</v>
      </c>
      <c r="O368" s="27">
        <v>41509</v>
      </c>
      <c r="P368" s="27">
        <v>41514</v>
      </c>
      <c r="Q368" s="42">
        <f t="shared" si="13"/>
        <v>3</v>
      </c>
      <c r="R368" s="1" t="s">
        <v>3851</v>
      </c>
      <c r="S368" s="1">
        <v>0.66590000000000005</v>
      </c>
      <c r="T368" s="1" t="s">
        <v>3363</v>
      </c>
      <c r="U368" s="1" t="s">
        <v>3364</v>
      </c>
      <c r="V368" s="1" t="s">
        <v>3365</v>
      </c>
      <c r="W368" s="1" t="s">
        <v>3366</v>
      </c>
      <c r="X368" s="27">
        <v>41513</v>
      </c>
      <c r="Y368" s="1" t="s">
        <v>3336</v>
      </c>
    </row>
    <row r="369" spans="1:25">
      <c r="A369" s="17">
        <v>1</v>
      </c>
      <c r="B369" s="1" t="s">
        <v>174</v>
      </c>
      <c r="C369" s="23" t="s">
        <v>1971</v>
      </c>
      <c r="D369" s="18">
        <v>15743562</v>
      </c>
      <c r="E369" s="16">
        <v>0</v>
      </c>
      <c r="F369" s="23" t="s">
        <v>3331</v>
      </c>
      <c r="G369" s="1" t="s">
        <v>3332</v>
      </c>
      <c r="H369" s="23">
        <v>3</v>
      </c>
      <c r="I369" s="23"/>
      <c r="J369" s="23">
        <v>0</v>
      </c>
      <c r="K369" s="23">
        <v>0</v>
      </c>
      <c r="L369" s="41">
        <v>69063</v>
      </c>
      <c r="M369" s="27"/>
      <c r="N369" s="27">
        <v>41508</v>
      </c>
      <c r="O369" s="27">
        <v>41509</v>
      </c>
      <c r="P369" s="27">
        <v>41514</v>
      </c>
      <c r="Q369" s="42">
        <f t="shared" si="13"/>
        <v>2</v>
      </c>
      <c r="R369" s="1" t="s">
        <v>3852</v>
      </c>
      <c r="S369" s="1">
        <v>0.40200000000000002</v>
      </c>
      <c r="T369" s="51" t="s">
        <v>3400</v>
      </c>
      <c r="U369" s="8" t="s">
        <v>3334</v>
      </c>
      <c r="V369" s="51" t="s">
        <v>3400</v>
      </c>
      <c r="W369" s="1" t="s">
        <v>3355</v>
      </c>
      <c r="X369" s="27">
        <v>41512</v>
      </c>
      <c r="Y369" s="1" t="s">
        <v>3336</v>
      </c>
    </row>
    <row r="370" spans="1:25">
      <c r="A370" s="17">
        <v>1</v>
      </c>
      <c r="B370" s="1" t="s">
        <v>175</v>
      </c>
      <c r="C370" s="23" t="s">
        <v>1972</v>
      </c>
      <c r="D370" s="18">
        <v>8494453</v>
      </c>
      <c r="E370" s="16" t="s">
        <v>3319</v>
      </c>
      <c r="F370" s="23" t="s">
        <v>3331</v>
      </c>
      <c r="G370" s="1" t="s">
        <v>3332</v>
      </c>
      <c r="H370" s="23">
        <v>3</v>
      </c>
      <c r="I370" s="23"/>
      <c r="J370" s="23">
        <v>0</v>
      </c>
      <c r="K370" s="23">
        <v>0</v>
      </c>
      <c r="L370" s="41">
        <v>29083</v>
      </c>
      <c r="M370" s="27"/>
      <c r="N370" s="27">
        <v>41508</v>
      </c>
      <c r="O370" s="27">
        <v>41512</v>
      </c>
      <c r="P370" s="27">
        <v>41515</v>
      </c>
      <c r="Q370" s="42">
        <f t="shared" si="13"/>
        <v>4</v>
      </c>
      <c r="R370" s="1" t="s">
        <v>3853</v>
      </c>
      <c r="S370" s="1">
        <v>2102</v>
      </c>
      <c r="T370" s="1" t="s">
        <v>3390</v>
      </c>
      <c r="U370" s="1" t="s">
        <v>3364</v>
      </c>
      <c r="V370" s="1" t="s">
        <v>3391</v>
      </c>
      <c r="W370" s="1" t="s">
        <v>3378</v>
      </c>
      <c r="X370" s="27">
        <v>41515</v>
      </c>
      <c r="Y370" s="1" t="s">
        <v>3336</v>
      </c>
    </row>
    <row r="371" spans="1:25">
      <c r="A371" s="17">
        <v>1</v>
      </c>
      <c r="B371" s="1" t="s">
        <v>176</v>
      </c>
      <c r="C371" s="23" t="s">
        <v>1973</v>
      </c>
      <c r="D371" s="18">
        <v>8333991</v>
      </c>
      <c r="E371" s="16">
        <v>8</v>
      </c>
      <c r="F371" s="23" t="s">
        <v>3331</v>
      </c>
      <c r="G371" s="1" t="s">
        <v>3332</v>
      </c>
      <c r="H371" s="23">
        <v>3</v>
      </c>
      <c r="I371" s="23"/>
      <c r="J371" s="23">
        <v>0</v>
      </c>
      <c r="K371" s="23">
        <v>0</v>
      </c>
      <c r="L371" s="41">
        <v>69089</v>
      </c>
      <c r="M371" s="27"/>
      <c r="N371" s="27">
        <v>41509</v>
      </c>
      <c r="O371" s="27">
        <v>41513</v>
      </c>
      <c r="P371" s="27">
        <v>41516</v>
      </c>
      <c r="Q371" s="42">
        <f t="shared" si="13"/>
        <v>4</v>
      </c>
      <c r="R371" s="1" t="s">
        <v>3854</v>
      </c>
      <c r="S371" s="1">
        <v>40404</v>
      </c>
      <c r="T371" s="51" t="s">
        <v>3333</v>
      </c>
      <c r="U371" s="11" t="s">
        <v>3334</v>
      </c>
      <c r="V371" s="51" t="s">
        <v>3333</v>
      </c>
      <c r="W371" s="1" t="s">
        <v>3335</v>
      </c>
      <c r="X371" s="27">
        <v>41516</v>
      </c>
      <c r="Y371" s="1" t="s">
        <v>3336</v>
      </c>
    </row>
    <row r="372" spans="1:25">
      <c r="A372" s="17">
        <v>1</v>
      </c>
      <c r="B372" s="1" t="s">
        <v>177</v>
      </c>
      <c r="C372" s="23" t="s">
        <v>1974</v>
      </c>
      <c r="D372" s="18">
        <v>76744090</v>
      </c>
      <c r="E372" s="16">
        <v>1</v>
      </c>
      <c r="F372" s="23" t="s">
        <v>3331</v>
      </c>
      <c r="G372" s="1" t="s">
        <v>3332</v>
      </c>
      <c r="H372" s="23">
        <v>3</v>
      </c>
      <c r="I372" s="23"/>
      <c r="J372" s="23">
        <v>0</v>
      </c>
      <c r="K372" s="23">
        <v>0</v>
      </c>
      <c r="L372" s="41">
        <v>69089</v>
      </c>
      <c r="M372" s="27"/>
      <c r="N372" s="27">
        <v>41509</v>
      </c>
      <c r="O372" s="27">
        <v>41513</v>
      </c>
      <c r="P372" s="27">
        <v>41516</v>
      </c>
      <c r="Q372" s="42">
        <f t="shared" si="13"/>
        <v>3</v>
      </c>
      <c r="R372" s="1" t="s">
        <v>3855</v>
      </c>
      <c r="S372" s="1">
        <v>612</v>
      </c>
      <c r="T372" s="1" t="s">
        <v>3636</v>
      </c>
      <c r="U372" s="1" t="s">
        <v>3462</v>
      </c>
      <c r="V372" s="1" t="s">
        <v>3636</v>
      </c>
      <c r="W372" s="1" t="s">
        <v>3534</v>
      </c>
      <c r="X372" s="27">
        <v>41515</v>
      </c>
      <c r="Y372" s="1" t="s">
        <v>3336</v>
      </c>
    </row>
    <row r="373" spans="1:25">
      <c r="A373" s="17">
        <v>1</v>
      </c>
      <c r="B373" s="1" t="s">
        <v>178</v>
      </c>
      <c r="C373" s="23" t="s">
        <v>1975</v>
      </c>
      <c r="D373" s="18">
        <v>15780432</v>
      </c>
      <c r="E373" s="16">
        <v>4</v>
      </c>
      <c r="F373" s="23" t="s">
        <v>3331</v>
      </c>
      <c r="G373" s="1" t="s">
        <v>3337</v>
      </c>
      <c r="H373" s="23">
        <v>3</v>
      </c>
      <c r="I373" s="23"/>
      <c r="J373" s="23">
        <v>0</v>
      </c>
      <c r="K373" s="23">
        <v>0</v>
      </c>
      <c r="L373" s="41">
        <v>69096</v>
      </c>
      <c r="M373" s="27"/>
      <c r="N373" s="27">
        <v>41512</v>
      </c>
      <c r="O373" s="27">
        <v>41514</v>
      </c>
      <c r="P373" s="27">
        <v>41519</v>
      </c>
      <c r="Q373" s="42">
        <f t="shared" si="13"/>
        <v>2</v>
      </c>
      <c r="R373" s="1" t="s">
        <v>3856</v>
      </c>
      <c r="S373" s="1">
        <v>757</v>
      </c>
      <c r="T373" s="53" t="s">
        <v>3377</v>
      </c>
      <c r="U373" s="11" t="s">
        <v>3334</v>
      </c>
      <c r="V373" s="53" t="s">
        <v>3377</v>
      </c>
      <c r="W373" s="1" t="s">
        <v>3378</v>
      </c>
      <c r="X373" s="27">
        <v>41515</v>
      </c>
      <c r="Y373" s="1" t="s">
        <v>3336</v>
      </c>
    </row>
    <row r="374" spans="1:25">
      <c r="A374" s="17">
        <v>1</v>
      </c>
      <c r="B374" s="1" t="s">
        <v>179</v>
      </c>
      <c r="C374" s="23" t="s">
        <v>1976</v>
      </c>
      <c r="D374" s="18">
        <v>8753981</v>
      </c>
      <c r="E374" s="16">
        <v>4</v>
      </c>
      <c r="F374" s="23" t="s">
        <v>3331</v>
      </c>
      <c r="G374" s="1" t="s">
        <v>3337</v>
      </c>
      <c r="H374" s="23">
        <v>3</v>
      </c>
      <c r="I374" s="23"/>
      <c r="J374" s="23">
        <v>0</v>
      </c>
      <c r="K374" s="23">
        <v>0</v>
      </c>
      <c r="L374" s="41">
        <v>69096</v>
      </c>
      <c r="M374" s="27"/>
      <c r="N374" s="27">
        <v>41512</v>
      </c>
      <c r="O374" s="27">
        <v>41514</v>
      </c>
      <c r="P374" s="27">
        <v>41519</v>
      </c>
      <c r="Q374" s="42">
        <f t="shared" si="13"/>
        <v>5</v>
      </c>
      <c r="R374" s="1" t="s">
        <v>3857</v>
      </c>
      <c r="S374" s="1">
        <v>110</v>
      </c>
      <c r="T374" s="1" t="s">
        <v>3358</v>
      </c>
      <c r="U374" s="11" t="s">
        <v>3334</v>
      </c>
      <c r="V374" s="11" t="s">
        <v>3358</v>
      </c>
      <c r="W374" s="1" t="s">
        <v>3335</v>
      </c>
      <c r="X374" s="27">
        <v>41520</v>
      </c>
      <c r="Y374" s="1" t="s">
        <v>3336</v>
      </c>
    </row>
    <row r="375" spans="1:25">
      <c r="A375" s="17">
        <v>1</v>
      </c>
      <c r="B375" s="1" t="s">
        <v>180</v>
      </c>
      <c r="C375" s="23" t="s">
        <v>1977</v>
      </c>
      <c r="D375" s="18">
        <v>10905415</v>
      </c>
      <c r="E375" s="16">
        <v>1</v>
      </c>
      <c r="F375" s="23" t="s">
        <v>3331</v>
      </c>
      <c r="G375" s="1" t="s">
        <v>3337</v>
      </c>
      <c r="H375" s="23">
        <v>3</v>
      </c>
      <c r="I375" s="23"/>
      <c r="J375" s="23">
        <v>0</v>
      </c>
      <c r="K375" s="23">
        <v>0</v>
      </c>
      <c r="L375" s="41">
        <v>69103</v>
      </c>
      <c r="M375" s="27"/>
      <c r="N375" s="27">
        <v>41513</v>
      </c>
      <c r="O375" s="27">
        <v>41515</v>
      </c>
      <c r="P375" s="27">
        <v>41520</v>
      </c>
      <c r="Q375" s="42">
        <f t="shared" si="13"/>
        <v>4</v>
      </c>
      <c r="R375" s="1" t="s">
        <v>3858</v>
      </c>
      <c r="S375" s="1">
        <v>2648</v>
      </c>
      <c r="T375" s="1" t="s">
        <v>3363</v>
      </c>
      <c r="U375" s="1" t="s">
        <v>3364</v>
      </c>
      <c r="V375" s="1" t="s">
        <v>3365</v>
      </c>
      <c r="W375" s="1" t="s">
        <v>3366</v>
      </c>
      <c r="X375" s="27">
        <v>41520</v>
      </c>
      <c r="Y375" s="1" t="s">
        <v>3336</v>
      </c>
    </row>
    <row r="376" spans="1:25">
      <c r="A376" s="17">
        <v>1</v>
      </c>
      <c r="B376" s="1" t="s">
        <v>181</v>
      </c>
      <c r="C376" s="23" t="s">
        <v>1978</v>
      </c>
      <c r="D376" s="18">
        <v>23907504</v>
      </c>
      <c r="E376" s="16">
        <v>5</v>
      </c>
      <c r="F376" s="23" t="s">
        <v>3331</v>
      </c>
      <c r="G376" s="1" t="s">
        <v>3337</v>
      </c>
      <c r="H376" s="23">
        <v>3</v>
      </c>
      <c r="I376" s="23"/>
      <c r="J376" s="23">
        <v>0</v>
      </c>
      <c r="K376" s="23">
        <v>0</v>
      </c>
      <c r="L376" s="41">
        <v>69103</v>
      </c>
      <c r="M376" s="27"/>
      <c r="N376" s="27">
        <v>41513</v>
      </c>
      <c r="O376" s="27">
        <v>41515</v>
      </c>
      <c r="P376" s="27">
        <v>41520</v>
      </c>
      <c r="Q376" s="42">
        <f t="shared" si="13"/>
        <v>2</v>
      </c>
      <c r="R376" s="1" t="s">
        <v>3859</v>
      </c>
      <c r="S376" s="1">
        <v>5277</v>
      </c>
      <c r="T376" s="1" t="s">
        <v>3358</v>
      </c>
      <c r="U376" s="11" t="s">
        <v>3334</v>
      </c>
      <c r="V376" s="11" t="s">
        <v>3358</v>
      </c>
      <c r="W376" s="1" t="s">
        <v>3335</v>
      </c>
      <c r="X376" s="27">
        <v>41516</v>
      </c>
      <c r="Y376" s="1" t="s">
        <v>3336</v>
      </c>
    </row>
    <row r="377" spans="1:25">
      <c r="A377" s="17">
        <v>1</v>
      </c>
      <c r="B377" s="1" t="s">
        <v>182</v>
      </c>
      <c r="C377" s="23" t="s">
        <v>1979</v>
      </c>
      <c r="D377" s="18">
        <v>20278310</v>
      </c>
      <c r="E377" s="16">
        <v>4</v>
      </c>
      <c r="F377" s="23" t="s">
        <v>3331</v>
      </c>
      <c r="G377" s="1" t="s">
        <v>3332</v>
      </c>
      <c r="H377" s="23">
        <v>3</v>
      </c>
      <c r="I377" s="23"/>
      <c r="J377" s="23">
        <v>0</v>
      </c>
      <c r="K377" s="23">
        <v>0</v>
      </c>
      <c r="L377" s="41">
        <v>69103</v>
      </c>
      <c r="M377" s="27"/>
      <c r="N377" s="27">
        <v>41513</v>
      </c>
      <c r="O377" s="27">
        <v>41515</v>
      </c>
      <c r="P377" s="27">
        <v>41520</v>
      </c>
      <c r="Q377" s="42">
        <f t="shared" si="13"/>
        <v>4</v>
      </c>
      <c r="R377" s="1" t="s">
        <v>3860</v>
      </c>
      <c r="S377" s="1">
        <v>4663</v>
      </c>
      <c r="T377" s="1" t="s">
        <v>3363</v>
      </c>
      <c r="U377" s="1" t="s">
        <v>3364</v>
      </c>
      <c r="V377" s="1" t="s">
        <v>3365</v>
      </c>
      <c r="W377" s="1" t="s">
        <v>3366</v>
      </c>
      <c r="X377" s="27">
        <v>41520</v>
      </c>
      <c r="Y377" s="1" t="s">
        <v>3336</v>
      </c>
    </row>
    <row r="378" spans="1:25">
      <c r="A378" s="17">
        <v>1</v>
      </c>
      <c r="B378" s="1" t="s">
        <v>183</v>
      </c>
      <c r="C378" s="23" t="s">
        <v>1980</v>
      </c>
      <c r="D378" s="18">
        <v>15940083</v>
      </c>
      <c r="E378" s="16">
        <v>2</v>
      </c>
      <c r="F378" s="23" t="s">
        <v>3331</v>
      </c>
      <c r="G378" s="1" t="s">
        <v>3332</v>
      </c>
      <c r="H378" s="23">
        <v>3</v>
      </c>
      <c r="I378" s="23"/>
      <c r="J378" s="23">
        <v>0</v>
      </c>
      <c r="K378" s="23">
        <v>0</v>
      </c>
      <c r="L378" s="41">
        <v>69096</v>
      </c>
      <c r="M378" s="27"/>
      <c r="N378" s="27">
        <v>41514</v>
      </c>
      <c r="O378" s="27">
        <v>41514</v>
      </c>
      <c r="P378" s="27">
        <v>41519</v>
      </c>
      <c r="Q378" s="42">
        <f t="shared" si="13"/>
        <v>2</v>
      </c>
      <c r="R378" s="1" t="s">
        <v>3861</v>
      </c>
      <c r="S378" s="1">
        <v>704</v>
      </c>
      <c r="T378" s="53" t="s">
        <v>3377</v>
      </c>
      <c r="U378" s="11" t="s">
        <v>3334</v>
      </c>
      <c r="V378" s="53" t="s">
        <v>3377</v>
      </c>
      <c r="W378" s="1" t="s">
        <v>3378</v>
      </c>
      <c r="X378" s="27">
        <v>41515</v>
      </c>
      <c r="Y378" s="1" t="s">
        <v>3336</v>
      </c>
    </row>
    <row r="379" spans="1:25">
      <c r="A379" s="17">
        <v>1</v>
      </c>
      <c r="B379" s="1" t="s">
        <v>184</v>
      </c>
      <c r="C379" s="23" t="s">
        <v>1981</v>
      </c>
      <c r="D379" s="18">
        <v>10639556</v>
      </c>
      <c r="E379" s="16" t="s">
        <v>3319</v>
      </c>
      <c r="F379" s="23" t="s">
        <v>3331</v>
      </c>
      <c r="G379" s="1" t="s">
        <v>3332</v>
      </c>
      <c r="H379" s="23">
        <v>3</v>
      </c>
      <c r="I379" s="23"/>
      <c r="J379" s="23">
        <v>0</v>
      </c>
      <c r="K379" s="23">
        <v>0</v>
      </c>
      <c r="L379" s="41">
        <v>69136</v>
      </c>
      <c r="M379" s="27"/>
      <c r="N379" s="27">
        <v>41520</v>
      </c>
      <c r="O379" s="27">
        <v>41520</v>
      </c>
      <c r="P379" s="27">
        <v>41523</v>
      </c>
      <c r="Q379" s="42">
        <f t="shared" si="13"/>
        <v>1</v>
      </c>
      <c r="R379" s="1" t="s">
        <v>3862</v>
      </c>
      <c r="S379" s="1">
        <v>2935</v>
      </c>
      <c r="T379" s="1" t="s">
        <v>3863</v>
      </c>
      <c r="U379" s="1" t="s">
        <v>3462</v>
      </c>
      <c r="V379" s="1" t="s">
        <v>3462</v>
      </c>
      <c r="W379" s="1" t="s">
        <v>3350</v>
      </c>
      <c r="X379" s="27">
        <v>41520</v>
      </c>
      <c r="Y379" s="1" t="s">
        <v>3336</v>
      </c>
    </row>
    <row r="380" spans="1:25">
      <c r="A380" s="17">
        <v>1</v>
      </c>
      <c r="B380" s="1" t="s">
        <v>185</v>
      </c>
      <c r="C380" s="23" t="s">
        <v>1982</v>
      </c>
      <c r="D380" s="18">
        <v>23642167</v>
      </c>
      <c r="E380" s="16">
        <v>8</v>
      </c>
      <c r="F380" s="23" t="s">
        <v>3331</v>
      </c>
      <c r="G380" s="1" t="s">
        <v>3332</v>
      </c>
      <c r="H380" s="23">
        <v>3</v>
      </c>
      <c r="I380" s="23"/>
      <c r="J380" s="23">
        <v>0</v>
      </c>
      <c r="K380" s="23">
        <v>0</v>
      </c>
      <c r="L380" s="41">
        <v>69130</v>
      </c>
      <c r="M380" s="27"/>
      <c r="N380" s="27">
        <v>41515</v>
      </c>
      <c r="O380" s="27">
        <v>41519</v>
      </c>
      <c r="P380" s="27">
        <v>41522</v>
      </c>
      <c r="Q380" s="42">
        <f t="shared" si="13"/>
        <v>3</v>
      </c>
      <c r="R380" s="1" t="s">
        <v>3864</v>
      </c>
      <c r="S380" s="1">
        <v>257</v>
      </c>
      <c r="T380" s="1" t="s">
        <v>3865</v>
      </c>
      <c r="U380" s="1" t="s">
        <v>3865</v>
      </c>
      <c r="V380" s="1" t="s">
        <v>3865</v>
      </c>
      <c r="W380" s="1" t="s">
        <v>3866</v>
      </c>
      <c r="X380" s="27">
        <v>41521</v>
      </c>
      <c r="Y380" s="1" t="s">
        <v>3336</v>
      </c>
    </row>
    <row r="381" spans="1:25">
      <c r="A381" s="17">
        <v>1</v>
      </c>
      <c r="B381" s="1" t="s">
        <v>186</v>
      </c>
      <c r="C381" s="23" t="s">
        <v>1983</v>
      </c>
      <c r="D381" s="18">
        <v>8991379</v>
      </c>
      <c r="E381" s="16">
        <v>9</v>
      </c>
      <c r="F381" s="23" t="s">
        <v>3331</v>
      </c>
      <c r="G381" s="1" t="s">
        <v>3843</v>
      </c>
      <c r="H381" s="23">
        <v>3</v>
      </c>
      <c r="I381" s="23"/>
      <c r="J381" s="23">
        <v>0</v>
      </c>
      <c r="K381" s="23">
        <v>0</v>
      </c>
      <c r="L381" s="41">
        <v>69103</v>
      </c>
      <c r="M381" s="27"/>
      <c r="N381" s="27">
        <v>41515</v>
      </c>
      <c r="O381" s="27">
        <v>41515</v>
      </c>
      <c r="P381" s="27">
        <v>41520</v>
      </c>
      <c r="Q381" s="42">
        <f t="shared" si="13"/>
        <v>4</v>
      </c>
      <c r="R381" s="1" t="s">
        <v>3867</v>
      </c>
      <c r="S381" s="1">
        <v>525</v>
      </c>
      <c r="T381" s="51" t="s">
        <v>3400</v>
      </c>
      <c r="U381" s="8" t="s">
        <v>3334</v>
      </c>
      <c r="V381" s="51" t="s">
        <v>3400</v>
      </c>
      <c r="W381" s="1" t="s">
        <v>3355</v>
      </c>
      <c r="X381" s="27">
        <v>41520</v>
      </c>
      <c r="Y381" s="1" t="s">
        <v>3336</v>
      </c>
    </row>
    <row r="382" spans="1:25">
      <c r="A382" s="17">
        <v>1</v>
      </c>
      <c r="B382" s="1" t="s">
        <v>187</v>
      </c>
      <c r="C382" s="23" t="s">
        <v>1984</v>
      </c>
      <c r="D382" s="18">
        <v>9486605</v>
      </c>
      <c r="E382" s="16">
        <v>7</v>
      </c>
      <c r="F382" s="23" t="s">
        <v>3331</v>
      </c>
      <c r="G382" s="1" t="s">
        <v>3337</v>
      </c>
      <c r="H382" s="23">
        <v>3</v>
      </c>
      <c r="I382" s="23"/>
      <c r="J382" s="23">
        <v>0</v>
      </c>
      <c r="K382" s="23">
        <v>0</v>
      </c>
      <c r="L382" s="41">
        <v>69109</v>
      </c>
      <c r="M382" s="27"/>
      <c r="N382" s="27">
        <v>41516</v>
      </c>
      <c r="O382" s="27">
        <v>41516</v>
      </c>
      <c r="P382" s="27">
        <v>41521</v>
      </c>
      <c r="Q382" s="42">
        <f t="shared" si="13"/>
        <v>2</v>
      </c>
      <c r="R382" s="1" t="s">
        <v>3868</v>
      </c>
      <c r="S382" s="1">
        <v>4459</v>
      </c>
      <c r="T382" s="1" t="s">
        <v>3512</v>
      </c>
      <c r="U382" s="1" t="s">
        <v>3354</v>
      </c>
      <c r="V382" s="1" t="s">
        <v>3354</v>
      </c>
      <c r="W382" s="1" t="s">
        <v>3385</v>
      </c>
      <c r="X382" s="27">
        <v>41519</v>
      </c>
      <c r="Y382" s="1" t="s">
        <v>3336</v>
      </c>
    </row>
    <row r="383" spans="1:25">
      <c r="A383" s="17">
        <v>1</v>
      </c>
      <c r="B383" s="1" t="s">
        <v>188</v>
      </c>
      <c r="C383" s="23" t="s">
        <v>1984</v>
      </c>
      <c r="D383" s="18">
        <v>9486605</v>
      </c>
      <c r="E383" s="16">
        <v>7</v>
      </c>
      <c r="F383" s="23" t="s">
        <v>3331</v>
      </c>
      <c r="G383" s="1" t="s">
        <v>3337</v>
      </c>
      <c r="H383" s="23">
        <v>3</v>
      </c>
      <c r="I383" s="23"/>
      <c r="J383" s="23">
        <v>0</v>
      </c>
      <c r="K383" s="23">
        <v>0</v>
      </c>
      <c r="L383" s="41"/>
      <c r="M383" s="27"/>
      <c r="N383" s="27">
        <v>41516</v>
      </c>
      <c r="O383" s="27">
        <v>41516</v>
      </c>
      <c r="P383" s="27">
        <v>41521</v>
      </c>
      <c r="Q383" s="42">
        <f t="shared" si="13"/>
        <v>-29655</v>
      </c>
      <c r="R383" s="1" t="s">
        <v>3869</v>
      </c>
      <c r="S383" s="1">
        <v>1500</v>
      </c>
      <c r="T383" s="1" t="s">
        <v>3390</v>
      </c>
      <c r="U383" s="1"/>
      <c r="V383" s="1"/>
      <c r="W383" s="1"/>
      <c r="X383" s="27"/>
      <c r="Y383" s="1" t="s">
        <v>3405</v>
      </c>
    </row>
    <row r="384" spans="1:25">
      <c r="A384" s="17">
        <v>1</v>
      </c>
      <c r="B384" s="1" t="s">
        <v>189</v>
      </c>
      <c r="C384" s="23" t="s">
        <v>1985</v>
      </c>
      <c r="D384" s="18">
        <v>13048535</v>
      </c>
      <c r="E384" s="16">
        <v>9</v>
      </c>
      <c r="F384" s="23" t="s">
        <v>3331</v>
      </c>
      <c r="G384" s="1" t="s">
        <v>3332</v>
      </c>
      <c r="H384" s="23">
        <v>3</v>
      </c>
      <c r="I384" s="23"/>
      <c r="J384" s="23">
        <v>0</v>
      </c>
      <c r="K384" s="23">
        <v>0</v>
      </c>
      <c r="L384" s="41">
        <v>69250</v>
      </c>
      <c r="M384" s="27"/>
      <c r="N384" s="27">
        <v>41542</v>
      </c>
      <c r="O384" s="27">
        <v>41542</v>
      </c>
      <c r="P384" s="27">
        <v>41547</v>
      </c>
      <c r="Q384" s="42">
        <f t="shared" si="13"/>
        <v>2</v>
      </c>
      <c r="R384" s="1" t="s">
        <v>3870</v>
      </c>
      <c r="S384" s="1">
        <v>60</v>
      </c>
      <c r="T384" s="51" t="s">
        <v>3400</v>
      </c>
      <c r="U384" s="8" t="s">
        <v>3334</v>
      </c>
      <c r="V384" s="51" t="s">
        <v>3400</v>
      </c>
      <c r="W384" s="1" t="s">
        <v>3355</v>
      </c>
      <c r="X384" s="27">
        <v>41543</v>
      </c>
      <c r="Y384" s="1" t="s">
        <v>3336</v>
      </c>
    </row>
    <row r="385" spans="1:25">
      <c r="A385" s="17">
        <v>1</v>
      </c>
      <c r="B385" s="1" t="s">
        <v>190</v>
      </c>
      <c r="C385" s="23" t="s">
        <v>1952</v>
      </c>
      <c r="D385" s="18">
        <v>13675169</v>
      </c>
      <c r="E385" s="16">
        <v>7</v>
      </c>
      <c r="F385" s="23" t="s">
        <v>3331</v>
      </c>
      <c r="G385" s="1" t="s">
        <v>3332</v>
      </c>
      <c r="H385" s="23">
        <v>3</v>
      </c>
      <c r="I385" s="23"/>
      <c r="J385" s="23">
        <v>0</v>
      </c>
      <c r="K385" s="23">
        <v>0</v>
      </c>
      <c r="L385" s="41">
        <v>69130</v>
      </c>
      <c r="M385" s="27"/>
      <c r="N385" s="27">
        <v>41519</v>
      </c>
      <c r="O385" s="27">
        <v>41519</v>
      </c>
      <c r="P385" s="27">
        <v>41522</v>
      </c>
      <c r="Q385" s="42">
        <f t="shared" si="13"/>
        <v>2</v>
      </c>
      <c r="R385" s="1" t="s">
        <v>3871</v>
      </c>
      <c r="S385" s="1">
        <v>517</v>
      </c>
      <c r="T385" s="1" t="s">
        <v>3497</v>
      </c>
      <c r="U385" s="1" t="s">
        <v>3354</v>
      </c>
      <c r="V385" s="1" t="s">
        <v>3354</v>
      </c>
      <c r="W385" s="1" t="s">
        <v>3385</v>
      </c>
      <c r="X385" s="27">
        <v>41520</v>
      </c>
      <c r="Y385" s="1" t="s">
        <v>3336</v>
      </c>
    </row>
    <row r="386" spans="1:25">
      <c r="A386" s="17">
        <v>1</v>
      </c>
      <c r="B386" s="1" t="s">
        <v>191</v>
      </c>
      <c r="C386" s="23" t="s">
        <v>1986</v>
      </c>
      <c r="D386" s="18">
        <v>13076480</v>
      </c>
      <c r="E386" s="16">
        <v>0</v>
      </c>
      <c r="F386" s="23" t="s">
        <v>3331</v>
      </c>
      <c r="G386" s="1" t="s">
        <v>3332</v>
      </c>
      <c r="H386" s="23">
        <v>3</v>
      </c>
      <c r="I386" s="23"/>
      <c r="J386" s="23">
        <v>0</v>
      </c>
      <c r="K386" s="23">
        <v>0</v>
      </c>
      <c r="L386" s="41">
        <v>69136</v>
      </c>
      <c r="M386" s="27"/>
      <c r="N386" s="27">
        <v>41519</v>
      </c>
      <c r="O386" s="27">
        <v>41520</v>
      </c>
      <c r="P386" s="27">
        <v>41523</v>
      </c>
      <c r="Q386" s="42">
        <f t="shared" si="13"/>
        <v>2</v>
      </c>
      <c r="R386" s="1" t="s">
        <v>3872</v>
      </c>
      <c r="S386" s="1">
        <v>4780</v>
      </c>
      <c r="T386" s="1" t="s">
        <v>3363</v>
      </c>
      <c r="U386" s="1" t="s">
        <v>3364</v>
      </c>
      <c r="V386" s="1" t="s">
        <v>3365</v>
      </c>
      <c r="W386" s="1" t="s">
        <v>3366</v>
      </c>
      <c r="X386" s="27">
        <v>41521</v>
      </c>
      <c r="Y386" s="1" t="s">
        <v>3336</v>
      </c>
    </row>
    <row r="387" spans="1:25">
      <c r="A387" s="17">
        <v>1</v>
      </c>
      <c r="B387" s="1" t="s">
        <v>192</v>
      </c>
      <c r="C387" s="23" t="s">
        <v>1987</v>
      </c>
      <c r="D387" s="18">
        <v>10960767</v>
      </c>
      <c r="E387" s="16">
        <v>3</v>
      </c>
      <c r="F387" s="23" t="s">
        <v>3331</v>
      </c>
      <c r="G387" s="1" t="s">
        <v>3332</v>
      </c>
      <c r="H387" s="23">
        <v>3</v>
      </c>
      <c r="I387" s="23"/>
      <c r="J387" s="23">
        <v>0</v>
      </c>
      <c r="K387" s="23">
        <v>0</v>
      </c>
      <c r="L387" s="41">
        <v>69136</v>
      </c>
      <c r="M387" s="27"/>
      <c r="N387" s="27">
        <v>41519</v>
      </c>
      <c r="O387" s="27">
        <v>41520</v>
      </c>
      <c r="P387" s="27">
        <v>41523</v>
      </c>
      <c r="Q387" s="42">
        <f t="shared" si="13"/>
        <v>2</v>
      </c>
      <c r="R387" s="1" t="s">
        <v>3873</v>
      </c>
      <c r="S387" s="1">
        <v>4758</v>
      </c>
      <c r="T387" s="1" t="s">
        <v>3730</v>
      </c>
      <c r="U387" s="1" t="s">
        <v>3462</v>
      </c>
      <c r="V387" s="1" t="s">
        <v>3462</v>
      </c>
      <c r="W387" s="1" t="s">
        <v>3350</v>
      </c>
      <c r="X387" s="27">
        <v>41521</v>
      </c>
      <c r="Y387" s="1" t="s">
        <v>3336</v>
      </c>
    </row>
    <row r="388" spans="1:25">
      <c r="A388" s="17">
        <v>1</v>
      </c>
      <c r="B388" s="1" t="s">
        <v>193</v>
      </c>
      <c r="C388" s="23" t="s">
        <v>1988</v>
      </c>
      <c r="D388" s="18">
        <v>8405076</v>
      </c>
      <c r="E388" s="16">
        <v>8</v>
      </c>
      <c r="F388" s="23" t="s">
        <v>3331</v>
      </c>
      <c r="G388" s="1" t="s">
        <v>3332</v>
      </c>
      <c r="H388" s="23">
        <v>3</v>
      </c>
      <c r="I388" s="23"/>
      <c r="J388" s="23">
        <v>0</v>
      </c>
      <c r="K388" s="23">
        <v>0</v>
      </c>
      <c r="L388" s="41">
        <v>69190</v>
      </c>
      <c r="M388" s="27"/>
      <c r="N388" s="27">
        <v>41528</v>
      </c>
      <c r="O388" s="27">
        <v>41529</v>
      </c>
      <c r="P388" s="27">
        <v>41534</v>
      </c>
      <c r="Q388" s="42">
        <f t="shared" si="13"/>
        <v>3</v>
      </c>
      <c r="R388" s="1" t="s">
        <v>3615</v>
      </c>
      <c r="S388" s="1">
        <v>3455</v>
      </c>
      <c r="T388" s="53" t="s">
        <v>3377</v>
      </c>
      <c r="U388" s="11" t="s">
        <v>3334</v>
      </c>
      <c r="V388" s="53" t="s">
        <v>3377</v>
      </c>
      <c r="W388" s="1" t="s">
        <v>3378</v>
      </c>
      <c r="X388" s="27">
        <v>41533</v>
      </c>
      <c r="Y388" s="1" t="s">
        <v>3336</v>
      </c>
    </row>
    <row r="389" spans="1:25">
      <c r="A389" s="17">
        <v>1</v>
      </c>
      <c r="B389" s="1" t="s">
        <v>194</v>
      </c>
      <c r="C389" s="23" t="s">
        <v>1989</v>
      </c>
      <c r="D389" s="18">
        <v>9967586</v>
      </c>
      <c r="E389" s="16">
        <v>1</v>
      </c>
      <c r="F389" s="23" t="s">
        <v>3331</v>
      </c>
      <c r="G389" s="1" t="s">
        <v>3337</v>
      </c>
      <c r="H389" s="23">
        <v>3</v>
      </c>
      <c r="I389" s="23"/>
      <c r="J389" s="23">
        <v>0</v>
      </c>
      <c r="K389" s="23">
        <v>0</v>
      </c>
      <c r="L389" s="41">
        <v>69176</v>
      </c>
      <c r="M389" s="27"/>
      <c r="N389" s="27">
        <v>41519</v>
      </c>
      <c r="O389" s="27">
        <v>41526</v>
      </c>
      <c r="P389" s="27">
        <v>41529</v>
      </c>
      <c r="Q389" s="42">
        <f t="shared" si="13"/>
        <v>3</v>
      </c>
      <c r="R389" s="1" t="s">
        <v>3874</v>
      </c>
      <c r="S389" s="1">
        <v>605</v>
      </c>
      <c r="T389" s="53" t="s">
        <v>3377</v>
      </c>
      <c r="U389" s="11" t="s">
        <v>3334</v>
      </c>
      <c r="V389" s="53" t="s">
        <v>3377</v>
      </c>
      <c r="W389" s="1" t="s">
        <v>3378</v>
      </c>
      <c r="X389" s="27">
        <v>41528</v>
      </c>
      <c r="Y389" s="1" t="s">
        <v>3336</v>
      </c>
    </row>
    <row r="390" spans="1:25">
      <c r="A390" s="17">
        <v>1</v>
      </c>
      <c r="B390" s="1" t="s">
        <v>195</v>
      </c>
      <c r="C390" s="23" t="s">
        <v>1990</v>
      </c>
      <c r="D390" s="18">
        <v>6785490</v>
      </c>
      <c r="E390" s="16" t="s">
        <v>3319</v>
      </c>
      <c r="F390" s="23" t="s">
        <v>3331</v>
      </c>
      <c r="G390" s="1" t="s">
        <v>3332</v>
      </c>
      <c r="H390" s="23">
        <v>3</v>
      </c>
      <c r="I390" s="23"/>
      <c r="J390" s="23">
        <v>0</v>
      </c>
      <c r="K390" s="23">
        <v>0</v>
      </c>
      <c r="L390" s="41">
        <v>69136</v>
      </c>
      <c r="M390" s="27"/>
      <c r="N390" s="27">
        <v>41519</v>
      </c>
      <c r="O390" s="27">
        <v>41520</v>
      </c>
      <c r="P390" s="27">
        <v>41523</v>
      </c>
      <c r="Q390" s="42">
        <f t="shared" si="13"/>
        <v>3</v>
      </c>
      <c r="R390" s="1" t="s">
        <v>3875</v>
      </c>
      <c r="S390" s="1">
        <v>1450</v>
      </c>
      <c r="T390" s="1" t="s">
        <v>3452</v>
      </c>
      <c r="U390" s="8" t="s">
        <v>3349</v>
      </c>
      <c r="V390" s="8" t="s">
        <v>3452</v>
      </c>
      <c r="W390" s="1" t="s">
        <v>3378</v>
      </c>
      <c r="X390" s="27">
        <v>41522</v>
      </c>
      <c r="Y390" s="1" t="s">
        <v>3336</v>
      </c>
    </row>
    <row r="391" spans="1:25">
      <c r="A391" s="17">
        <v>1</v>
      </c>
      <c r="B391" s="1" t="s">
        <v>196</v>
      </c>
      <c r="C391" s="23" t="s">
        <v>1991</v>
      </c>
      <c r="D391" s="18">
        <v>13482204</v>
      </c>
      <c r="E391" s="16" t="s">
        <v>3319</v>
      </c>
      <c r="F391" s="23" t="s">
        <v>3331</v>
      </c>
      <c r="G391" s="1" t="s">
        <v>3332</v>
      </c>
      <c r="H391" s="23">
        <v>3</v>
      </c>
      <c r="I391" s="23"/>
      <c r="J391" s="23">
        <v>0</v>
      </c>
      <c r="K391" s="23">
        <v>0</v>
      </c>
      <c r="L391" s="41">
        <v>69143</v>
      </c>
      <c r="M391" s="27"/>
      <c r="N391" s="27">
        <v>41519</v>
      </c>
      <c r="O391" s="27">
        <v>41521</v>
      </c>
      <c r="P391" s="27">
        <v>41526</v>
      </c>
      <c r="Q391" s="42">
        <f t="shared" si="13"/>
        <v>3</v>
      </c>
      <c r="R391" s="1" t="s">
        <v>3876</v>
      </c>
      <c r="S391" s="1">
        <v>1025</v>
      </c>
      <c r="T391" s="1" t="s">
        <v>3365</v>
      </c>
      <c r="U391" s="11" t="s">
        <v>3334</v>
      </c>
      <c r="V391" s="1" t="s">
        <v>3365</v>
      </c>
      <c r="W391" s="1" t="s">
        <v>3366</v>
      </c>
      <c r="X391" s="27">
        <v>41523</v>
      </c>
      <c r="Y391" s="1" t="s">
        <v>3336</v>
      </c>
    </row>
    <row r="392" spans="1:25">
      <c r="A392" s="17">
        <v>1</v>
      </c>
      <c r="B392" s="1" t="s">
        <v>197</v>
      </c>
      <c r="C392" s="23" t="s">
        <v>1992</v>
      </c>
      <c r="D392" s="18">
        <v>15313626</v>
      </c>
      <c r="E392" s="16">
        <v>2</v>
      </c>
      <c r="F392" s="23" t="s">
        <v>3331</v>
      </c>
      <c r="G392" s="1" t="s">
        <v>3332</v>
      </c>
      <c r="H392" s="23">
        <v>3</v>
      </c>
      <c r="I392" s="23"/>
      <c r="J392" s="23">
        <v>0</v>
      </c>
      <c r="K392" s="23">
        <v>0</v>
      </c>
      <c r="L392" s="41">
        <v>69143</v>
      </c>
      <c r="M392" s="27"/>
      <c r="N392" s="27">
        <v>41520</v>
      </c>
      <c r="O392" s="27">
        <v>41521</v>
      </c>
      <c r="P392" s="27">
        <v>41526</v>
      </c>
      <c r="Q392" s="42">
        <f t="shared" si="13"/>
        <v>2</v>
      </c>
      <c r="R392" s="1" t="s">
        <v>3877</v>
      </c>
      <c r="S392" s="1">
        <v>1783</v>
      </c>
      <c r="T392" s="1" t="s">
        <v>3404</v>
      </c>
      <c r="U392" s="1" t="s">
        <v>3364</v>
      </c>
      <c r="V392" s="1" t="s">
        <v>3364</v>
      </c>
      <c r="W392" s="1" t="s">
        <v>3335</v>
      </c>
      <c r="X392" s="27">
        <v>41522</v>
      </c>
      <c r="Y392" s="1" t="s">
        <v>3336</v>
      </c>
    </row>
    <row r="393" spans="1:25">
      <c r="A393" s="17">
        <v>1</v>
      </c>
      <c r="B393" s="1" t="s">
        <v>198</v>
      </c>
      <c r="C393" s="23" t="s">
        <v>1993</v>
      </c>
      <c r="D393" s="18">
        <v>11265599</v>
      </c>
      <c r="E393" s="16">
        <v>9</v>
      </c>
      <c r="F393" s="23" t="s">
        <v>3331</v>
      </c>
      <c r="G393" s="1" t="s">
        <v>3337</v>
      </c>
      <c r="H393" s="23">
        <v>3</v>
      </c>
      <c r="I393" s="23"/>
      <c r="J393" s="23">
        <v>0</v>
      </c>
      <c r="K393" s="23">
        <v>0</v>
      </c>
      <c r="L393" s="41">
        <v>69136</v>
      </c>
      <c r="M393" s="27"/>
      <c r="N393" s="27">
        <v>41520</v>
      </c>
      <c r="O393" s="27">
        <v>41520</v>
      </c>
      <c r="P393" s="27">
        <v>41523</v>
      </c>
      <c r="Q393" s="42">
        <f t="shared" si="13"/>
        <v>4</v>
      </c>
      <c r="R393" s="1" t="s">
        <v>3878</v>
      </c>
      <c r="S393" s="1">
        <v>1880</v>
      </c>
      <c r="T393" s="1" t="s">
        <v>3879</v>
      </c>
      <c r="U393" s="1" t="s">
        <v>3462</v>
      </c>
      <c r="V393" s="1" t="s">
        <v>3462</v>
      </c>
      <c r="W393" s="1" t="s">
        <v>3350</v>
      </c>
      <c r="X393" s="27">
        <v>41523</v>
      </c>
      <c r="Y393" s="1" t="s">
        <v>3336</v>
      </c>
    </row>
    <row r="394" spans="1:25">
      <c r="A394" s="17">
        <v>1</v>
      </c>
      <c r="B394" s="1" t="s">
        <v>199</v>
      </c>
      <c r="C394" s="23" t="s">
        <v>1994</v>
      </c>
      <c r="D394" s="18">
        <v>6427780</v>
      </c>
      <c r="E394" s="128">
        <v>4</v>
      </c>
      <c r="F394" s="23" t="s">
        <v>3331</v>
      </c>
      <c r="G394" s="1" t="s">
        <v>3337</v>
      </c>
      <c r="H394" s="23">
        <v>3</v>
      </c>
      <c r="I394" s="23"/>
      <c r="J394" s="23">
        <v>0</v>
      </c>
      <c r="K394" s="23">
        <v>0</v>
      </c>
      <c r="L394" s="41">
        <v>69143</v>
      </c>
      <c r="M394" s="27"/>
      <c r="N394" s="27">
        <v>41520</v>
      </c>
      <c r="O394" s="27">
        <v>41521</v>
      </c>
      <c r="P394" s="27">
        <v>41526</v>
      </c>
      <c r="Q394" s="42">
        <f t="shared" si="13"/>
        <v>3</v>
      </c>
      <c r="R394" s="1" t="s">
        <v>3880</v>
      </c>
      <c r="S394" s="1">
        <v>3170</v>
      </c>
      <c r="T394" s="1" t="s">
        <v>3404</v>
      </c>
      <c r="U394" s="1" t="s">
        <v>3364</v>
      </c>
      <c r="V394" s="1" t="s">
        <v>3364</v>
      </c>
      <c r="W394" s="1" t="s">
        <v>3335</v>
      </c>
      <c r="X394" s="27">
        <v>41523</v>
      </c>
      <c r="Y394" s="1" t="s">
        <v>3336</v>
      </c>
    </row>
    <row r="395" spans="1:25">
      <c r="A395" s="17">
        <v>1</v>
      </c>
      <c r="B395" s="1" t="s">
        <v>200</v>
      </c>
      <c r="C395" s="23" t="s">
        <v>1995</v>
      </c>
      <c r="D395" s="18">
        <v>23927196</v>
      </c>
      <c r="E395" s="16">
        <v>0</v>
      </c>
      <c r="F395" s="23" t="s">
        <v>3331</v>
      </c>
      <c r="G395" s="1" t="s">
        <v>3337</v>
      </c>
      <c r="H395" s="23">
        <v>3</v>
      </c>
      <c r="I395" s="23"/>
      <c r="J395" s="23">
        <v>0</v>
      </c>
      <c r="K395" s="23">
        <v>0</v>
      </c>
      <c r="L395" s="41">
        <v>69156</v>
      </c>
      <c r="M395" s="27"/>
      <c r="N395" s="27">
        <v>41523</v>
      </c>
      <c r="O395" s="27">
        <v>41523</v>
      </c>
      <c r="P395" s="27">
        <v>41528</v>
      </c>
      <c r="Q395" s="42">
        <f t="shared" si="13"/>
        <v>4</v>
      </c>
      <c r="R395" s="1" t="s">
        <v>3881</v>
      </c>
      <c r="S395" s="1">
        <v>830</v>
      </c>
      <c r="T395" s="1" t="s">
        <v>3358</v>
      </c>
      <c r="U395" s="11" t="s">
        <v>3334</v>
      </c>
      <c r="V395" s="11" t="s">
        <v>3358</v>
      </c>
      <c r="W395" s="1" t="s">
        <v>3335</v>
      </c>
      <c r="X395" s="27">
        <v>41528</v>
      </c>
      <c r="Y395" s="1" t="s">
        <v>3336</v>
      </c>
    </row>
    <row r="396" spans="1:25">
      <c r="A396" s="17">
        <v>1</v>
      </c>
      <c r="B396" s="1" t="s">
        <v>201</v>
      </c>
      <c r="C396" s="23" t="s">
        <v>1996</v>
      </c>
      <c r="D396" s="18">
        <v>14564073</v>
      </c>
      <c r="E396" s="16">
        <v>3</v>
      </c>
      <c r="F396" s="23" t="s">
        <v>3331</v>
      </c>
      <c r="G396" s="1" t="s">
        <v>3332</v>
      </c>
      <c r="H396" s="23">
        <v>3</v>
      </c>
      <c r="I396" s="23"/>
      <c r="J396" s="23">
        <v>0</v>
      </c>
      <c r="K396" s="23">
        <v>0</v>
      </c>
      <c r="L396" s="41">
        <v>69190</v>
      </c>
      <c r="M396" s="27"/>
      <c r="N396" s="27">
        <v>41528</v>
      </c>
      <c r="O396" s="27">
        <v>41529</v>
      </c>
      <c r="P396" s="27">
        <v>41534</v>
      </c>
      <c r="Q396" s="42">
        <f t="shared" si="13"/>
        <v>8</v>
      </c>
      <c r="R396" s="1" t="s">
        <v>3882</v>
      </c>
      <c r="S396" s="1">
        <v>14</v>
      </c>
      <c r="T396" s="1" t="s">
        <v>3883</v>
      </c>
      <c r="U396" s="1" t="s">
        <v>3354</v>
      </c>
      <c r="V396" s="1" t="s">
        <v>3400</v>
      </c>
      <c r="W396" s="1" t="s">
        <v>3355</v>
      </c>
      <c r="X396" s="27">
        <v>41540</v>
      </c>
      <c r="Y396" s="1" t="s">
        <v>3336</v>
      </c>
    </row>
    <row r="397" spans="1:25">
      <c r="A397" s="17">
        <v>1</v>
      </c>
      <c r="B397" s="1" t="s">
        <v>202</v>
      </c>
      <c r="C397" s="23" t="s">
        <v>1997</v>
      </c>
      <c r="D397" s="18">
        <v>5460773</v>
      </c>
      <c r="E397" s="16">
        <v>8</v>
      </c>
      <c r="F397" s="23" t="s">
        <v>3331</v>
      </c>
      <c r="G397" s="1" t="s">
        <v>3337</v>
      </c>
      <c r="H397" s="23">
        <v>3</v>
      </c>
      <c r="I397" s="23"/>
      <c r="J397" s="23">
        <v>0</v>
      </c>
      <c r="K397" s="23">
        <v>0</v>
      </c>
      <c r="L397" s="41">
        <v>69150</v>
      </c>
      <c r="M397" s="27"/>
      <c r="N397" s="27">
        <v>41522</v>
      </c>
      <c r="O397" s="27">
        <v>41522</v>
      </c>
      <c r="P397" s="27">
        <v>41527</v>
      </c>
      <c r="Q397" s="42">
        <f t="shared" si="13"/>
        <v>2</v>
      </c>
      <c r="R397" s="1" t="s">
        <v>3884</v>
      </c>
      <c r="S397" s="1">
        <v>6890</v>
      </c>
      <c r="T397" s="1" t="s">
        <v>3452</v>
      </c>
      <c r="U397" s="8" t="s">
        <v>3349</v>
      </c>
      <c r="V397" s="8" t="s">
        <v>3452</v>
      </c>
      <c r="W397" s="1" t="s">
        <v>3378</v>
      </c>
      <c r="X397" s="27">
        <v>41523</v>
      </c>
      <c r="Y397" s="1" t="s">
        <v>3336</v>
      </c>
    </row>
    <row r="398" spans="1:25">
      <c r="A398" s="17">
        <v>1</v>
      </c>
      <c r="B398" s="1" t="s">
        <v>203</v>
      </c>
      <c r="C398" s="23" t="s">
        <v>1998</v>
      </c>
      <c r="D398" s="18">
        <v>6372423</v>
      </c>
      <c r="E398" s="16">
        <v>8</v>
      </c>
      <c r="F398" s="23" t="s">
        <v>3331</v>
      </c>
      <c r="G398" s="1" t="s">
        <v>3337</v>
      </c>
      <c r="H398" s="23">
        <v>3</v>
      </c>
      <c r="I398" s="23"/>
      <c r="J398" s="23">
        <v>0</v>
      </c>
      <c r="K398" s="23">
        <v>0</v>
      </c>
      <c r="L398" s="41">
        <v>69241</v>
      </c>
      <c r="M398" s="27"/>
      <c r="N398" s="27">
        <v>41540</v>
      </c>
      <c r="O398" s="27">
        <v>41541</v>
      </c>
      <c r="P398" s="27">
        <v>41544</v>
      </c>
      <c r="Q398" s="42">
        <f t="shared" si="13"/>
        <v>4</v>
      </c>
      <c r="R398" s="1" t="s">
        <v>3885</v>
      </c>
      <c r="S398" s="1">
        <v>2871</v>
      </c>
      <c r="T398" s="1" t="s">
        <v>3358</v>
      </c>
      <c r="U398" s="11" t="s">
        <v>3334</v>
      </c>
      <c r="V398" s="11" t="s">
        <v>3358</v>
      </c>
      <c r="W398" s="1" t="s">
        <v>3335</v>
      </c>
      <c r="X398" s="27">
        <v>41544</v>
      </c>
      <c r="Y398" s="1" t="s">
        <v>3336</v>
      </c>
    </row>
    <row r="399" spans="1:25">
      <c r="A399" s="17">
        <v>1</v>
      </c>
      <c r="B399" s="1" t="s">
        <v>204</v>
      </c>
      <c r="C399" s="23" t="s">
        <v>1999</v>
      </c>
      <c r="D399" s="18">
        <v>14383520</v>
      </c>
      <c r="E399" s="16">
        <v>0</v>
      </c>
      <c r="F399" s="23" t="s">
        <v>3331</v>
      </c>
      <c r="G399" s="1" t="s">
        <v>3337</v>
      </c>
      <c r="H399" s="23">
        <v>3</v>
      </c>
      <c r="I399" s="23"/>
      <c r="J399" s="23">
        <v>0</v>
      </c>
      <c r="K399" s="23">
        <v>0</v>
      </c>
      <c r="L399" s="41">
        <v>69156</v>
      </c>
      <c r="M399" s="27"/>
      <c r="N399" s="27">
        <v>41523</v>
      </c>
      <c r="O399" s="27">
        <v>41523</v>
      </c>
      <c r="P399" s="27">
        <v>41528</v>
      </c>
      <c r="Q399" s="42">
        <f t="shared" si="13"/>
        <v>4</v>
      </c>
      <c r="R399" s="1" t="s">
        <v>3886</v>
      </c>
      <c r="S399" s="1">
        <v>1128</v>
      </c>
      <c r="T399" s="1" t="s">
        <v>3484</v>
      </c>
      <c r="U399" s="1" t="s">
        <v>3364</v>
      </c>
      <c r="V399" s="1" t="s">
        <v>3364</v>
      </c>
      <c r="W399" s="1" t="s">
        <v>3335</v>
      </c>
      <c r="X399" s="27">
        <v>41528</v>
      </c>
      <c r="Y399" s="1" t="s">
        <v>3336</v>
      </c>
    </row>
    <row r="400" spans="1:25">
      <c r="A400" s="17">
        <v>1</v>
      </c>
      <c r="B400" s="1" t="s">
        <v>205</v>
      </c>
      <c r="C400" s="23" t="s">
        <v>2000</v>
      </c>
      <c r="D400" s="18">
        <v>16092407</v>
      </c>
      <c r="E400" s="16">
        <v>1</v>
      </c>
      <c r="F400" s="23" t="s">
        <v>3331</v>
      </c>
      <c r="G400" s="1" t="s">
        <v>3332</v>
      </c>
      <c r="H400" s="23">
        <v>3</v>
      </c>
      <c r="I400" s="23"/>
      <c r="J400" s="23">
        <v>0</v>
      </c>
      <c r="K400" s="23">
        <v>0</v>
      </c>
      <c r="L400" s="41">
        <v>69195</v>
      </c>
      <c r="M400" s="27"/>
      <c r="N400" s="27">
        <v>41523</v>
      </c>
      <c r="O400" s="27">
        <v>41530</v>
      </c>
      <c r="P400" s="27">
        <v>41535</v>
      </c>
      <c r="Q400" s="42">
        <f t="shared" si="13"/>
        <v>7</v>
      </c>
      <c r="R400" s="1" t="s">
        <v>3887</v>
      </c>
      <c r="S400" s="1">
        <v>130</v>
      </c>
      <c r="T400" s="1" t="s">
        <v>3579</v>
      </c>
      <c r="U400" s="1" t="s">
        <v>3354</v>
      </c>
      <c r="V400" s="1" t="s">
        <v>3579</v>
      </c>
      <c r="W400" s="1" t="s">
        <v>3580</v>
      </c>
      <c r="X400" s="27">
        <v>41540</v>
      </c>
      <c r="Y400" s="1" t="s">
        <v>3336</v>
      </c>
    </row>
    <row r="401" spans="1:25">
      <c r="A401" s="17">
        <v>1</v>
      </c>
      <c r="B401" s="1" t="s">
        <v>206</v>
      </c>
      <c r="C401" s="23" t="s">
        <v>2001</v>
      </c>
      <c r="D401" s="18">
        <v>14177163</v>
      </c>
      <c r="E401" s="16">
        <v>9</v>
      </c>
      <c r="F401" s="23" t="s">
        <v>3331</v>
      </c>
      <c r="G401" s="1" t="s">
        <v>3332</v>
      </c>
      <c r="H401" s="23">
        <v>3</v>
      </c>
      <c r="I401" s="23"/>
      <c r="J401" s="23">
        <v>0</v>
      </c>
      <c r="K401" s="23">
        <v>0</v>
      </c>
      <c r="L401" s="41">
        <v>69156</v>
      </c>
      <c r="M401" s="27"/>
      <c r="N401" s="27">
        <v>41523</v>
      </c>
      <c r="O401" s="27">
        <v>41523</v>
      </c>
      <c r="P401" s="27">
        <v>41528</v>
      </c>
      <c r="Q401" s="42">
        <f t="shared" si="13"/>
        <v>2</v>
      </c>
      <c r="R401" s="1" t="s">
        <v>3888</v>
      </c>
      <c r="S401" s="1">
        <v>7570</v>
      </c>
      <c r="T401" s="1" t="s">
        <v>3363</v>
      </c>
      <c r="U401" s="1" t="s">
        <v>3364</v>
      </c>
      <c r="V401" s="1" t="s">
        <v>3365</v>
      </c>
      <c r="W401" s="1" t="s">
        <v>3366</v>
      </c>
      <c r="X401" s="27">
        <v>41526</v>
      </c>
      <c r="Y401" s="1" t="s">
        <v>3336</v>
      </c>
    </row>
    <row r="402" spans="1:25">
      <c r="A402" s="17">
        <v>1</v>
      </c>
      <c r="B402" s="1" t="s">
        <v>207</v>
      </c>
      <c r="C402" s="23" t="s">
        <v>2002</v>
      </c>
      <c r="D402" s="18">
        <v>9664491</v>
      </c>
      <c r="E402" s="16">
        <v>4</v>
      </c>
      <c r="F402" s="23" t="s">
        <v>3331</v>
      </c>
      <c r="G402" s="1" t="s">
        <v>3332</v>
      </c>
      <c r="H402" s="23">
        <v>3</v>
      </c>
      <c r="I402" s="23"/>
      <c r="J402" s="23">
        <v>0</v>
      </c>
      <c r="K402" s="23">
        <v>0</v>
      </c>
      <c r="L402" s="41">
        <v>69156</v>
      </c>
      <c r="M402" s="27"/>
      <c r="N402" s="27">
        <v>41523</v>
      </c>
      <c r="O402" s="27">
        <v>41523</v>
      </c>
      <c r="P402" s="27">
        <v>41528</v>
      </c>
      <c r="Q402" s="42">
        <f t="shared" si="13"/>
        <v>4</v>
      </c>
      <c r="R402" s="1" t="s">
        <v>3889</v>
      </c>
      <c r="S402" s="1">
        <v>446</v>
      </c>
      <c r="T402" s="1" t="s">
        <v>3390</v>
      </c>
      <c r="U402" s="1" t="s">
        <v>3364</v>
      </c>
      <c r="V402" s="1" t="s">
        <v>3391</v>
      </c>
      <c r="W402" s="1" t="s">
        <v>3378</v>
      </c>
      <c r="X402" s="27">
        <v>41528</v>
      </c>
      <c r="Y402" s="1" t="s">
        <v>3336</v>
      </c>
    </row>
    <row r="403" spans="1:25">
      <c r="A403" s="17">
        <v>1</v>
      </c>
      <c r="B403" s="1" t="s">
        <v>208</v>
      </c>
      <c r="C403" s="23" t="s">
        <v>2003</v>
      </c>
      <c r="D403" s="18">
        <v>12382226</v>
      </c>
      <c r="E403" s="16">
        <v>9</v>
      </c>
      <c r="F403" s="23" t="s">
        <v>3331</v>
      </c>
      <c r="G403" s="1" t="s">
        <v>3332</v>
      </c>
      <c r="H403" s="23">
        <v>3</v>
      </c>
      <c r="I403" s="23"/>
      <c r="J403" s="23">
        <v>0</v>
      </c>
      <c r="K403" s="23">
        <v>0</v>
      </c>
      <c r="L403" s="41">
        <v>69181</v>
      </c>
      <c r="M403" s="27"/>
      <c r="N403" s="27">
        <v>41523</v>
      </c>
      <c r="O403" s="27">
        <v>41527</v>
      </c>
      <c r="P403" s="27">
        <v>41530</v>
      </c>
      <c r="Q403" s="42">
        <f t="shared" si="13"/>
        <v>4</v>
      </c>
      <c r="R403" s="1" t="s">
        <v>3890</v>
      </c>
      <c r="S403" s="1">
        <v>1383</v>
      </c>
      <c r="T403" s="1" t="s">
        <v>3497</v>
      </c>
      <c r="U403" s="1" t="s">
        <v>3354</v>
      </c>
      <c r="V403" s="1" t="s">
        <v>3354</v>
      </c>
      <c r="W403" s="1" t="s">
        <v>3385</v>
      </c>
      <c r="X403" s="27">
        <v>41530</v>
      </c>
      <c r="Y403" s="1" t="s">
        <v>3336</v>
      </c>
    </row>
    <row r="404" spans="1:25">
      <c r="A404" s="17">
        <v>1</v>
      </c>
      <c r="B404" s="1" t="s">
        <v>209</v>
      </c>
      <c r="C404" s="23" t="s">
        <v>2004</v>
      </c>
      <c r="D404" s="18">
        <v>19281937</v>
      </c>
      <c r="E404" s="128">
        <v>7</v>
      </c>
      <c r="F404" s="23" t="s">
        <v>3331</v>
      </c>
      <c r="G404" s="1" t="s">
        <v>3332</v>
      </c>
      <c r="H404" s="23">
        <v>3</v>
      </c>
      <c r="I404" s="23"/>
      <c r="J404" s="23">
        <v>0</v>
      </c>
      <c r="K404" s="23">
        <v>0</v>
      </c>
      <c r="L404" s="41">
        <v>69209</v>
      </c>
      <c r="M404" s="27"/>
      <c r="N404" s="27">
        <v>41530</v>
      </c>
      <c r="O404" s="27">
        <v>41533</v>
      </c>
      <c r="P404" s="27">
        <v>41528</v>
      </c>
      <c r="Q404" s="42">
        <f t="shared" si="13"/>
        <v>9</v>
      </c>
      <c r="R404" s="1" t="s">
        <v>3891</v>
      </c>
      <c r="S404" s="1"/>
      <c r="T404" s="1" t="s">
        <v>3384</v>
      </c>
      <c r="U404" s="8" t="s">
        <v>3384</v>
      </c>
      <c r="V404" s="1" t="s">
        <v>3384</v>
      </c>
      <c r="W404" s="1" t="s">
        <v>3385</v>
      </c>
      <c r="X404" s="27">
        <v>41543</v>
      </c>
      <c r="Y404" s="1" t="s">
        <v>3336</v>
      </c>
    </row>
    <row r="405" spans="1:25">
      <c r="A405" s="17">
        <v>1</v>
      </c>
      <c r="B405" s="1" t="s">
        <v>210</v>
      </c>
      <c r="C405" s="23" t="s">
        <v>2005</v>
      </c>
      <c r="D405" s="18">
        <v>6067226</v>
      </c>
      <c r="E405" s="16">
        <v>1</v>
      </c>
      <c r="F405" s="23" t="s">
        <v>3331</v>
      </c>
      <c r="G405" s="1" t="s">
        <v>3332</v>
      </c>
      <c r="H405" s="23">
        <v>3</v>
      </c>
      <c r="I405" s="23"/>
      <c r="J405" s="23">
        <v>0</v>
      </c>
      <c r="K405" s="23">
        <v>0</v>
      </c>
      <c r="L405" s="41">
        <v>69195</v>
      </c>
      <c r="M405" s="27"/>
      <c r="N405" s="27">
        <v>41526</v>
      </c>
      <c r="O405" s="27">
        <v>41530</v>
      </c>
      <c r="P405" s="27">
        <v>41535</v>
      </c>
      <c r="Q405" s="42">
        <f t="shared" si="13"/>
        <v>7</v>
      </c>
      <c r="R405" s="1" t="s">
        <v>3892</v>
      </c>
      <c r="S405" s="1">
        <v>80</v>
      </c>
      <c r="T405" s="1" t="s">
        <v>3563</v>
      </c>
      <c r="U405" s="1" t="s">
        <v>3462</v>
      </c>
      <c r="V405" s="1" t="s">
        <v>3563</v>
      </c>
      <c r="W405" s="1" t="s">
        <v>3564</v>
      </c>
      <c r="X405" s="27">
        <v>41540</v>
      </c>
      <c r="Y405" s="1" t="s">
        <v>3336</v>
      </c>
    </row>
    <row r="406" spans="1:25">
      <c r="A406" s="17">
        <v>1</v>
      </c>
      <c r="B406" s="1" t="s">
        <v>211</v>
      </c>
      <c r="C406" s="23" t="s">
        <v>2006</v>
      </c>
      <c r="D406" s="18">
        <v>11752358</v>
      </c>
      <c r="E406" s="16">
        <v>6</v>
      </c>
      <c r="F406" s="23" t="s">
        <v>3331</v>
      </c>
      <c r="G406" s="1" t="s">
        <v>3337</v>
      </c>
      <c r="H406" s="23">
        <v>3</v>
      </c>
      <c r="I406" s="23"/>
      <c r="J406" s="23">
        <v>0</v>
      </c>
      <c r="K406" s="23">
        <v>0</v>
      </c>
      <c r="L406" s="41">
        <v>69326</v>
      </c>
      <c r="M406" s="27"/>
      <c r="N406" s="27">
        <v>41557</v>
      </c>
      <c r="O406" s="27">
        <v>41557</v>
      </c>
      <c r="P406" s="27">
        <v>41562</v>
      </c>
      <c r="Q406" s="42">
        <f t="shared" si="13"/>
        <v>4</v>
      </c>
      <c r="R406" s="1" t="s">
        <v>3893</v>
      </c>
      <c r="S406" s="1">
        <v>1216</v>
      </c>
      <c r="T406" s="1" t="s">
        <v>3334</v>
      </c>
      <c r="U406" s="1" t="s">
        <v>3344</v>
      </c>
      <c r="V406" s="1" t="s">
        <v>3344</v>
      </c>
      <c r="W406" s="1" t="s">
        <v>3345</v>
      </c>
      <c r="X406" s="27">
        <v>41562</v>
      </c>
      <c r="Y406" s="1" t="s">
        <v>3336</v>
      </c>
    </row>
    <row r="407" spans="1:25">
      <c r="A407" s="17">
        <v>1</v>
      </c>
      <c r="B407" s="1" t="s">
        <v>212</v>
      </c>
      <c r="C407" s="23" t="s">
        <v>2007</v>
      </c>
      <c r="D407" s="18">
        <v>14704984</v>
      </c>
      <c r="E407" s="16">
        <v>6</v>
      </c>
      <c r="F407" s="23" t="s">
        <v>3331</v>
      </c>
      <c r="G407" s="1" t="s">
        <v>3337</v>
      </c>
      <c r="H407" s="23">
        <v>3</v>
      </c>
      <c r="I407" s="23"/>
      <c r="J407" s="23">
        <v>0</v>
      </c>
      <c r="K407" s="23">
        <v>0</v>
      </c>
      <c r="L407" s="41">
        <v>69190</v>
      </c>
      <c r="M407" s="27"/>
      <c r="N407" s="27">
        <v>41526</v>
      </c>
      <c r="O407" s="27">
        <v>41529</v>
      </c>
      <c r="P407" s="27">
        <v>41534</v>
      </c>
      <c r="Q407" s="42">
        <f t="shared" si="13"/>
        <v>4</v>
      </c>
      <c r="R407" s="1" t="s">
        <v>3894</v>
      </c>
      <c r="S407" s="1">
        <v>5150</v>
      </c>
      <c r="T407" s="53" t="s">
        <v>3377</v>
      </c>
      <c r="U407" s="11" t="s">
        <v>3334</v>
      </c>
      <c r="V407" s="53" t="s">
        <v>3377</v>
      </c>
      <c r="W407" s="1" t="s">
        <v>3378</v>
      </c>
      <c r="X407" s="27">
        <v>41534</v>
      </c>
      <c r="Y407" s="1" t="s">
        <v>3336</v>
      </c>
    </row>
    <row r="408" spans="1:25">
      <c r="A408" s="17">
        <v>1</v>
      </c>
      <c r="B408" s="1" t="s">
        <v>213</v>
      </c>
      <c r="C408" s="23" t="s">
        <v>2008</v>
      </c>
      <c r="D408" s="18">
        <v>14295138</v>
      </c>
      <c r="E408" s="16" t="s">
        <v>3319</v>
      </c>
      <c r="F408" s="23" t="s">
        <v>3331</v>
      </c>
      <c r="G408" s="1" t="s">
        <v>3332</v>
      </c>
      <c r="H408" s="23">
        <v>3</v>
      </c>
      <c r="I408" s="23"/>
      <c r="J408" s="23">
        <v>0</v>
      </c>
      <c r="K408" s="23">
        <v>0</v>
      </c>
      <c r="L408" s="41">
        <v>69181</v>
      </c>
      <c r="M408" s="27"/>
      <c r="N408" s="27">
        <v>41526</v>
      </c>
      <c r="O408" s="27">
        <v>41527</v>
      </c>
      <c r="P408" s="27">
        <v>41530</v>
      </c>
      <c r="Q408" s="42">
        <f t="shared" ref="Q408:Q471" si="14">NETWORKDAYS(O408,X408)</f>
        <v>3</v>
      </c>
      <c r="R408" s="1" t="s">
        <v>3895</v>
      </c>
      <c r="S408" s="1">
        <v>6359</v>
      </c>
      <c r="T408" s="1" t="s">
        <v>3390</v>
      </c>
      <c r="U408" s="1" t="s">
        <v>3364</v>
      </c>
      <c r="V408" s="1" t="s">
        <v>3391</v>
      </c>
      <c r="W408" s="1" t="s">
        <v>3378</v>
      </c>
      <c r="X408" s="27">
        <v>41529</v>
      </c>
      <c r="Y408" s="1" t="s">
        <v>3336</v>
      </c>
    </row>
    <row r="409" spans="1:25">
      <c r="A409" s="17">
        <v>1</v>
      </c>
      <c r="B409" s="1" t="s">
        <v>214</v>
      </c>
      <c r="C409" s="23" t="s">
        <v>2009</v>
      </c>
      <c r="D409" s="18">
        <v>6690385</v>
      </c>
      <c r="E409" s="16">
        <v>0</v>
      </c>
      <c r="F409" s="23" t="s">
        <v>3331</v>
      </c>
      <c r="G409" s="1" t="s">
        <v>3332</v>
      </c>
      <c r="H409" s="23">
        <v>3</v>
      </c>
      <c r="I409" s="23"/>
      <c r="J409" s="23">
        <v>0</v>
      </c>
      <c r="K409" s="23">
        <v>0</v>
      </c>
      <c r="L409" s="41">
        <v>69181</v>
      </c>
      <c r="M409" s="27"/>
      <c r="N409" s="27">
        <v>41526</v>
      </c>
      <c r="O409" s="27">
        <v>41527</v>
      </c>
      <c r="P409" s="27">
        <v>41530</v>
      </c>
      <c r="Q409" s="42">
        <f t="shared" si="14"/>
        <v>2</v>
      </c>
      <c r="R409" s="1" t="s">
        <v>3896</v>
      </c>
      <c r="S409" s="1">
        <v>5018</v>
      </c>
      <c r="T409" s="51" t="s">
        <v>3333</v>
      </c>
      <c r="U409" s="11" t="s">
        <v>3334</v>
      </c>
      <c r="V409" s="51" t="s">
        <v>3333</v>
      </c>
      <c r="W409" s="1" t="s">
        <v>3335</v>
      </c>
      <c r="X409" s="27">
        <v>41528</v>
      </c>
      <c r="Y409" s="1" t="s">
        <v>3336</v>
      </c>
    </row>
    <row r="410" spans="1:25">
      <c r="A410" s="17">
        <v>1</v>
      </c>
      <c r="B410" s="1" t="s">
        <v>215</v>
      </c>
      <c r="C410" s="23" t="s">
        <v>2010</v>
      </c>
      <c r="D410" s="18">
        <v>14173477</v>
      </c>
      <c r="E410" s="16">
        <v>6</v>
      </c>
      <c r="F410" s="23" t="s">
        <v>3331</v>
      </c>
      <c r="G410" s="1" t="s">
        <v>3332</v>
      </c>
      <c r="H410" s="23">
        <v>3</v>
      </c>
      <c r="I410" s="23"/>
      <c r="J410" s="23">
        <v>0</v>
      </c>
      <c r="K410" s="23">
        <v>0</v>
      </c>
      <c r="L410" s="41">
        <v>69190</v>
      </c>
      <c r="M410" s="27"/>
      <c r="N410" s="27">
        <v>41527</v>
      </c>
      <c r="O410" s="27">
        <v>41529</v>
      </c>
      <c r="P410" s="27">
        <v>41534</v>
      </c>
      <c r="Q410" s="42">
        <f t="shared" si="14"/>
        <v>8</v>
      </c>
      <c r="R410" s="1" t="s">
        <v>3897</v>
      </c>
      <c r="S410" s="1">
        <v>3246</v>
      </c>
      <c r="T410" s="1" t="s">
        <v>3363</v>
      </c>
      <c r="U410" s="1" t="s">
        <v>3364</v>
      </c>
      <c r="V410" s="1" t="s">
        <v>3365</v>
      </c>
      <c r="W410" s="1" t="s">
        <v>3366</v>
      </c>
      <c r="X410" s="27">
        <v>41540</v>
      </c>
      <c r="Y410" s="1" t="s">
        <v>3336</v>
      </c>
    </row>
    <row r="411" spans="1:25">
      <c r="A411" s="17">
        <v>1</v>
      </c>
      <c r="B411" s="1" t="s">
        <v>216</v>
      </c>
      <c r="C411" s="23" t="s">
        <v>2011</v>
      </c>
      <c r="D411" s="18">
        <v>7052872</v>
      </c>
      <c r="E411" s="16" t="s">
        <v>3320</v>
      </c>
      <c r="F411" s="23" t="s">
        <v>3331</v>
      </c>
      <c r="G411" s="1" t="s">
        <v>3332</v>
      </c>
      <c r="H411" s="23">
        <v>3</v>
      </c>
      <c r="I411" s="23"/>
      <c r="J411" s="23">
        <v>0</v>
      </c>
      <c r="K411" s="23">
        <v>0</v>
      </c>
      <c r="L411" s="41">
        <v>69190</v>
      </c>
      <c r="M411" s="27"/>
      <c r="N411" s="27">
        <v>41527</v>
      </c>
      <c r="O411" s="27">
        <v>41529</v>
      </c>
      <c r="P411" s="27">
        <v>41534</v>
      </c>
      <c r="Q411" s="42">
        <f t="shared" si="14"/>
        <v>11</v>
      </c>
      <c r="R411" s="1" t="s">
        <v>3898</v>
      </c>
      <c r="S411" s="1">
        <v>11978</v>
      </c>
      <c r="T411" s="1" t="s">
        <v>3358</v>
      </c>
      <c r="U411" s="11" t="s">
        <v>3334</v>
      </c>
      <c r="V411" s="11" t="s">
        <v>3358</v>
      </c>
      <c r="W411" s="1" t="s">
        <v>3335</v>
      </c>
      <c r="X411" s="27">
        <v>41543</v>
      </c>
      <c r="Y411" s="1" t="s">
        <v>3336</v>
      </c>
    </row>
    <row r="412" spans="1:25">
      <c r="A412" s="17">
        <v>1</v>
      </c>
      <c r="B412" s="1" t="s">
        <v>217</v>
      </c>
      <c r="C412" s="23" t="s">
        <v>2012</v>
      </c>
      <c r="D412" s="18">
        <v>15110758</v>
      </c>
      <c r="E412" s="16">
        <v>3</v>
      </c>
      <c r="F412" s="23" t="s">
        <v>3331</v>
      </c>
      <c r="G412" s="1" t="s">
        <v>3337</v>
      </c>
      <c r="H412" s="23">
        <v>3</v>
      </c>
      <c r="I412" s="23"/>
      <c r="J412" s="23">
        <v>0</v>
      </c>
      <c r="K412" s="23">
        <v>0</v>
      </c>
      <c r="L412" s="41">
        <v>69195</v>
      </c>
      <c r="M412" s="27"/>
      <c r="N412" s="27">
        <v>41527</v>
      </c>
      <c r="O412" s="27">
        <v>41530</v>
      </c>
      <c r="P412" s="27">
        <v>41535</v>
      </c>
      <c r="Q412" s="42">
        <f t="shared" si="14"/>
        <v>10</v>
      </c>
      <c r="R412" s="1" t="s">
        <v>3899</v>
      </c>
      <c r="S412" s="1">
        <v>1760</v>
      </c>
      <c r="T412" s="1" t="s">
        <v>3334</v>
      </c>
      <c r="U412" s="1" t="s">
        <v>3344</v>
      </c>
      <c r="V412" s="1" t="s">
        <v>3344</v>
      </c>
      <c r="W412" s="1" t="s">
        <v>3345</v>
      </c>
      <c r="X412" s="27">
        <v>41543</v>
      </c>
      <c r="Y412" s="1" t="s">
        <v>3336</v>
      </c>
    </row>
    <row r="413" spans="1:25">
      <c r="A413" s="17">
        <v>1</v>
      </c>
      <c r="B413" s="4" t="s">
        <v>218</v>
      </c>
      <c r="C413" s="23" t="s">
        <v>1950</v>
      </c>
      <c r="D413" s="19">
        <v>10070178</v>
      </c>
      <c r="E413" s="20" t="s">
        <v>3319</v>
      </c>
      <c r="F413" s="23" t="s">
        <v>3331</v>
      </c>
      <c r="G413" s="4" t="s">
        <v>3332</v>
      </c>
      <c r="H413" s="23">
        <v>3</v>
      </c>
      <c r="I413" s="23"/>
      <c r="J413" s="23">
        <v>0</v>
      </c>
      <c r="K413" s="23">
        <v>0</v>
      </c>
      <c r="L413" s="59"/>
      <c r="M413" s="56"/>
      <c r="N413" s="56">
        <v>41528</v>
      </c>
      <c r="O413" s="56">
        <v>41542</v>
      </c>
      <c r="P413" s="56">
        <v>41533</v>
      </c>
      <c r="Q413" s="42">
        <f t="shared" si="14"/>
        <v>-29673</v>
      </c>
      <c r="R413" s="4" t="s">
        <v>3900</v>
      </c>
      <c r="S413" s="4">
        <v>4569</v>
      </c>
      <c r="T413" s="4" t="s">
        <v>3363</v>
      </c>
      <c r="U413" s="1" t="s">
        <v>3364</v>
      </c>
      <c r="V413" s="1" t="s">
        <v>3365</v>
      </c>
      <c r="W413" s="1" t="s">
        <v>3366</v>
      </c>
      <c r="X413" s="4"/>
      <c r="Y413" s="4" t="s">
        <v>3405</v>
      </c>
    </row>
    <row r="414" spans="1:25">
      <c r="A414" s="17">
        <v>1</v>
      </c>
      <c r="B414" s="1" t="s">
        <v>219</v>
      </c>
      <c r="C414" s="23" t="s">
        <v>2013</v>
      </c>
      <c r="D414" s="18">
        <v>10443313</v>
      </c>
      <c r="E414" s="16">
        <v>8</v>
      </c>
      <c r="F414" s="23" t="s">
        <v>3331</v>
      </c>
      <c r="G414" s="1" t="s">
        <v>3332</v>
      </c>
      <c r="H414" s="23">
        <v>3</v>
      </c>
      <c r="I414" s="23"/>
      <c r="J414" s="23">
        <v>0</v>
      </c>
      <c r="K414" s="23">
        <v>0</v>
      </c>
      <c r="L414" s="41">
        <v>69286</v>
      </c>
      <c r="M414" s="27"/>
      <c r="N414" s="27">
        <v>41528</v>
      </c>
      <c r="O414" s="27">
        <v>41533</v>
      </c>
      <c r="P414" s="27">
        <v>41536</v>
      </c>
      <c r="Q414" s="42">
        <f t="shared" si="14"/>
        <v>6</v>
      </c>
      <c r="R414" s="1" t="s">
        <v>3901</v>
      </c>
      <c r="S414" s="1">
        <v>4971</v>
      </c>
      <c r="T414" s="1" t="s">
        <v>3533</v>
      </c>
      <c r="U414" s="1" t="s">
        <v>3462</v>
      </c>
      <c r="V414" s="8" t="s">
        <v>3533</v>
      </c>
      <c r="W414" s="1" t="s">
        <v>3534</v>
      </c>
      <c r="X414" s="27">
        <v>41540</v>
      </c>
      <c r="Y414" s="1" t="s">
        <v>3336</v>
      </c>
    </row>
    <row r="415" spans="1:25">
      <c r="A415" s="17">
        <v>1</v>
      </c>
      <c r="B415" s="1" t="s">
        <v>220</v>
      </c>
      <c r="C415" s="23" t="s">
        <v>2014</v>
      </c>
      <c r="D415" s="18">
        <v>9829085</v>
      </c>
      <c r="E415" s="16">
        <v>0</v>
      </c>
      <c r="F415" s="23" t="s">
        <v>3331</v>
      </c>
      <c r="G415" s="1" t="s">
        <v>3332</v>
      </c>
      <c r="H415" s="23">
        <v>3</v>
      </c>
      <c r="I415" s="23"/>
      <c r="J415" s="23">
        <v>0</v>
      </c>
      <c r="K415" s="23">
        <v>0</v>
      </c>
      <c r="L415" s="41">
        <v>69209</v>
      </c>
      <c r="M415" s="27"/>
      <c r="N415" s="27">
        <v>41533</v>
      </c>
      <c r="O415" s="27">
        <v>41533</v>
      </c>
      <c r="P415" s="27">
        <v>41536</v>
      </c>
      <c r="Q415" s="42">
        <f t="shared" si="14"/>
        <v>6</v>
      </c>
      <c r="R415" s="1" t="s">
        <v>3902</v>
      </c>
      <c r="S415" s="1">
        <v>495</v>
      </c>
      <c r="T415" s="1" t="s">
        <v>3497</v>
      </c>
      <c r="U415" s="1" t="s">
        <v>3354</v>
      </c>
      <c r="V415" s="1" t="s">
        <v>3354</v>
      </c>
      <c r="W415" s="1" t="s">
        <v>3385</v>
      </c>
      <c r="X415" s="27">
        <v>41540</v>
      </c>
      <c r="Y415" s="1" t="s">
        <v>3336</v>
      </c>
    </row>
    <row r="416" spans="1:25">
      <c r="A416" s="17">
        <v>1</v>
      </c>
      <c r="B416" s="1" t="s">
        <v>221</v>
      </c>
      <c r="C416" s="23" t="s">
        <v>2015</v>
      </c>
      <c r="D416" s="18">
        <v>13079960</v>
      </c>
      <c r="E416" s="16">
        <v>4</v>
      </c>
      <c r="F416" s="23" t="s">
        <v>3331</v>
      </c>
      <c r="G416" s="1" t="s">
        <v>3332</v>
      </c>
      <c r="H416" s="23">
        <v>3</v>
      </c>
      <c r="I416" s="23"/>
      <c r="J416" s="23">
        <v>0</v>
      </c>
      <c r="K416" s="23">
        <v>0</v>
      </c>
      <c r="L416" s="41">
        <v>69195</v>
      </c>
      <c r="M416" s="27"/>
      <c r="N416" s="27">
        <v>41528</v>
      </c>
      <c r="O416" s="27">
        <v>41530</v>
      </c>
      <c r="P416" s="27">
        <v>41535</v>
      </c>
      <c r="Q416" s="42">
        <f t="shared" si="14"/>
        <v>9</v>
      </c>
      <c r="R416" s="1" t="s">
        <v>3903</v>
      </c>
      <c r="S416" s="1" t="s">
        <v>3904</v>
      </c>
      <c r="T416" s="51" t="s">
        <v>3400</v>
      </c>
      <c r="U416" s="8" t="s">
        <v>3334</v>
      </c>
      <c r="V416" s="51" t="s">
        <v>3400</v>
      </c>
      <c r="W416" s="1" t="s">
        <v>3355</v>
      </c>
      <c r="X416" s="27">
        <v>41542</v>
      </c>
      <c r="Y416" s="1" t="s">
        <v>3336</v>
      </c>
    </row>
    <row r="417" spans="1:25">
      <c r="A417" s="17">
        <v>1</v>
      </c>
      <c r="B417" s="1" t="s">
        <v>222</v>
      </c>
      <c r="C417" s="23" t="s">
        <v>2016</v>
      </c>
      <c r="D417" s="18">
        <v>10273493</v>
      </c>
      <c r="E417" s="16">
        <v>9</v>
      </c>
      <c r="F417" s="23" t="s">
        <v>3331</v>
      </c>
      <c r="G417" s="1" t="s">
        <v>3332</v>
      </c>
      <c r="H417" s="23">
        <v>3</v>
      </c>
      <c r="I417" s="23"/>
      <c r="J417" s="23">
        <v>0</v>
      </c>
      <c r="K417" s="23">
        <v>0</v>
      </c>
      <c r="L417" s="41">
        <v>69209</v>
      </c>
      <c r="M417" s="27"/>
      <c r="N417" s="27">
        <v>41528</v>
      </c>
      <c r="O417" s="27">
        <v>41533</v>
      </c>
      <c r="P417" s="27">
        <v>41536</v>
      </c>
      <c r="Q417" s="42">
        <f t="shared" si="14"/>
        <v>7</v>
      </c>
      <c r="R417" s="1" t="s">
        <v>3905</v>
      </c>
      <c r="S417" s="1">
        <v>5040</v>
      </c>
      <c r="T417" s="1" t="s">
        <v>3512</v>
      </c>
      <c r="U417" s="1" t="s">
        <v>3354</v>
      </c>
      <c r="V417" s="1" t="s">
        <v>3354</v>
      </c>
      <c r="W417" s="1" t="s">
        <v>3385</v>
      </c>
      <c r="X417" s="27">
        <v>41541</v>
      </c>
      <c r="Y417" s="1" t="s">
        <v>3336</v>
      </c>
    </row>
    <row r="418" spans="1:25">
      <c r="A418" s="17">
        <v>1</v>
      </c>
      <c r="B418" s="1" t="s">
        <v>223</v>
      </c>
      <c r="C418" s="23" t="s">
        <v>2017</v>
      </c>
      <c r="D418" s="18">
        <v>11552348</v>
      </c>
      <c r="E418" s="16">
        <v>1</v>
      </c>
      <c r="F418" s="23" t="s">
        <v>3331</v>
      </c>
      <c r="G418" s="1" t="s">
        <v>3332</v>
      </c>
      <c r="H418" s="23">
        <v>3</v>
      </c>
      <c r="I418" s="23"/>
      <c r="J418" s="23">
        <v>0</v>
      </c>
      <c r="K418" s="23">
        <v>0</v>
      </c>
      <c r="L418" s="41">
        <v>69190</v>
      </c>
      <c r="M418" s="27"/>
      <c r="N418" s="27">
        <v>41528</v>
      </c>
      <c r="O418" s="27">
        <v>41529</v>
      </c>
      <c r="P418" s="27">
        <v>41534</v>
      </c>
      <c r="Q418" s="42">
        <f t="shared" si="14"/>
        <v>2</v>
      </c>
      <c r="R418" s="1" t="s">
        <v>3906</v>
      </c>
      <c r="S418" s="1">
        <v>4812</v>
      </c>
      <c r="T418" s="1" t="s">
        <v>3512</v>
      </c>
      <c r="U418" s="1" t="s">
        <v>3354</v>
      </c>
      <c r="V418" s="1" t="s">
        <v>3354</v>
      </c>
      <c r="W418" s="1" t="s">
        <v>3385</v>
      </c>
      <c r="X418" s="27">
        <v>41530</v>
      </c>
      <c r="Y418" s="1" t="s">
        <v>3336</v>
      </c>
    </row>
    <row r="419" spans="1:25">
      <c r="A419" s="17">
        <v>1</v>
      </c>
      <c r="B419" s="1" t="s">
        <v>224</v>
      </c>
      <c r="C419" s="23" t="s">
        <v>2018</v>
      </c>
      <c r="D419" s="18">
        <v>13135782</v>
      </c>
      <c r="E419" s="16">
        <v>6</v>
      </c>
      <c r="F419" s="23" t="s">
        <v>3331</v>
      </c>
      <c r="G419" s="1" t="s">
        <v>3337</v>
      </c>
      <c r="H419" s="23">
        <v>3</v>
      </c>
      <c r="I419" s="23"/>
      <c r="J419" s="23">
        <v>0</v>
      </c>
      <c r="K419" s="23">
        <v>0</v>
      </c>
      <c r="L419" s="41">
        <v>69195</v>
      </c>
      <c r="M419" s="27"/>
      <c r="N419" s="27">
        <v>41529</v>
      </c>
      <c r="O419" s="27">
        <v>41530</v>
      </c>
      <c r="P419" s="27">
        <v>41535</v>
      </c>
      <c r="Q419" s="42">
        <f t="shared" si="14"/>
        <v>8</v>
      </c>
      <c r="R419" s="1" t="s">
        <v>3907</v>
      </c>
      <c r="S419" s="1">
        <v>1265</v>
      </c>
      <c r="T419" s="1" t="s">
        <v>3461</v>
      </c>
      <c r="U419" s="1" t="s">
        <v>3462</v>
      </c>
      <c r="V419" s="1" t="s">
        <v>3462</v>
      </c>
      <c r="W419" s="1" t="s">
        <v>3350</v>
      </c>
      <c r="X419" s="27">
        <v>41541</v>
      </c>
      <c r="Y419" s="1" t="s">
        <v>3336</v>
      </c>
    </row>
    <row r="420" spans="1:25">
      <c r="A420" s="17">
        <v>1</v>
      </c>
      <c r="B420" s="1" t="s">
        <v>225</v>
      </c>
      <c r="C420" s="23" t="s">
        <v>2019</v>
      </c>
      <c r="D420" s="18">
        <v>8489940</v>
      </c>
      <c r="E420" s="16">
        <v>2</v>
      </c>
      <c r="F420" s="23" t="s">
        <v>3331</v>
      </c>
      <c r="G420" s="1" t="s">
        <v>3337</v>
      </c>
      <c r="H420" s="23">
        <v>3</v>
      </c>
      <c r="I420" s="23"/>
      <c r="J420" s="23">
        <v>0</v>
      </c>
      <c r="K420" s="23">
        <v>0</v>
      </c>
      <c r="L420" s="41">
        <v>69190</v>
      </c>
      <c r="M420" s="27"/>
      <c r="N420" s="27">
        <v>41529</v>
      </c>
      <c r="O420" s="27">
        <v>41529</v>
      </c>
      <c r="P420" s="27">
        <v>41534</v>
      </c>
      <c r="Q420" s="42">
        <f t="shared" si="14"/>
        <v>4</v>
      </c>
      <c r="R420" s="1" t="s">
        <v>3908</v>
      </c>
      <c r="S420" s="1">
        <v>3100</v>
      </c>
      <c r="T420" s="1" t="s">
        <v>3576</v>
      </c>
      <c r="U420" s="1" t="s">
        <v>3364</v>
      </c>
      <c r="V420" s="1" t="s">
        <v>3576</v>
      </c>
      <c r="W420" s="1" t="s">
        <v>3378</v>
      </c>
      <c r="X420" s="27">
        <v>41534</v>
      </c>
      <c r="Y420" s="1" t="s">
        <v>3336</v>
      </c>
    </row>
    <row r="421" spans="1:25">
      <c r="A421" s="17">
        <v>1</v>
      </c>
      <c r="B421" s="1" t="s">
        <v>226</v>
      </c>
      <c r="C421" s="23" t="s">
        <v>2020</v>
      </c>
      <c r="D421" s="18">
        <v>16097170</v>
      </c>
      <c r="E421" s="16">
        <v>3</v>
      </c>
      <c r="F421" s="23" t="s">
        <v>3331</v>
      </c>
      <c r="G421" s="1" t="s">
        <v>3337</v>
      </c>
      <c r="H421" s="23">
        <v>3</v>
      </c>
      <c r="I421" s="23"/>
      <c r="J421" s="23">
        <v>0</v>
      </c>
      <c r="K421" s="23">
        <v>0</v>
      </c>
      <c r="L421" s="41">
        <v>69209</v>
      </c>
      <c r="M421" s="27"/>
      <c r="N421" s="27">
        <v>41529</v>
      </c>
      <c r="O421" s="27">
        <v>41533</v>
      </c>
      <c r="P421" s="27">
        <v>41536</v>
      </c>
      <c r="Q421" s="42">
        <f t="shared" si="14"/>
        <v>7</v>
      </c>
      <c r="R421" s="1" t="s">
        <v>3909</v>
      </c>
      <c r="S421" s="1">
        <v>1750</v>
      </c>
      <c r="T421" s="1" t="s">
        <v>3404</v>
      </c>
      <c r="U421" s="1" t="s">
        <v>3364</v>
      </c>
      <c r="V421" s="1" t="s">
        <v>3364</v>
      </c>
      <c r="W421" s="1" t="s">
        <v>3335</v>
      </c>
      <c r="X421" s="27">
        <v>41541</v>
      </c>
      <c r="Y421" s="1" t="s">
        <v>3336</v>
      </c>
    </row>
    <row r="422" spans="1:25">
      <c r="A422" s="17">
        <v>1</v>
      </c>
      <c r="B422" s="1" t="s">
        <v>227</v>
      </c>
      <c r="C422" s="23" t="s">
        <v>2021</v>
      </c>
      <c r="D422" s="18">
        <v>9122515</v>
      </c>
      <c r="E422" s="16">
        <v>8</v>
      </c>
      <c r="F422" s="23" t="s">
        <v>3331</v>
      </c>
      <c r="G422" s="1" t="s">
        <v>3332</v>
      </c>
      <c r="H422" s="23">
        <v>3</v>
      </c>
      <c r="I422" s="23"/>
      <c r="J422" s="23">
        <v>0</v>
      </c>
      <c r="K422" s="23">
        <v>0</v>
      </c>
      <c r="L422" s="41">
        <v>69259</v>
      </c>
      <c r="M422" s="27"/>
      <c r="N422" s="27">
        <v>41544</v>
      </c>
      <c r="O422" s="27">
        <v>41544</v>
      </c>
      <c r="P422" s="27">
        <v>41520</v>
      </c>
      <c r="Q422" s="42">
        <f t="shared" si="14"/>
        <v>2</v>
      </c>
      <c r="R422" s="1" t="s">
        <v>3910</v>
      </c>
      <c r="S422" s="1">
        <v>355</v>
      </c>
      <c r="T422" s="1" t="s">
        <v>3365</v>
      </c>
      <c r="U422" s="11" t="s">
        <v>3334</v>
      </c>
      <c r="V422" s="1" t="s">
        <v>3365</v>
      </c>
      <c r="W422" s="1" t="s">
        <v>3366</v>
      </c>
      <c r="X422" s="27">
        <v>41547</v>
      </c>
      <c r="Y422" s="1" t="s">
        <v>3336</v>
      </c>
    </row>
    <row r="423" spans="1:25">
      <c r="A423" s="17">
        <v>1</v>
      </c>
      <c r="B423" s="1" t="s">
        <v>228</v>
      </c>
      <c r="C423" s="23" t="s">
        <v>2022</v>
      </c>
      <c r="D423" s="18">
        <v>14163550</v>
      </c>
      <c r="E423" s="16">
        <v>6</v>
      </c>
      <c r="F423" s="23" t="s">
        <v>3331</v>
      </c>
      <c r="G423" s="1" t="s">
        <v>3332</v>
      </c>
      <c r="H423" s="23">
        <v>3</v>
      </c>
      <c r="I423" s="23"/>
      <c r="J423" s="23">
        <v>0</v>
      </c>
      <c r="K423" s="23">
        <v>0</v>
      </c>
      <c r="L423" s="41">
        <v>69213</v>
      </c>
      <c r="M423" s="27"/>
      <c r="N423" s="27">
        <v>41530</v>
      </c>
      <c r="O423" s="27">
        <v>41534</v>
      </c>
      <c r="P423" s="27">
        <v>41537</v>
      </c>
      <c r="Q423" s="42">
        <f t="shared" si="14"/>
        <v>7</v>
      </c>
      <c r="R423" s="1" t="s">
        <v>3911</v>
      </c>
      <c r="S423" s="1">
        <v>7496</v>
      </c>
      <c r="T423" s="1" t="s">
        <v>3365</v>
      </c>
      <c r="U423" s="11" t="s">
        <v>3334</v>
      </c>
      <c r="V423" s="1" t="s">
        <v>3365</v>
      </c>
      <c r="W423" s="1" t="s">
        <v>3366</v>
      </c>
      <c r="X423" s="27">
        <v>41542</v>
      </c>
      <c r="Y423" s="1" t="s">
        <v>3336</v>
      </c>
    </row>
    <row r="424" spans="1:25">
      <c r="A424" s="17">
        <v>1</v>
      </c>
      <c r="B424" s="1" t="s">
        <v>229</v>
      </c>
      <c r="C424" s="23" t="s">
        <v>2023</v>
      </c>
      <c r="D424" s="18">
        <v>21161381</v>
      </c>
      <c r="E424" s="16">
        <v>5</v>
      </c>
      <c r="F424" s="23" t="s">
        <v>3331</v>
      </c>
      <c r="G424" s="1" t="s">
        <v>3332</v>
      </c>
      <c r="H424" s="23">
        <v>3</v>
      </c>
      <c r="I424" s="23"/>
      <c r="J424" s="23">
        <v>0</v>
      </c>
      <c r="K424" s="23">
        <v>0</v>
      </c>
      <c r="L424" s="41">
        <v>69209</v>
      </c>
      <c r="M424" s="27"/>
      <c r="N424" s="27">
        <v>41530</v>
      </c>
      <c r="O424" s="27">
        <v>41533</v>
      </c>
      <c r="P424" s="27">
        <v>41536</v>
      </c>
      <c r="Q424" s="42">
        <f t="shared" si="14"/>
        <v>7</v>
      </c>
      <c r="R424" s="1" t="s">
        <v>3912</v>
      </c>
      <c r="S424" s="1">
        <v>8359</v>
      </c>
      <c r="T424" s="1" t="s">
        <v>3452</v>
      </c>
      <c r="U424" s="8" t="s">
        <v>3349</v>
      </c>
      <c r="V424" s="8" t="s">
        <v>3452</v>
      </c>
      <c r="W424" s="1" t="s">
        <v>3378</v>
      </c>
      <c r="X424" s="27">
        <v>41541</v>
      </c>
      <c r="Y424" s="1" t="s">
        <v>3336</v>
      </c>
    </row>
    <row r="425" spans="1:25">
      <c r="A425" s="17">
        <v>1</v>
      </c>
      <c r="B425" s="1" t="s">
        <v>230</v>
      </c>
      <c r="C425" s="23" t="s">
        <v>2024</v>
      </c>
      <c r="D425" s="18">
        <v>14003269</v>
      </c>
      <c r="E425" s="16">
        <v>9</v>
      </c>
      <c r="F425" s="23" t="s">
        <v>3331</v>
      </c>
      <c r="G425" s="1" t="s">
        <v>3332</v>
      </c>
      <c r="H425" s="23">
        <v>3</v>
      </c>
      <c r="I425" s="23"/>
      <c r="J425" s="23">
        <v>0</v>
      </c>
      <c r="K425" s="23">
        <v>0</v>
      </c>
      <c r="L425" s="41">
        <v>69241</v>
      </c>
      <c r="M425" s="27"/>
      <c r="N425" s="27">
        <v>41533</v>
      </c>
      <c r="O425" s="27">
        <v>41540</v>
      </c>
      <c r="P425" s="27">
        <v>41543</v>
      </c>
      <c r="Q425" s="42">
        <f t="shared" si="14"/>
        <v>4</v>
      </c>
      <c r="R425" s="1" t="s">
        <v>3913</v>
      </c>
      <c r="S425" s="1">
        <v>13833</v>
      </c>
      <c r="T425" s="1" t="s">
        <v>3390</v>
      </c>
      <c r="U425" s="1" t="s">
        <v>3364</v>
      </c>
      <c r="V425" s="1" t="s">
        <v>3391</v>
      </c>
      <c r="W425" s="1" t="s">
        <v>3355</v>
      </c>
      <c r="X425" s="27">
        <v>41543</v>
      </c>
      <c r="Y425" s="1" t="s">
        <v>3336</v>
      </c>
    </row>
    <row r="426" spans="1:25">
      <c r="A426" s="17">
        <v>1</v>
      </c>
      <c r="B426" s="1" t="s">
        <v>231</v>
      </c>
      <c r="C426" s="23" t="s">
        <v>2025</v>
      </c>
      <c r="D426" s="18">
        <v>12860716</v>
      </c>
      <c r="E426" s="16">
        <v>1</v>
      </c>
      <c r="F426" s="23" t="s">
        <v>3331</v>
      </c>
      <c r="G426" s="1" t="s">
        <v>3332</v>
      </c>
      <c r="H426" s="23">
        <v>3</v>
      </c>
      <c r="I426" s="23"/>
      <c r="J426" s="23">
        <v>0</v>
      </c>
      <c r="K426" s="23">
        <v>0</v>
      </c>
      <c r="L426" s="41">
        <v>69213</v>
      </c>
      <c r="M426" s="27"/>
      <c r="N426" s="27">
        <v>41533</v>
      </c>
      <c r="O426" s="27">
        <v>41534</v>
      </c>
      <c r="P426" s="27">
        <v>41537</v>
      </c>
      <c r="Q426" s="42">
        <f t="shared" si="14"/>
        <v>7</v>
      </c>
      <c r="R426" s="1" t="s">
        <v>3914</v>
      </c>
      <c r="S426" s="1">
        <v>3544</v>
      </c>
      <c r="T426" s="1" t="s">
        <v>3365</v>
      </c>
      <c r="U426" s="11" t="s">
        <v>3334</v>
      </c>
      <c r="V426" s="1" t="s">
        <v>3365</v>
      </c>
      <c r="W426" s="1" t="s">
        <v>3366</v>
      </c>
      <c r="X426" s="27">
        <v>41542</v>
      </c>
      <c r="Y426" s="1" t="s">
        <v>3336</v>
      </c>
    </row>
    <row r="427" spans="1:25">
      <c r="A427" s="17">
        <v>1</v>
      </c>
      <c r="B427" s="1" t="s">
        <v>232</v>
      </c>
      <c r="C427" s="23" t="s">
        <v>2026</v>
      </c>
      <c r="D427" s="18">
        <v>14714740</v>
      </c>
      <c r="E427" s="16">
        <v>6</v>
      </c>
      <c r="F427" s="23" t="s">
        <v>3331</v>
      </c>
      <c r="G427" s="1" t="s">
        <v>3332</v>
      </c>
      <c r="H427" s="23">
        <v>3</v>
      </c>
      <c r="I427" s="23"/>
      <c r="J427" s="23">
        <v>0</v>
      </c>
      <c r="K427" s="23">
        <v>0</v>
      </c>
      <c r="L427" s="41">
        <v>69259</v>
      </c>
      <c r="M427" s="27"/>
      <c r="N427" s="27">
        <v>41544</v>
      </c>
      <c r="O427" s="27">
        <v>41544</v>
      </c>
      <c r="P427" s="27">
        <v>41549</v>
      </c>
      <c r="Q427" s="42">
        <f t="shared" si="14"/>
        <v>4</v>
      </c>
      <c r="R427" s="1" t="s">
        <v>3915</v>
      </c>
      <c r="S427" s="1">
        <v>3395</v>
      </c>
      <c r="T427" s="1" t="s">
        <v>3576</v>
      </c>
      <c r="U427" s="1" t="s">
        <v>3364</v>
      </c>
      <c r="V427" s="1" t="s">
        <v>3576</v>
      </c>
      <c r="W427" s="1" t="s">
        <v>3378</v>
      </c>
      <c r="X427" s="27">
        <v>41549</v>
      </c>
      <c r="Y427" s="1" t="s">
        <v>3336</v>
      </c>
    </row>
    <row r="428" spans="1:25">
      <c r="A428" s="17">
        <v>1</v>
      </c>
      <c r="B428" s="1" t="s">
        <v>233</v>
      </c>
      <c r="C428" s="23" t="s">
        <v>2027</v>
      </c>
      <c r="D428" s="18">
        <v>15771861</v>
      </c>
      <c r="E428" s="16">
        <v>4</v>
      </c>
      <c r="F428" s="23" t="s">
        <v>3331</v>
      </c>
      <c r="G428" s="1" t="s">
        <v>3337</v>
      </c>
      <c r="H428" s="23">
        <v>3</v>
      </c>
      <c r="I428" s="23"/>
      <c r="J428" s="23">
        <v>0</v>
      </c>
      <c r="K428" s="23">
        <v>0</v>
      </c>
      <c r="L428" s="41">
        <v>69245</v>
      </c>
      <c r="M428" s="27"/>
      <c r="N428" s="27">
        <v>41534</v>
      </c>
      <c r="O428" s="27">
        <v>41541</v>
      </c>
      <c r="P428" s="27">
        <v>41544</v>
      </c>
      <c r="Q428" s="42">
        <f t="shared" si="14"/>
        <v>3</v>
      </c>
      <c r="R428" s="1" t="s">
        <v>3916</v>
      </c>
      <c r="S428" s="1">
        <v>630</v>
      </c>
      <c r="T428" s="1" t="s">
        <v>3334</v>
      </c>
      <c r="U428" s="1" t="s">
        <v>3344</v>
      </c>
      <c r="V428" s="1" t="s">
        <v>3344</v>
      </c>
      <c r="W428" s="1" t="s">
        <v>3345</v>
      </c>
      <c r="X428" s="27">
        <v>41543</v>
      </c>
      <c r="Y428" s="1" t="s">
        <v>3336</v>
      </c>
    </row>
    <row r="429" spans="1:25">
      <c r="A429" s="17">
        <v>1</v>
      </c>
      <c r="B429" s="1" t="s">
        <v>234</v>
      </c>
      <c r="C429" s="1" t="s">
        <v>2028</v>
      </c>
      <c r="D429" s="1">
        <v>15763547</v>
      </c>
      <c r="E429" s="16">
        <v>6</v>
      </c>
      <c r="F429" s="1" t="s">
        <v>3331</v>
      </c>
      <c r="G429" s="1" t="s">
        <v>3332</v>
      </c>
      <c r="H429" s="23">
        <v>3</v>
      </c>
      <c r="I429" s="23"/>
      <c r="J429" s="23">
        <v>0</v>
      </c>
      <c r="K429" s="23">
        <v>0</v>
      </c>
      <c r="L429" s="41">
        <v>69250</v>
      </c>
      <c r="M429" s="27"/>
      <c r="N429" s="27">
        <v>41534</v>
      </c>
      <c r="O429" s="27">
        <v>41542</v>
      </c>
      <c r="P429" s="27">
        <v>41547</v>
      </c>
      <c r="Q429" s="42">
        <f t="shared" si="14"/>
        <v>2</v>
      </c>
      <c r="R429" s="1" t="s">
        <v>3917</v>
      </c>
      <c r="S429" s="1">
        <v>790</v>
      </c>
      <c r="T429" s="1" t="s">
        <v>3334</v>
      </c>
      <c r="U429" s="1" t="s">
        <v>3344</v>
      </c>
      <c r="V429" s="1" t="s">
        <v>3344</v>
      </c>
      <c r="W429" s="1" t="s">
        <v>3345</v>
      </c>
      <c r="X429" s="27">
        <v>41543</v>
      </c>
      <c r="Y429" s="1" t="s">
        <v>3336</v>
      </c>
    </row>
    <row r="430" spans="1:25">
      <c r="A430" s="17">
        <v>1</v>
      </c>
      <c r="B430" s="1" t="s">
        <v>235</v>
      </c>
      <c r="C430" s="1" t="s">
        <v>2029</v>
      </c>
      <c r="D430" s="18">
        <v>7078292</v>
      </c>
      <c r="E430" s="16">
        <v>8</v>
      </c>
      <c r="F430" s="1" t="s">
        <v>3331</v>
      </c>
      <c r="G430" s="1" t="s">
        <v>3332</v>
      </c>
      <c r="H430" s="23">
        <v>3</v>
      </c>
      <c r="I430" s="23"/>
      <c r="J430" s="23">
        <v>0</v>
      </c>
      <c r="K430" s="23">
        <v>0</v>
      </c>
      <c r="L430" s="41">
        <v>69250</v>
      </c>
      <c r="M430" s="27"/>
      <c r="N430" s="27">
        <v>41540</v>
      </c>
      <c r="O430" s="27">
        <v>41542</v>
      </c>
      <c r="P430" s="27">
        <v>41547</v>
      </c>
      <c r="Q430" s="42">
        <f t="shared" si="14"/>
        <v>4</v>
      </c>
      <c r="R430" s="1" t="s">
        <v>3918</v>
      </c>
      <c r="S430" s="1" t="s">
        <v>3919</v>
      </c>
      <c r="T430" s="1" t="s">
        <v>3920</v>
      </c>
      <c r="U430" s="1" t="s">
        <v>3354</v>
      </c>
      <c r="V430" s="1" t="s">
        <v>3400</v>
      </c>
      <c r="W430" s="1" t="s">
        <v>3355</v>
      </c>
      <c r="X430" s="27">
        <v>41547</v>
      </c>
      <c r="Y430" s="1" t="s">
        <v>3336</v>
      </c>
    </row>
    <row r="431" spans="1:25">
      <c r="A431" s="17">
        <v>1</v>
      </c>
      <c r="B431" s="1" t="s">
        <v>236</v>
      </c>
      <c r="C431" s="1" t="s">
        <v>2030</v>
      </c>
      <c r="D431" s="18">
        <v>12808250</v>
      </c>
      <c r="E431" s="16">
        <v>6</v>
      </c>
      <c r="F431" s="1" t="s">
        <v>3331</v>
      </c>
      <c r="G431" s="1" t="s">
        <v>3332</v>
      </c>
      <c r="H431" s="23">
        <v>3</v>
      </c>
      <c r="I431" s="23"/>
      <c r="J431" s="23">
        <v>0</v>
      </c>
      <c r="K431" s="23">
        <v>0</v>
      </c>
      <c r="L431" s="41">
        <v>69245</v>
      </c>
      <c r="M431" s="27"/>
      <c r="N431" s="27">
        <v>41541</v>
      </c>
      <c r="O431" s="27">
        <v>41543</v>
      </c>
      <c r="P431" s="27">
        <v>41544</v>
      </c>
      <c r="Q431" s="42">
        <f t="shared" si="14"/>
        <v>1</v>
      </c>
      <c r="R431" s="1" t="s">
        <v>3921</v>
      </c>
      <c r="S431" s="1">
        <v>136</v>
      </c>
      <c r="T431" s="1" t="s">
        <v>3497</v>
      </c>
      <c r="U431" s="1" t="s">
        <v>3354</v>
      </c>
      <c r="V431" s="1" t="s">
        <v>3354</v>
      </c>
      <c r="W431" s="1" t="s">
        <v>3385</v>
      </c>
      <c r="X431" s="27">
        <v>41543</v>
      </c>
      <c r="Y431" s="1" t="s">
        <v>3336</v>
      </c>
    </row>
    <row r="432" spans="1:25">
      <c r="A432" s="17">
        <v>1</v>
      </c>
      <c r="B432" s="1" t="s">
        <v>237</v>
      </c>
      <c r="C432" s="1" t="s">
        <v>2031</v>
      </c>
      <c r="D432" s="18">
        <v>11487316</v>
      </c>
      <c r="E432" s="16">
        <v>0</v>
      </c>
      <c r="F432" s="1" t="s">
        <v>3331</v>
      </c>
      <c r="G432" s="1" t="s">
        <v>3332</v>
      </c>
      <c r="H432" s="23">
        <v>3</v>
      </c>
      <c r="I432" s="23"/>
      <c r="J432" s="23">
        <v>0</v>
      </c>
      <c r="K432" s="23">
        <v>0</v>
      </c>
      <c r="L432" s="41">
        <v>69245</v>
      </c>
      <c r="M432" s="27"/>
      <c r="N432" s="27">
        <v>41541</v>
      </c>
      <c r="O432" s="27">
        <v>41542</v>
      </c>
      <c r="P432" s="27">
        <v>41547</v>
      </c>
      <c r="Q432" s="42">
        <f t="shared" si="14"/>
        <v>3</v>
      </c>
      <c r="R432" s="1" t="s">
        <v>3922</v>
      </c>
      <c r="S432" s="1">
        <v>889</v>
      </c>
      <c r="T432" s="1" t="s">
        <v>3363</v>
      </c>
      <c r="U432" s="1" t="s">
        <v>3364</v>
      </c>
      <c r="V432" s="1" t="s">
        <v>3365</v>
      </c>
      <c r="W432" s="1" t="s">
        <v>3366</v>
      </c>
      <c r="X432" s="27">
        <v>41544</v>
      </c>
      <c r="Y432" s="1" t="s">
        <v>3336</v>
      </c>
    </row>
    <row r="433" spans="1:25">
      <c r="A433" s="17">
        <v>1</v>
      </c>
      <c r="B433" s="1" t="s">
        <v>238</v>
      </c>
      <c r="C433" s="1" t="s">
        <v>2032</v>
      </c>
      <c r="D433" s="18">
        <v>12585549</v>
      </c>
      <c r="E433" s="16">
        <v>0</v>
      </c>
      <c r="F433" s="1" t="s">
        <v>3331</v>
      </c>
      <c r="G433" s="1" t="s">
        <v>3337</v>
      </c>
      <c r="H433" s="23">
        <v>3</v>
      </c>
      <c r="I433" s="23"/>
      <c r="J433" s="23">
        <v>0</v>
      </c>
      <c r="K433" s="23">
        <v>0</v>
      </c>
      <c r="L433" s="41">
        <v>69245</v>
      </c>
      <c r="M433" s="27"/>
      <c r="N433" s="27">
        <v>41541</v>
      </c>
      <c r="O433" s="27">
        <v>41543</v>
      </c>
      <c r="P433" s="27">
        <v>41544</v>
      </c>
      <c r="Q433" s="42">
        <f t="shared" si="14"/>
        <v>3</v>
      </c>
      <c r="R433" s="1" t="s">
        <v>3923</v>
      </c>
      <c r="S433" s="1">
        <v>329</v>
      </c>
      <c r="T433" s="1" t="s">
        <v>3484</v>
      </c>
      <c r="U433" s="1" t="s">
        <v>3354</v>
      </c>
      <c r="V433" s="1" t="s">
        <v>3364</v>
      </c>
      <c r="W433" s="1" t="s">
        <v>3335</v>
      </c>
      <c r="X433" s="27">
        <v>41547</v>
      </c>
      <c r="Y433" s="1" t="s">
        <v>3336</v>
      </c>
    </row>
    <row r="434" spans="1:25">
      <c r="A434" s="17">
        <v>1</v>
      </c>
      <c r="B434" s="1" t="s">
        <v>239</v>
      </c>
      <c r="C434" s="1" t="s">
        <v>2033</v>
      </c>
      <c r="D434" s="18">
        <v>9918475</v>
      </c>
      <c r="E434" s="16">
        <v>2</v>
      </c>
      <c r="F434" s="1" t="s">
        <v>3331</v>
      </c>
      <c r="G434" s="1" t="s">
        <v>3337</v>
      </c>
      <c r="H434" s="23">
        <v>3</v>
      </c>
      <c r="I434" s="23"/>
      <c r="J434" s="23">
        <v>0</v>
      </c>
      <c r="K434" s="23">
        <v>0</v>
      </c>
      <c r="L434" s="41">
        <v>69255</v>
      </c>
      <c r="M434" s="27"/>
      <c r="N434" s="27">
        <v>41542</v>
      </c>
      <c r="O434" s="27">
        <v>41543</v>
      </c>
      <c r="P434" s="27">
        <v>41547</v>
      </c>
      <c r="Q434" s="42">
        <f t="shared" si="14"/>
        <v>3</v>
      </c>
      <c r="R434" s="1" t="s">
        <v>3924</v>
      </c>
      <c r="S434" s="1">
        <v>2550</v>
      </c>
      <c r="T434" s="53" t="s">
        <v>3377</v>
      </c>
      <c r="U434" s="11" t="s">
        <v>3334</v>
      </c>
      <c r="V434" s="53" t="s">
        <v>3377</v>
      </c>
      <c r="W434" s="1" t="s">
        <v>3378</v>
      </c>
      <c r="X434" s="27">
        <v>41547</v>
      </c>
      <c r="Y434" s="1" t="s">
        <v>3336</v>
      </c>
    </row>
    <row r="435" spans="1:25">
      <c r="A435" s="17">
        <v>1</v>
      </c>
      <c r="B435" s="1" t="s">
        <v>240</v>
      </c>
      <c r="C435" s="1" t="s">
        <v>2034</v>
      </c>
      <c r="D435" s="18">
        <v>15609982</v>
      </c>
      <c r="E435" s="16">
        <v>1</v>
      </c>
      <c r="F435" s="1" t="s">
        <v>3331</v>
      </c>
      <c r="G435" s="1" t="s">
        <v>3332</v>
      </c>
      <c r="H435" s="23">
        <v>3</v>
      </c>
      <c r="I435" s="23"/>
      <c r="J435" s="23">
        <v>0</v>
      </c>
      <c r="K435" s="23">
        <v>0</v>
      </c>
      <c r="L435" s="41">
        <f>23092.57*3</f>
        <v>69277.709999999992</v>
      </c>
      <c r="M435" s="27"/>
      <c r="N435" s="27">
        <v>41548</v>
      </c>
      <c r="O435" s="27">
        <v>41548</v>
      </c>
      <c r="P435" s="27">
        <v>41551</v>
      </c>
      <c r="Q435" s="42">
        <f t="shared" si="14"/>
        <v>4</v>
      </c>
      <c r="R435" s="1" t="s">
        <v>3925</v>
      </c>
      <c r="S435" s="1"/>
      <c r="T435" s="1" t="s">
        <v>3384</v>
      </c>
      <c r="U435" s="8" t="s">
        <v>3384</v>
      </c>
      <c r="V435" s="1" t="s">
        <v>3384</v>
      </c>
      <c r="W435" s="1" t="s">
        <v>3385</v>
      </c>
      <c r="X435" s="27">
        <v>41551</v>
      </c>
      <c r="Y435" s="1" t="s">
        <v>3336</v>
      </c>
    </row>
    <row r="436" spans="1:25">
      <c r="A436" s="17">
        <v>1</v>
      </c>
      <c r="B436" s="1" t="s">
        <v>241</v>
      </c>
      <c r="C436" s="1" t="s">
        <v>2035</v>
      </c>
      <c r="D436" s="18">
        <v>11815419</v>
      </c>
      <c r="E436" s="16">
        <v>3</v>
      </c>
      <c r="F436" s="1" t="s">
        <v>3331</v>
      </c>
      <c r="G436" s="1" t="s">
        <v>3337</v>
      </c>
      <c r="H436" s="23">
        <v>3</v>
      </c>
      <c r="I436" s="23"/>
      <c r="J436" s="23">
        <v>0</v>
      </c>
      <c r="K436" s="23">
        <v>0</v>
      </c>
      <c r="L436" s="41">
        <v>69558</v>
      </c>
      <c r="M436" s="27"/>
      <c r="N436" s="27">
        <v>41548</v>
      </c>
      <c r="O436" s="27">
        <v>41549</v>
      </c>
      <c r="P436" s="27">
        <v>41554</v>
      </c>
      <c r="Q436" s="42">
        <f t="shared" si="14"/>
        <v>3</v>
      </c>
      <c r="R436" s="1" t="s">
        <v>3926</v>
      </c>
      <c r="S436" s="1">
        <v>1765</v>
      </c>
      <c r="T436" s="1" t="s">
        <v>3484</v>
      </c>
      <c r="U436" s="1" t="s">
        <v>3364</v>
      </c>
      <c r="V436" s="1" t="s">
        <v>3364</v>
      </c>
      <c r="W436" s="1" t="s">
        <v>3335</v>
      </c>
      <c r="X436" s="27">
        <v>41551</v>
      </c>
      <c r="Y436" s="1" t="s">
        <v>3336</v>
      </c>
    </row>
    <row r="437" spans="1:25">
      <c r="A437" s="17">
        <v>1</v>
      </c>
      <c r="B437" s="1" t="s">
        <v>242</v>
      </c>
      <c r="C437" s="1" t="s">
        <v>2036</v>
      </c>
      <c r="D437" s="18">
        <v>13198306</v>
      </c>
      <c r="E437" s="16">
        <v>9</v>
      </c>
      <c r="F437" s="1" t="s">
        <v>3331</v>
      </c>
      <c r="G437" s="1" t="s">
        <v>3337</v>
      </c>
      <c r="H437" s="23">
        <v>3</v>
      </c>
      <c r="I437" s="23"/>
      <c r="J437" s="23">
        <v>0</v>
      </c>
      <c r="K437" s="23">
        <v>0</v>
      </c>
      <c r="L437" s="41">
        <f>23092.57*3</f>
        <v>69277.709999999992</v>
      </c>
      <c r="M437" s="27"/>
      <c r="N437" s="27">
        <v>41546</v>
      </c>
      <c r="O437" s="27">
        <v>41548</v>
      </c>
      <c r="P437" s="27">
        <v>41550</v>
      </c>
      <c r="Q437" s="42">
        <f t="shared" si="14"/>
        <v>1</v>
      </c>
      <c r="R437" s="1" t="s">
        <v>3927</v>
      </c>
      <c r="S437" s="1">
        <v>1924</v>
      </c>
      <c r="T437" s="1" t="s">
        <v>3484</v>
      </c>
      <c r="U437" s="1" t="s">
        <v>3364</v>
      </c>
      <c r="V437" s="1" t="s">
        <v>3364</v>
      </c>
      <c r="W437" s="1" t="s">
        <v>3335</v>
      </c>
      <c r="X437" s="27">
        <v>41548</v>
      </c>
      <c r="Y437" s="1" t="s">
        <v>3336</v>
      </c>
    </row>
    <row r="438" spans="1:25">
      <c r="A438" s="17">
        <v>1</v>
      </c>
      <c r="B438" s="1" t="s">
        <v>243</v>
      </c>
      <c r="C438" s="1" t="s">
        <v>2037</v>
      </c>
      <c r="D438" s="18">
        <v>14667408</v>
      </c>
      <c r="E438" s="16">
        <v>9</v>
      </c>
      <c r="F438" s="1" t="s">
        <v>3331</v>
      </c>
      <c r="G438" s="1" t="s">
        <v>3332</v>
      </c>
      <c r="H438" s="54">
        <v>3</v>
      </c>
      <c r="I438" s="54"/>
      <c r="J438" s="54">
        <v>0</v>
      </c>
      <c r="K438" s="54">
        <v>0</v>
      </c>
      <c r="L438" s="41">
        <v>69287</v>
      </c>
      <c r="M438" s="27"/>
      <c r="N438" s="27">
        <v>41543</v>
      </c>
      <c r="O438" s="27">
        <v>41550</v>
      </c>
      <c r="P438" s="27">
        <v>41555</v>
      </c>
      <c r="Q438" s="42">
        <f t="shared" si="14"/>
        <v>2</v>
      </c>
      <c r="R438" s="1" t="s">
        <v>3928</v>
      </c>
      <c r="S438" s="1">
        <v>345</v>
      </c>
      <c r="T438" s="53" t="s">
        <v>3377</v>
      </c>
      <c r="U438" s="11" t="s">
        <v>3334</v>
      </c>
      <c r="V438" s="53" t="s">
        <v>3377</v>
      </c>
      <c r="W438" s="1" t="s">
        <v>3378</v>
      </c>
      <c r="X438" s="27">
        <v>41551</v>
      </c>
      <c r="Y438" s="1" t="s">
        <v>3336</v>
      </c>
    </row>
    <row r="439" spans="1:25">
      <c r="A439" s="17">
        <v>1</v>
      </c>
      <c r="B439" s="1" t="s">
        <v>244</v>
      </c>
      <c r="C439" s="1" t="s">
        <v>2038</v>
      </c>
      <c r="D439" s="18">
        <v>15893498</v>
      </c>
      <c r="E439" s="16">
        <v>1</v>
      </c>
      <c r="F439" s="1" t="s">
        <v>3331</v>
      </c>
      <c r="G439" s="1" t="s">
        <v>3332</v>
      </c>
      <c r="H439" s="23">
        <v>3</v>
      </c>
      <c r="I439" s="23"/>
      <c r="J439" s="23">
        <v>0</v>
      </c>
      <c r="K439" s="23">
        <v>0</v>
      </c>
      <c r="L439" s="41">
        <f>23091.03*3</f>
        <v>69273.09</v>
      </c>
      <c r="M439" s="27"/>
      <c r="N439" s="27">
        <v>41543</v>
      </c>
      <c r="O439" s="27">
        <v>41547</v>
      </c>
      <c r="P439" s="27">
        <v>41550</v>
      </c>
      <c r="Q439" s="42">
        <f t="shared" si="14"/>
        <v>3</v>
      </c>
      <c r="R439" s="1" t="s">
        <v>3929</v>
      </c>
      <c r="S439" s="1">
        <v>4055</v>
      </c>
      <c r="T439" s="1" t="s">
        <v>3576</v>
      </c>
      <c r="U439" s="1" t="s">
        <v>3364</v>
      </c>
      <c r="V439" s="1" t="s">
        <v>3576</v>
      </c>
      <c r="W439" s="1" t="s">
        <v>3378</v>
      </c>
      <c r="X439" s="27">
        <v>41549</v>
      </c>
      <c r="Y439" s="1" t="s">
        <v>3336</v>
      </c>
    </row>
    <row r="440" spans="1:25">
      <c r="A440" s="17">
        <v>1</v>
      </c>
      <c r="B440" s="1" t="s">
        <v>245</v>
      </c>
      <c r="C440" s="1" t="s">
        <v>2039</v>
      </c>
      <c r="D440" s="18">
        <v>15486597</v>
      </c>
      <c r="E440" s="16">
        <v>7</v>
      </c>
      <c r="F440" s="1" t="s">
        <v>3331</v>
      </c>
      <c r="G440" s="1" t="s">
        <v>3337</v>
      </c>
      <c r="H440" s="23">
        <v>3</v>
      </c>
      <c r="I440" s="23"/>
      <c r="J440" s="23">
        <v>0</v>
      </c>
      <c r="K440" s="23">
        <v>0</v>
      </c>
      <c r="L440" s="41">
        <v>69287</v>
      </c>
      <c r="M440" s="27"/>
      <c r="N440" s="27">
        <v>41550</v>
      </c>
      <c r="O440" s="27">
        <v>41550</v>
      </c>
      <c r="P440" s="27">
        <v>41555</v>
      </c>
      <c r="Q440" s="42">
        <f t="shared" si="14"/>
        <v>3</v>
      </c>
      <c r="R440" s="1" t="s">
        <v>3930</v>
      </c>
      <c r="S440" s="1">
        <v>1330</v>
      </c>
      <c r="T440" s="1" t="s">
        <v>3334</v>
      </c>
      <c r="U440" s="1" t="s">
        <v>3344</v>
      </c>
      <c r="V440" s="1" t="s">
        <v>3344</v>
      </c>
      <c r="W440" s="1" t="s">
        <v>3345</v>
      </c>
      <c r="X440" s="27">
        <v>41554</v>
      </c>
      <c r="Y440" s="1" t="s">
        <v>3336</v>
      </c>
    </row>
    <row r="441" spans="1:25">
      <c r="A441" s="17">
        <v>1</v>
      </c>
      <c r="B441" s="1" t="s">
        <v>246</v>
      </c>
      <c r="C441" s="1" t="s">
        <v>2040</v>
      </c>
      <c r="D441" s="18">
        <v>15422976</v>
      </c>
      <c r="E441" s="16">
        <v>0</v>
      </c>
      <c r="F441" s="1" t="s">
        <v>3331</v>
      </c>
      <c r="G441" s="1" t="s">
        <v>3332</v>
      </c>
      <c r="H441" s="23">
        <v>3</v>
      </c>
      <c r="I441" s="23"/>
      <c r="J441" s="23">
        <v>0</v>
      </c>
      <c r="K441" s="23">
        <v>0</v>
      </c>
      <c r="L441" s="41">
        <v>69292</v>
      </c>
      <c r="M441" s="27"/>
      <c r="N441" s="27">
        <v>41551</v>
      </c>
      <c r="O441" s="27">
        <v>41551</v>
      </c>
      <c r="P441" s="27">
        <v>41556</v>
      </c>
      <c r="Q441" s="42">
        <f t="shared" si="14"/>
        <v>4</v>
      </c>
      <c r="R441" s="1" t="s">
        <v>3931</v>
      </c>
      <c r="S441" s="1">
        <v>1921</v>
      </c>
      <c r="T441" s="1" t="s">
        <v>3883</v>
      </c>
      <c r="U441" s="1" t="s">
        <v>3354</v>
      </c>
      <c r="V441" s="1" t="s">
        <v>3400</v>
      </c>
      <c r="W441" s="1" t="s">
        <v>3355</v>
      </c>
      <c r="X441" s="27">
        <v>41556</v>
      </c>
      <c r="Y441" s="1" t="s">
        <v>3336</v>
      </c>
    </row>
    <row r="442" spans="1:25">
      <c r="A442" s="17">
        <v>1</v>
      </c>
      <c r="B442" s="1" t="s">
        <v>247</v>
      </c>
      <c r="C442" s="1" t="s">
        <v>2041</v>
      </c>
      <c r="D442" s="18">
        <v>6282460</v>
      </c>
      <c r="E442" s="128">
        <v>3</v>
      </c>
      <c r="F442" s="1" t="s">
        <v>3331</v>
      </c>
      <c r="G442" s="1" t="s">
        <v>3332</v>
      </c>
      <c r="H442" s="23">
        <v>3</v>
      </c>
      <c r="I442" s="23"/>
      <c r="J442" s="23">
        <v>0</v>
      </c>
      <c r="K442" s="23">
        <v>0</v>
      </c>
      <c r="L442" s="41"/>
      <c r="M442" s="27"/>
      <c r="N442" s="27">
        <v>41544</v>
      </c>
      <c r="O442" s="1"/>
      <c r="P442" s="1"/>
      <c r="Q442" s="42">
        <f t="shared" si="14"/>
        <v>0</v>
      </c>
      <c r="R442" s="1" t="s">
        <v>3932</v>
      </c>
      <c r="S442" s="1">
        <v>446</v>
      </c>
      <c r="T442" s="1" t="s">
        <v>3358</v>
      </c>
      <c r="U442" s="1"/>
      <c r="V442" s="1"/>
      <c r="W442" s="1"/>
      <c r="X442" s="1"/>
      <c r="Y442" s="1" t="s">
        <v>3405</v>
      </c>
    </row>
    <row r="443" spans="1:25">
      <c r="A443" s="17">
        <v>1</v>
      </c>
      <c r="B443" s="1" t="s">
        <v>248</v>
      </c>
      <c r="C443" s="1" t="s">
        <v>2042</v>
      </c>
      <c r="D443" s="18">
        <v>9667575</v>
      </c>
      <c r="E443" s="16" t="s">
        <v>3319</v>
      </c>
      <c r="F443" s="1" t="s">
        <v>3331</v>
      </c>
      <c r="G443" s="1" t="s">
        <v>3337</v>
      </c>
      <c r="H443" s="23">
        <v>3</v>
      </c>
      <c r="I443" s="23"/>
      <c r="J443" s="23">
        <v>0</v>
      </c>
      <c r="K443" s="23">
        <v>0</v>
      </c>
      <c r="L443" s="41">
        <v>69393</v>
      </c>
      <c r="M443" s="27"/>
      <c r="N443" s="27">
        <v>41562</v>
      </c>
      <c r="O443" s="27">
        <v>41563</v>
      </c>
      <c r="P443" s="27">
        <v>41568</v>
      </c>
      <c r="Q443" s="42">
        <f t="shared" si="14"/>
        <v>4</v>
      </c>
      <c r="R443" s="1" t="s">
        <v>3933</v>
      </c>
      <c r="S443" s="1">
        <v>91</v>
      </c>
      <c r="T443" s="1" t="s">
        <v>3334</v>
      </c>
      <c r="U443" s="1" t="s">
        <v>3344</v>
      </c>
      <c r="V443" s="1" t="s">
        <v>3344</v>
      </c>
      <c r="W443" s="1" t="s">
        <v>3345</v>
      </c>
      <c r="X443" s="27">
        <v>41568</v>
      </c>
      <c r="Y443" s="1" t="s">
        <v>3336</v>
      </c>
    </row>
    <row r="444" spans="1:25">
      <c r="A444" s="17">
        <v>1</v>
      </c>
      <c r="B444" s="4" t="s">
        <v>249</v>
      </c>
      <c r="C444" s="4" t="s">
        <v>2043</v>
      </c>
      <c r="D444" s="19">
        <v>14655460</v>
      </c>
      <c r="E444" s="20">
        <v>1</v>
      </c>
      <c r="F444" s="4" t="s">
        <v>3331</v>
      </c>
      <c r="G444" s="4" t="s">
        <v>3332</v>
      </c>
      <c r="H444" s="23">
        <v>3</v>
      </c>
      <c r="I444" s="23"/>
      <c r="J444" s="23">
        <v>0</v>
      </c>
      <c r="K444" s="23">
        <v>0</v>
      </c>
      <c r="L444" s="59"/>
      <c r="M444" s="56"/>
      <c r="N444" s="56">
        <v>41548</v>
      </c>
      <c r="O444" s="4"/>
      <c r="P444" s="4"/>
      <c r="Q444" s="42">
        <f t="shared" si="14"/>
        <v>0</v>
      </c>
      <c r="R444" s="4" t="s">
        <v>3934</v>
      </c>
      <c r="S444" s="4">
        <v>489</v>
      </c>
      <c r="T444" s="4" t="s">
        <v>3431</v>
      </c>
      <c r="U444" s="4" t="s">
        <v>3431</v>
      </c>
      <c r="V444" s="4" t="s">
        <v>3431</v>
      </c>
      <c r="W444" s="4" t="s">
        <v>3432</v>
      </c>
      <c r="X444" s="4"/>
      <c r="Y444" s="4" t="s">
        <v>3405</v>
      </c>
    </row>
    <row r="445" spans="1:25">
      <c r="A445" s="17">
        <v>1</v>
      </c>
      <c r="B445" s="1" t="s">
        <v>250</v>
      </c>
      <c r="C445" s="1" t="s">
        <v>2044</v>
      </c>
      <c r="D445" s="1">
        <v>12887222</v>
      </c>
      <c r="E445" s="16">
        <v>1</v>
      </c>
      <c r="F445" s="1" t="s">
        <v>3331</v>
      </c>
      <c r="G445" s="1" t="s">
        <v>3337</v>
      </c>
      <c r="H445" s="23">
        <v>3</v>
      </c>
      <c r="I445" s="23"/>
      <c r="J445" s="23">
        <v>0</v>
      </c>
      <c r="K445" s="23">
        <v>0</v>
      </c>
      <c r="L445" s="41">
        <v>69282</v>
      </c>
      <c r="M445" s="27"/>
      <c r="N445" s="27">
        <v>41548</v>
      </c>
      <c r="O445" s="27">
        <v>41549</v>
      </c>
      <c r="P445" s="27">
        <v>41554</v>
      </c>
      <c r="Q445" s="42">
        <f t="shared" si="14"/>
        <v>4</v>
      </c>
      <c r="R445" s="1" t="s">
        <v>3935</v>
      </c>
      <c r="S445" s="1">
        <v>7471</v>
      </c>
      <c r="T445" s="1" t="s">
        <v>3365</v>
      </c>
      <c r="U445" s="11" t="s">
        <v>3334</v>
      </c>
      <c r="V445" s="1" t="s">
        <v>3365</v>
      </c>
      <c r="W445" s="1" t="s">
        <v>3366</v>
      </c>
      <c r="X445" s="27">
        <v>41554</v>
      </c>
      <c r="Y445" s="1" t="s">
        <v>3336</v>
      </c>
    </row>
    <row r="446" spans="1:25">
      <c r="A446" s="17">
        <v>1</v>
      </c>
      <c r="B446" s="1" t="s">
        <v>251</v>
      </c>
      <c r="C446" s="1" t="s">
        <v>2045</v>
      </c>
      <c r="D446" s="1">
        <v>12656639</v>
      </c>
      <c r="E446" s="16">
        <v>5</v>
      </c>
      <c r="F446" s="1" t="s">
        <v>3331</v>
      </c>
      <c r="G446" s="1" t="s">
        <v>3332</v>
      </c>
      <c r="H446" s="23">
        <v>3</v>
      </c>
      <c r="I446" s="23"/>
      <c r="J446" s="23">
        <v>0</v>
      </c>
      <c r="K446" s="23">
        <v>0</v>
      </c>
      <c r="L446" s="41">
        <v>69287</v>
      </c>
      <c r="M446" s="27"/>
      <c r="N446" s="27">
        <v>41548</v>
      </c>
      <c r="O446" s="27">
        <v>41550</v>
      </c>
      <c r="P446" s="27">
        <v>41556</v>
      </c>
      <c r="Q446" s="42">
        <f t="shared" si="14"/>
        <v>4</v>
      </c>
      <c r="R446" s="1" t="s">
        <v>3936</v>
      </c>
      <c r="S446" s="1">
        <v>2017</v>
      </c>
      <c r="T446" s="1" t="s">
        <v>3528</v>
      </c>
      <c r="U446" s="8" t="s">
        <v>3334</v>
      </c>
      <c r="V446" s="1" t="s">
        <v>3528</v>
      </c>
      <c r="W446" s="1" t="s">
        <v>3385</v>
      </c>
      <c r="X446" s="27">
        <v>41555</v>
      </c>
      <c r="Y446" s="1" t="s">
        <v>3336</v>
      </c>
    </row>
    <row r="447" spans="1:25">
      <c r="A447" s="17">
        <v>1</v>
      </c>
      <c r="B447" s="1" t="s">
        <v>252</v>
      </c>
      <c r="C447" s="1" t="s">
        <v>2046</v>
      </c>
      <c r="D447" s="1">
        <v>14025585</v>
      </c>
      <c r="E447" s="16">
        <v>8</v>
      </c>
      <c r="F447" s="1" t="s">
        <v>3331</v>
      </c>
      <c r="G447" s="1" t="s">
        <v>3337</v>
      </c>
      <c r="H447" s="23">
        <v>3</v>
      </c>
      <c r="I447" s="23"/>
      <c r="J447" s="23">
        <v>0</v>
      </c>
      <c r="K447" s="23">
        <v>0</v>
      </c>
      <c r="L447" s="41">
        <v>69278</v>
      </c>
      <c r="M447" s="27"/>
      <c r="N447" s="27">
        <v>41548</v>
      </c>
      <c r="O447" s="27">
        <v>41548</v>
      </c>
      <c r="P447" s="27">
        <v>41550</v>
      </c>
      <c r="Q447" s="42">
        <f t="shared" si="14"/>
        <v>2</v>
      </c>
      <c r="R447" s="1" t="s">
        <v>3937</v>
      </c>
      <c r="S447" s="1">
        <v>306</v>
      </c>
      <c r="T447" s="1" t="s">
        <v>3484</v>
      </c>
      <c r="U447" s="1" t="s">
        <v>3364</v>
      </c>
      <c r="V447" s="1" t="s">
        <v>3364</v>
      </c>
      <c r="W447" s="1" t="s">
        <v>3335</v>
      </c>
      <c r="X447" s="27">
        <v>41549</v>
      </c>
      <c r="Y447" s="1" t="s">
        <v>3336</v>
      </c>
    </row>
    <row r="448" spans="1:25">
      <c r="A448" s="17">
        <v>1</v>
      </c>
      <c r="B448" s="1" t="s">
        <v>253</v>
      </c>
      <c r="C448" s="1" t="s">
        <v>2047</v>
      </c>
      <c r="D448" s="1">
        <v>9484625</v>
      </c>
      <c r="E448" s="16">
        <v>0</v>
      </c>
      <c r="F448" s="1" t="s">
        <v>3331</v>
      </c>
      <c r="G448" s="1" t="s">
        <v>3332</v>
      </c>
      <c r="H448" s="23">
        <v>3</v>
      </c>
      <c r="I448" s="23"/>
      <c r="J448" s="23">
        <v>0</v>
      </c>
      <c r="K448" s="23">
        <v>0</v>
      </c>
      <c r="L448" s="41">
        <v>69296</v>
      </c>
      <c r="M448" s="27"/>
      <c r="N448" s="27">
        <v>41549</v>
      </c>
      <c r="O448" s="27">
        <v>41552</v>
      </c>
      <c r="P448" s="27">
        <v>41557</v>
      </c>
      <c r="Q448" s="42">
        <f t="shared" si="14"/>
        <v>3</v>
      </c>
      <c r="R448" s="1" t="s">
        <v>3938</v>
      </c>
      <c r="S448" s="1">
        <v>7652</v>
      </c>
      <c r="T448" s="1" t="s">
        <v>3390</v>
      </c>
      <c r="U448" s="1" t="s">
        <v>3364</v>
      </c>
      <c r="V448" s="1" t="s">
        <v>3391</v>
      </c>
      <c r="W448" s="1" t="s">
        <v>3378</v>
      </c>
      <c r="X448" s="27">
        <v>41556</v>
      </c>
      <c r="Y448" s="1" t="s">
        <v>3336</v>
      </c>
    </row>
    <row r="449" spans="1:25">
      <c r="A449" s="17">
        <v>1</v>
      </c>
      <c r="B449" s="1" t="s">
        <v>254</v>
      </c>
      <c r="C449" s="1" t="s">
        <v>2048</v>
      </c>
      <c r="D449" s="1">
        <v>10692053</v>
      </c>
      <c r="E449" s="16">
        <v>2</v>
      </c>
      <c r="F449" s="1" t="s">
        <v>3331</v>
      </c>
      <c r="G449" s="1" t="s">
        <v>3337</v>
      </c>
      <c r="H449" s="23">
        <v>3</v>
      </c>
      <c r="I449" s="23"/>
      <c r="J449" s="23">
        <v>0</v>
      </c>
      <c r="K449" s="23">
        <v>0</v>
      </c>
      <c r="L449" s="41">
        <v>69287</v>
      </c>
      <c r="M449" s="27"/>
      <c r="N449" s="27">
        <v>41549</v>
      </c>
      <c r="O449" s="27">
        <v>41550</v>
      </c>
      <c r="P449" s="27">
        <v>41555</v>
      </c>
      <c r="Q449" s="42">
        <f t="shared" si="14"/>
        <v>4</v>
      </c>
      <c r="R449" s="1" t="s">
        <v>3939</v>
      </c>
      <c r="S449" s="1">
        <v>340</v>
      </c>
      <c r="T449" s="1" t="s">
        <v>3334</v>
      </c>
      <c r="U449" s="1" t="s">
        <v>3344</v>
      </c>
      <c r="V449" s="1" t="s">
        <v>3344</v>
      </c>
      <c r="W449" s="1" t="s">
        <v>3345</v>
      </c>
      <c r="X449" s="27">
        <v>41555</v>
      </c>
      <c r="Y449" s="1" t="s">
        <v>3336</v>
      </c>
    </row>
    <row r="450" spans="1:25">
      <c r="A450" s="17">
        <v>1</v>
      </c>
      <c r="B450" s="1" t="s">
        <v>255</v>
      </c>
      <c r="C450" s="1" t="s">
        <v>2049</v>
      </c>
      <c r="D450" s="1">
        <v>10355090</v>
      </c>
      <c r="E450" s="16">
        <v>4</v>
      </c>
      <c r="F450" s="1" t="s">
        <v>3331</v>
      </c>
      <c r="G450" s="1" t="s">
        <v>3337</v>
      </c>
      <c r="H450" s="23">
        <v>3</v>
      </c>
      <c r="I450" s="23"/>
      <c r="J450" s="23">
        <v>0</v>
      </c>
      <c r="K450" s="23">
        <v>0</v>
      </c>
      <c r="L450" s="41">
        <v>69287</v>
      </c>
      <c r="M450" s="27"/>
      <c r="N450" s="27">
        <v>41549</v>
      </c>
      <c r="O450" s="27">
        <v>41550</v>
      </c>
      <c r="P450" s="27">
        <v>41555</v>
      </c>
      <c r="Q450" s="42">
        <f t="shared" si="14"/>
        <v>3</v>
      </c>
      <c r="R450" s="1" t="s">
        <v>3940</v>
      </c>
      <c r="S450" s="1">
        <v>960</v>
      </c>
      <c r="T450" s="51" t="s">
        <v>3340</v>
      </c>
      <c r="U450" s="8" t="s">
        <v>3334</v>
      </c>
      <c r="V450" s="8" t="s">
        <v>3340</v>
      </c>
      <c r="W450" s="1" t="s">
        <v>3341</v>
      </c>
      <c r="X450" s="27">
        <v>41554</v>
      </c>
      <c r="Y450" s="1" t="s">
        <v>3336</v>
      </c>
    </row>
    <row r="451" spans="1:25">
      <c r="A451" s="17">
        <v>1</v>
      </c>
      <c r="B451" s="1" t="s">
        <v>256</v>
      </c>
      <c r="C451" s="1" t="s">
        <v>2050</v>
      </c>
      <c r="D451" s="1">
        <v>12584331</v>
      </c>
      <c r="E451" s="16" t="s">
        <v>3319</v>
      </c>
      <c r="F451" s="1" t="s">
        <v>3331</v>
      </c>
      <c r="G451" s="1" t="s">
        <v>3332</v>
      </c>
      <c r="H451" s="23">
        <v>3</v>
      </c>
      <c r="I451" s="23"/>
      <c r="J451" s="23">
        <v>0</v>
      </c>
      <c r="K451" s="23">
        <v>0</v>
      </c>
      <c r="L451" s="41">
        <v>69305</v>
      </c>
      <c r="M451" s="27"/>
      <c r="N451" s="27">
        <v>41550</v>
      </c>
      <c r="O451" s="27">
        <v>41554</v>
      </c>
      <c r="P451" s="27">
        <v>41557</v>
      </c>
      <c r="Q451" s="42">
        <f t="shared" si="14"/>
        <v>3</v>
      </c>
      <c r="R451" s="1" t="s">
        <v>3941</v>
      </c>
      <c r="S451" s="1">
        <v>9327</v>
      </c>
      <c r="T451" s="1" t="s">
        <v>3404</v>
      </c>
      <c r="U451" s="1" t="s">
        <v>3364</v>
      </c>
      <c r="V451" s="1" t="s">
        <v>3364</v>
      </c>
      <c r="W451" s="1" t="s">
        <v>3335</v>
      </c>
      <c r="X451" s="27">
        <v>41556</v>
      </c>
      <c r="Y451" s="1" t="s">
        <v>3336</v>
      </c>
    </row>
    <row r="452" spans="1:25">
      <c r="A452" s="17">
        <v>1</v>
      </c>
      <c r="B452" s="1" t="s">
        <v>257</v>
      </c>
      <c r="C452" s="1" t="s">
        <v>2051</v>
      </c>
      <c r="D452" s="1">
        <v>6942273</v>
      </c>
      <c r="E452" s="16" t="s">
        <v>3319</v>
      </c>
      <c r="F452" s="1" t="s">
        <v>3331</v>
      </c>
      <c r="G452" s="1" t="s">
        <v>3332</v>
      </c>
      <c r="H452" s="23">
        <v>3</v>
      </c>
      <c r="I452" s="23"/>
      <c r="J452" s="23">
        <v>0</v>
      </c>
      <c r="K452" s="23">
        <v>0</v>
      </c>
      <c r="L452" s="41">
        <v>69326</v>
      </c>
      <c r="M452" s="27"/>
      <c r="N452" s="27">
        <v>41557</v>
      </c>
      <c r="O452" s="27">
        <v>41557</v>
      </c>
      <c r="P452" s="27">
        <v>41562</v>
      </c>
      <c r="Q452" s="42">
        <f t="shared" si="14"/>
        <v>5</v>
      </c>
      <c r="R452" s="1" t="s">
        <v>3942</v>
      </c>
      <c r="S452" s="1">
        <v>2432</v>
      </c>
      <c r="T452" s="1" t="s">
        <v>3334</v>
      </c>
      <c r="U452" s="1" t="s">
        <v>3344</v>
      </c>
      <c r="V452" s="1" t="s">
        <v>3344</v>
      </c>
      <c r="W452" s="1" t="s">
        <v>3345</v>
      </c>
      <c r="X452" s="27">
        <v>41563</v>
      </c>
      <c r="Y452" s="1" t="s">
        <v>3336</v>
      </c>
    </row>
    <row r="453" spans="1:25">
      <c r="A453" s="17">
        <v>1</v>
      </c>
      <c r="B453" s="1" t="s">
        <v>258</v>
      </c>
      <c r="C453" s="1" t="s">
        <v>2052</v>
      </c>
      <c r="D453" s="1">
        <v>14463487</v>
      </c>
      <c r="E453" s="16" t="s">
        <v>3319</v>
      </c>
      <c r="F453" s="1" t="s">
        <v>3331</v>
      </c>
      <c r="G453" s="1" t="s">
        <v>3332</v>
      </c>
      <c r="H453" s="23">
        <v>3</v>
      </c>
      <c r="I453" s="23"/>
      <c r="J453" s="23">
        <v>0</v>
      </c>
      <c r="K453" s="23">
        <v>0</v>
      </c>
      <c r="L453" s="41">
        <v>69305</v>
      </c>
      <c r="M453" s="27"/>
      <c r="N453" s="27">
        <v>41554</v>
      </c>
      <c r="O453" s="27">
        <v>41554</v>
      </c>
      <c r="P453" s="27">
        <v>41557</v>
      </c>
      <c r="Q453" s="42">
        <f t="shared" si="14"/>
        <v>4</v>
      </c>
      <c r="R453" s="1" t="s">
        <v>3943</v>
      </c>
      <c r="S453" s="1">
        <v>5072</v>
      </c>
      <c r="T453" s="1" t="s">
        <v>3363</v>
      </c>
      <c r="U453" s="1" t="s">
        <v>3364</v>
      </c>
      <c r="V453" s="1" t="s">
        <v>3365</v>
      </c>
      <c r="W453" s="1" t="s">
        <v>3366</v>
      </c>
      <c r="X453" s="27">
        <v>41557</v>
      </c>
      <c r="Y453" s="1" t="s">
        <v>3336</v>
      </c>
    </row>
    <row r="454" spans="1:25">
      <c r="A454" s="17">
        <v>1</v>
      </c>
      <c r="B454" s="1" t="s">
        <v>259</v>
      </c>
      <c r="C454" s="1" t="s">
        <v>2053</v>
      </c>
      <c r="D454" s="1">
        <v>12060275</v>
      </c>
      <c r="E454" s="16">
        <v>6</v>
      </c>
      <c r="F454" s="1" t="s">
        <v>3331</v>
      </c>
      <c r="G454" s="1" t="s">
        <v>3337</v>
      </c>
      <c r="H454" s="23">
        <v>3</v>
      </c>
      <c r="I454" s="23"/>
      <c r="J454" s="23">
        <v>0</v>
      </c>
      <c r="K454" s="23">
        <v>0</v>
      </c>
      <c r="L454" s="41">
        <v>69305</v>
      </c>
      <c r="M454" s="27"/>
      <c r="N454" s="27">
        <v>41550</v>
      </c>
      <c r="O454" s="27">
        <v>41554</v>
      </c>
      <c r="P454" s="27">
        <v>41557</v>
      </c>
      <c r="Q454" s="42">
        <f t="shared" si="14"/>
        <v>4</v>
      </c>
      <c r="R454" s="1" t="s">
        <v>3944</v>
      </c>
      <c r="S454" s="1">
        <v>1005</v>
      </c>
      <c r="T454" s="51" t="s">
        <v>3340</v>
      </c>
      <c r="U454" s="8" t="s">
        <v>3334</v>
      </c>
      <c r="V454" s="8" t="s">
        <v>3340</v>
      </c>
      <c r="W454" s="1" t="s">
        <v>3341</v>
      </c>
      <c r="X454" s="27">
        <v>41557</v>
      </c>
      <c r="Y454" s="1" t="s">
        <v>3336</v>
      </c>
    </row>
    <row r="455" spans="1:25">
      <c r="A455" s="17">
        <v>1</v>
      </c>
      <c r="B455" s="1" t="s">
        <v>260</v>
      </c>
      <c r="C455" s="1" t="s">
        <v>2054</v>
      </c>
      <c r="D455" s="1">
        <v>12153398</v>
      </c>
      <c r="E455" s="16">
        <v>7</v>
      </c>
      <c r="F455" s="1" t="s">
        <v>3331</v>
      </c>
      <c r="G455" s="1" t="s">
        <v>3337</v>
      </c>
      <c r="H455" s="23">
        <v>3</v>
      </c>
      <c r="I455" s="23"/>
      <c r="J455" s="23">
        <v>0</v>
      </c>
      <c r="K455" s="23">
        <v>0</v>
      </c>
      <c r="L455" s="41">
        <v>69292</v>
      </c>
      <c r="M455" s="27"/>
      <c r="N455" s="27">
        <v>41555</v>
      </c>
      <c r="O455" s="27">
        <v>41555</v>
      </c>
      <c r="P455" s="27">
        <v>41558</v>
      </c>
      <c r="Q455" s="42">
        <f t="shared" si="14"/>
        <v>4</v>
      </c>
      <c r="R455" s="1" t="s">
        <v>3945</v>
      </c>
      <c r="S455" s="1">
        <v>8916</v>
      </c>
      <c r="T455" s="1" t="s">
        <v>3358</v>
      </c>
      <c r="U455" s="11" t="s">
        <v>3334</v>
      </c>
      <c r="V455" s="11" t="s">
        <v>3358</v>
      </c>
      <c r="W455" s="1" t="s">
        <v>3335</v>
      </c>
      <c r="X455" s="27">
        <v>41558</v>
      </c>
      <c r="Y455" s="1" t="s">
        <v>3336</v>
      </c>
    </row>
    <row r="456" spans="1:25">
      <c r="A456" s="17">
        <v>1</v>
      </c>
      <c r="B456" s="1" t="s">
        <v>261</v>
      </c>
      <c r="C456" s="1" t="s">
        <v>2055</v>
      </c>
      <c r="D456" s="1">
        <v>15329439</v>
      </c>
      <c r="E456" s="16">
        <v>9</v>
      </c>
      <c r="F456" s="1" t="s">
        <v>3331</v>
      </c>
      <c r="G456" s="1" t="s">
        <v>3332</v>
      </c>
      <c r="H456" s="23">
        <v>3</v>
      </c>
      <c r="I456" s="23"/>
      <c r="J456" s="23">
        <v>0</v>
      </c>
      <c r="K456" s="23">
        <v>0</v>
      </c>
      <c r="L456" s="41">
        <v>69292</v>
      </c>
      <c r="M456" s="27"/>
      <c r="N456" s="27">
        <v>41551</v>
      </c>
      <c r="O456" s="27">
        <v>41551</v>
      </c>
      <c r="P456" s="27">
        <v>41556</v>
      </c>
      <c r="Q456" s="42">
        <f t="shared" si="14"/>
        <v>5</v>
      </c>
      <c r="R456" s="1" t="s">
        <v>3946</v>
      </c>
      <c r="S456" s="1">
        <v>2676</v>
      </c>
      <c r="T456" s="1" t="s">
        <v>3334</v>
      </c>
      <c r="U456" s="1" t="s">
        <v>3344</v>
      </c>
      <c r="V456" s="1" t="s">
        <v>3344</v>
      </c>
      <c r="W456" s="1" t="s">
        <v>3345</v>
      </c>
      <c r="X456" s="27">
        <v>41557</v>
      </c>
      <c r="Y456" s="1" t="s">
        <v>3336</v>
      </c>
    </row>
    <row r="457" spans="1:25">
      <c r="A457" s="17">
        <v>1</v>
      </c>
      <c r="B457" s="1" t="s">
        <v>262</v>
      </c>
      <c r="C457" s="1" t="s">
        <v>2056</v>
      </c>
      <c r="D457" s="1">
        <v>6572523</v>
      </c>
      <c r="E457" s="16">
        <v>0</v>
      </c>
      <c r="F457" s="1" t="s">
        <v>3331</v>
      </c>
      <c r="G457" s="1" t="s">
        <v>3337</v>
      </c>
      <c r="H457" s="23">
        <v>3</v>
      </c>
      <c r="I457" s="23"/>
      <c r="J457" s="23">
        <v>0</v>
      </c>
      <c r="K457" s="23">
        <v>0</v>
      </c>
      <c r="L457" s="41">
        <v>69315</v>
      </c>
      <c r="M457" s="27"/>
      <c r="N457" s="27">
        <v>41551</v>
      </c>
      <c r="O457" s="27">
        <v>41556</v>
      </c>
      <c r="P457" s="27">
        <v>41561</v>
      </c>
      <c r="Q457" s="42">
        <f t="shared" si="14"/>
        <v>4</v>
      </c>
      <c r="R457" s="1" t="s">
        <v>3947</v>
      </c>
      <c r="S457" s="1">
        <v>1710</v>
      </c>
      <c r="T457" s="1" t="s">
        <v>3576</v>
      </c>
      <c r="U457" s="1" t="s">
        <v>3364</v>
      </c>
      <c r="V457" s="1" t="s">
        <v>3576</v>
      </c>
      <c r="W457" s="1" t="s">
        <v>3378</v>
      </c>
      <c r="X457" s="27">
        <v>41561</v>
      </c>
      <c r="Y457" s="1" t="s">
        <v>3336</v>
      </c>
    </row>
    <row r="458" spans="1:25">
      <c r="A458" s="17">
        <v>1</v>
      </c>
      <c r="B458" s="1" t="s">
        <v>263</v>
      </c>
      <c r="C458" s="1" t="s">
        <v>2057</v>
      </c>
      <c r="D458" s="133">
        <v>15337801</v>
      </c>
      <c r="E458" s="128">
        <v>0</v>
      </c>
      <c r="F458" s="1" t="s">
        <v>3331</v>
      </c>
      <c r="G458" s="1" t="s">
        <v>3332</v>
      </c>
      <c r="H458" s="23">
        <v>3</v>
      </c>
      <c r="I458" s="23"/>
      <c r="J458" s="23">
        <v>0</v>
      </c>
      <c r="K458" s="23">
        <v>0</v>
      </c>
      <c r="L458" s="41">
        <v>69292</v>
      </c>
      <c r="M458" s="27"/>
      <c r="N458" s="27">
        <v>41551</v>
      </c>
      <c r="O458" s="27">
        <v>41551</v>
      </c>
      <c r="P458" s="27">
        <v>41556</v>
      </c>
      <c r="Q458" s="42">
        <f t="shared" si="14"/>
        <v>3</v>
      </c>
      <c r="R458" s="1" t="s">
        <v>3948</v>
      </c>
      <c r="S458" s="1"/>
      <c r="T458" s="1" t="s">
        <v>3883</v>
      </c>
      <c r="U458" s="1" t="s">
        <v>3354</v>
      </c>
      <c r="V458" s="1" t="s">
        <v>3400</v>
      </c>
      <c r="W458" s="1" t="s">
        <v>3355</v>
      </c>
      <c r="X458" s="27">
        <v>41555</v>
      </c>
      <c r="Y458" s="1" t="s">
        <v>3336</v>
      </c>
    </row>
    <row r="459" spans="1:25">
      <c r="A459" s="17">
        <v>1</v>
      </c>
      <c r="B459" s="1" t="s">
        <v>264</v>
      </c>
      <c r="C459" s="1" t="s">
        <v>2058</v>
      </c>
      <c r="D459" s="1">
        <v>16400139</v>
      </c>
      <c r="E459" s="16">
        <v>3</v>
      </c>
      <c r="F459" s="1" t="s">
        <v>3331</v>
      </c>
      <c r="G459" s="1" t="s">
        <v>3337</v>
      </c>
      <c r="H459" s="23">
        <v>3</v>
      </c>
      <c r="I459" s="23"/>
      <c r="J459" s="23">
        <v>0</v>
      </c>
      <c r="K459" s="23">
        <v>0</v>
      </c>
      <c r="L459" s="41">
        <v>69310</v>
      </c>
      <c r="M459" s="27"/>
      <c r="N459" s="27">
        <v>41554</v>
      </c>
      <c r="O459" s="27">
        <v>41555</v>
      </c>
      <c r="P459" s="27">
        <v>41561</v>
      </c>
      <c r="Q459" s="42">
        <f t="shared" si="14"/>
        <v>5</v>
      </c>
      <c r="R459" s="1" t="s">
        <v>3949</v>
      </c>
      <c r="S459" s="1">
        <v>999</v>
      </c>
      <c r="T459" s="1" t="s">
        <v>3334</v>
      </c>
      <c r="U459" s="1" t="s">
        <v>3344</v>
      </c>
      <c r="V459" s="1" t="s">
        <v>3344</v>
      </c>
      <c r="W459" s="1" t="s">
        <v>3345</v>
      </c>
      <c r="X459" s="27">
        <v>41561</v>
      </c>
      <c r="Y459" s="1" t="s">
        <v>3336</v>
      </c>
    </row>
    <row r="460" spans="1:25">
      <c r="A460" s="17">
        <v>1</v>
      </c>
      <c r="B460" s="1" t="s">
        <v>265</v>
      </c>
      <c r="C460" s="1" t="s">
        <v>2059</v>
      </c>
      <c r="D460" s="1">
        <v>15434589</v>
      </c>
      <c r="E460" s="16">
        <v>2</v>
      </c>
      <c r="F460" s="1" t="s">
        <v>3331</v>
      </c>
      <c r="G460" s="1" t="s">
        <v>3332</v>
      </c>
      <c r="H460" s="23">
        <v>3</v>
      </c>
      <c r="I460" s="23"/>
      <c r="J460" s="23">
        <v>0</v>
      </c>
      <c r="K460" s="23">
        <v>0</v>
      </c>
      <c r="L460" s="41">
        <v>69370</v>
      </c>
      <c r="M460" s="27"/>
      <c r="N460" s="27">
        <v>41554</v>
      </c>
      <c r="O460" s="27">
        <v>41561</v>
      </c>
      <c r="P460" s="27">
        <v>41564</v>
      </c>
      <c r="Q460" s="42">
        <f t="shared" si="14"/>
        <v>4</v>
      </c>
      <c r="R460" s="1" t="s">
        <v>3950</v>
      </c>
      <c r="S460" s="1">
        <v>438</v>
      </c>
      <c r="T460" s="51" t="s">
        <v>3400</v>
      </c>
      <c r="U460" s="8" t="s">
        <v>3334</v>
      </c>
      <c r="V460" s="51" t="s">
        <v>3400</v>
      </c>
      <c r="W460" s="1" t="s">
        <v>3355</v>
      </c>
      <c r="X460" s="27">
        <v>41564</v>
      </c>
      <c r="Y460" s="1" t="s">
        <v>3336</v>
      </c>
    </row>
    <row r="461" spans="1:25">
      <c r="A461" s="17">
        <v>1</v>
      </c>
      <c r="B461" s="1" t="s">
        <v>266</v>
      </c>
      <c r="C461" s="1" t="s">
        <v>2060</v>
      </c>
      <c r="D461" s="1">
        <v>5059346</v>
      </c>
      <c r="E461" s="16">
        <v>0</v>
      </c>
      <c r="F461" s="1" t="s">
        <v>3331</v>
      </c>
      <c r="G461" s="1" t="s">
        <v>3337</v>
      </c>
      <c r="H461" s="23">
        <v>3</v>
      </c>
      <c r="I461" s="23"/>
      <c r="J461" s="23">
        <v>0</v>
      </c>
      <c r="K461" s="23">
        <v>0</v>
      </c>
      <c r="L461" s="41">
        <v>69382</v>
      </c>
      <c r="M461" s="27"/>
      <c r="N461" s="27">
        <v>41561</v>
      </c>
      <c r="O461" s="27">
        <v>41562</v>
      </c>
      <c r="P461" s="27">
        <v>41565</v>
      </c>
      <c r="Q461" s="42">
        <f t="shared" si="14"/>
        <v>5</v>
      </c>
      <c r="R461" s="1" t="s">
        <v>3951</v>
      </c>
      <c r="S461" s="1">
        <v>2440</v>
      </c>
      <c r="T461" s="1" t="s">
        <v>3404</v>
      </c>
      <c r="U461" s="1" t="s">
        <v>3364</v>
      </c>
      <c r="V461" s="1" t="s">
        <v>3364</v>
      </c>
      <c r="W461" s="1" t="s">
        <v>3335</v>
      </c>
      <c r="X461" s="27">
        <v>41568</v>
      </c>
      <c r="Y461" s="1" t="s">
        <v>3336</v>
      </c>
    </row>
    <row r="462" spans="1:25">
      <c r="A462" s="17">
        <v>1</v>
      </c>
      <c r="B462" s="1" t="s">
        <v>267</v>
      </c>
      <c r="C462" s="1" t="s">
        <v>2061</v>
      </c>
      <c r="D462" s="1">
        <v>11996059</v>
      </c>
      <c r="E462" s="16">
        <v>2</v>
      </c>
      <c r="F462" s="1" t="s">
        <v>3331</v>
      </c>
      <c r="G462" s="1" t="s">
        <v>3332</v>
      </c>
      <c r="H462" s="23">
        <v>3</v>
      </c>
      <c r="I462" s="23"/>
      <c r="J462" s="23">
        <v>0</v>
      </c>
      <c r="K462" s="23">
        <v>0</v>
      </c>
      <c r="L462" s="41">
        <v>69310</v>
      </c>
      <c r="M462" s="27"/>
      <c r="N462" s="27">
        <v>41555</v>
      </c>
      <c r="O462" s="27">
        <v>41556</v>
      </c>
      <c r="P462" s="27">
        <v>41561</v>
      </c>
      <c r="Q462" s="42">
        <f t="shared" si="14"/>
        <v>4</v>
      </c>
      <c r="R462" s="1" t="s">
        <v>3952</v>
      </c>
      <c r="S462" s="1">
        <v>1402</v>
      </c>
      <c r="T462" s="1" t="s">
        <v>3363</v>
      </c>
      <c r="U462" s="1" t="s">
        <v>3364</v>
      </c>
      <c r="V462" s="1" t="s">
        <v>3365</v>
      </c>
      <c r="W462" s="1" t="s">
        <v>3366</v>
      </c>
      <c r="X462" s="27">
        <v>41561</v>
      </c>
      <c r="Y462" s="1" t="s">
        <v>3336</v>
      </c>
    </row>
    <row r="463" spans="1:25">
      <c r="A463" s="17">
        <v>1</v>
      </c>
      <c r="B463" s="4" t="s">
        <v>268</v>
      </c>
      <c r="C463" s="4" t="s">
        <v>2062</v>
      </c>
      <c r="D463" s="4">
        <v>16420155</v>
      </c>
      <c r="E463" s="20">
        <v>4</v>
      </c>
      <c r="F463" s="4" t="s">
        <v>3331</v>
      </c>
      <c r="G463" s="4" t="s">
        <v>3337</v>
      </c>
      <c r="H463" s="23">
        <v>3</v>
      </c>
      <c r="I463" s="23"/>
      <c r="J463" s="23">
        <v>0</v>
      </c>
      <c r="K463" s="23">
        <v>0</v>
      </c>
      <c r="L463" s="59"/>
      <c r="M463" s="56"/>
      <c r="N463" s="56">
        <v>41555</v>
      </c>
      <c r="O463" s="56">
        <v>41556</v>
      </c>
      <c r="P463" s="56">
        <v>41558</v>
      </c>
      <c r="Q463" s="42">
        <f t="shared" si="14"/>
        <v>-29683</v>
      </c>
      <c r="R463" s="4" t="s">
        <v>3953</v>
      </c>
      <c r="S463" s="4">
        <v>3286</v>
      </c>
      <c r="T463" s="4" t="s">
        <v>3334</v>
      </c>
      <c r="U463" s="4" t="s">
        <v>3344</v>
      </c>
      <c r="V463" s="4" t="s">
        <v>3344</v>
      </c>
      <c r="W463" s="4" t="s">
        <v>3345</v>
      </c>
      <c r="X463" s="4"/>
      <c r="Y463" s="4" t="s">
        <v>3405</v>
      </c>
    </row>
    <row r="464" spans="1:25">
      <c r="A464" s="17">
        <v>1</v>
      </c>
      <c r="B464" s="1" t="s">
        <v>269</v>
      </c>
      <c r="C464" s="1" t="s">
        <v>2063</v>
      </c>
      <c r="D464" s="1">
        <v>13233984</v>
      </c>
      <c r="E464" s="16">
        <v>8</v>
      </c>
      <c r="F464" s="1" t="s">
        <v>3331</v>
      </c>
      <c r="G464" s="1" t="s">
        <v>3332</v>
      </c>
      <c r="H464" s="23">
        <v>3</v>
      </c>
      <c r="I464" s="23"/>
      <c r="J464" s="23">
        <v>0</v>
      </c>
      <c r="K464" s="23">
        <v>0</v>
      </c>
      <c r="L464" s="41">
        <v>69393</v>
      </c>
      <c r="M464" s="27"/>
      <c r="N464" s="27">
        <v>41555</v>
      </c>
      <c r="O464" s="27">
        <v>41563</v>
      </c>
      <c r="P464" s="27">
        <v>41568</v>
      </c>
      <c r="Q464" s="42">
        <f t="shared" si="14"/>
        <v>4</v>
      </c>
      <c r="R464" s="1" t="s">
        <v>3954</v>
      </c>
      <c r="S464" s="1" t="s">
        <v>3955</v>
      </c>
      <c r="T464" s="1" t="s">
        <v>3452</v>
      </c>
      <c r="U464" s="8" t="s">
        <v>3349</v>
      </c>
      <c r="V464" s="8" t="s">
        <v>3452</v>
      </c>
      <c r="W464" s="1" t="s">
        <v>3378</v>
      </c>
      <c r="X464" s="27">
        <v>41568</v>
      </c>
      <c r="Y464" s="1" t="s">
        <v>3336</v>
      </c>
    </row>
    <row r="465" spans="1:25">
      <c r="A465" s="17">
        <v>1</v>
      </c>
      <c r="B465" s="1" t="s">
        <v>270</v>
      </c>
      <c r="C465" s="1" t="s">
        <v>2064</v>
      </c>
      <c r="D465" s="1">
        <v>7609381</v>
      </c>
      <c r="E465" s="16">
        <v>4</v>
      </c>
      <c r="F465" s="1" t="s">
        <v>3331</v>
      </c>
      <c r="G465" s="1" t="s">
        <v>3332</v>
      </c>
      <c r="H465" s="23">
        <v>3</v>
      </c>
      <c r="I465" s="23"/>
      <c r="J465" s="23">
        <v>0</v>
      </c>
      <c r="K465" s="23">
        <v>0</v>
      </c>
      <c r="L465" s="41">
        <v>69315</v>
      </c>
      <c r="M465" s="27"/>
      <c r="N465" s="27">
        <v>41555</v>
      </c>
      <c r="O465" s="27">
        <v>41556</v>
      </c>
      <c r="P465" s="27">
        <v>41561</v>
      </c>
      <c r="Q465" s="42">
        <f t="shared" si="14"/>
        <v>4</v>
      </c>
      <c r="R465" s="1" t="s">
        <v>3956</v>
      </c>
      <c r="S465" s="1">
        <v>1225</v>
      </c>
      <c r="T465" s="1" t="s">
        <v>3605</v>
      </c>
      <c r="U465" s="1" t="s">
        <v>3354</v>
      </c>
      <c r="V465" s="1" t="s">
        <v>3354</v>
      </c>
      <c r="W465" s="1" t="s">
        <v>3385</v>
      </c>
      <c r="X465" s="27">
        <v>41561</v>
      </c>
      <c r="Y465" s="1" t="s">
        <v>3336</v>
      </c>
    </row>
    <row r="466" spans="1:25">
      <c r="A466" s="17">
        <v>1</v>
      </c>
      <c r="B466" s="1" t="s">
        <v>271</v>
      </c>
      <c r="C466" s="1" t="s">
        <v>2065</v>
      </c>
      <c r="D466" s="1">
        <v>16742726</v>
      </c>
      <c r="E466" s="16" t="s">
        <v>3319</v>
      </c>
      <c r="F466" s="1" t="s">
        <v>3331</v>
      </c>
      <c r="G466" s="1" t="s">
        <v>3337</v>
      </c>
      <c r="H466" s="23">
        <v>3</v>
      </c>
      <c r="I466" s="23"/>
      <c r="J466" s="23">
        <v>0</v>
      </c>
      <c r="K466" s="23">
        <v>0</v>
      </c>
      <c r="L466" s="41">
        <v>69326</v>
      </c>
      <c r="M466" s="27"/>
      <c r="N466" s="27">
        <v>41555</v>
      </c>
      <c r="O466" s="27">
        <v>41557</v>
      </c>
      <c r="P466" s="27">
        <v>41562</v>
      </c>
      <c r="Q466" s="42">
        <f t="shared" si="14"/>
        <v>4</v>
      </c>
      <c r="R466" s="1" t="s">
        <v>3957</v>
      </c>
      <c r="S466" s="1">
        <v>1402</v>
      </c>
      <c r="T466" s="1" t="s">
        <v>3461</v>
      </c>
      <c r="U466" s="1" t="s">
        <v>3462</v>
      </c>
      <c r="V466" s="1" t="s">
        <v>3462</v>
      </c>
      <c r="W466" s="1" t="s">
        <v>3350</v>
      </c>
      <c r="X466" s="27">
        <v>41562</v>
      </c>
      <c r="Y466" s="1" t="s">
        <v>3336</v>
      </c>
    </row>
    <row r="467" spans="1:25">
      <c r="A467" s="17">
        <v>1</v>
      </c>
      <c r="B467" s="1" t="s">
        <v>272</v>
      </c>
      <c r="C467" s="1" t="s">
        <v>2066</v>
      </c>
      <c r="D467" s="1">
        <v>12485425</v>
      </c>
      <c r="E467" s="16">
        <v>3</v>
      </c>
      <c r="F467" s="1" t="s">
        <v>3331</v>
      </c>
      <c r="G467" s="1" t="s">
        <v>3337</v>
      </c>
      <c r="H467" s="23">
        <v>3</v>
      </c>
      <c r="I467" s="23"/>
      <c r="J467" s="23">
        <v>0</v>
      </c>
      <c r="K467" s="23">
        <v>0</v>
      </c>
      <c r="L467" s="41"/>
      <c r="M467" s="27"/>
      <c r="N467" s="27">
        <v>41556</v>
      </c>
      <c r="O467" s="1"/>
      <c r="P467" s="1"/>
      <c r="Q467" s="42">
        <f t="shared" si="14"/>
        <v>0</v>
      </c>
      <c r="R467" s="1" t="s">
        <v>3958</v>
      </c>
      <c r="S467" s="1">
        <v>1171</v>
      </c>
      <c r="T467" s="1" t="s">
        <v>3461</v>
      </c>
      <c r="U467" s="1" t="s">
        <v>3462</v>
      </c>
      <c r="V467" s="1" t="s">
        <v>3462</v>
      </c>
      <c r="W467" s="1" t="s">
        <v>3350</v>
      </c>
      <c r="X467" s="1"/>
      <c r="Y467" s="1" t="s">
        <v>3405</v>
      </c>
    </row>
    <row r="468" spans="1:25">
      <c r="A468" s="17">
        <v>1</v>
      </c>
      <c r="B468" s="1" t="s">
        <v>273</v>
      </c>
      <c r="C468" s="1" t="s">
        <v>2067</v>
      </c>
      <c r="D468" s="1">
        <v>5002716</v>
      </c>
      <c r="E468" s="16">
        <v>3</v>
      </c>
      <c r="F468" s="1" t="s">
        <v>3331</v>
      </c>
      <c r="G468" s="1" t="s">
        <v>3337</v>
      </c>
      <c r="H468" s="23">
        <v>3</v>
      </c>
      <c r="I468" s="23"/>
      <c r="J468" s="23">
        <v>0</v>
      </c>
      <c r="K468" s="23">
        <v>0</v>
      </c>
      <c r="L468" s="41">
        <v>69326</v>
      </c>
      <c r="M468" s="27"/>
      <c r="N468" s="27">
        <v>41556</v>
      </c>
      <c r="O468" s="27">
        <v>41557</v>
      </c>
      <c r="P468" s="27">
        <v>41562</v>
      </c>
      <c r="Q468" s="42">
        <f t="shared" si="14"/>
        <v>5</v>
      </c>
      <c r="R468" s="1" t="s">
        <v>3959</v>
      </c>
      <c r="S468" s="1">
        <v>10153</v>
      </c>
      <c r="T468" s="1" t="s">
        <v>3365</v>
      </c>
      <c r="U468" s="11" t="s">
        <v>3334</v>
      </c>
      <c r="V468" s="1" t="s">
        <v>3365</v>
      </c>
      <c r="W468" s="1" t="s">
        <v>3366</v>
      </c>
      <c r="X468" s="27">
        <v>41563</v>
      </c>
      <c r="Y468" s="1" t="s">
        <v>3336</v>
      </c>
    </row>
    <row r="469" spans="1:25">
      <c r="A469" s="17">
        <v>1</v>
      </c>
      <c r="B469" s="1" t="s">
        <v>274</v>
      </c>
      <c r="C469" s="1" t="s">
        <v>2068</v>
      </c>
      <c r="D469" s="1">
        <v>16095392</v>
      </c>
      <c r="E469" s="16">
        <v>6</v>
      </c>
      <c r="F469" s="1" t="s">
        <v>3331</v>
      </c>
      <c r="G469" s="1" t="s">
        <v>3337</v>
      </c>
      <c r="H469" s="23">
        <v>3</v>
      </c>
      <c r="I469" s="23"/>
      <c r="J469" s="23">
        <v>0</v>
      </c>
      <c r="K469" s="23">
        <v>0</v>
      </c>
      <c r="L469" s="41">
        <v>69382</v>
      </c>
      <c r="M469" s="27"/>
      <c r="N469" s="27">
        <v>41557</v>
      </c>
      <c r="O469" s="27">
        <v>41562</v>
      </c>
      <c r="P469" s="27">
        <v>41565</v>
      </c>
      <c r="Q469" s="42">
        <f t="shared" si="14"/>
        <v>5</v>
      </c>
      <c r="R469" s="1" t="s">
        <v>3960</v>
      </c>
      <c r="S469" s="1">
        <v>3120</v>
      </c>
      <c r="T469" s="1" t="s">
        <v>3461</v>
      </c>
      <c r="U469" s="1" t="s">
        <v>3462</v>
      </c>
      <c r="V469" s="1" t="s">
        <v>3462</v>
      </c>
      <c r="W469" s="1" t="s">
        <v>3350</v>
      </c>
      <c r="X469" s="27">
        <v>41568</v>
      </c>
      <c r="Y469" s="1" t="s">
        <v>3336</v>
      </c>
    </row>
    <row r="470" spans="1:25">
      <c r="A470" s="17">
        <v>1</v>
      </c>
      <c r="B470" s="1" t="s">
        <v>275</v>
      </c>
      <c r="C470" s="1" t="s">
        <v>2069</v>
      </c>
      <c r="D470" s="1">
        <v>8717916</v>
      </c>
      <c r="E470" s="16">
        <v>8</v>
      </c>
      <c r="F470" s="1" t="s">
        <v>3331</v>
      </c>
      <c r="G470" s="1" t="s">
        <v>3337</v>
      </c>
      <c r="H470" s="23">
        <v>3</v>
      </c>
      <c r="I470" s="23"/>
      <c r="J470" s="23">
        <v>0</v>
      </c>
      <c r="K470" s="23">
        <v>0</v>
      </c>
      <c r="L470" s="41">
        <v>69337</v>
      </c>
      <c r="M470" s="27"/>
      <c r="N470" s="27">
        <v>41557</v>
      </c>
      <c r="O470" s="27">
        <v>41558</v>
      </c>
      <c r="P470" s="27">
        <v>41563</v>
      </c>
      <c r="Q470" s="42">
        <f t="shared" si="14"/>
        <v>4</v>
      </c>
      <c r="R470" s="1" t="s">
        <v>3961</v>
      </c>
      <c r="S470" s="1">
        <v>1921</v>
      </c>
      <c r="T470" s="1" t="s">
        <v>3883</v>
      </c>
      <c r="U470" s="1" t="s">
        <v>3354</v>
      </c>
      <c r="V470" s="1" t="s">
        <v>3400</v>
      </c>
      <c r="W470" s="1" t="s">
        <v>3355</v>
      </c>
      <c r="X470" s="27">
        <v>41563</v>
      </c>
      <c r="Y470" s="1" t="s">
        <v>3336</v>
      </c>
    </row>
    <row r="471" spans="1:25">
      <c r="A471" s="17">
        <v>1</v>
      </c>
      <c r="B471" s="1" t="s">
        <v>276</v>
      </c>
      <c r="C471" s="1" t="s">
        <v>2070</v>
      </c>
      <c r="D471" s="1">
        <v>15161519</v>
      </c>
      <c r="E471" s="16">
        <v>8</v>
      </c>
      <c r="F471" s="1" t="s">
        <v>3331</v>
      </c>
      <c r="G471" s="1" t="s">
        <v>3337</v>
      </c>
      <c r="H471" s="23">
        <v>3</v>
      </c>
      <c r="I471" s="23"/>
      <c r="J471" s="23">
        <v>0</v>
      </c>
      <c r="K471" s="23">
        <v>0</v>
      </c>
      <c r="L471" s="41">
        <v>69382</v>
      </c>
      <c r="M471" s="27"/>
      <c r="N471" s="27">
        <v>41558</v>
      </c>
      <c r="O471" s="27">
        <v>41562</v>
      </c>
      <c r="P471" s="27">
        <v>41565</v>
      </c>
      <c r="Q471" s="42">
        <f t="shared" si="14"/>
        <v>5</v>
      </c>
      <c r="R471" s="1" t="s">
        <v>3962</v>
      </c>
      <c r="S471" s="1">
        <v>225</v>
      </c>
      <c r="T471" s="1" t="s">
        <v>3863</v>
      </c>
      <c r="U471" s="1" t="s">
        <v>3462</v>
      </c>
      <c r="V471" s="1" t="s">
        <v>3462</v>
      </c>
      <c r="W471" s="1" t="s">
        <v>3350</v>
      </c>
      <c r="X471" s="27">
        <v>41568</v>
      </c>
      <c r="Y471" s="1" t="s">
        <v>3336</v>
      </c>
    </row>
    <row r="472" spans="1:25">
      <c r="A472" s="17">
        <v>1</v>
      </c>
      <c r="B472" s="1" t="s">
        <v>277</v>
      </c>
      <c r="C472" s="1" t="s">
        <v>2071</v>
      </c>
      <c r="D472" s="1">
        <v>13894694</v>
      </c>
      <c r="E472" s="16">
        <v>0</v>
      </c>
      <c r="F472" s="1" t="s">
        <v>3331</v>
      </c>
      <c r="G472" s="1" t="s">
        <v>3332</v>
      </c>
      <c r="H472" s="23">
        <v>3</v>
      </c>
      <c r="I472" s="23"/>
      <c r="J472" s="23">
        <v>0</v>
      </c>
      <c r="K472" s="23">
        <v>0</v>
      </c>
      <c r="L472" s="41">
        <v>69415</v>
      </c>
      <c r="M472" s="27"/>
      <c r="N472" s="27">
        <v>41565</v>
      </c>
      <c r="O472" s="27">
        <v>41565</v>
      </c>
      <c r="P472" s="27">
        <v>41570</v>
      </c>
      <c r="Q472" s="42">
        <f t="shared" ref="Q472:Q535" si="15">NETWORKDAYS(O472,X472)</f>
        <v>6</v>
      </c>
      <c r="R472" s="1" t="s">
        <v>3963</v>
      </c>
      <c r="S472" s="1">
        <v>3380</v>
      </c>
      <c r="T472" s="1" t="s">
        <v>3721</v>
      </c>
      <c r="U472" s="1" t="s">
        <v>3354</v>
      </c>
      <c r="V472" s="1" t="s">
        <v>3721</v>
      </c>
      <c r="W472" s="1" t="s">
        <v>3385</v>
      </c>
      <c r="X472" s="27">
        <v>41572</v>
      </c>
      <c r="Y472" s="1" t="s">
        <v>3336</v>
      </c>
    </row>
    <row r="473" spans="1:25">
      <c r="A473" s="17">
        <v>1</v>
      </c>
      <c r="B473" s="1" t="s">
        <v>278</v>
      </c>
      <c r="C473" s="1" t="s">
        <v>2072</v>
      </c>
      <c r="D473" s="1">
        <v>10320677</v>
      </c>
      <c r="E473" s="16">
        <v>4</v>
      </c>
      <c r="F473" s="1" t="s">
        <v>3331</v>
      </c>
      <c r="G473" s="1" t="s">
        <v>3332</v>
      </c>
      <c r="H473" s="23">
        <v>3</v>
      </c>
      <c r="I473" s="23"/>
      <c r="J473" s="23">
        <v>0</v>
      </c>
      <c r="K473" s="23">
        <v>0</v>
      </c>
      <c r="L473" s="41">
        <v>69393</v>
      </c>
      <c r="M473" s="27"/>
      <c r="N473" s="27">
        <v>41558</v>
      </c>
      <c r="O473" s="27">
        <v>41563</v>
      </c>
      <c r="P473" s="27">
        <v>41568</v>
      </c>
      <c r="Q473" s="42">
        <f t="shared" si="15"/>
        <v>3</v>
      </c>
      <c r="R473" s="1" t="s">
        <v>3964</v>
      </c>
      <c r="S473" s="1">
        <v>2824</v>
      </c>
      <c r="T473" s="53" t="s">
        <v>3377</v>
      </c>
      <c r="U473" s="11" t="s">
        <v>3334</v>
      </c>
      <c r="V473" s="53" t="s">
        <v>3377</v>
      </c>
      <c r="W473" s="1" t="s">
        <v>3378</v>
      </c>
      <c r="X473" s="27">
        <v>41565</v>
      </c>
      <c r="Y473" s="1" t="s">
        <v>3336</v>
      </c>
    </row>
    <row r="474" spans="1:25">
      <c r="A474" s="17">
        <v>1</v>
      </c>
      <c r="B474" s="1" t="s">
        <v>279</v>
      </c>
      <c r="C474" s="1" t="s">
        <v>2073</v>
      </c>
      <c r="D474" s="1">
        <v>6879905</v>
      </c>
      <c r="E474" s="16">
        <v>8</v>
      </c>
      <c r="F474" s="1" t="s">
        <v>3331</v>
      </c>
      <c r="G474" s="1" t="s">
        <v>3332</v>
      </c>
      <c r="H474" s="23">
        <v>3</v>
      </c>
      <c r="I474" s="23"/>
      <c r="J474" s="23">
        <v>0</v>
      </c>
      <c r="K474" s="23">
        <v>0</v>
      </c>
      <c r="L474" s="41">
        <v>69370</v>
      </c>
      <c r="M474" s="27"/>
      <c r="N474" s="27">
        <v>41558</v>
      </c>
      <c r="O474" s="27">
        <v>41561</v>
      </c>
      <c r="P474" s="27">
        <v>41564</v>
      </c>
      <c r="Q474" s="42">
        <f t="shared" si="15"/>
        <v>4</v>
      </c>
      <c r="R474" s="1" t="s">
        <v>3965</v>
      </c>
      <c r="S474" s="1">
        <v>1642</v>
      </c>
      <c r="T474" s="1" t="s">
        <v>3358</v>
      </c>
      <c r="U474" s="11" t="s">
        <v>3334</v>
      </c>
      <c r="V474" s="11" t="s">
        <v>3358</v>
      </c>
      <c r="W474" s="1" t="s">
        <v>3335</v>
      </c>
      <c r="X474" s="27">
        <v>41564</v>
      </c>
      <c r="Y474" s="1" t="s">
        <v>3336</v>
      </c>
    </row>
    <row r="475" spans="1:25">
      <c r="A475" s="17">
        <v>1</v>
      </c>
      <c r="B475" s="1" t="s">
        <v>280</v>
      </c>
      <c r="C475" s="1" t="s">
        <v>2074</v>
      </c>
      <c r="D475" s="1">
        <v>23356015</v>
      </c>
      <c r="E475" s="16">
        <v>4</v>
      </c>
      <c r="F475" s="1" t="s">
        <v>3331</v>
      </c>
      <c r="G475" s="1" t="s">
        <v>3332</v>
      </c>
      <c r="H475" s="23">
        <v>3</v>
      </c>
      <c r="I475" s="23"/>
      <c r="J475" s="23">
        <v>0</v>
      </c>
      <c r="K475" s="23">
        <v>0</v>
      </c>
      <c r="L475" s="41"/>
      <c r="M475" s="27"/>
      <c r="N475" s="27">
        <v>41196</v>
      </c>
      <c r="O475" s="1"/>
      <c r="P475" s="1"/>
      <c r="Q475" s="42">
        <f t="shared" si="15"/>
        <v>0</v>
      </c>
      <c r="R475" s="1" t="s">
        <v>3966</v>
      </c>
      <c r="S475" s="1">
        <v>6725</v>
      </c>
      <c r="T475" s="1" t="s">
        <v>3348</v>
      </c>
      <c r="U475" s="1" t="s">
        <v>3462</v>
      </c>
      <c r="V475" s="1" t="s">
        <v>3462</v>
      </c>
      <c r="W475" s="1" t="s">
        <v>3350</v>
      </c>
      <c r="X475" s="1"/>
      <c r="Y475" s="1" t="s">
        <v>3405</v>
      </c>
    </row>
    <row r="476" spans="1:25">
      <c r="A476" s="17">
        <v>1</v>
      </c>
      <c r="B476" s="1" t="s">
        <v>281</v>
      </c>
      <c r="C476" s="1" t="s">
        <v>2075</v>
      </c>
      <c r="D476" s="1">
        <v>6448749</v>
      </c>
      <c r="E476" s="16">
        <v>3</v>
      </c>
      <c r="F476" s="1" t="s">
        <v>3331</v>
      </c>
      <c r="G476" s="1" t="s">
        <v>3332</v>
      </c>
      <c r="H476" s="23">
        <v>3</v>
      </c>
      <c r="I476" s="23"/>
      <c r="J476" s="23">
        <v>0</v>
      </c>
      <c r="K476" s="23">
        <v>0</v>
      </c>
      <c r="L476" s="41"/>
      <c r="M476" s="27"/>
      <c r="N476" s="27">
        <v>41561</v>
      </c>
      <c r="O476" s="1"/>
      <c r="P476" s="1"/>
      <c r="Q476" s="42">
        <f t="shared" si="15"/>
        <v>0</v>
      </c>
      <c r="R476" s="1" t="s">
        <v>3967</v>
      </c>
      <c r="S476" s="1">
        <v>11428</v>
      </c>
      <c r="T476" s="1" t="s">
        <v>3365</v>
      </c>
      <c r="U476" s="1" t="s">
        <v>3364</v>
      </c>
      <c r="V476" s="1" t="s">
        <v>3365</v>
      </c>
      <c r="W476" s="1" t="s">
        <v>3366</v>
      </c>
      <c r="X476" s="1"/>
      <c r="Y476" s="1" t="s">
        <v>3405</v>
      </c>
    </row>
    <row r="477" spans="1:25">
      <c r="A477" s="17">
        <v>1</v>
      </c>
      <c r="B477" s="4" t="s">
        <v>282</v>
      </c>
      <c r="C477" s="4" t="s">
        <v>2076</v>
      </c>
      <c r="D477" s="4">
        <v>8730737</v>
      </c>
      <c r="E477" s="20">
        <v>9</v>
      </c>
      <c r="F477" s="4" t="s">
        <v>3331</v>
      </c>
      <c r="G477" s="4" t="s">
        <v>3332</v>
      </c>
      <c r="H477" s="23">
        <v>3</v>
      </c>
      <c r="I477" s="23"/>
      <c r="J477" s="23">
        <v>0</v>
      </c>
      <c r="K477" s="23">
        <v>0</v>
      </c>
      <c r="L477" s="59">
        <v>68712</v>
      </c>
      <c r="M477" s="56"/>
      <c r="N477" s="56">
        <v>41610</v>
      </c>
      <c r="O477" s="56">
        <v>41613</v>
      </c>
      <c r="P477" s="56">
        <v>41618</v>
      </c>
      <c r="Q477" s="42">
        <f t="shared" si="15"/>
        <v>5</v>
      </c>
      <c r="R477" s="4" t="s">
        <v>3968</v>
      </c>
      <c r="S477" s="4"/>
      <c r="T477" s="4" t="s">
        <v>3969</v>
      </c>
      <c r="U477" s="4" t="s">
        <v>3462</v>
      </c>
      <c r="V477" s="4" t="s">
        <v>3636</v>
      </c>
      <c r="W477" s="4" t="s">
        <v>3534</v>
      </c>
      <c r="X477" s="56">
        <v>41619</v>
      </c>
      <c r="Y477" s="1" t="s">
        <v>3336</v>
      </c>
    </row>
    <row r="478" spans="1:25">
      <c r="A478" s="17">
        <v>1</v>
      </c>
      <c r="B478" s="1" t="s">
        <v>283</v>
      </c>
      <c r="C478" s="1" t="s">
        <v>2077</v>
      </c>
      <c r="D478" s="1">
        <v>16286430</v>
      </c>
      <c r="E478" s="16">
        <v>0</v>
      </c>
      <c r="F478" s="1" t="s">
        <v>3331</v>
      </c>
      <c r="G478" s="1" t="s">
        <v>3332</v>
      </c>
      <c r="H478" s="23">
        <v>3</v>
      </c>
      <c r="I478" s="23"/>
      <c r="J478" s="23">
        <v>0</v>
      </c>
      <c r="K478" s="23">
        <v>0</v>
      </c>
      <c r="L478" s="41">
        <v>69404</v>
      </c>
      <c r="M478" s="27"/>
      <c r="N478" s="27">
        <v>41563</v>
      </c>
      <c r="O478" s="27">
        <v>41564</v>
      </c>
      <c r="P478" s="27">
        <v>41569</v>
      </c>
      <c r="Q478" s="42">
        <f t="shared" si="15"/>
        <v>2</v>
      </c>
      <c r="R478" s="1" t="s">
        <v>3970</v>
      </c>
      <c r="S478" s="1">
        <v>5905</v>
      </c>
      <c r="T478" s="1" t="s">
        <v>3971</v>
      </c>
      <c r="U478" s="1" t="s">
        <v>3431</v>
      </c>
      <c r="V478" s="1" t="s">
        <v>3971</v>
      </c>
      <c r="W478" s="1" t="s">
        <v>3972</v>
      </c>
      <c r="X478" s="27">
        <v>41565</v>
      </c>
      <c r="Y478" s="1" t="s">
        <v>3336</v>
      </c>
    </row>
    <row r="479" spans="1:25">
      <c r="A479" s="17">
        <v>1</v>
      </c>
      <c r="B479" s="1" t="s">
        <v>284</v>
      </c>
      <c r="C479" s="1" t="s">
        <v>2078</v>
      </c>
      <c r="D479" s="1">
        <v>13917114</v>
      </c>
      <c r="E479" s="16">
        <v>4</v>
      </c>
      <c r="F479" s="1" t="s">
        <v>3331</v>
      </c>
      <c r="G479" s="1" t="s">
        <v>3337</v>
      </c>
      <c r="H479" s="23">
        <v>3</v>
      </c>
      <c r="I479" s="23"/>
      <c r="J479" s="23">
        <v>0</v>
      </c>
      <c r="K479" s="23">
        <v>0</v>
      </c>
      <c r="L479" s="41">
        <v>69393</v>
      </c>
      <c r="M479" s="27"/>
      <c r="N479" s="27">
        <v>41563</v>
      </c>
      <c r="O479" s="27">
        <v>41563</v>
      </c>
      <c r="P479" s="27">
        <v>41568</v>
      </c>
      <c r="Q479" s="42">
        <f t="shared" si="15"/>
        <v>2</v>
      </c>
      <c r="R479" s="1" t="s">
        <v>3973</v>
      </c>
      <c r="S479" s="1">
        <v>242</v>
      </c>
      <c r="T479" s="53" t="s">
        <v>3377</v>
      </c>
      <c r="U479" s="11" t="s">
        <v>3334</v>
      </c>
      <c r="V479" s="53" t="s">
        <v>3377</v>
      </c>
      <c r="W479" s="1" t="s">
        <v>3378</v>
      </c>
      <c r="X479" s="27">
        <v>41564</v>
      </c>
      <c r="Y479" s="1" t="s">
        <v>3336</v>
      </c>
    </row>
    <row r="480" spans="1:25">
      <c r="A480" s="17">
        <v>1</v>
      </c>
      <c r="B480" s="1" t="s">
        <v>285</v>
      </c>
      <c r="C480" s="1" t="s">
        <v>2079</v>
      </c>
      <c r="D480" s="1">
        <v>17947864</v>
      </c>
      <c r="E480" s="16">
        <v>1</v>
      </c>
      <c r="F480" s="1" t="s">
        <v>3331</v>
      </c>
      <c r="G480" s="1" t="s">
        <v>3337</v>
      </c>
      <c r="H480" s="23">
        <v>3</v>
      </c>
      <c r="I480" s="23"/>
      <c r="J480" s="23">
        <v>0</v>
      </c>
      <c r="K480" s="23">
        <v>0</v>
      </c>
      <c r="L480" s="41">
        <v>69393</v>
      </c>
      <c r="M480" s="27"/>
      <c r="N480" s="27">
        <v>41563</v>
      </c>
      <c r="O480" s="27">
        <v>41563</v>
      </c>
      <c r="P480" s="27">
        <v>41568</v>
      </c>
      <c r="Q480" s="42">
        <f t="shared" si="15"/>
        <v>5</v>
      </c>
      <c r="R480" s="1" t="s">
        <v>3974</v>
      </c>
      <c r="S480" s="1">
        <v>538</v>
      </c>
      <c r="T480" s="51" t="s">
        <v>3400</v>
      </c>
      <c r="U480" s="8" t="s">
        <v>3334</v>
      </c>
      <c r="V480" s="51" t="s">
        <v>3400</v>
      </c>
      <c r="W480" s="1" t="s">
        <v>3355</v>
      </c>
      <c r="X480" s="27">
        <v>41569</v>
      </c>
      <c r="Y480" s="1" t="s">
        <v>3336</v>
      </c>
    </row>
    <row r="481" spans="1:25">
      <c r="A481" s="17">
        <v>1</v>
      </c>
      <c r="B481" s="1" t="s">
        <v>286</v>
      </c>
      <c r="C481" s="1" t="s">
        <v>2080</v>
      </c>
      <c r="D481" s="1">
        <v>16014173</v>
      </c>
      <c r="E481" s="16">
        <v>5</v>
      </c>
      <c r="F481" s="1" t="s">
        <v>3331</v>
      </c>
      <c r="G481" s="1" t="s">
        <v>3337</v>
      </c>
      <c r="H481" s="23">
        <v>3</v>
      </c>
      <c r="I481" s="23"/>
      <c r="J481" s="23">
        <v>0</v>
      </c>
      <c r="K481" s="23">
        <v>0</v>
      </c>
      <c r="L481" s="41">
        <v>69404</v>
      </c>
      <c r="M481" s="27"/>
      <c r="N481" s="27">
        <v>41563</v>
      </c>
      <c r="O481" s="27">
        <v>41564</v>
      </c>
      <c r="P481" s="27">
        <v>41569</v>
      </c>
      <c r="Q481" s="42">
        <f t="shared" si="15"/>
        <v>4</v>
      </c>
      <c r="R481" s="1" t="s">
        <v>3975</v>
      </c>
      <c r="S481" s="1">
        <v>2271</v>
      </c>
      <c r="T481" s="1" t="s">
        <v>3605</v>
      </c>
      <c r="U481" s="1" t="s">
        <v>3354</v>
      </c>
      <c r="V481" s="1" t="s">
        <v>3354</v>
      </c>
      <c r="W481" s="1" t="s">
        <v>3385</v>
      </c>
      <c r="X481" s="27">
        <v>41569</v>
      </c>
      <c r="Y481" s="1" t="s">
        <v>3336</v>
      </c>
    </row>
    <row r="482" spans="1:25">
      <c r="A482" s="17">
        <v>1</v>
      </c>
      <c r="B482" s="1" t="s">
        <v>287</v>
      </c>
      <c r="C482" s="1" t="s">
        <v>2081</v>
      </c>
      <c r="D482" s="1">
        <v>15094692</v>
      </c>
      <c r="E482" s="16">
        <v>1</v>
      </c>
      <c r="F482" s="1" t="s">
        <v>3331</v>
      </c>
      <c r="G482" s="1" t="s">
        <v>3337</v>
      </c>
      <c r="H482" s="23">
        <v>3</v>
      </c>
      <c r="I482" s="23"/>
      <c r="J482" s="23">
        <v>0</v>
      </c>
      <c r="K482" s="23">
        <v>0</v>
      </c>
      <c r="L482" s="41">
        <v>69404</v>
      </c>
      <c r="M482" s="27"/>
      <c r="N482" s="27">
        <v>41563</v>
      </c>
      <c r="O482" s="27">
        <v>41564</v>
      </c>
      <c r="P482" s="27">
        <v>41569</v>
      </c>
      <c r="Q482" s="42">
        <f t="shared" si="15"/>
        <v>5</v>
      </c>
      <c r="R482" s="1" t="s">
        <v>3976</v>
      </c>
      <c r="S482" s="1">
        <v>157</v>
      </c>
      <c r="T482" s="1" t="s">
        <v>3334</v>
      </c>
      <c r="U482" s="1" t="s">
        <v>3344</v>
      </c>
      <c r="V482" s="1" t="s">
        <v>3344</v>
      </c>
      <c r="W482" s="1" t="s">
        <v>3345</v>
      </c>
      <c r="X482" s="27">
        <v>41570</v>
      </c>
      <c r="Y482" s="1" t="s">
        <v>3336</v>
      </c>
    </row>
    <row r="483" spans="1:25">
      <c r="A483" s="17">
        <v>1</v>
      </c>
      <c r="B483" s="1" t="s">
        <v>288</v>
      </c>
      <c r="C483" s="1" t="s">
        <v>2082</v>
      </c>
      <c r="D483" s="1">
        <v>7992641</v>
      </c>
      <c r="E483" s="16">
        <v>8</v>
      </c>
      <c r="F483" s="1" t="s">
        <v>3331</v>
      </c>
      <c r="G483" s="1" t="s">
        <v>3337</v>
      </c>
      <c r="H483" s="23">
        <v>3</v>
      </c>
      <c r="I483" s="23"/>
      <c r="J483" s="23">
        <v>0</v>
      </c>
      <c r="K483" s="23">
        <v>0</v>
      </c>
      <c r="L483" s="41">
        <v>69415</v>
      </c>
      <c r="M483" s="27"/>
      <c r="N483" s="27">
        <v>41563</v>
      </c>
      <c r="O483" s="27">
        <v>41565</v>
      </c>
      <c r="P483" s="27">
        <v>41570</v>
      </c>
      <c r="Q483" s="42">
        <f t="shared" si="15"/>
        <v>4</v>
      </c>
      <c r="R483" s="1" t="s">
        <v>3977</v>
      </c>
      <c r="S483" s="1">
        <v>2166</v>
      </c>
      <c r="T483" s="1" t="s">
        <v>3484</v>
      </c>
      <c r="U483" s="1" t="s">
        <v>3364</v>
      </c>
      <c r="V483" s="1" t="s">
        <v>3364</v>
      </c>
      <c r="W483" s="1" t="s">
        <v>3335</v>
      </c>
      <c r="X483" s="27">
        <v>41570</v>
      </c>
      <c r="Y483" s="1" t="s">
        <v>3336</v>
      </c>
    </row>
    <row r="484" spans="1:25">
      <c r="A484" s="17">
        <v>1</v>
      </c>
      <c r="B484" s="1" t="s">
        <v>289</v>
      </c>
      <c r="C484" s="1" t="s">
        <v>2082</v>
      </c>
      <c r="D484" s="1">
        <v>7992641</v>
      </c>
      <c r="E484" s="16">
        <v>8</v>
      </c>
      <c r="F484" s="1" t="s">
        <v>3331</v>
      </c>
      <c r="G484" s="1" t="s">
        <v>3332</v>
      </c>
      <c r="H484" s="23">
        <v>3</v>
      </c>
      <c r="I484" s="23"/>
      <c r="J484" s="23">
        <v>0</v>
      </c>
      <c r="K484" s="23">
        <v>0</v>
      </c>
      <c r="L484" s="41"/>
      <c r="M484" s="27"/>
      <c r="N484" s="27">
        <v>41563</v>
      </c>
      <c r="O484" s="1"/>
      <c r="P484" s="1"/>
      <c r="Q484" s="42">
        <f t="shared" si="15"/>
        <v>0</v>
      </c>
      <c r="R484" s="1" t="s">
        <v>3978</v>
      </c>
      <c r="S484" s="1">
        <v>20</v>
      </c>
      <c r="T484" s="1" t="s">
        <v>3839</v>
      </c>
      <c r="U484" s="1"/>
      <c r="V484" s="1"/>
      <c r="W484" s="1"/>
      <c r="X484" s="1"/>
      <c r="Y484" s="1" t="s">
        <v>3405</v>
      </c>
    </row>
    <row r="485" spans="1:25">
      <c r="A485" s="17">
        <v>1</v>
      </c>
      <c r="B485" s="1" t="s">
        <v>290</v>
      </c>
      <c r="C485" s="1" t="s">
        <v>2083</v>
      </c>
      <c r="D485" s="1">
        <v>16743654</v>
      </c>
      <c r="E485" s="16">
        <v>4</v>
      </c>
      <c r="F485" s="1" t="s">
        <v>3331</v>
      </c>
      <c r="G485" s="1" t="s">
        <v>3337</v>
      </c>
      <c r="H485" s="23">
        <v>3</v>
      </c>
      <c r="I485" s="23"/>
      <c r="J485" s="23">
        <v>0</v>
      </c>
      <c r="K485" s="23">
        <v>0</v>
      </c>
      <c r="L485" s="41"/>
      <c r="M485" s="27"/>
      <c r="N485" s="27">
        <v>41565</v>
      </c>
      <c r="O485" s="1"/>
      <c r="P485" s="1"/>
      <c r="Q485" s="42">
        <f t="shared" si="15"/>
        <v>0</v>
      </c>
      <c r="R485" s="1" t="s">
        <v>3979</v>
      </c>
      <c r="S485" s="1">
        <v>1170</v>
      </c>
      <c r="T485" s="1" t="s">
        <v>3461</v>
      </c>
      <c r="U485" s="1" t="s">
        <v>3462</v>
      </c>
      <c r="V485" s="1" t="s">
        <v>3462</v>
      </c>
      <c r="W485" s="1" t="s">
        <v>3350</v>
      </c>
      <c r="X485" s="1"/>
      <c r="Y485" s="1" t="s">
        <v>3405</v>
      </c>
    </row>
    <row r="486" spans="1:25">
      <c r="A486" s="17">
        <v>1</v>
      </c>
      <c r="B486" s="1" t="s">
        <v>291</v>
      </c>
      <c r="C486" s="1" t="s">
        <v>2084</v>
      </c>
      <c r="D486" s="1">
        <v>13686782</v>
      </c>
      <c r="E486" s="16">
        <v>2</v>
      </c>
      <c r="F486" s="1" t="s">
        <v>3331</v>
      </c>
      <c r="G486" s="1" t="s">
        <v>3332</v>
      </c>
      <c r="H486" s="23">
        <v>3</v>
      </c>
      <c r="I486" s="23"/>
      <c r="J486" s="23">
        <v>0</v>
      </c>
      <c r="K486" s="23">
        <v>0</v>
      </c>
      <c r="L486" s="41"/>
      <c r="M486" s="27"/>
      <c r="N486" s="27">
        <v>41565</v>
      </c>
      <c r="O486" s="1"/>
      <c r="P486" s="1"/>
      <c r="Q486" s="42">
        <f t="shared" si="15"/>
        <v>0</v>
      </c>
      <c r="R486" s="1" t="s">
        <v>3980</v>
      </c>
      <c r="S486" s="1">
        <v>8026</v>
      </c>
      <c r="T486" s="1" t="s">
        <v>3390</v>
      </c>
      <c r="U486" s="1" t="s">
        <v>3364</v>
      </c>
      <c r="V486" s="1" t="s">
        <v>3391</v>
      </c>
      <c r="W486" s="1" t="s">
        <v>3378</v>
      </c>
      <c r="X486" s="1"/>
      <c r="Y486" s="1" t="s">
        <v>3405</v>
      </c>
    </row>
    <row r="487" spans="1:25">
      <c r="A487" s="17">
        <v>1</v>
      </c>
      <c r="B487" s="1" t="s">
        <v>292</v>
      </c>
      <c r="C487" s="1" t="s">
        <v>2085</v>
      </c>
      <c r="D487" s="1">
        <v>10289007</v>
      </c>
      <c r="E487" s="16">
        <v>8</v>
      </c>
      <c r="F487" s="1" t="s">
        <v>3331</v>
      </c>
      <c r="G487" s="1" t="s">
        <v>3332</v>
      </c>
      <c r="H487" s="23">
        <v>3</v>
      </c>
      <c r="I487" s="23"/>
      <c r="J487" s="23">
        <v>0</v>
      </c>
      <c r="K487" s="23">
        <v>0</v>
      </c>
      <c r="L487" s="41">
        <v>69460</v>
      </c>
      <c r="M487" s="27"/>
      <c r="N487" s="27">
        <v>41565</v>
      </c>
      <c r="O487" s="27">
        <v>41569</v>
      </c>
      <c r="P487" s="27">
        <v>41575</v>
      </c>
      <c r="Q487" s="42">
        <f t="shared" si="15"/>
        <v>5</v>
      </c>
      <c r="R487" s="1" t="s">
        <v>3981</v>
      </c>
      <c r="S487" s="1">
        <v>2436</v>
      </c>
      <c r="T487" s="1" t="s">
        <v>3390</v>
      </c>
      <c r="U487" s="1" t="s">
        <v>3364</v>
      </c>
      <c r="V487" s="1" t="s">
        <v>3391</v>
      </c>
      <c r="W487" s="1" t="s">
        <v>3378</v>
      </c>
      <c r="X487" s="27">
        <v>41575</v>
      </c>
      <c r="Y487" s="1" t="s">
        <v>3336</v>
      </c>
    </row>
    <row r="488" spans="1:25">
      <c r="A488" s="17">
        <v>1</v>
      </c>
      <c r="B488" s="1" t="s">
        <v>293</v>
      </c>
      <c r="C488" s="1" t="s">
        <v>2086</v>
      </c>
      <c r="D488" s="1">
        <v>12659715</v>
      </c>
      <c r="E488" s="16">
        <v>0</v>
      </c>
      <c r="F488" s="1" t="s">
        <v>3331</v>
      </c>
      <c r="G488" s="1" t="s">
        <v>3332</v>
      </c>
      <c r="H488" s="23">
        <v>3</v>
      </c>
      <c r="I488" s="23"/>
      <c r="J488" s="23">
        <v>0</v>
      </c>
      <c r="K488" s="23">
        <v>0</v>
      </c>
      <c r="L488" s="41">
        <v>69493</v>
      </c>
      <c r="M488" s="27"/>
      <c r="N488" s="27">
        <v>41565</v>
      </c>
      <c r="O488" s="27">
        <v>41572</v>
      </c>
      <c r="P488" s="27">
        <v>41577</v>
      </c>
      <c r="Q488" s="42">
        <f t="shared" si="15"/>
        <v>8</v>
      </c>
      <c r="R488" s="1" t="s">
        <v>3982</v>
      </c>
      <c r="S488" s="1">
        <v>2</v>
      </c>
      <c r="T488" s="1" t="s">
        <v>3384</v>
      </c>
      <c r="U488" s="8" t="s">
        <v>3384</v>
      </c>
      <c r="V488" s="1" t="s">
        <v>3384</v>
      </c>
      <c r="W488" s="1" t="s">
        <v>3385</v>
      </c>
      <c r="X488" s="27">
        <v>41583</v>
      </c>
      <c r="Y488" s="1" t="s">
        <v>3336</v>
      </c>
    </row>
    <row r="489" spans="1:25">
      <c r="A489" s="17">
        <v>1</v>
      </c>
      <c r="B489" s="1" t="s">
        <v>294</v>
      </c>
      <c r="C489" s="1" t="s">
        <v>2087</v>
      </c>
      <c r="D489" s="1">
        <v>10071388</v>
      </c>
      <c r="E489" s="16">
        <v>8</v>
      </c>
      <c r="F489" s="1" t="s">
        <v>3331</v>
      </c>
      <c r="G489" s="1" t="s">
        <v>3332</v>
      </c>
      <c r="H489" s="23">
        <v>3</v>
      </c>
      <c r="I489" s="23"/>
      <c r="J489" s="23">
        <v>0</v>
      </c>
      <c r="K489" s="23">
        <v>0</v>
      </c>
      <c r="L489" s="41">
        <v>69482</v>
      </c>
      <c r="M489" s="27"/>
      <c r="N489" s="27">
        <v>41569</v>
      </c>
      <c r="O489" s="27">
        <v>41571</v>
      </c>
      <c r="P489" s="27">
        <v>41576</v>
      </c>
      <c r="Q489" s="42">
        <f t="shared" si="15"/>
        <v>3</v>
      </c>
      <c r="R489" s="1" t="s">
        <v>3983</v>
      </c>
      <c r="S489" s="1">
        <v>1315</v>
      </c>
      <c r="T489" s="1" t="s">
        <v>3390</v>
      </c>
      <c r="U489" s="1" t="s">
        <v>3364</v>
      </c>
      <c r="V489" s="1" t="s">
        <v>3391</v>
      </c>
      <c r="W489" s="1" t="s">
        <v>3378</v>
      </c>
      <c r="X489" s="27">
        <v>41575</v>
      </c>
      <c r="Y489" s="1" t="s">
        <v>3336</v>
      </c>
    </row>
    <row r="490" spans="1:25">
      <c r="A490" s="17">
        <v>1</v>
      </c>
      <c r="B490" s="1" t="s">
        <v>295</v>
      </c>
      <c r="C490" s="1" t="s">
        <v>2088</v>
      </c>
      <c r="D490" s="1">
        <v>10403251</v>
      </c>
      <c r="E490" s="16">
        <v>6</v>
      </c>
      <c r="F490" s="1" t="s">
        <v>3331</v>
      </c>
      <c r="G490" s="1" t="s">
        <v>3332</v>
      </c>
      <c r="H490" s="23">
        <v>3</v>
      </c>
      <c r="I490" s="23"/>
      <c r="J490" s="23">
        <v>0</v>
      </c>
      <c r="K490" s="23">
        <v>0</v>
      </c>
      <c r="L490" s="41">
        <v>69471</v>
      </c>
      <c r="M490" s="27"/>
      <c r="N490" s="27">
        <v>41569</v>
      </c>
      <c r="O490" s="27">
        <v>41570</v>
      </c>
      <c r="P490" s="27">
        <v>41575</v>
      </c>
      <c r="Q490" s="42">
        <f t="shared" si="15"/>
        <v>3</v>
      </c>
      <c r="R490" s="1" t="s">
        <v>3984</v>
      </c>
      <c r="S490" s="1">
        <v>7780</v>
      </c>
      <c r="T490" s="1" t="s">
        <v>3358</v>
      </c>
      <c r="U490" s="11" t="s">
        <v>3334</v>
      </c>
      <c r="V490" s="11" t="s">
        <v>3358</v>
      </c>
      <c r="W490" s="1" t="s">
        <v>3335</v>
      </c>
      <c r="X490" s="27">
        <v>41572</v>
      </c>
      <c r="Y490" s="1" t="s">
        <v>3336</v>
      </c>
    </row>
    <row r="491" spans="1:25">
      <c r="A491" s="17">
        <v>1</v>
      </c>
      <c r="B491" s="1" t="s">
        <v>296</v>
      </c>
      <c r="C491" s="1" t="s">
        <v>2089</v>
      </c>
      <c r="D491" s="1">
        <v>10810185</v>
      </c>
      <c r="E491" s="16">
        <v>7</v>
      </c>
      <c r="F491" s="1" t="s">
        <v>3331</v>
      </c>
      <c r="G491" s="1" t="s">
        <v>3332</v>
      </c>
      <c r="H491" s="23">
        <v>3</v>
      </c>
      <c r="I491" s="23"/>
      <c r="J491" s="23">
        <v>0</v>
      </c>
      <c r="K491" s="23">
        <v>0</v>
      </c>
      <c r="L491" s="41">
        <v>69471</v>
      </c>
      <c r="M491" s="27"/>
      <c r="N491" s="27">
        <v>41569</v>
      </c>
      <c r="O491" s="27">
        <v>41570</v>
      </c>
      <c r="P491" s="27">
        <v>41575</v>
      </c>
      <c r="Q491" s="42">
        <f t="shared" si="15"/>
        <v>4</v>
      </c>
      <c r="R491" s="1" t="s">
        <v>3985</v>
      </c>
      <c r="S491" s="1">
        <v>96</v>
      </c>
      <c r="T491" s="1" t="s">
        <v>3728</v>
      </c>
      <c r="U491" s="1" t="s">
        <v>3462</v>
      </c>
      <c r="V491" s="1" t="s">
        <v>3462</v>
      </c>
      <c r="W491" s="1" t="s">
        <v>3350</v>
      </c>
      <c r="X491" s="27">
        <v>41575</v>
      </c>
      <c r="Y491" s="1" t="s">
        <v>3336</v>
      </c>
    </row>
    <row r="492" spans="1:25">
      <c r="A492" s="17">
        <v>1</v>
      </c>
      <c r="B492" s="1" t="s">
        <v>297</v>
      </c>
      <c r="C492" s="1" t="s">
        <v>2090</v>
      </c>
      <c r="D492" s="1">
        <v>13293965</v>
      </c>
      <c r="E492" s="16">
        <v>9</v>
      </c>
      <c r="F492" s="1" t="s">
        <v>3331</v>
      </c>
      <c r="G492" s="1" t="s">
        <v>3332</v>
      </c>
      <c r="H492" s="23">
        <v>3</v>
      </c>
      <c r="I492" s="23"/>
      <c r="J492" s="23">
        <v>0</v>
      </c>
      <c r="K492" s="23">
        <v>0</v>
      </c>
      <c r="L492" s="41">
        <v>69471</v>
      </c>
      <c r="M492" s="27"/>
      <c r="N492" s="27">
        <v>41570</v>
      </c>
      <c r="O492" s="27">
        <v>41570</v>
      </c>
      <c r="P492" s="27">
        <v>41575</v>
      </c>
      <c r="Q492" s="42">
        <f t="shared" si="15"/>
        <v>3</v>
      </c>
      <c r="R492" s="1" t="s">
        <v>3986</v>
      </c>
      <c r="S492" s="1">
        <v>6438</v>
      </c>
      <c r="T492" s="1" t="s">
        <v>3987</v>
      </c>
      <c r="U492" s="1" t="s">
        <v>3462</v>
      </c>
      <c r="V492" s="1" t="s">
        <v>3987</v>
      </c>
      <c r="W492" s="1" t="s">
        <v>3350</v>
      </c>
      <c r="X492" s="27">
        <v>41572</v>
      </c>
      <c r="Y492" s="1" t="s">
        <v>3336</v>
      </c>
    </row>
    <row r="493" spans="1:25">
      <c r="A493" s="17">
        <v>1</v>
      </c>
      <c r="B493" s="1" t="s">
        <v>298</v>
      </c>
      <c r="C493" s="1" t="s">
        <v>2091</v>
      </c>
      <c r="D493" s="1">
        <v>14745631</v>
      </c>
      <c r="E493" s="16" t="s">
        <v>3319</v>
      </c>
      <c r="F493" s="1" t="s">
        <v>3331</v>
      </c>
      <c r="G493" s="1" t="s">
        <v>3332</v>
      </c>
      <c r="H493" s="23">
        <v>3</v>
      </c>
      <c r="I493" s="23"/>
      <c r="J493" s="23">
        <v>0</v>
      </c>
      <c r="K493" s="23">
        <v>0</v>
      </c>
      <c r="L493" s="41">
        <v>69471</v>
      </c>
      <c r="M493" s="27"/>
      <c r="N493" s="27">
        <v>41570</v>
      </c>
      <c r="O493" s="27">
        <v>41570</v>
      </c>
      <c r="P493" s="27">
        <v>41575</v>
      </c>
      <c r="Q493" s="42">
        <f t="shared" si="15"/>
        <v>2</v>
      </c>
      <c r="R493" s="1" t="s">
        <v>3988</v>
      </c>
      <c r="S493" s="1">
        <v>1765</v>
      </c>
      <c r="T493" s="1" t="s">
        <v>3484</v>
      </c>
      <c r="U493" s="1" t="s">
        <v>3364</v>
      </c>
      <c r="V493" s="1" t="s">
        <v>3364</v>
      </c>
      <c r="W493" s="1" t="s">
        <v>3335</v>
      </c>
      <c r="X493" s="27">
        <v>41571</v>
      </c>
      <c r="Y493" s="1" t="s">
        <v>3336</v>
      </c>
    </row>
    <row r="494" spans="1:25">
      <c r="A494" s="17">
        <v>1</v>
      </c>
      <c r="B494" s="1" t="s">
        <v>299</v>
      </c>
      <c r="C494" s="1" t="s">
        <v>2092</v>
      </c>
      <c r="D494" s="1">
        <v>12642849</v>
      </c>
      <c r="E494" s="16">
        <v>9</v>
      </c>
      <c r="F494" s="1" t="s">
        <v>3331</v>
      </c>
      <c r="G494" s="1" t="s">
        <v>3337</v>
      </c>
      <c r="H494" s="23">
        <v>3</v>
      </c>
      <c r="I494" s="23"/>
      <c r="J494" s="23">
        <v>0</v>
      </c>
      <c r="K494" s="23">
        <v>0</v>
      </c>
      <c r="L494" s="41">
        <v>69482</v>
      </c>
      <c r="M494" s="27"/>
      <c r="N494" s="27">
        <v>41571</v>
      </c>
      <c r="O494" s="27">
        <v>41575</v>
      </c>
      <c r="P494" s="27">
        <v>41577</v>
      </c>
      <c r="Q494" s="42">
        <f t="shared" si="15"/>
        <v>8</v>
      </c>
      <c r="R494" s="1" t="s">
        <v>3989</v>
      </c>
      <c r="S494" s="1">
        <v>76</v>
      </c>
      <c r="T494" s="1" t="s">
        <v>3363</v>
      </c>
      <c r="U494" s="1" t="s">
        <v>3364</v>
      </c>
      <c r="V494" s="1" t="s">
        <v>3365</v>
      </c>
      <c r="W494" s="1" t="s">
        <v>3366</v>
      </c>
      <c r="X494" s="27">
        <v>41584</v>
      </c>
      <c r="Y494" s="1" t="s">
        <v>3336</v>
      </c>
    </row>
    <row r="495" spans="1:25">
      <c r="A495" s="17">
        <v>1</v>
      </c>
      <c r="B495" s="1" t="s">
        <v>300</v>
      </c>
      <c r="C495" s="1" t="s">
        <v>2093</v>
      </c>
      <c r="D495" s="1">
        <v>12889296</v>
      </c>
      <c r="E495" s="16">
        <v>6</v>
      </c>
      <c r="F495" s="1" t="s">
        <v>3331</v>
      </c>
      <c r="G495" s="1" t="s">
        <v>3332</v>
      </c>
      <c r="H495" s="23">
        <v>3</v>
      </c>
      <c r="I495" s="23"/>
      <c r="J495" s="23">
        <v>0</v>
      </c>
      <c r="K495" s="23">
        <v>0</v>
      </c>
      <c r="L495" s="41">
        <v>69492</v>
      </c>
      <c r="M495" s="27"/>
      <c r="N495" s="27">
        <v>41571</v>
      </c>
      <c r="O495" s="27">
        <v>41571</v>
      </c>
      <c r="P495" s="27">
        <v>41576</v>
      </c>
      <c r="Q495" s="42">
        <f t="shared" si="15"/>
        <v>4</v>
      </c>
      <c r="R495" s="1" t="s">
        <v>3990</v>
      </c>
      <c r="S495" s="1">
        <v>838</v>
      </c>
      <c r="T495" s="1" t="s">
        <v>3605</v>
      </c>
      <c r="U495" s="1" t="s">
        <v>3354</v>
      </c>
      <c r="V495" s="1" t="s">
        <v>3354</v>
      </c>
      <c r="W495" s="1" t="s">
        <v>3385</v>
      </c>
      <c r="X495" s="27">
        <v>41576</v>
      </c>
      <c r="Y495" s="1" t="s">
        <v>3336</v>
      </c>
    </row>
    <row r="496" spans="1:25">
      <c r="A496" s="17">
        <v>1</v>
      </c>
      <c r="B496" s="1" t="s">
        <v>301</v>
      </c>
      <c r="C496" s="1" t="s">
        <v>2094</v>
      </c>
      <c r="D496" s="1">
        <v>12642218</v>
      </c>
      <c r="E496" s="16">
        <v>0</v>
      </c>
      <c r="F496" s="1" t="s">
        <v>3331</v>
      </c>
      <c r="G496" s="1" t="s">
        <v>3337</v>
      </c>
      <c r="H496" s="23">
        <v>3</v>
      </c>
      <c r="I496" s="23"/>
      <c r="J496" s="23">
        <v>0</v>
      </c>
      <c r="K496" s="23">
        <v>0</v>
      </c>
      <c r="L496" s="41">
        <v>69482</v>
      </c>
      <c r="M496" s="27"/>
      <c r="N496" s="27">
        <v>41571</v>
      </c>
      <c r="O496" s="27">
        <v>41575</v>
      </c>
      <c r="P496" s="27">
        <v>41577</v>
      </c>
      <c r="Q496" s="42">
        <f t="shared" si="15"/>
        <v>8</v>
      </c>
      <c r="R496" s="1" t="s">
        <v>3991</v>
      </c>
      <c r="S496" s="1">
        <v>4899</v>
      </c>
      <c r="T496" s="1" t="s">
        <v>3992</v>
      </c>
      <c r="U496" s="1" t="s">
        <v>3992</v>
      </c>
      <c r="V496" s="1" t="s">
        <v>3992</v>
      </c>
      <c r="W496" s="1" t="s">
        <v>3993</v>
      </c>
      <c r="X496" s="27">
        <v>41584</v>
      </c>
      <c r="Y496" s="1" t="s">
        <v>3336</v>
      </c>
    </row>
    <row r="497" spans="1:25">
      <c r="A497" s="17">
        <v>1</v>
      </c>
      <c r="B497" s="1" t="s">
        <v>302</v>
      </c>
      <c r="C497" s="1" t="s">
        <v>2095</v>
      </c>
      <c r="D497" s="1">
        <v>15591487</v>
      </c>
      <c r="E497" s="16">
        <v>4</v>
      </c>
      <c r="F497" s="1" t="s">
        <v>3331</v>
      </c>
      <c r="G497" s="1" t="s">
        <v>3337</v>
      </c>
      <c r="H497" s="23">
        <v>3</v>
      </c>
      <c r="I497" s="23"/>
      <c r="J497" s="23">
        <v>0</v>
      </c>
      <c r="K497" s="23">
        <v>0</v>
      </c>
      <c r="L497" s="41">
        <v>69493</v>
      </c>
      <c r="M497" s="27"/>
      <c r="N497" s="27">
        <v>41571</v>
      </c>
      <c r="O497" s="27">
        <v>41572</v>
      </c>
      <c r="P497" s="27">
        <v>41577</v>
      </c>
      <c r="Q497" s="42">
        <f t="shared" si="15"/>
        <v>2</v>
      </c>
      <c r="R497" s="1" t="s">
        <v>3994</v>
      </c>
      <c r="S497" s="1">
        <v>246</v>
      </c>
      <c r="T497" s="51" t="s">
        <v>3431</v>
      </c>
      <c r="U497" s="51" t="s">
        <v>3431</v>
      </c>
      <c r="V497" s="51" t="s">
        <v>3431</v>
      </c>
      <c r="W497" s="1" t="s">
        <v>3432</v>
      </c>
      <c r="X497" s="27">
        <v>41575</v>
      </c>
      <c r="Y497" s="1" t="s">
        <v>3336</v>
      </c>
    </row>
    <row r="498" spans="1:25">
      <c r="A498" s="17">
        <v>1</v>
      </c>
      <c r="B498" s="1" t="s">
        <v>303</v>
      </c>
      <c r="C498" s="1" t="s">
        <v>2096</v>
      </c>
      <c r="D498" s="1">
        <v>24215072</v>
      </c>
      <c r="E498" s="16">
        <v>4</v>
      </c>
      <c r="F498" s="1" t="s">
        <v>3331</v>
      </c>
      <c r="G498" s="1" t="s">
        <v>3337</v>
      </c>
      <c r="H498" s="23">
        <v>3</v>
      </c>
      <c r="I498" s="23"/>
      <c r="J498" s="23">
        <v>0</v>
      </c>
      <c r="K498" s="23">
        <v>0</v>
      </c>
      <c r="L498" s="41">
        <v>69527</v>
      </c>
      <c r="M498" s="27"/>
      <c r="N498" s="27">
        <v>41572</v>
      </c>
      <c r="O498" s="27">
        <v>41575</v>
      </c>
      <c r="P498" s="63">
        <v>41582</v>
      </c>
      <c r="Q498" s="42">
        <f t="shared" si="15"/>
        <v>3</v>
      </c>
      <c r="R498" s="1" t="s">
        <v>3995</v>
      </c>
      <c r="S498" s="1">
        <v>150</v>
      </c>
      <c r="T498" s="1" t="s">
        <v>3358</v>
      </c>
      <c r="U498" s="11" t="s">
        <v>3334</v>
      </c>
      <c r="V498" s="11" t="s">
        <v>3358</v>
      </c>
      <c r="W498" s="1" t="s">
        <v>3335</v>
      </c>
      <c r="X498" s="27">
        <v>41577</v>
      </c>
      <c r="Y498" s="1" t="s">
        <v>3336</v>
      </c>
    </row>
    <row r="499" spans="1:25">
      <c r="A499" s="17">
        <v>1</v>
      </c>
      <c r="B499" s="1" t="s">
        <v>304</v>
      </c>
      <c r="C499" s="1" t="s">
        <v>2097</v>
      </c>
      <c r="D499" s="1">
        <v>16445714</v>
      </c>
      <c r="E499" s="16">
        <v>1</v>
      </c>
      <c r="F499" s="1" t="s">
        <v>3331</v>
      </c>
      <c r="G499" s="1" t="s">
        <v>3337</v>
      </c>
      <c r="H499" s="23">
        <v>3</v>
      </c>
      <c r="I499" s="23"/>
      <c r="J499" s="23">
        <v>0</v>
      </c>
      <c r="K499" s="23">
        <v>0</v>
      </c>
      <c r="L499" s="41">
        <v>69527</v>
      </c>
      <c r="M499" s="27"/>
      <c r="N499" s="27">
        <v>41572</v>
      </c>
      <c r="O499" s="27">
        <v>41575</v>
      </c>
      <c r="P499" s="27">
        <v>41582</v>
      </c>
      <c r="Q499" s="42">
        <f t="shared" si="15"/>
        <v>3</v>
      </c>
      <c r="R499" s="1" t="s">
        <v>3996</v>
      </c>
      <c r="S499" s="1">
        <v>130</v>
      </c>
      <c r="T499" s="1" t="s">
        <v>3365</v>
      </c>
      <c r="U499" s="11" t="s">
        <v>3334</v>
      </c>
      <c r="V499" s="1" t="s">
        <v>3365</v>
      </c>
      <c r="W499" s="1" t="s">
        <v>3366</v>
      </c>
      <c r="X499" s="27">
        <v>41577</v>
      </c>
      <c r="Y499" s="1" t="s">
        <v>3336</v>
      </c>
    </row>
    <row r="500" spans="1:25">
      <c r="A500" s="17">
        <v>1</v>
      </c>
      <c r="B500" s="1" t="s">
        <v>305</v>
      </c>
      <c r="C500" s="1" t="s">
        <v>2098</v>
      </c>
      <c r="D500" s="1">
        <v>9115111</v>
      </c>
      <c r="E500" s="16">
        <v>1</v>
      </c>
      <c r="F500" s="1" t="s">
        <v>3331</v>
      </c>
      <c r="G500" s="1" t="s">
        <v>3332</v>
      </c>
      <c r="H500" s="23">
        <v>3</v>
      </c>
      <c r="I500" s="23"/>
      <c r="J500" s="23">
        <v>0</v>
      </c>
      <c r="K500" s="23">
        <v>0</v>
      </c>
      <c r="L500" s="41">
        <v>69527</v>
      </c>
      <c r="M500" s="27"/>
      <c r="N500" s="27">
        <v>41575</v>
      </c>
      <c r="O500" s="27">
        <v>41577</v>
      </c>
      <c r="P500" s="27">
        <v>41584</v>
      </c>
      <c r="Q500" s="42">
        <f t="shared" si="15"/>
        <v>6</v>
      </c>
      <c r="R500" s="1" t="s">
        <v>3997</v>
      </c>
      <c r="S500" s="1">
        <v>85</v>
      </c>
      <c r="T500" s="51" t="s">
        <v>3400</v>
      </c>
      <c r="U500" s="8" t="s">
        <v>3334</v>
      </c>
      <c r="V500" s="51" t="s">
        <v>3400</v>
      </c>
      <c r="W500" s="1" t="s">
        <v>3355</v>
      </c>
      <c r="X500" s="27">
        <v>41584</v>
      </c>
      <c r="Y500" s="1" t="s">
        <v>3336</v>
      </c>
    </row>
    <row r="501" spans="1:25">
      <c r="A501" s="17">
        <v>1</v>
      </c>
      <c r="B501" s="1" t="s">
        <v>306</v>
      </c>
      <c r="C501" s="1" t="s">
        <v>2099</v>
      </c>
      <c r="D501" s="1">
        <v>10761564</v>
      </c>
      <c r="E501" s="16">
        <v>4</v>
      </c>
      <c r="F501" s="1" t="s">
        <v>3331</v>
      </c>
      <c r="G501" s="1" t="s">
        <v>3337</v>
      </c>
      <c r="H501" s="23">
        <v>3</v>
      </c>
      <c r="I501" s="23"/>
      <c r="J501" s="23">
        <v>0</v>
      </c>
      <c r="K501" s="23">
        <v>0</v>
      </c>
      <c r="L501" s="41">
        <v>69527</v>
      </c>
      <c r="M501" s="27"/>
      <c r="N501" s="27">
        <v>41575</v>
      </c>
      <c r="O501" s="27">
        <v>41576</v>
      </c>
      <c r="P501" s="27">
        <v>41583</v>
      </c>
      <c r="Q501" s="42">
        <f t="shared" si="15"/>
        <v>7</v>
      </c>
      <c r="R501" s="1" t="s">
        <v>3998</v>
      </c>
      <c r="S501" s="1">
        <v>960</v>
      </c>
      <c r="T501" s="1" t="s">
        <v>3349</v>
      </c>
      <c r="U501" s="1" t="s">
        <v>3344</v>
      </c>
      <c r="V501" s="1" t="s">
        <v>3344</v>
      </c>
      <c r="W501" s="1" t="s">
        <v>3345</v>
      </c>
      <c r="X501" s="27">
        <v>41584</v>
      </c>
      <c r="Y501" s="1" t="s">
        <v>3336</v>
      </c>
    </row>
    <row r="502" spans="1:25">
      <c r="A502" s="17">
        <v>1</v>
      </c>
      <c r="B502" s="1" t="s">
        <v>307</v>
      </c>
      <c r="C502" s="1" t="s">
        <v>1773</v>
      </c>
      <c r="D502" s="1">
        <v>10196187</v>
      </c>
      <c r="E502" s="16">
        <v>7</v>
      </c>
      <c r="F502" s="1" t="s">
        <v>3331</v>
      </c>
      <c r="G502" s="1" t="s">
        <v>3337</v>
      </c>
      <c r="H502" s="23">
        <v>3</v>
      </c>
      <c r="I502" s="23"/>
      <c r="J502" s="23">
        <v>0</v>
      </c>
      <c r="K502" s="23">
        <v>0</v>
      </c>
      <c r="L502" s="41">
        <v>69538</v>
      </c>
      <c r="M502" s="27"/>
      <c r="N502" s="27">
        <v>41575</v>
      </c>
      <c r="O502" s="27">
        <v>41576</v>
      </c>
      <c r="P502" s="27">
        <v>41583</v>
      </c>
      <c r="Q502" s="42">
        <f t="shared" si="15"/>
        <v>2</v>
      </c>
      <c r="R502" s="1" t="s">
        <v>3999</v>
      </c>
      <c r="S502" s="1">
        <v>345</v>
      </c>
      <c r="T502" s="1" t="s">
        <v>3349</v>
      </c>
      <c r="U502" s="1" t="s">
        <v>3344</v>
      </c>
      <c r="V502" s="1" t="s">
        <v>3344</v>
      </c>
      <c r="W502" s="1" t="s">
        <v>3345</v>
      </c>
      <c r="X502" s="27">
        <v>41577</v>
      </c>
      <c r="Y502" s="1" t="s">
        <v>3336</v>
      </c>
    </row>
    <row r="503" spans="1:25">
      <c r="A503" s="17">
        <v>1</v>
      </c>
      <c r="B503" s="1" t="s">
        <v>308</v>
      </c>
      <c r="C503" s="1" t="s">
        <v>2100</v>
      </c>
      <c r="D503" s="1">
        <v>9452067</v>
      </c>
      <c r="E503" s="16">
        <v>3</v>
      </c>
      <c r="F503" s="1" t="s">
        <v>3331</v>
      </c>
      <c r="G503" s="1" t="s">
        <v>3337</v>
      </c>
      <c r="H503" s="23">
        <v>3</v>
      </c>
      <c r="I503" s="23"/>
      <c r="J503" s="23">
        <v>0</v>
      </c>
      <c r="K503" s="23">
        <v>0</v>
      </c>
      <c r="L503" s="41">
        <v>69605</v>
      </c>
      <c r="M503" s="27"/>
      <c r="N503" s="27">
        <v>41575</v>
      </c>
      <c r="O503" s="27">
        <v>41582</v>
      </c>
      <c r="P503" s="27">
        <v>41585</v>
      </c>
      <c r="Q503" s="42">
        <f t="shared" si="15"/>
        <v>4</v>
      </c>
      <c r="R503" s="1" t="s">
        <v>4000</v>
      </c>
      <c r="S503" s="1">
        <v>44</v>
      </c>
      <c r="T503" s="1" t="s">
        <v>3349</v>
      </c>
      <c r="U503" s="1" t="s">
        <v>3344</v>
      </c>
      <c r="V503" s="1" t="s">
        <v>3344</v>
      </c>
      <c r="W503" s="1" t="s">
        <v>3345</v>
      </c>
      <c r="X503" s="27">
        <v>41585</v>
      </c>
      <c r="Y503" s="1" t="s">
        <v>3336</v>
      </c>
    </row>
    <row r="504" spans="1:25">
      <c r="A504" s="17">
        <v>1</v>
      </c>
      <c r="B504" s="1" t="s">
        <v>309</v>
      </c>
      <c r="C504" s="1" t="s">
        <v>2101</v>
      </c>
      <c r="D504" s="1">
        <v>10641577</v>
      </c>
      <c r="E504" s="16">
        <v>3</v>
      </c>
      <c r="F504" s="1" t="s">
        <v>3331</v>
      </c>
      <c r="G504" s="1" t="s">
        <v>3337</v>
      </c>
      <c r="H504" s="23">
        <v>3</v>
      </c>
      <c r="I504" s="23"/>
      <c r="J504" s="23">
        <v>0</v>
      </c>
      <c r="K504" s="23">
        <v>0</v>
      </c>
      <c r="L504" s="41">
        <v>69560</v>
      </c>
      <c r="M504" s="27"/>
      <c r="N504" s="27">
        <v>41575</v>
      </c>
      <c r="O504" s="27">
        <v>41577</v>
      </c>
      <c r="P504" s="27">
        <v>41584</v>
      </c>
      <c r="Q504" s="42">
        <f t="shared" si="15"/>
        <v>5</v>
      </c>
      <c r="R504" s="1" t="s">
        <v>4001</v>
      </c>
      <c r="S504" s="1">
        <v>3060</v>
      </c>
      <c r="T504" s="1" t="s">
        <v>3404</v>
      </c>
      <c r="U504" s="1" t="s">
        <v>3364</v>
      </c>
      <c r="V504" s="1" t="s">
        <v>3364</v>
      </c>
      <c r="W504" s="1" t="s">
        <v>3335</v>
      </c>
      <c r="X504" s="27">
        <v>41583</v>
      </c>
      <c r="Y504" s="1" t="s">
        <v>3336</v>
      </c>
    </row>
    <row r="505" spans="1:25">
      <c r="A505" s="17">
        <v>1</v>
      </c>
      <c r="B505" s="1" t="s">
        <v>310</v>
      </c>
      <c r="C505" s="1" t="s">
        <v>2094</v>
      </c>
      <c r="D505" s="1">
        <v>12642218</v>
      </c>
      <c r="E505" s="16">
        <v>0</v>
      </c>
      <c r="F505" s="1" t="s">
        <v>3331</v>
      </c>
      <c r="G505" s="1" t="s">
        <v>3337</v>
      </c>
      <c r="H505" s="23">
        <v>3</v>
      </c>
      <c r="I505" s="23"/>
      <c r="J505" s="23">
        <v>0</v>
      </c>
      <c r="K505" s="23">
        <v>0</v>
      </c>
      <c r="L505" s="41">
        <v>69560</v>
      </c>
      <c r="M505" s="27"/>
      <c r="N505" s="27">
        <v>41571</v>
      </c>
      <c r="O505" s="27">
        <v>41577</v>
      </c>
      <c r="P505" s="27">
        <v>41584</v>
      </c>
      <c r="Q505" s="42">
        <f t="shared" si="15"/>
        <v>5</v>
      </c>
      <c r="R505" s="1" t="s">
        <v>4002</v>
      </c>
      <c r="S505" s="1">
        <v>700</v>
      </c>
      <c r="T505" s="51" t="s">
        <v>3400</v>
      </c>
      <c r="U505" s="8" t="s">
        <v>3334</v>
      </c>
      <c r="V505" s="51" t="s">
        <v>3400</v>
      </c>
      <c r="W505" s="1" t="s">
        <v>3355</v>
      </c>
      <c r="X505" s="27">
        <v>41583</v>
      </c>
      <c r="Y505" s="1" t="s">
        <v>3336</v>
      </c>
    </row>
    <row r="506" spans="1:25">
      <c r="A506" s="17">
        <v>1</v>
      </c>
      <c r="B506" s="1" t="s">
        <v>311</v>
      </c>
      <c r="C506" s="1" t="s">
        <v>2102</v>
      </c>
      <c r="D506" s="1">
        <v>13940130</v>
      </c>
      <c r="E506" s="16">
        <v>1</v>
      </c>
      <c r="F506" s="1" t="s">
        <v>3331</v>
      </c>
      <c r="G506" s="1" t="s">
        <v>3337</v>
      </c>
      <c r="H506" s="23">
        <v>3</v>
      </c>
      <c r="I506" s="23"/>
      <c r="J506" s="23">
        <v>0</v>
      </c>
      <c r="K506" s="23">
        <v>0</v>
      </c>
      <c r="L506" s="41">
        <v>69616</v>
      </c>
      <c r="M506" s="27"/>
      <c r="N506" s="27">
        <v>41576</v>
      </c>
      <c r="O506" s="27">
        <v>41583</v>
      </c>
      <c r="P506" s="27">
        <v>41586</v>
      </c>
      <c r="Q506" s="42">
        <f t="shared" si="15"/>
        <v>5</v>
      </c>
      <c r="R506" s="1" t="s">
        <v>4003</v>
      </c>
      <c r="S506" s="1">
        <v>80</v>
      </c>
      <c r="T506" s="1" t="s">
        <v>3349</v>
      </c>
      <c r="U506" s="1" t="s">
        <v>3344</v>
      </c>
      <c r="V506" s="1" t="s">
        <v>3344</v>
      </c>
      <c r="W506" s="1" t="s">
        <v>3345</v>
      </c>
      <c r="X506" s="27">
        <v>41589</v>
      </c>
      <c r="Y506" s="1" t="s">
        <v>3336</v>
      </c>
    </row>
    <row r="507" spans="1:25">
      <c r="A507" s="17">
        <v>1</v>
      </c>
      <c r="B507" s="1" t="s">
        <v>312</v>
      </c>
      <c r="C507" s="1" t="s">
        <v>2052</v>
      </c>
      <c r="D507" s="1">
        <v>14463487</v>
      </c>
      <c r="E507" s="16" t="s">
        <v>3319</v>
      </c>
      <c r="F507" s="1" t="s">
        <v>3331</v>
      </c>
      <c r="G507" s="1" t="s">
        <v>3332</v>
      </c>
      <c r="H507" s="23">
        <v>3</v>
      </c>
      <c r="I507" s="23"/>
      <c r="J507" s="23">
        <v>0</v>
      </c>
      <c r="K507" s="23">
        <v>0</v>
      </c>
      <c r="L507" s="41">
        <v>69616</v>
      </c>
      <c r="M507" s="27"/>
      <c r="N507" s="27">
        <v>41577</v>
      </c>
      <c r="O507" s="27">
        <v>41583</v>
      </c>
      <c r="P507" s="27">
        <v>41586</v>
      </c>
      <c r="Q507" s="42">
        <f t="shared" si="15"/>
        <v>5</v>
      </c>
      <c r="R507" s="1" t="s">
        <v>4004</v>
      </c>
      <c r="S507" s="1">
        <v>1340</v>
      </c>
      <c r="T507" s="51" t="s">
        <v>3340</v>
      </c>
      <c r="U507" s="8" t="s">
        <v>3334</v>
      </c>
      <c r="V507" s="8" t="s">
        <v>3340</v>
      </c>
      <c r="W507" s="1" t="s">
        <v>3341</v>
      </c>
      <c r="X507" s="27">
        <v>41589</v>
      </c>
      <c r="Y507" s="1" t="s">
        <v>3336</v>
      </c>
    </row>
    <row r="508" spans="1:25">
      <c r="A508" s="17">
        <v>1</v>
      </c>
      <c r="B508" s="1" t="s">
        <v>313</v>
      </c>
      <c r="C508" s="1" t="s">
        <v>2103</v>
      </c>
      <c r="D508" s="1">
        <v>15070696</v>
      </c>
      <c r="E508" s="16">
        <v>3</v>
      </c>
      <c r="F508" s="1" t="s">
        <v>3331</v>
      </c>
      <c r="G508" s="1" t="s">
        <v>3337</v>
      </c>
      <c r="H508" s="23">
        <v>3</v>
      </c>
      <c r="I508" s="23"/>
      <c r="J508" s="23">
        <v>0</v>
      </c>
      <c r="K508" s="23">
        <v>0</v>
      </c>
      <c r="L508" s="41">
        <v>69616</v>
      </c>
      <c r="M508" s="27"/>
      <c r="N508" s="27">
        <v>41577</v>
      </c>
      <c r="O508" s="27">
        <v>41583</v>
      </c>
      <c r="P508" s="27">
        <v>41586</v>
      </c>
      <c r="Q508" s="42">
        <f t="shared" si="15"/>
        <v>4</v>
      </c>
      <c r="R508" s="1" t="s">
        <v>4005</v>
      </c>
      <c r="S508" s="1">
        <v>1760</v>
      </c>
      <c r="T508" s="1" t="s">
        <v>3349</v>
      </c>
      <c r="U508" s="1" t="s">
        <v>3344</v>
      </c>
      <c r="V508" s="1" t="s">
        <v>3344</v>
      </c>
      <c r="W508" s="1" t="s">
        <v>3345</v>
      </c>
      <c r="X508" s="27">
        <v>41586</v>
      </c>
      <c r="Y508" s="1" t="s">
        <v>3336</v>
      </c>
    </row>
    <row r="509" spans="1:25">
      <c r="A509" s="17">
        <v>1</v>
      </c>
      <c r="B509" s="1" t="s">
        <v>314</v>
      </c>
      <c r="C509" s="1" t="s">
        <v>2103</v>
      </c>
      <c r="D509" s="1">
        <v>15070696</v>
      </c>
      <c r="E509" s="16">
        <v>3</v>
      </c>
      <c r="F509" s="1" t="s">
        <v>3331</v>
      </c>
      <c r="G509" s="1" t="s">
        <v>3337</v>
      </c>
      <c r="H509" s="23">
        <v>3</v>
      </c>
      <c r="I509" s="23"/>
      <c r="J509" s="23">
        <v>0</v>
      </c>
      <c r="K509" s="23">
        <v>0</v>
      </c>
      <c r="L509" s="41">
        <v>69639</v>
      </c>
      <c r="M509" s="27"/>
      <c r="N509" s="27">
        <v>41577</v>
      </c>
      <c r="O509" s="27">
        <v>41585</v>
      </c>
      <c r="P509" s="27">
        <v>41590</v>
      </c>
      <c r="Q509" s="42">
        <f t="shared" si="15"/>
        <v>3</v>
      </c>
      <c r="R509" s="1" t="s">
        <v>4006</v>
      </c>
      <c r="S509" s="1">
        <v>1751</v>
      </c>
      <c r="T509" s="1" t="s">
        <v>3349</v>
      </c>
      <c r="U509" s="1" t="s">
        <v>3344</v>
      </c>
      <c r="V509" s="1" t="s">
        <v>3344</v>
      </c>
      <c r="W509" s="1" t="s">
        <v>3345</v>
      </c>
      <c r="X509" s="27">
        <v>41589</v>
      </c>
      <c r="Y509" s="1" t="s">
        <v>3336</v>
      </c>
    </row>
    <row r="510" spans="1:25">
      <c r="A510" s="17">
        <v>1</v>
      </c>
      <c r="B510" s="1" t="s">
        <v>315</v>
      </c>
      <c r="C510" s="1" t="s">
        <v>2103</v>
      </c>
      <c r="D510" s="1">
        <v>15070696</v>
      </c>
      <c r="E510" s="16">
        <v>3</v>
      </c>
      <c r="F510" s="1" t="s">
        <v>3331</v>
      </c>
      <c r="G510" s="1" t="s">
        <v>3337</v>
      </c>
      <c r="H510" s="23">
        <v>3</v>
      </c>
      <c r="I510" s="23"/>
      <c r="J510" s="23">
        <v>0</v>
      </c>
      <c r="K510" s="23">
        <v>0</v>
      </c>
      <c r="L510" s="41">
        <v>69616</v>
      </c>
      <c r="M510" s="27"/>
      <c r="N510" s="27">
        <v>41577</v>
      </c>
      <c r="O510" s="27">
        <v>41583</v>
      </c>
      <c r="P510" s="27">
        <v>41586</v>
      </c>
      <c r="Q510" s="42">
        <f t="shared" si="15"/>
        <v>4</v>
      </c>
      <c r="R510" s="1" t="s">
        <v>4007</v>
      </c>
      <c r="S510" s="1">
        <v>1751</v>
      </c>
      <c r="T510" s="1" t="s">
        <v>3349</v>
      </c>
      <c r="U510" s="1" t="s">
        <v>3344</v>
      </c>
      <c r="V510" s="1" t="s">
        <v>3344</v>
      </c>
      <c r="W510" s="1" t="s">
        <v>3345</v>
      </c>
      <c r="X510" s="27">
        <v>41586</v>
      </c>
      <c r="Y510" s="1" t="s">
        <v>3336</v>
      </c>
    </row>
    <row r="511" spans="1:25">
      <c r="A511" s="17">
        <v>1</v>
      </c>
      <c r="B511" s="1" t="s">
        <v>316</v>
      </c>
      <c r="C511" s="1" t="s">
        <v>2103</v>
      </c>
      <c r="D511" s="1">
        <v>15070696</v>
      </c>
      <c r="E511" s="16">
        <v>3</v>
      </c>
      <c r="F511" s="1" t="s">
        <v>3331</v>
      </c>
      <c r="G511" s="1" t="s">
        <v>3337</v>
      </c>
      <c r="H511" s="23">
        <v>3</v>
      </c>
      <c r="I511" s="23"/>
      <c r="J511" s="23">
        <v>0</v>
      </c>
      <c r="K511" s="23">
        <v>0</v>
      </c>
      <c r="L511" s="41">
        <v>69639</v>
      </c>
      <c r="M511" s="27"/>
      <c r="N511" s="27">
        <v>41577</v>
      </c>
      <c r="O511" s="27">
        <v>41585</v>
      </c>
      <c r="P511" s="27">
        <v>41590</v>
      </c>
      <c r="Q511" s="42">
        <f t="shared" si="15"/>
        <v>2</v>
      </c>
      <c r="R511" s="1" t="s">
        <v>4008</v>
      </c>
      <c r="S511" s="1">
        <v>1751</v>
      </c>
      <c r="T511" s="1" t="s">
        <v>3349</v>
      </c>
      <c r="U511" s="1" t="s">
        <v>3344</v>
      </c>
      <c r="V511" s="1" t="s">
        <v>3344</v>
      </c>
      <c r="W511" s="1" t="s">
        <v>3345</v>
      </c>
      <c r="X511" s="27">
        <v>41586</v>
      </c>
      <c r="Y511" s="1" t="s">
        <v>3336</v>
      </c>
    </row>
    <row r="512" spans="1:25">
      <c r="A512" s="17">
        <v>1</v>
      </c>
      <c r="B512" s="1" t="s">
        <v>317</v>
      </c>
      <c r="C512" s="1" t="s">
        <v>2104</v>
      </c>
      <c r="D512" s="1">
        <v>8665872</v>
      </c>
      <c r="E512" s="16">
        <v>0</v>
      </c>
      <c r="F512" s="1" t="s">
        <v>3331</v>
      </c>
      <c r="G512" s="1" t="s">
        <v>3337</v>
      </c>
      <c r="H512" s="23">
        <v>3</v>
      </c>
      <c r="I512" s="23"/>
      <c r="J512" s="23">
        <v>0</v>
      </c>
      <c r="K512" s="23">
        <v>0</v>
      </c>
      <c r="L512" s="41">
        <v>69700</v>
      </c>
      <c r="M512" s="27"/>
      <c r="N512" s="27">
        <v>41590</v>
      </c>
      <c r="O512" s="27">
        <v>41591</v>
      </c>
      <c r="P512" s="27">
        <v>41596</v>
      </c>
      <c r="Q512" s="42">
        <f t="shared" si="15"/>
        <v>4</v>
      </c>
      <c r="R512" s="1" t="s">
        <v>4009</v>
      </c>
      <c r="S512" s="1">
        <v>2701</v>
      </c>
      <c r="T512" s="1" t="s">
        <v>3576</v>
      </c>
      <c r="U512" s="1" t="s">
        <v>3364</v>
      </c>
      <c r="V512" s="1" t="s">
        <v>3576</v>
      </c>
      <c r="W512" s="1" t="s">
        <v>3378</v>
      </c>
      <c r="X512" s="27">
        <v>41596</v>
      </c>
      <c r="Y512" s="1" t="s">
        <v>3336</v>
      </c>
    </row>
    <row r="513" spans="1:25">
      <c r="A513" s="17">
        <v>1</v>
      </c>
      <c r="B513" s="1" t="s">
        <v>318</v>
      </c>
      <c r="C513" s="1" t="s">
        <v>2105</v>
      </c>
      <c r="D513" s="1">
        <v>12285654</v>
      </c>
      <c r="E513" s="16">
        <v>2</v>
      </c>
      <c r="F513" s="1" t="s">
        <v>3331</v>
      </c>
      <c r="G513" s="1" t="s">
        <v>3332</v>
      </c>
      <c r="H513" s="23">
        <v>3</v>
      </c>
      <c r="I513" s="23"/>
      <c r="J513" s="23">
        <v>0</v>
      </c>
      <c r="K513" s="23">
        <v>0</v>
      </c>
      <c r="L513" s="41">
        <v>69628</v>
      </c>
      <c r="M513" s="27"/>
      <c r="N513" s="27">
        <v>41577</v>
      </c>
      <c r="O513" s="27">
        <v>41584</v>
      </c>
      <c r="P513" s="27">
        <v>41589</v>
      </c>
      <c r="Q513" s="42">
        <f t="shared" si="15"/>
        <v>6</v>
      </c>
      <c r="R513" s="1" t="s">
        <v>4010</v>
      </c>
      <c r="S513" s="1">
        <v>1283</v>
      </c>
      <c r="T513" s="1" t="s">
        <v>3550</v>
      </c>
      <c r="U513" s="1" t="s">
        <v>3364</v>
      </c>
      <c r="V513" s="1" t="s">
        <v>3365</v>
      </c>
      <c r="W513" s="1" t="s">
        <v>3366</v>
      </c>
      <c r="X513" s="27">
        <v>41591</v>
      </c>
      <c r="Y513" s="1" t="s">
        <v>3336</v>
      </c>
    </row>
    <row r="514" spans="1:25">
      <c r="A514" s="17">
        <v>1</v>
      </c>
      <c r="B514" s="1" t="s">
        <v>319</v>
      </c>
      <c r="C514" s="1" t="s">
        <v>2106</v>
      </c>
      <c r="D514" s="1">
        <v>5043430</v>
      </c>
      <c r="E514" s="16">
        <v>3</v>
      </c>
      <c r="F514" s="1" t="s">
        <v>3331</v>
      </c>
      <c r="G514" s="1" t="s">
        <v>3332</v>
      </c>
      <c r="H514" s="23">
        <v>3</v>
      </c>
      <c r="I514" s="23"/>
      <c r="J514" s="23">
        <v>0</v>
      </c>
      <c r="K514" s="23">
        <v>0</v>
      </c>
      <c r="L514" s="41">
        <v>69616</v>
      </c>
      <c r="M514" s="27"/>
      <c r="N514" s="27">
        <v>41577</v>
      </c>
      <c r="O514" s="27">
        <v>41948</v>
      </c>
      <c r="P514" s="27">
        <v>41586</v>
      </c>
      <c r="Q514" s="42">
        <f t="shared" si="15"/>
        <v>-259</v>
      </c>
      <c r="R514" s="1" t="s">
        <v>4011</v>
      </c>
      <c r="S514" s="1">
        <v>100</v>
      </c>
      <c r="T514" s="1" t="s">
        <v>3358</v>
      </c>
      <c r="U514" s="11" t="s">
        <v>3334</v>
      </c>
      <c r="V514" s="11" t="s">
        <v>3358</v>
      </c>
      <c r="W514" s="1" t="s">
        <v>3335</v>
      </c>
      <c r="X514" s="27">
        <v>41586</v>
      </c>
      <c r="Y514" s="1" t="s">
        <v>3336</v>
      </c>
    </row>
    <row r="515" spans="1:25">
      <c r="A515" s="17">
        <v>1</v>
      </c>
      <c r="B515" s="1" t="s">
        <v>320</v>
      </c>
      <c r="C515" s="1" t="s">
        <v>2107</v>
      </c>
      <c r="D515" s="1">
        <v>11795075</v>
      </c>
      <c r="E515" s="16">
        <v>1</v>
      </c>
      <c r="F515" s="1" t="s">
        <v>3331</v>
      </c>
      <c r="G515" s="1" t="s">
        <v>3332</v>
      </c>
      <c r="H515" s="23">
        <v>3</v>
      </c>
      <c r="I515" s="23"/>
      <c r="J515" s="23">
        <v>0</v>
      </c>
      <c r="K515" s="23">
        <v>0</v>
      </c>
      <c r="L515" s="41">
        <v>69616</v>
      </c>
      <c r="M515" s="27"/>
      <c r="N515" s="27">
        <v>41583</v>
      </c>
      <c r="O515" s="27">
        <v>41583</v>
      </c>
      <c r="P515" s="27">
        <v>41586</v>
      </c>
      <c r="Q515" s="42">
        <f t="shared" si="15"/>
        <v>4</v>
      </c>
      <c r="R515" s="1" t="s">
        <v>4012</v>
      </c>
      <c r="S515" s="1">
        <v>968</v>
      </c>
      <c r="T515" s="1" t="s">
        <v>3605</v>
      </c>
      <c r="U515" s="1" t="s">
        <v>3354</v>
      </c>
      <c r="V515" s="1" t="s">
        <v>3354</v>
      </c>
      <c r="W515" s="1" t="s">
        <v>3385</v>
      </c>
      <c r="X515" s="27">
        <v>41586</v>
      </c>
      <c r="Y515" s="1" t="s">
        <v>3336</v>
      </c>
    </row>
    <row r="516" spans="1:25">
      <c r="A516" s="17">
        <v>1</v>
      </c>
      <c r="B516" s="1" t="s">
        <v>321</v>
      </c>
      <c r="C516" s="1" t="s">
        <v>2108</v>
      </c>
      <c r="D516" s="1">
        <v>15609982</v>
      </c>
      <c r="E516" s="16">
        <v>1</v>
      </c>
      <c r="F516" s="1" t="s">
        <v>3331</v>
      </c>
      <c r="G516" s="1" t="s">
        <v>3332</v>
      </c>
      <c r="H516" s="23">
        <v>3</v>
      </c>
      <c r="I516" s="23"/>
      <c r="J516" s="23">
        <v>0</v>
      </c>
      <c r="K516" s="23">
        <v>0</v>
      </c>
      <c r="L516" s="41">
        <v>69639</v>
      </c>
      <c r="M516" s="27"/>
      <c r="N516" s="27">
        <v>41583</v>
      </c>
      <c r="O516" s="27">
        <v>41585</v>
      </c>
      <c r="P516" s="27">
        <v>41590</v>
      </c>
      <c r="Q516" s="42">
        <f t="shared" si="15"/>
        <v>3</v>
      </c>
      <c r="R516" s="1" t="s">
        <v>4013</v>
      </c>
      <c r="S516" s="1">
        <v>57</v>
      </c>
      <c r="T516" s="1" t="s">
        <v>3384</v>
      </c>
      <c r="U516" s="8" t="s">
        <v>3384</v>
      </c>
      <c r="V516" s="1" t="s">
        <v>3384</v>
      </c>
      <c r="W516" s="1" t="s">
        <v>3385</v>
      </c>
      <c r="X516" s="27">
        <v>41589</v>
      </c>
      <c r="Y516" s="1" t="s">
        <v>3336</v>
      </c>
    </row>
    <row r="517" spans="1:25">
      <c r="A517" s="17">
        <v>1</v>
      </c>
      <c r="B517" s="1" t="s">
        <v>322</v>
      </c>
      <c r="C517" s="1" t="s">
        <v>1632</v>
      </c>
      <c r="D517" s="1">
        <v>7312209</v>
      </c>
      <c r="E517" s="16">
        <v>0</v>
      </c>
      <c r="F517" s="1" t="s">
        <v>3331</v>
      </c>
      <c r="G517" s="1" t="s">
        <v>3332</v>
      </c>
      <c r="H517" s="23">
        <v>3</v>
      </c>
      <c r="I517" s="23"/>
      <c r="J517" s="23">
        <v>0</v>
      </c>
      <c r="K517" s="23">
        <v>0</v>
      </c>
      <c r="L517" s="41">
        <v>69666</v>
      </c>
      <c r="M517" s="27"/>
      <c r="N517" s="63">
        <v>41589</v>
      </c>
      <c r="O517" s="27">
        <v>41589</v>
      </c>
      <c r="P517" s="27">
        <v>41592</v>
      </c>
      <c r="Q517" s="42">
        <f t="shared" si="15"/>
        <v>3</v>
      </c>
      <c r="R517" s="1" t="s">
        <v>4014</v>
      </c>
      <c r="S517" s="1">
        <v>985</v>
      </c>
      <c r="T517" s="1" t="s">
        <v>3358</v>
      </c>
      <c r="U517" s="11" t="s">
        <v>3334</v>
      </c>
      <c r="V517" s="11" t="s">
        <v>3358</v>
      </c>
      <c r="W517" s="1" t="s">
        <v>3335</v>
      </c>
      <c r="X517" s="27">
        <v>41591</v>
      </c>
      <c r="Y517" s="1" t="s">
        <v>3336</v>
      </c>
    </row>
    <row r="518" spans="1:25">
      <c r="A518" s="17">
        <v>1</v>
      </c>
      <c r="B518" s="1" t="s">
        <v>323</v>
      </c>
      <c r="C518" s="1" t="s">
        <v>2109</v>
      </c>
      <c r="D518" s="1">
        <v>12272709</v>
      </c>
      <c r="E518" s="16">
        <v>2</v>
      </c>
      <c r="F518" s="1" t="s">
        <v>3331</v>
      </c>
      <c r="G518" s="1" t="s">
        <v>3337</v>
      </c>
      <c r="H518" s="23">
        <v>3</v>
      </c>
      <c r="I518" s="23"/>
      <c r="J518" s="23">
        <v>0</v>
      </c>
      <c r="K518" s="23">
        <v>0</v>
      </c>
      <c r="L518" s="41">
        <v>69628</v>
      </c>
      <c r="M518" s="27"/>
      <c r="N518" s="27">
        <v>41583</v>
      </c>
      <c r="O518" s="27">
        <v>41584</v>
      </c>
      <c r="P518" s="27">
        <v>41589</v>
      </c>
      <c r="Q518" s="42">
        <f t="shared" si="15"/>
        <v>3</v>
      </c>
      <c r="R518" s="1" t="s">
        <v>4015</v>
      </c>
      <c r="S518" s="1">
        <v>2341</v>
      </c>
      <c r="T518" s="1" t="s">
        <v>3576</v>
      </c>
      <c r="U518" s="1" t="s">
        <v>3364</v>
      </c>
      <c r="V518" s="1" t="s">
        <v>3576</v>
      </c>
      <c r="W518" s="1" t="s">
        <v>3378</v>
      </c>
      <c r="X518" s="27">
        <v>41586</v>
      </c>
      <c r="Y518" s="1" t="s">
        <v>3336</v>
      </c>
    </row>
    <row r="519" spans="1:25">
      <c r="A519" s="17">
        <v>1</v>
      </c>
      <c r="B519" s="1" t="s">
        <v>324</v>
      </c>
      <c r="C519" s="1" t="s">
        <v>2110</v>
      </c>
      <c r="D519" s="1">
        <v>16389681</v>
      </c>
      <c r="E519" s="16">
        <v>8</v>
      </c>
      <c r="F519" s="1" t="s">
        <v>3331</v>
      </c>
      <c r="G519" s="1" t="s">
        <v>3332</v>
      </c>
      <c r="H519" s="23">
        <v>3</v>
      </c>
      <c r="I519" s="23"/>
      <c r="J519" s="23">
        <v>0</v>
      </c>
      <c r="K519" s="23">
        <v>0</v>
      </c>
      <c r="L519" s="41">
        <v>69650</v>
      </c>
      <c r="M519" s="27"/>
      <c r="N519" s="27">
        <v>41584</v>
      </c>
      <c r="O519" s="27">
        <v>41586</v>
      </c>
      <c r="P519" s="27">
        <v>41591</v>
      </c>
      <c r="Q519" s="42">
        <f t="shared" si="15"/>
        <v>4</v>
      </c>
      <c r="R519" s="1" t="s">
        <v>4016</v>
      </c>
      <c r="S519" s="1">
        <v>1326</v>
      </c>
      <c r="T519" s="1" t="s">
        <v>3605</v>
      </c>
      <c r="U519" s="1" t="s">
        <v>3354</v>
      </c>
      <c r="V519" s="1" t="s">
        <v>3354</v>
      </c>
      <c r="W519" s="1" t="s">
        <v>3385</v>
      </c>
      <c r="X519" s="27">
        <v>41591</v>
      </c>
      <c r="Y519" s="1" t="s">
        <v>3336</v>
      </c>
    </row>
    <row r="520" spans="1:25">
      <c r="A520" s="17">
        <v>1</v>
      </c>
      <c r="B520" s="1" t="s">
        <v>325</v>
      </c>
      <c r="C520" s="1" t="s">
        <v>2111</v>
      </c>
      <c r="D520" s="1">
        <v>6060754</v>
      </c>
      <c r="E520" s="16">
        <v>0</v>
      </c>
      <c r="F520" s="1" t="s">
        <v>3331</v>
      </c>
      <c r="G520" s="1" t="s">
        <v>3337</v>
      </c>
      <c r="H520" s="23">
        <v>3</v>
      </c>
      <c r="I520" s="23"/>
      <c r="J520" s="23">
        <v>0</v>
      </c>
      <c r="K520" s="23">
        <v>0</v>
      </c>
      <c r="L520" s="41">
        <v>69666</v>
      </c>
      <c r="M520" s="27"/>
      <c r="N520" s="27">
        <v>41584</v>
      </c>
      <c r="O520" s="27">
        <v>41589</v>
      </c>
      <c r="P520" s="27">
        <v>41592</v>
      </c>
      <c r="Q520" s="42">
        <f t="shared" si="15"/>
        <v>6</v>
      </c>
      <c r="R520" s="1" t="s">
        <v>4017</v>
      </c>
      <c r="S520" s="1">
        <v>6673</v>
      </c>
      <c r="T520" s="1" t="s">
        <v>3358</v>
      </c>
      <c r="U520" s="11" t="s">
        <v>3334</v>
      </c>
      <c r="V520" s="11" t="s">
        <v>3358</v>
      </c>
      <c r="W520" s="1" t="s">
        <v>3335</v>
      </c>
      <c r="X520" s="27">
        <v>41596</v>
      </c>
      <c r="Y520" s="1" t="s">
        <v>3336</v>
      </c>
    </row>
    <row r="521" spans="1:25">
      <c r="A521" s="17">
        <v>1</v>
      </c>
      <c r="B521" s="1" t="s">
        <v>326</v>
      </c>
      <c r="C521" s="1" t="s">
        <v>2112</v>
      </c>
      <c r="D521" s="1">
        <v>12507795</v>
      </c>
      <c r="E521" s="16" t="s">
        <v>3319</v>
      </c>
      <c r="F521" s="1" t="s">
        <v>3331</v>
      </c>
      <c r="G521" s="1" t="s">
        <v>3337</v>
      </c>
      <c r="H521" s="23">
        <v>3</v>
      </c>
      <c r="I521" s="23"/>
      <c r="J521" s="23">
        <v>0</v>
      </c>
      <c r="K521" s="23">
        <v>0</v>
      </c>
      <c r="L521" s="41">
        <v>69639</v>
      </c>
      <c r="M521" s="27"/>
      <c r="N521" s="27">
        <v>41584</v>
      </c>
      <c r="O521" s="27">
        <v>41585</v>
      </c>
      <c r="P521" s="27">
        <v>41590</v>
      </c>
      <c r="Q521" s="42">
        <f t="shared" si="15"/>
        <v>5</v>
      </c>
      <c r="R521" s="1" t="s">
        <v>4018</v>
      </c>
      <c r="S521" s="1">
        <v>201</v>
      </c>
      <c r="T521" s="1" t="s">
        <v>3358</v>
      </c>
      <c r="U521" s="11" t="s">
        <v>3334</v>
      </c>
      <c r="V521" s="11" t="s">
        <v>3358</v>
      </c>
      <c r="W521" s="1" t="s">
        <v>3335</v>
      </c>
      <c r="X521" s="27">
        <v>41591</v>
      </c>
      <c r="Y521" s="1" t="s">
        <v>3336</v>
      </c>
    </row>
    <row r="522" spans="1:25">
      <c r="A522" s="17">
        <v>1</v>
      </c>
      <c r="B522" s="1" t="s">
        <v>327</v>
      </c>
      <c r="C522" s="1" t="s">
        <v>2113</v>
      </c>
      <c r="D522" s="1">
        <v>13685403</v>
      </c>
      <c r="E522" s="16">
        <v>8</v>
      </c>
      <c r="F522" s="1" t="s">
        <v>3331</v>
      </c>
      <c r="G522" s="1" t="s">
        <v>3332</v>
      </c>
      <c r="H522" s="23">
        <v>3</v>
      </c>
      <c r="I522" s="23"/>
      <c r="J522" s="23">
        <v>0</v>
      </c>
      <c r="K522" s="23">
        <v>0</v>
      </c>
      <c r="L522" s="41">
        <v>69650</v>
      </c>
      <c r="M522" s="27"/>
      <c r="N522" s="27">
        <v>41585</v>
      </c>
      <c r="O522" s="27">
        <v>41586</v>
      </c>
      <c r="P522" s="27">
        <v>41591</v>
      </c>
      <c r="Q522" s="42">
        <f t="shared" si="15"/>
        <v>4</v>
      </c>
      <c r="R522" s="1" t="s">
        <v>4019</v>
      </c>
      <c r="S522" s="1">
        <v>1002</v>
      </c>
      <c r="T522" s="51" t="s">
        <v>3400</v>
      </c>
      <c r="U522" s="8" t="s">
        <v>3334</v>
      </c>
      <c r="V522" s="51" t="s">
        <v>3400</v>
      </c>
      <c r="W522" s="1" t="s">
        <v>3355</v>
      </c>
      <c r="X522" s="27">
        <v>41591</v>
      </c>
      <c r="Y522" s="1" t="s">
        <v>3336</v>
      </c>
    </row>
    <row r="523" spans="1:25">
      <c r="A523" s="17">
        <v>1</v>
      </c>
      <c r="B523" s="1" t="s">
        <v>328</v>
      </c>
      <c r="C523" s="1" t="s">
        <v>2114</v>
      </c>
      <c r="D523" s="1">
        <v>14362132</v>
      </c>
      <c r="E523" s="16">
        <v>4</v>
      </c>
      <c r="F523" s="1" t="s">
        <v>3331</v>
      </c>
      <c r="G523" s="1" t="s">
        <v>3332</v>
      </c>
      <c r="H523" s="23">
        <v>3</v>
      </c>
      <c r="I523" s="23"/>
      <c r="J523" s="23">
        <v>0</v>
      </c>
      <c r="K523" s="23">
        <v>0</v>
      </c>
      <c r="L523" s="41">
        <v>69650</v>
      </c>
      <c r="M523" s="27"/>
      <c r="N523" s="27">
        <v>41585</v>
      </c>
      <c r="O523" s="27">
        <v>41586</v>
      </c>
      <c r="P523" s="27">
        <v>41591</v>
      </c>
      <c r="Q523" s="42">
        <f t="shared" si="15"/>
        <v>5</v>
      </c>
      <c r="R523" s="1" t="s">
        <v>4020</v>
      </c>
      <c r="S523" s="1">
        <v>7960</v>
      </c>
      <c r="T523" s="51" t="s">
        <v>3353</v>
      </c>
      <c r="U523" s="1" t="s">
        <v>3354</v>
      </c>
      <c r="V523" s="51" t="s">
        <v>3353</v>
      </c>
      <c r="W523" s="1" t="s">
        <v>3355</v>
      </c>
      <c r="X523" s="27">
        <v>41592</v>
      </c>
      <c r="Y523" s="1" t="s">
        <v>3336</v>
      </c>
    </row>
    <row r="524" spans="1:25">
      <c r="A524" s="17">
        <v>1</v>
      </c>
      <c r="B524" s="1" t="s">
        <v>329</v>
      </c>
      <c r="C524" s="1" t="s">
        <v>2115</v>
      </c>
      <c r="D524" s="1">
        <v>13047969</v>
      </c>
      <c r="E524" s="16">
        <v>3</v>
      </c>
      <c r="F524" s="1" t="s">
        <v>3331</v>
      </c>
      <c r="G524" s="1" t="s">
        <v>3332</v>
      </c>
      <c r="H524" s="23">
        <v>3</v>
      </c>
      <c r="I524" s="23"/>
      <c r="J524" s="23">
        <v>0</v>
      </c>
      <c r="K524" s="23">
        <v>0</v>
      </c>
      <c r="L524" s="41">
        <v>69650</v>
      </c>
      <c r="M524" s="27"/>
      <c r="N524" s="27">
        <v>41585</v>
      </c>
      <c r="O524" s="64">
        <v>41586</v>
      </c>
      <c r="P524" s="27">
        <v>41591</v>
      </c>
      <c r="Q524" s="42">
        <f t="shared" si="15"/>
        <v>5</v>
      </c>
      <c r="R524" s="1" t="s">
        <v>4021</v>
      </c>
      <c r="S524" s="1">
        <v>1131</v>
      </c>
      <c r="T524" s="51" t="s">
        <v>3400</v>
      </c>
      <c r="U524" s="8" t="s">
        <v>3334</v>
      </c>
      <c r="V524" s="51" t="s">
        <v>3400</v>
      </c>
      <c r="W524" s="1" t="s">
        <v>3355</v>
      </c>
      <c r="X524" s="27">
        <v>41592</v>
      </c>
      <c r="Y524" s="1" t="s">
        <v>3336</v>
      </c>
    </row>
    <row r="525" spans="1:25">
      <c r="A525" s="17">
        <v>1</v>
      </c>
      <c r="B525" s="1" t="s">
        <v>330</v>
      </c>
      <c r="C525" s="1" t="s">
        <v>2116</v>
      </c>
      <c r="D525" s="1">
        <v>9126473</v>
      </c>
      <c r="E525" s="16">
        <v>0</v>
      </c>
      <c r="F525" s="1" t="s">
        <v>3331</v>
      </c>
      <c r="G525" s="1" t="s">
        <v>3332</v>
      </c>
      <c r="H525" s="23">
        <v>3</v>
      </c>
      <c r="I525" s="23"/>
      <c r="J525" s="23">
        <v>0</v>
      </c>
      <c r="K525" s="23">
        <v>0</v>
      </c>
      <c r="L525" s="41">
        <v>69668</v>
      </c>
      <c r="M525" s="27"/>
      <c r="N525" s="27">
        <v>41586</v>
      </c>
      <c r="O525" s="27">
        <v>41590</v>
      </c>
      <c r="P525" s="27">
        <v>41593</v>
      </c>
      <c r="Q525" s="42">
        <f t="shared" si="15"/>
        <v>4</v>
      </c>
      <c r="R525" s="1" t="s">
        <v>4022</v>
      </c>
      <c r="S525" s="1">
        <v>6887</v>
      </c>
      <c r="T525" s="1" t="s">
        <v>3365</v>
      </c>
      <c r="U525" s="11" t="s">
        <v>3334</v>
      </c>
      <c r="V525" s="1" t="s">
        <v>3365</v>
      </c>
      <c r="W525" s="1" t="s">
        <v>3366</v>
      </c>
      <c r="X525" s="27">
        <v>41593</v>
      </c>
      <c r="Y525" s="1" t="s">
        <v>3336</v>
      </c>
    </row>
    <row r="526" spans="1:25">
      <c r="A526" s="17">
        <v>1</v>
      </c>
      <c r="B526" s="1" t="s">
        <v>331</v>
      </c>
      <c r="C526" s="1" t="s">
        <v>2117</v>
      </c>
      <c r="D526" s="1">
        <v>12244862</v>
      </c>
      <c r="E526" s="16">
        <v>2</v>
      </c>
      <c r="F526" s="1" t="s">
        <v>3331</v>
      </c>
      <c r="G526" s="1" t="s">
        <v>3332</v>
      </c>
      <c r="H526" s="23">
        <v>3</v>
      </c>
      <c r="I526" s="23"/>
      <c r="J526" s="23">
        <v>0</v>
      </c>
      <c r="K526" s="23">
        <v>0</v>
      </c>
      <c r="L526" s="41">
        <v>69668</v>
      </c>
      <c r="M526" s="27"/>
      <c r="N526" s="27">
        <v>41586</v>
      </c>
      <c r="O526" s="27">
        <v>41590</v>
      </c>
      <c r="P526" s="27">
        <v>41593</v>
      </c>
      <c r="Q526" s="42">
        <f t="shared" si="15"/>
        <v>4</v>
      </c>
      <c r="R526" s="1" t="s">
        <v>4023</v>
      </c>
      <c r="S526" s="1">
        <v>125</v>
      </c>
      <c r="T526" s="1" t="s">
        <v>3363</v>
      </c>
      <c r="U526" s="1" t="s">
        <v>3364</v>
      </c>
      <c r="V526" s="1" t="s">
        <v>3365</v>
      </c>
      <c r="W526" s="1" t="s">
        <v>3366</v>
      </c>
      <c r="X526" s="27">
        <v>41593</v>
      </c>
      <c r="Y526" s="1" t="s">
        <v>3336</v>
      </c>
    </row>
    <row r="527" spans="1:25">
      <c r="A527" s="17">
        <v>1</v>
      </c>
      <c r="B527" s="1" t="s">
        <v>332</v>
      </c>
      <c r="C527" s="1" t="s">
        <v>2118</v>
      </c>
      <c r="D527" s="1">
        <v>15534000</v>
      </c>
      <c r="E527" s="16">
        <v>0</v>
      </c>
      <c r="F527" s="1" t="s">
        <v>3331</v>
      </c>
      <c r="G527" s="1" t="s">
        <v>3337</v>
      </c>
      <c r="H527" s="23">
        <v>3</v>
      </c>
      <c r="I527" s="23"/>
      <c r="J527" s="23">
        <v>0</v>
      </c>
      <c r="K527" s="23">
        <v>0</v>
      </c>
      <c r="L527" s="41">
        <v>69670</v>
      </c>
      <c r="M527" s="27"/>
      <c r="N527" s="27">
        <v>41589</v>
      </c>
      <c r="O527" s="27">
        <v>41591</v>
      </c>
      <c r="P527" s="27">
        <v>41596</v>
      </c>
      <c r="Q527" s="42">
        <f t="shared" si="15"/>
        <v>4</v>
      </c>
      <c r="R527" s="1" t="s">
        <v>4024</v>
      </c>
      <c r="S527" s="1">
        <v>3330</v>
      </c>
      <c r="T527" s="53" t="s">
        <v>3377</v>
      </c>
      <c r="U527" s="11" t="s">
        <v>3334</v>
      </c>
      <c r="V527" s="53" t="s">
        <v>3377</v>
      </c>
      <c r="W527" s="1" t="s">
        <v>3378</v>
      </c>
      <c r="X527" s="27">
        <v>41596</v>
      </c>
      <c r="Y527" s="1" t="s">
        <v>3336</v>
      </c>
    </row>
    <row r="528" spans="1:25">
      <c r="A528" s="17">
        <v>1</v>
      </c>
      <c r="B528" s="1" t="s">
        <v>333</v>
      </c>
      <c r="C528" s="1" t="s">
        <v>2119</v>
      </c>
      <c r="D528" s="1">
        <v>96723810</v>
      </c>
      <c r="E528" s="16">
        <v>4</v>
      </c>
      <c r="F528" s="1" t="s">
        <v>3331</v>
      </c>
      <c r="G528" s="1" t="s">
        <v>3332</v>
      </c>
      <c r="H528" s="23">
        <v>3</v>
      </c>
      <c r="I528" s="23"/>
      <c r="J528" s="23">
        <v>0</v>
      </c>
      <c r="K528" s="23">
        <v>0</v>
      </c>
      <c r="L528" s="41">
        <v>69670</v>
      </c>
      <c r="M528" s="27"/>
      <c r="N528" s="27">
        <v>41589</v>
      </c>
      <c r="O528" s="27">
        <v>41591</v>
      </c>
      <c r="P528" s="27">
        <v>41596</v>
      </c>
      <c r="Q528" s="42">
        <f t="shared" si="15"/>
        <v>5</v>
      </c>
      <c r="R528" s="1" t="s">
        <v>4025</v>
      </c>
      <c r="S528" s="1">
        <v>1255</v>
      </c>
      <c r="T528" s="1" t="s">
        <v>3334</v>
      </c>
      <c r="U528" s="1" t="s">
        <v>3344</v>
      </c>
      <c r="V528" s="1" t="s">
        <v>3344</v>
      </c>
      <c r="W528" s="1" t="s">
        <v>3716</v>
      </c>
      <c r="X528" s="27">
        <v>41597</v>
      </c>
      <c r="Y528" s="1" t="s">
        <v>3336</v>
      </c>
    </row>
    <row r="529" spans="1:25">
      <c r="A529" s="17">
        <v>1</v>
      </c>
      <c r="B529" s="1" t="s">
        <v>334</v>
      </c>
      <c r="C529" s="1" t="s">
        <v>2120</v>
      </c>
      <c r="D529" s="1">
        <v>16953303</v>
      </c>
      <c r="E529" s="16">
        <v>2</v>
      </c>
      <c r="F529" s="1" t="s">
        <v>3331</v>
      </c>
      <c r="G529" s="1" t="s">
        <v>3332</v>
      </c>
      <c r="H529" s="23">
        <v>3</v>
      </c>
      <c r="I529" s="23"/>
      <c r="J529" s="23">
        <v>0</v>
      </c>
      <c r="K529" s="23">
        <v>0</v>
      </c>
      <c r="L529" s="41">
        <v>69673</v>
      </c>
      <c r="M529" s="27"/>
      <c r="N529" s="27">
        <v>41589</v>
      </c>
      <c r="O529" s="27">
        <v>41592</v>
      </c>
      <c r="P529" s="27">
        <v>41597</v>
      </c>
      <c r="Q529" s="42">
        <f t="shared" si="15"/>
        <v>5</v>
      </c>
      <c r="R529" s="1" t="s">
        <v>4026</v>
      </c>
      <c r="S529" s="1">
        <v>158</v>
      </c>
      <c r="T529" s="1" t="s">
        <v>4027</v>
      </c>
      <c r="U529" s="1" t="s">
        <v>3354</v>
      </c>
      <c r="V529" s="1" t="s">
        <v>4027</v>
      </c>
      <c r="W529" s="1" t="s">
        <v>3385</v>
      </c>
      <c r="X529" s="27">
        <v>41598</v>
      </c>
      <c r="Y529" s="1" t="s">
        <v>3336</v>
      </c>
    </row>
    <row r="530" spans="1:25">
      <c r="A530" s="17">
        <v>1</v>
      </c>
      <c r="B530" s="1" t="s">
        <v>335</v>
      </c>
      <c r="C530" s="1" t="s">
        <v>2121</v>
      </c>
      <c r="D530" s="1">
        <v>10940668</v>
      </c>
      <c r="E530" s="16">
        <v>6</v>
      </c>
      <c r="F530" s="1" t="s">
        <v>3331</v>
      </c>
      <c r="G530" s="1" t="s">
        <v>3332</v>
      </c>
      <c r="H530" s="23">
        <v>3</v>
      </c>
      <c r="I530" s="23"/>
      <c r="J530" s="23">
        <v>0</v>
      </c>
      <c r="K530" s="23">
        <v>0</v>
      </c>
      <c r="L530" s="41">
        <v>69670</v>
      </c>
      <c r="M530" s="27"/>
      <c r="N530" s="27">
        <v>41589</v>
      </c>
      <c r="O530" s="27">
        <v>41591</v>
      </c>
      <c r="P530" s="27">
        <v>41596</v>
      </c>
      <c r="Q530" s="42">
        <f t="shared" si="15"/>
        <v>6</v>
      </c>
      <c r="R530" s="1" t="s">
        <v>4028</v>
      </c>
      <c r="S530" s="1">
        <v>207</v>
      </c>
      <c r="T530" s="51" t="s">
        <v>3431</v>
      </c>
      <c r="U530" s="51" t="s">
        <v>3431</v>
      </c>
      <c r="V530" s="51" t="s">
        <v>3431</v>
      </c>
      <c r="W530" s="1" t="s">
        <v>3432</v>
      </c>
      <c r="X530" s="27">
        <v>41598</v>
      </c>
      <c r="Y530" s="1" t="s">
        <v>3336</v>
      </c>
    </row>
    <row r="531" spans="1:25">
      <c r="A531" s="17">
        <v>1</v>
      </c>
      <c r="B531" s="1" t="s">
        <v>336</v>
      </c>
      <c r="C531" s="1" t="s">
        <v>2122</v>
      </c>
      <c r="D531" s="1">
        <v>12547589</v>
      </c>
      <c r="E531" s="16">
        <v>2</v>
      </c>
      <c r="F531" s="1" t="s">
        <v>3331</v>
      </c>
      <c r="G531" s="1" t="s">
        <v>3337</v>
      </c>
      <c r="H531" s="23">
        <v>3</v>
      </c>
      <c r="I531" s="23"/>
      <c r="J531" s="23">
        <v>0</v>
      </c>
      <c r="K531" s="23">
        <v>0</v>
      </c>
      <c r="L531" s="41">
        <v>69668</v>
      </c>
      <c r="M531" s="27"/>
      <c r="N531" s="27">
        <v>41590</v>
      </c>
      <c r="O531" s="27">
        <v>41590</v>
      </c>
      <c r="P531" s="27">
        <v>41593</v>
      </c>
      <c r="Q531" s="42">
        <f t="shared" si="15"/>
        <v>4</v>
      </c>
      <c r="R531" s="1" t="s">
        <v>4029</v>
      </c>
      <c r="S531" s="1"/>
      <c r="T531" s="1" t="s">
        <v>3358</v>
      </c>
      <c r="U531" s="11" t="s">
        <v>3334</v>
      </c>
      <c r="V531" s="11" t="s">
        <v>3358</v>
      </c>
      <c r="W531" s="1" t="s">
        <v>3335</v>
      </c>
      <c r="X531" s="27">
        <v>41593</v>
      </c>
      <c r="Y531" s="1" t="s">
        <v>3336</v>
      </c>
    </row>
    <row r="532" spans="1:25">
      <c r="A532" s="17">
        <v>1</v>
      </c>
      <c r="B532" s="1" t="s">
        <v>337</v>
      </c>
      <c r="C532" s="1" t="s">
        <v>2123</v>
      </c>
      <c r="D532" s="1">
        <v>10941127</v>
      </c>
      <c r="E532" s="16">
        <v>2</v>
      </c>
      <c r="F532" s="1" t="s">
        <v>3331</v>
      </c>
      <c r="G532" s="1" t="s">
        <v>3332</v>
      </c>
      <c r="H532" s="23">
        <v>3</v>
      </c>
      <c r="I532" s="23"/>
      <c r="J532" s="23">
        <v>0</v>
      </c>
      <c r="K532" s="23">
        <v>0</v>
      </c>
      <c r="L532" s="41">
        <v>69668</v>
      </c>
      <c r="M532" s="27"/>
      <c r="N532" s="27">
        <v>41590</v>
      </c>
      <c r="O532" s="27">
        <v>41590</v>
      </c>
      <c r="P532" s="27">
        <v>41593</v>
      </c>
      <c r="Q532" s="42">
        <f t="shared" si="15"/>
        <v>4</v>
      </c>
      <c r="R532" s="1" t="s">
        <v>4015</v>
      </c>
      <c r="S532" s="1">
        <v>1090</v>
      </c>
      <c r="T532" s="1" t="s">
        <v>4030</v>
      </c>
      <c r="U532" s="1" t="s">
        <v>3541</v>
      </c>
      <c r="V532" s="1" t="s">
        <v>4030</v>
      </c>
      <c r="W532" s="65" t="s">
        <v>4031</v>
      </c>
      <c r="X532" s="27">
        <v>41593</v>
      </c>
      <c r="Y532" s="1" t="s">
        <v>3336</v>
      </c>
    </row>
    <row r="533" spans="1:25">
      <c r="A533" s="17">
        <v>1</v>
      </c>
      <c r="B533" s="1" t="s">
        <v>338</v>
      </c>
      <c r="C533" s="1" t="s">
        <v>2124</v>
      </c>
      <c r="D533" s="1">
        <v>8592644</v>
      </c>
      <c r="E533" s="16">
        <v>6</v>
      </c>
      <c r="F533" s="1" t="s">
        <v>3331</v>
      </c>
      <c r="G533" s="1" t="s">
        <v>3332</v>
      </c>
      <c r="H533" s="23">
        <v>3</v>
      </c>
      <c r="I533" s="23"/>
      <c r="J533" s="23">
        <v>0</v>
      </c>
      <c r="K533" s="23">
        <v>0</v>
      </c>
      <c r="L533" s="41">
        <v>69672</v>
      </c>
      <c r="M533" s="27"/>
      <c r="N533" s="27">
        <v>41591</v>
      </c>
      <c r="O533" s="27">
        <v>41592</v>
      </c>
      <c r="P533" s="27">
        <v>41597</v>
      </c>
      <c r="Q533" s="42">
        <f t="shared" si="15"/>
        <v>6</v>
      </c>
      <c r="R533" s="1" t="s">
        <v>4032</v>
      </c>
      <c r="S533" s="1">
        <v>9731</v>
      </c>
      <c r="T533" s="1" t="s">
        <v>3452</v>
      </c>
      <c r="U533" s="8" t="s">
        <v>3349</v>
      </c>
      <c r="V533" s="8" t="s">
        <v>3452</v>
      </c>
      <c r="W533" s="1" t="s">
        <v>3378</v>
      </c>
      <c r="X533" s="27">
        <v>41599</v>
      </c>
      <c r="Y533" s="1" t="s">
        <v>3336</v>
      </c>
    </row>
    <row r="534" spans="1:25">
      <c r="A534" s="17">
        <v>1</v>
      </c>
      <c r="B534" s="1" t="s">
        <v>339</v>
      </c>
      <c r="C534" s="1" t="s">
        <v>2125</v>
      </c>
      <c r="D534" s="1">
        <v>5292295</v>
      </c>
      <c r="E534" s="16" t="s">
        <v>3319</v>
      </c>
      <c r="F534" s="1" t="s">
        <v>3331</v>
      </c>
      <c r="G534" s="1" t="s">
        <v>3332</v>
      </c>
      <c r="H534" s="23">
        <v>3</v>
      </c>
      <c r="I534" s="23"/>
      <c r="J534" s="23">
        <v>0</v>
      </c>
      <c r="K534" s="23">
        <v>0</v>
      </c>
      <c r="L534" s="41">
        <v>69675</v>
      </c>
      <c r="M534" s="27"/>
      <c r="N534" s="27">
        <v>41591</v>
      </c>
      <c r="O534" s="27">
        <v>41593</v>
      </c>
      <c r="P534" s="27">
        <v>41598</v>
      </c>
      <c r="Q534" s="42">
        <f t="shared" si="15"/>
        <v>5</v>
      </c>
      <c r="R534" s="1" t="s">
        <v>4033</v>
      </c>
      <c r="S534" s="1">
        <v>799</v>
      </c>
      <c r="T534" s="53" t="s">
        <v>3377</v>
      </c>
      <c r="U534" s="11" t="s">
        <v>3334</v>
      </c>
      <c r="V534" s="53" t="s">
        <v>3377</v>
      </c>
      <c r="W534" s="1" t="s">
        <v>3378</v>
      </c>
      <c r="X534" s="27">
        <v>41599</v>
      </c>
      <c r="Y534" s="1" t="s">
        <v>3336</v>
      </c>
    </row>
    <row r="535" spans="1:25">
      <c r="A535" s="17">
        <v>1</v>
      </c>
      <c r="B535" s="1" t="s">
        <v>340</v>
      </c>
      <c r="C535" s="1" t="s">
        <v>2126</v>
      </c>
      <c r="D535" s="1">
        <v>11550221</v>
      </c>
      <c r="E535" s="16">
        <v>2</v>
      </c>
      <c r="F535" s="1" t="s">
        <v>3331</v>
      </c>
      <c r="G535" s="1" t="s">
        <v>3332</v>
      </c>
      <c r="H535" s="23">
        <v>3</v>
      </c>
      <c r="I535" s="23"/>
      <c r="J535" s="23">
        <v>0</v>
      </c>
      <c r="K535" s="23">
        <v>0</v>
      </c>
      <c r="L535" s="41"/>
      <c r="M535" s="27"/>
      <c r="N535" s="27">
        <v>41591</v>
      </c>
      <c r="O535" s="1"/>
      <c r="P535" s="1"/>
      <c r="Q535" s="42">
        <f t="shared" si="15"/>
        <v>0</v>
      </c>
      <c r="R535" s="1" t="s">
        <v>4034</v>
      </c>
      <c r="S535" s="1">
        <v>4316</v>
      </c>
      <c r="T535" s="1" t="s">
        <v>3512</v>
      </c>
      <c r="U535" s="1" t="s">
        <v>3354</v>
      </c>
      <c r="V535" s="1" t="s">
        <v>3354</v>
      </c>
      <c r="W535" s="1" t="s">
        <v>3385</v>
      </c>
      <c r="X535" s="1"/>
      <c r="Y535" s="1" t="s">
        <v>3405</v>
      </c>
    </row>
    <row r="536" spans="1:25">
      <c r="A536" s="17">
        <v>1</v>
      </c>
      <c r="B536" s="1" t="s">
        <v>341</v>
      </c>
      <c r="C536" s="1" t="s">
        <v>2127</v>
      </c>
      <c r="D536" s="1">
        <v>15351647</v>
      </c>
      <c r="E536" s="16">
        <v>2</v>
      </c>
      <c r="F536" s="1" t="s">
        <v>3331</v>
      </c>
      <c r="G536" s="1" t="s">
        <v>3337</v>
      </c>
      <c r="H536" s="23">
        <v>3</v>
      </c>
      <c r="I536" s="23"/>
      <c r="J536" s="23">
        <v>0</v>
      </c>
      <c r="K536" s="23">
        <v>0</v>
      </c>
      <c r="L536" s="41">
        <v>69675</v>
      </c>
      <c r="M536" s="27"/>
      <c r="N536" s="27">
        <v>41591</v>
      </c>
      <c r="O536" s="27">
        <v>41593</v>
      </c>
      <c r="P536" s="27">
        <v>41598</v>
      </c>
      <c r="Q536" s="42">
        <f t="shared" ref="Q536:Q599" si="16">NETWORKDAYS(O536,X536)</f>
        <v>6</v>
      </c>
      <c r="R536" s="1" t="s">
        <v>4035</v>
      </c>
      <c r="S536" s="1">
        <v>1762</v>
      </c>
      <c r="T536" s="1" t="s">
        <v>3334</v>
      </c>
      <c r="U536" s="1" t="s">
        <v>3344</v>
      </c>
      <c r="V536" s="1" t="s">
        <v>3344</v>
      </c>
      <c r="W536" s="1" t="s">
        <v>3716</v>
      </c>
      <c r="X536" s="27">
        <v>41600</v>
      </c>
      <c r="Y536" s="1" t="s">
        <v>3336</v>
      </c>
    </row>
    <row r="537" spans="1:25">
      <c r="A537" s="17">
        <v>1</v>
      </c>
      <c r="B537" s="1" t="s">
        <v>342</v>
      </c>
      <c r="C537" s="1" t="s">
        <v>2128</v>
      </c>
      <c r="D537" s="1">
        <v>12889962</v>
      </c>
      <c r="E537" s="16">
        <v>6</v>
      </c>
      <c r="F537" s="1" t="s">
        <v>3331</v>
      </c>
      <c r="G537" s="1" t="s">
        <v>3332</v>
      </c>
      <c r="H537" s="23">
        <v>3</v>
      </c>
      <c r="I537" s="23"/>
      <c r="J537" s="23">
        <v>0</v>
      </c>
      <c r="K537" s="23">
        <v>0</v>
      </c>
      <c r="L537" s="41">
        <v>69684</v>
      </c>
      <c r="M537" s="27"/>
      <c r="N537" s="27">
        <v>41592</v>
      </c>
      <c r="O537" s="27">
        <v>41597</v>
      </c>
      <c r="P537" s="27">
        <v>41600</v>
      </c>
      <c r="Q537" s="42">
        <f t="shared" si="16"/>
        <v>4</v>
      </c>
      <c r="R537" s="1" t="s">
        <v>4036</v>
      </c>
      <c r="S537" s="1">
        <v>3526</v>
      </c>
      <c r="T537" s="1" t="s">
        <v>3365</v>
      </c>
      <c r="U537" s="11" t="s">
        <v>3334</v>
      </c>
      <c r="V537" s="1" t="s">
        <v>3365</v>
      </c>
      <c r="W537" s="1" t="s">
        <v>3366</v>
      </c>
      <c r="X537" s="27">
        <v>41600</v>
      </c>
      <c r="Y537" s="1" t="s">
        <v>3336</v>
      </c>
    </row>
    <row r="538" spans="1:25">
      <c r="A538" s="17">
        <v>1</v>
      </c>
      <c r="B538" s="1" t="s">
        <v>343</v>
      </c>
      <c r="C538" s="1" t="s">
        <v>2129</v>
      </c>
      <c r="D538" s="1">
        <v>76419140</v>
      </c>
      <c r="E538" s="16">
        <v>4</v>
      </c>
      <c r="F538" s="1" t="s">
        <v>3331</v>
      </c>
      <c r="G538" s="1" t="s">
        <v>3332</v>
      </c>
      <c r="H538" s="23">
        <v>3</v>
      </c>
      <c r="I538" s="23"/>
      <c r="J538" s="23">
        <v>0</v>
      </c>
      <c r="K538" s="23">
        <v>0</v>
      </c>
      <c r="L538" s="41"/>
      <c r="M538" s="27"/>
      <c r="N538" s="27">
        <v>41593</v>
      </c>
      <c r="O538" s="1" t="s">
        <v>4037</v>
      </c>
      <c r="P538" s="1"/>
      <c r="Q538" s="42" t="e">
        <f t="shared" si="16"/>
        <v>#VALUE!</v>
      </c>
      <c r="R538" s="1" t="s">
        <v>4038</v>
      </c>
      <c r="S538" s="1">
        <v>2918</v>
      </c>
      <c r="T538" s="1" t="s">
        <v>3404</v>
      </c>
      <c r="U538" s="1" t="s">
        <v>3364</v>
      </c>
      <c r="V538" s="1" t="s">
        <v>3364</v>
      </c>
      <c r="W538" s="1" t="s">
        <v>3335</v>
      </c>
      <c r="X538" s="1"/>
      <c r="Y538" s="1" t="s">
        <v>3405</v>
      </c>
    </row>
    <row r="539" spans="1:25">
      <c r="A539" s="17">
        <v>1</v>
      </c>
      <c r="B539" s="1" t="s">
        <v>344</v>
      </c>
      <c r="C539" s="1" t="s">
        <v>2130</v>
      </c>
      <c r="D539" s="1">
        <v>14719714</v>
      </c>
      <c r="E539" s="16">
        <v>4</v>
      </c>
      <c r="F539" s="1" t="s">
        <v>3331</v>
      </c>
      <c r="G539" s="1" t="s">
        <v>3332</v>
      </c>
      <c r="H539" s="23">
        <v>3</v>
      </c>
      <c r="I539" s="23"/>
      <c r="J539" s="23">
        <v>0</v>
      </c>
      <c r="K539" s="23">
        <v>0</v>
      </c>
      <c r="L539" s="41">
        <v>69684</v>
      </c>
      <c r="M539" s="27"/>
      <c r="N539" s="27">
        <v>41593</v>
      </c>
      <c r="O539" s="27">
        <v>41597</v>
      </c>
      <c r="P539" s="27">
        <v>41600</v>
      </c>
      <c r="Q539" s="42">
        <f t="shared" si="16"/>
        <v>6</v>
      </c>
      <c r="R539" s="1" t="s">
        <v>4039</v>
      </c>
      <c r="S539" s="1">
        <v>1412</v>
      </c>
      <c r="T539" s="1" t="s">
        <v>3605</v>
      </c>
      <c r="U539" s="1" t="s">
        <v>3354</v>
      </c>
      <c r="V539" s="1" t="s">
        <v>3354</v>
      </c>
      <c r="W539" s="1" t="s">
        <v>3385</v>
      </c>
      <c r="X539" s="27">
        <v>41604</v>
      </c>
      <c r="Y539" s="1" t="s">
        <v>3336</v>
      </c>
    </row>
    <row r="540" spans="1:25">
      <c r="A540" s="17">
        <v>1</v>
      </c>
      <c r="B540" s="1" t="s">
        <v>345</v>
      </c>
      <c r="C540" s="1" t="s">
        <v>2131</v>
      </c>
      <c r="D540" s="1">
        <v>6999717</v>
      </c>
      <c r="E540" s="16">
        <v>1</v>
      </c>
      <c r="F540" s="1" t="s">
        <v>3331</v>
      </c>
      <c r="G540" s="1" t="s">
        <v>3332</v>
      </c>
      <c r="H540" s="23">
        <v>3</v>
      </c>
      <c r="I540" s="23"/>
      <c r="J540" s="23">
        <v>0</v>
      </c>
      <c r="K540" s="23">
        <v>0</v>
      </c>
      <c r="L540" s="41">
        <v>69687</v>
      </c>
      <c r="M540" s="27"/>
      <c r="N540" s="27">
        <v>41596</v>
      </c>
      <c r="O540" s="27">
        <v>41598</v>
      </c>
      <c r="P540" s="27">
        <v>41600</v>
      </c>
      <c r="Q540" s="42">
        <f t="shared" si="16"/>
        <v>5</v>
      </c>
      <c r="R540" s="1" t="s">
        <v>4040</v>
      </c>
      <c r="S540" s="1">
        <v>12428</v>
      </c>
      <c r="T540" s="1" t="s">
        <v>3358</v>
      </c>
      <c r="U540" s="11" t="s">
        <v>3334</v>
      </c>
      <c r="V540" s="11" t="s">
        <v>3358</v>
      </c>
      <c r="W540" s="1" t="s">
        <v>3335</v>
      </c>
      <c r="X540" s="27">
        <v>41604</v>
      </c>
      <c r="Y540" s="1" t="s">
        <v>3336</v>
      </c>
    </row>
    <row r="541" spans="1:25">
      <c r="A541" s="17">
        <v>1</v>
      </c>
      <c r="B541" s="1" t="s">
        <v>346</v>
      </c>
      <c r="C541" s="1" t="s">
        <v>2132</v>
      </c>
      <c r="D541" s="1">
        <v>7513303</v>
      </c>
      <c r="E541" s="16">
        <v>0</v>
      </c>
      <c r="F541" s="1" t="s">
        <v>3331</v>
      </c>
      <c r="G541" s="1" t="s">
        <v>3332</v>
      </c>
      <c r="H541" s="23">
        <v>3</v>
      </c>
      <c r="I541" s="23"/>
      <c r="J541" s="23">
        <v>0</v>
      </c>
      <c r="K541" s="23">
        <v>0</v>
      </c>
      <c r="L541" s="41">
        <v>69689</v>
      </c>
      <c r="M541" s="27"/>
      <c r="N541" s="27">
        <v>41596</v>
      </c>
      <c r="O541" s="27">
        <v>41599</v>
      </c>
      <c r="P541" s="27">
        <v>41604</v>
      </c>
      <c r="Q541" s="42">
        <f t="shared" si="16"/>
        <v>5</v>
      </c>
      <c r="R541" s="1" t="s">
        <v>3915</v>
      </c>
      <c r="S541" s="1">
        <v>4251</v>
      </c>
      <c r="T541" s="1" t="s">
        <v>3576</v>
      </c>
      <c r="U541" s="1" t="s">
        <v>3364</v>
      </c>
      <c r="V541" s="1" t="s">
        <v>3576</v>
      </c>
      <c r="W541" s="1" t="s">
        <v>3378</v>
      </c>
      <c r="X541" s="27">
        <v>41605</v>
      </c>
      <c r="Y541" s="1" t="s">
        <v>3336</v>
      </c>
    </row>
    <row r="542" spans="1:25">
      <c r="A542" s="17">
        <v>1</v>
      </c>
      <c r="B542" s="1" t="s">
        <v>347</v>
      </c>
      <c r="C542" s="1" t="s">
        <v>2133</v>
      </c>
      <c r="D542" s="1">
        <v>13507242</v>
      </c>
      <c r="E542" s="16">
        <v>7</v>
      </c>
      <c r="F542" s="1" t="s">
        <v>3331</v>
      </c>
      <c r="G542" s="1" t="s">
        <v>3337</v>
      </c>
      <c r="H542" s="23">
        <v>3</v>
      </c>
      <c r="I542" s="23"/>
      <c r="J542" s="23">
        <v>0</v>
      </c>
      <c r="K542" s="23">
        <v>0</v>
      </c>
      <c r="L542" s="41">
        <v>69689</v>
      </c>
      <c r="M542" s="27"/>
      <c r="N542" s="27">
        <v>41597</v>
      </c>
      <c r="O542" s="27">
        <v>41599</v>
      </c>
      <c r="P542" s="27">
        <v>41604</v>
      </c>
      <c r="Q542" s="42">
        <f t="shared" si="16"/>
        <v>2</v>
      </c>
      <c r="R542" s="1" t="s">
        <v>4041</v>
      </c>
      <c r="S542" s="1">
        <v>3465</v>
      </c>
      <c r="T542" s="53" t="s">
        <v>3377</v>
      </c>
      <c r="U542" s="11" t="s">
        <v>3334</v>
      </c>
      <c r="V542" s="53" t="s">
        <v>3377</v>
      </c>
      <c r="W542" s="1" t="s">
        <v>3378</v>
      </c>
      <c r="X542" s="27">
        <v>41600</v>
      </c>
      <c r="Y542" s="1" t="s">
        <v>3336</v>
      </c>
    </row>
    <row r="543" spans="1:25">
      <c r="A543" s="17">
        <v>1</v>
      </c>
      <c r="B543" s="1" t="s">
        <v>348</v>
      </c>
      <c r="C543" s="1" t="s">
        <v>2134</v>
      </c>
      <c r="D543" s="1">
        <v>12249695</v>
      </c>
      <c r="E543" s="16">
        <v>3</v>
      </c>
      <c r="F543" s="1" t="s">
        <v>3331</v>
      </c>
      <c r="G543" s="1" t="s">
        <v>3337</v>
      </c>
      <c r="H543" s="23">
        <v>3</v>
      </c>
      <c r="I543" s="23"/>
      <c r="J543" s="23">
        <v>0</v>
      </c>
      <c r="K543" s="23">
        <v>0</v>
      </c>
      <c r="L543" s="41">
        <v>69687</v>
      </c>
      <c r="M543" s="27"/>
      <c r="N543" s="27">
        <v>41597</v>
      </c>
      <c r="O543" s="27">
        <v>41598</v>
      </c>
      <c r="P543" s="27">
        <v>41603</v>
      </c>
      <c r="Q543" s="42">
        <f t="shared" si="16"/>
        <v>5</v>
      </c>
      <c r="R543" s="1" t="s">
        <v>4042</v>
      </c>
      <c r="S543" s="1">
        <v>860</v>
      </c>
      <c r="T543" s="51" t="s">
        <v>3396</v>
      </c>
      <c r="U543" s="8" t="s">
        <v>3334</v>
      </c>
      <c r="V543" s="51" t="s">
        <v>3396</v>
      </c>
      <c r="W543" s="1" t="s">
        <v>3385</v>
      </c>
      <c r="X543" s="27">
        <v>41604</v>
      </c>
      <c r="Y543" s="1" t="s">
        <v>3336</v>
      </c>
    </row>
    <row r="544" spans="1:25">
      <c r="A544" s="17">
        <v>1</v>
      </c>
      <c r="B544" s="1" t="s">
        <v>349</v>
      </c>
      <c r="C544" s="1" t="s">
        <v>2135</v>
      </c>
      <c r="D544" s="1">
        <v>16715086</v>
      </c>
      <c r="E544" s="16">
        <v>1</v>
      </c>
      <c r="F544" s="1" t="s">
        <v>3331</v>
      </c>
      <c r="G544" s="1" t="s">
        <v>3332</v>
      </c>
      <c r="H544" s="23">
        <v>3</v>
      </c>
      <c r="I544" s="23"/>
      <c r="J544" s="23">
        <v>0</v>
      </c>
      <c r="K544" s="23">
        <v>0</v>
      </c>
      <c r="L544" s="41">
        <v>69689</v>
      </c>
      <c r="M544" s="27"/>
      <c r="N544" s="27">
        <v>41598</v>
      </c>
      <c r="O544" s="27">
        <v>41599</v>
      </c>
      <c r="P544" s="27">
        <v>41604</v>
      </c>
      <c r="Q544" s="42">
        <f t="shared" si="16"/>
        <v>4</v>
      </c>
      <c r="R544" s="1" t="s">
        <v>4043</v>
      </c>
      <c r="S544" s="1">
        <v>4133</v>
      </c>
      <c r="T544" s="1" t="s">
        <v>3730</v>
      </c>
      <c r="U544" s="1" t="s">
        <v>3462</v>
      </c>
      <c r="V544" s="1" t="s">
        <v>3462</v>
      </c>
      <c r="W544" s="1" t="s">
        <v>3350</v>
      </c>
      <c r="X544" s="27">
        <v>41604</v>
      </c>
      <c r="Y544" s="1" t="s">
        <v>3336</v>
      </c>
    </row>
    <row r="545" spans="1:25">
      <c r="A545" s="17">
        <v>1</v>
      </c>
      <c r="B545" s="1" t="s">
        <v>350</v>
      </c>
      <c r="C545" s="1" t="s">
        <v>2136</v>
      </c>
      <c r="D545" s="1">
        <v>13893233</v>
      </c>
      <c r="E545" s="16">
        <v>8</v>
      </c>
      <c r="F545" s="1" t="s">
        <v>3331</v>
      </c>
      <c r="G545" s="1" t="s">
        <v>3337</v>
      </c>
      <c r="H545" s="23">
        <v>3</v>
      </c>
      <c r="I545" s="23"/>
      <c r="J545" s="23">
        <v>0</v>
      </c>
      <c r="K545" s="23">
        <v>0</v>
      </c>
      <c r="L545" s="41">
        <v>69687</v>
      </c>
      <c r="M545" s="27"/>
      <c r="N545" s="27">
        <v>41598</v>
      </c>
      <c r="O545" s="27">
        <v>41598</v>
      </c>
      <c r="P545" s="27">
        <v>41604</v>
      </c>
      <c r="Q545" s="42">
        <f t="shared" si="16"/>
        <v>2</v>
      </c>
      <c r="R545" s="1" t="s">
        <v>4044</v>
      </c>
      <c r="S545" s="1">
        <v>7471</v>
      </c>
      <c r="T545" s="1" t="s">
        <v>3365</v>
      </c>
      <c r="U545" s="11" t="s">
        <v>3334</v>
      </c>
      <c r="V545" s="1" t="s">
        <v>3365</v>
      </c>
      <c r="W545" s="1" t="s">
        <v>3366</v>
      </c>
      <c r="X545" s="27">
        <v>41599</v>
      </c>
      <c r="Y545" s="1" t="s">
        <v>3336</v>
      </c>
    </row>
    <row r="546" spans="1:25">
      <c r="A546" s="17">
        <v>1</v>
      </c>
      <c r="B546" s="1" t="s">
        <v>351</v>
      </c>
      <c r="C546" s="1" t="s">
        <v>2137</v>
      </c>
      <c r="D546" s="1">
        <v>15181185</v>
      </c>
      <c r="E546" s="16" t="s">
        <v>3319</v>
      </c>
      <c r="F546" s="1" t="s">
        <v>3331</v>
      </c>
      <c r="G546" s="1" t="s">
        <v>3337</v>
      </c>
      <c r="H546" s="23">
        <v>3</v>
      </c>
      <c r="I546" s="23"/>
      <c r="J546" s="23">
        <v>0</v>
      </c>
      <c r="K546" s="23">
        <v>0</v>
      </c>
      <c r="L546" s="41">
        <v>69689</v>
      </c>
      <c r="M546" s="27"/>
      <c r="N546" s="27">
        <v>41598</v>
      </c>
      <c r="O546" s="27">
        <v>41599</v>
      </c>
      <c r="P546" s="27">
        <v>41604</v>
      </c>
      <c r="Q546" s="42">
        <f t="shared" si="16"/>
        <v>5</v>
      </c>
      <c r="R546" s="1" t="s">
        <v>4045</v>
      </c>
      <c r="S546" s="1">
        <v>20</v>
      </c>
      <c r="T546" s="51" t="s">
        <v>3431</v>
      </c>
      <c r="U546" s="51" t="s">
        <v>3431</v>
      </c>
      <c r="V546" s="51" t="s">
        <v>3431</v>
      </c>
      <c r="W546" s="1" t="s">
        <v>3432</v>
      </c>
      <c r="X546" s="27">
        <v>41605</v>
      </c>
      <c r="Y546" s="1" t="s">
        <v>3336</v>
      </c>
    </row>
    <row r="547" spans="1:25">
      <c r="A547" s="17">
        <v>1</v>
      </c>
      <c r="B547" s="1" t="s">
        <v>352</v>
      </c>
      <c r="C547" s="1" t="s">
        <v>2138</v>
      </c>
      <c r="D547" s="1">
        <v>12972993</v>
      </c>
      <c r="E547" s="16">
        <v>7</v>
      </c>
      <c r="F547" s="1" t="s">
        <v>3331</v>
      </c>
      <c r="G547" s="1" t="s">
        <v>3332</v>
      </c>
      <c r="H547" s="23">
        <v>3</v>
      </c>
      <c r="I547" s="23"/>
      <c r="J547" s="23">
        <v>0</v>
      </c>
      <c r="K547" s="23">
        <v>0</v>
      </c>
      <c r="L547" s="41">
        <v>69694</v>
      </c>
      <c r="M547" s="27"/>
      <c r="N547" s="27">
        <v>41599</v>
      </c>
      <c r="O547" s="27">
        <v>41601</v>
      </c>
      <c r="P547" s="27">
        <v>41605</v>
      </c>
      <c r="Q547" s="42">
        <f t="shared" si="16"/>
        <v>3</v>
      </c>
      <c r="R547" s="1" t="s">
        <v>4046</v>
      </c>
      <c r="S547" s="1">
        <v>638</v>
      </c>
      <c r="T547" s="1" t="s">
        <v>3971</v>
      </c>
      <c r="U547" s="1" t="s">
        <v>3431</v>
      </c>
      <c r="V547" s="1" t="s">
        <v>3971</v>
      </c>
      <c r="W547" s="1" t="s">
        <v>3972</v>
      </c>
      <c r="X547" s="27">
        <v>41605</v>
      </c>
      <c r="Y547" s="1" t="s">
        <v>3336</v>
      </c>
    </row>
    <row r="548" spans="1:25">
      <c r="A548" s="17">
        <v>1</v>
      </c>
      <c r="B548" s="1" t="s">
        <v>353</v>
      </c>
      <c r="C548" s="1" t="s">
        <v>2139</v>
      </c>
      <c r="D548" s="1">
        <v>15954809</v>
      </c>
      <c r="E548" s="128">
        <v>0</v>
      </c>
      <c r="F548" s="1" t="s">
        <v>3331</v>
      </c>
      <c r="G548" s="1" t="s">
        <v>3337</v>
      </c>
      <c r="H548" s="23">
        <v>3</v>
      </c>
      <c r="I548" s="23"/>
      <c r="J548" s="23">
        <v>0</v>
      </c>
      <c r="K548" s="23">
        <v>0</v>
      </c>
      <c r="L548" s="41">
        <v>69701</v>
      </c>
      <c r="M548" s="27"/>
      <c r="N548" s="27">
        <v>41599</v>
      </c>
      <c r="O548" s="27">
        <v>41604</v>
      </c>
      <c r="P548" s="27">
        <v>41607</v>
      </c>
      <c r="Q548" s="42">
        <f t="shared" si="16"/>
        <v>4</v>
      </c>
      <c r="R548" s="1" t="s">
        <v>4047</v>
      </c>
      <c r="S548" s="1">
        <v>5530</v>
      </c>
      <c r="T548" s="1" t="s">
        <v>3365</v>
      </c>
      <c r="U548" s="11" t="s">
        <v>3334</v>
      </c>
      <c r="V548" s="1" t="s">
        <v>3365</v>
      </c>
      <c r="W548" s="1" t="s">
        <v>3366</v>
      </c>
      <c r="X548" s="27">
        <v>41607</v>
      </c>
      <c r="Y548" s="1" t="s">
        <v>3336</v>
      </c>
    </row>
    <row r="549" spans="1:25">
      <c r="A549" s="17">
        <v>1</v>
      </c>
      <c r="B549" s="1" t="s">
        <v>354</v>
      </c>
      <c r="C549" s="1" t="s">
        <v>2140</v>
      </c>
      <c r="D549" s="1">
        <v>16119033</v>
      </c>
      <c r="E549" s="16">
        <v>0</v>
      </c>
      <c r="F549" s="1" t="s">
        <v>3331</v>
      </c>
      <c r="G549" s="1" t="s">
        <v>3337</v>
      </c>
      <c r="H549" s="23">
        <v>3</v>
      </c>
      <c r="I549" s="23"/>
      <c r="J549" s="23">
        <v>0</v>
      </c>
      <c r="K549" s="23">
        <v>0</v>
      </c>
      <c r="L549" s="41">
        <v>69701</v>
      </c>
      <c r="M549" s="27"/>
      <c r="N549" s="27">
        <v>41599</v>
      </c>
      <c r="O549" s="27">
        <v>41604</v>
      </c>
      <c r="P549" s="27">
        <v>41607</v>
      </c>
      <c r="Q549" s="42">
        <f t="shared" si="16"/>
        <v>3</v>
      </c>
      <c r="R549" s="1" t="s">
        <v>4048</v>
      </c>
      <c r="S549" s="1">
        <v>2153</v>
      </c>
      <c r="T549" s="1" t="s">
        <v>3334</v>
      </c>
      <c r="U549" s="1" t="s">
        <v>3344</v>
      </c>
      <c r="V549" s="1" t="s">
        <v>3344</v>
      </c>
      <c r="W549" s="1" t="s">
        <v>3716</v>
      </c>
      <c r="X549" s="27">
        <v>41606</v>
      </c>
      <c r="Y549" s="1" t="s">
        <v>3336</v>
      </c>
    </row>
    <row r="550" spans="1:25">
      <c r="A550" s="17">
        <v>1</v>
      </c>
      <c r="B550" s="1" t="s">
        <v>355</v>
      </c>
      <c r="C550" s="1" t="s">
        <v>2141</v>
      </c>
      <c r="D550" s="1">
        <v>15533295</v>
      </c>
      <c r="E550" s="16">
        <v>6</v>
      </c>
      <c r="F550" s="1" t="s">
        <v>3331</v>
      </c>
      <c r="G550" s="1" t="s">
        <v>3337</v>
      </c>
      <c r="H550" s="23">
        <v>3</v>
      </c>
      <c r="I550" s="23"/>
      <c r="J550" s="23">
        <v>0</v>
      </c>
      <c r="K550" s="23">
        <v>0</v>
      </c>
      <c r="L550" s="41"/>
      <c r="M550" s="27"/>
      <c r="N550" s="27">
        <v>41599</v>
      </c>
      <c r="O550" s="1"/>
      <c r="P550" s="1"/>
      <c r="Q550" s="42">
        <f t="shared" si="16"/>
        <v>0</v>
      </c>
      <c r="R550" s="1" t="s">
        <v>4049</v>
      </c>
      <c r="S550" s="1">
        <v>601</v>
      </c>
      <c r="T550" s="1" t="s">
        <v>3349</v>
      </c>
      <c r="U550" s="1" t="s">
        <v>3344</v>
      </c>
      <c r="V550" s="1" t="s">
        <v>3344</v>
      </c>
      <c r="W550" s="1" t="s">
        <v>3716</v>
      </c>
      <c r="X550" s="1"/>
      <c r="Y550" s="1" t="s">
        <v>3405</v>
      </c>
    </row>
    <row r="551" spans="1:25">
      <c r="A551" s="17">
        <v>1</v>
      </c>
      <c r="B551" s="1" t="s">
        <v>356</v>
      </c>
      <c r="C551" s="1" t="s">
        <v>2142</v>
      </c>
      <c r="D551" s="1">
        <v>8956954</v>
      </c>
      <c r="E551" s="16">
        <v>0</v>
      </c>
      <c r="F551" s="1" t="s">
        <v>3331</v>
      </c>
      <c r="G551" s="1" t="s">
        <v>3332</v>
      </c>
      <c r="H551" s="23">
        <v>3</v>
      </c>
      <c r="I551" s="23"/>
      <c r="J551" s="23">
        <v>0</v>
      </c>
      <c r="K551" s="23">
        <v>0</v>
      </c>
      <c r="L551" s="41"/>
      <c r="M551" s="27"/>
      <c r="N551" s="27">
        <v>41599</v>
      </c>
      <c r="O551" s="1"/>
      <c r="P551" s="1"/>
      <c r="Q551" s="42">
        <f t="shared" si="16"/>
        <v>0</v>
      </c>
      <c r="R551" s="1" t="s">
        <v>4050</v>
      </c>
      <c r="S551" s="1">
        <v>5318</v>
      </c>
      <c r="T551" s="1" t="s">
        <v>3391</v>
      </c>
      <c r="U551" s="1" t="s">
        <v>3364</v>
      </c>
      <c r="V551" s="1" t="s">
        <v>3391</v>
      </c>
      <c r="W551" s="1" t="s">
        <v>3378</v>
      </c>
      <c r="X551" s="1"/>
      <c r="Y551" s="1" t="s">
        <v>3405</v>
      </c>
    </row>
    <row r="552" spans="1:25">
      <c r="A552" s="17">
        <v>1</v>
      </c>
      <c r="B552" s="1" t="s">
        <v>357</v>
      </c>
      <c r="C552" s="1" t="s">
        <v>2143</v>
      </c>
      <c r="D552" s="1">
        <v>8458772</v>
      </c>
      <c r="E552" s="16">
        <v>9</v>
      </c>
      <c r="F552" s="1" t="s">
        <v>3331</v>
      </c>
      <c r="G552" s="1" t="s">
        <v>3337</v>
      </c>
      <c r="H552" s="23">
        <v>3</v>
      </c>
      <c r="I552" s="23"/>
      <c r="J552" s="23">
        <v>0</v>
      </c>
      <c r="K552" s="23">
        <v>0</v>
      </c>
      <c r="L552" s="41">
        <v>69698</v>
      </c>
      <c r="M552" s="27"/>
      <c r="N552" s="27">
        <v>41593</v>
      </c>
      <c r="O552" s="27">
        <v>41603</v>
      </c>
      <c r="P552" s="27">
        <v>41606</v>
      </c>
      <c r="Q552" s="42">
        <f t="shared" si="16"/>
        <v>4</v>
      </c>
      <c r="R552" s="1" t="s">
        <v>4051</v>
      </c>
      <c r="S552" s="1">
        <v>2900</v>
      </c>
      <c r="T552" s="53" t="s">
        <v>3377</v>
      </c>
      <c r="U552" s="11" t="s">
        <v>3334</v>
      </c>
      <c r="V552" s="53" t="s">
        <v>3377</v>
      </c>
      <c r="W552" s="1" t="s">
        <v>3378</v>
      </c>
      <c r="X552" s="27">
        <v>41606</v>
      </c>
      <c r="Y552" s="1" t="s">
        <v>3336</v>
      </c>
    </row>
    <row r="553" spans="1:25">
      <c r="A553" s="17">
        <v>1</v>
      </c>
      <c r="B553" s="1" t="s">
        <v>358</v>
      </c>
      <c r="C553" s="1" t="s">
        <v>2143</v>
      </c>
      <c r="D553" s="1">
        <v>8458772</v>
      </c>
      <c r="E553" s="16">
        <v>9</v>
      </c>
      <c r="F553" s="1" t="s">
        <v>3331</v>
      </c>
      <c r="G553" s="1" t="s">
        <v>3332</v>
      </c>
      <c r="H553" s="23">
        <v>3</v>
      </c>
      <c r="I553" s="23"/>
      <c r="J553" s="23">
        <v>0</v>
      </c>
      <c r="K553" s="23">
        <v>0</v>
      </c>
      <c r="L553" s="41">
        <v>69698</v>
      </c>
      <c r="M553" s="27"/>
      <c r="N553" s="27">
        <v>41593</v>
      </c>
      <c r="O553" s="27">
        <v>41603</v>
      </c>
      <c r="P553" s="27">
        <v>41606</v>
      </c>
      <c r="Q553" s="42">
        <f t="shared" si="16"/>
        <v>4</v>
      </c>
      <c r="R553" s="1" t="s">
        <v>4052</v>
      </c>
      <c r="S553" s="1">
        <v>9919</v>
      </c>
      <c r="T553" s="1" t="s">
        <v>3452</v>
      </c>
      <c r="U553" s="8" t="s">
        <v>3349</v>
      </c>
      <c r="V553" s="8" t="s">
        <v>3452</v>
      </c>
      <c r="W553" s="1" t="s">
        <v>3378</v>
      </c>
      <c r="X553" s="27">
        <v>41606</v>
      </c>
      <c r="Y553" s="1" t="s">
        <v>3336</v>
      </c>
    </row>
    <row r="554" spans="1:25">
      <c r="A554" s="17">
        <v>1</v>
      </c>
      <c r="B554" s="1" t="s">
        <v>359</v>
      </c>
      <c r="C554" s="1" t="s">
        <v>2144</v>
      </c>
      <c r="D554" s="1">
        <v>13995271</v>
      </c>
      <c r="E554" s="16">
        <v>5</v>
      </c>
      <c r="F554" s="1" t="s">
        <v>3331</v>
      </c>
      <c r="G554" s="1" t="s">
        <v>3337</v>
      </c>
      <c r="H554" s="23">
        <v>3</v>
      </c>
      <c r="I554" s="23"/>
      <c r="J554" s="23">
        <v>0</v>
      </c>
      <c r="K554" s="23">
        <v>0</v>
      </c>
      <c r="L554" s="41">
        <v>69701</v>
      </c>
      <c r="M554" s="27"/>
      <c r="N554" s="27">
        <v>41593</v>
      </c>
      <c r="O554" s="27">
        <v>41239</v>
      </c>
      <c r="P554" s="27">
        <v>41607</v>
      </c>
      <c r="Q554" s="42">
        <f t="shared" si="16"/>
        <v>264</v>
      </c>
      <c r="R554" s="1" t="s">
        <v>4053</v>
      </c>
      <c r="S554" s="1">
        <v>1030</v>
      </c>
      <c r="T554" s="1" t="s">
        <v>3334</v>
      </c>
      <c r="U554" s="1" t="s">
        <v>3344</v>
      </c>
      <c r="V554" s="1" t="s">
        <v>3344</v>
      </c>
      <c r="W554" s="1" t="s">
        <v>3716</v>
      </c>
      <c r="X554" s="27">
        <v>41606</v>
      </c>
      <c r="Y554" s="1" t="s">
        <v>3336</v>
      </c>
    </row>
    <row r="555" spans="1:25">
      <c r="A555" s="17">
        <v>1</v>
      </c>
      <c r="B555" s="1" t="s">
        <v>360</v>
      </c>
      <c r="C555" s="1" t="s">
        <v>2145</v>
      </c>
      <c r="D555" s="1">
        <v>15626812</v>
      </c>
      <c r="E555" s="16">
        <v>7</v>
      </c>
      <c r="F555" s="1" t="s">
        <v>3331</v>
      </c>
      <c r="G555" s="1" t="s">
        <v>3332</v>
      </c>
      <c r="H555" s="23">
        <v>3</v>
      </c>
      <c r="I555" s="23"/>
      <c r="J555" s="23">
        <v>0</v>
      </c>
      <c r="K555" s="23">
        <v>0</v>
      </c>
      <c r="L555" s="41">
        <v>69701</v>
      </c>
      <c r="M555" s="27"/>
      <c r="N555" s="27">
        <v>41603</v>
      </c>
      <c r="O555" s="27">
        <v>41604</v>
      </c>
      <c r="P555" s="27">
        <v>41607</v>
      </c>
      <c r="Q555" s="42">
        <f t="shared" si="16"/>
        <v>3</v>
      </c>
      <c r="R555" s="1" t="s">
        <v>4054</v>
      </c>
      <c r="S555" s="1">
        <v>2279</v>
      </c>
      <c r="T555" s="1" t="s">
        <v>3363</v>
      </c>
      <c r="U555" s="1" t="s">
        <v>3364</v>
      </c>
      <c r="V555" s="1" t="s">
        <v>3365</v>
      </c>
      <c r="W555" s="1" t="s">
        <v>3366</v>
      </c>
      <c r="X555" s="27">
        <v>41606</v>
      </c>
      <c r="Y555" s="1" t="s">
        <v>3336</v>
      </c>
    </row>
    <row r="556" spans="1:25">
      <c r="A556" s="17">
        <v>1</v>
      </c>
      <c r="B556" s="1" t="s">
        <v>361</v>
      </c>
      <c r="C556" s="1" t="s">
        <v>2146</v>
      </c>
      <c r="D556" s="1">
        <v>12831593</v>
      </c>
      <c r="E556" s="16">
        <v>4</v>
      </c>
      <c r="F556" s="1" t="s">
        <v>3331</v>
      </c>
      <c r="G556" s="1" t="s">
        <v>3332</v>
      </c>
      <c r="H556" s="23">
        <v>3</v>
      </c>
      <c r="I556" s="23"/>
      <c r="J556" s="23">
        <v>0</v>
      </c>
      <c r="K556" s="23">
        <v>0</v>
      </c>
      <c r="L556" s="41">
        <v>69698</v>
      </c>
      <c r="M556" s="27"/>
      <c r="N556" s="27">
        <v>41603</v>
      </c>
      <c r="O556" s="27">
        <v>41603</v>
      </c>
      <c r="P556" s="27">
        <v>41606</v>
      </c>
      <c r="Q556" s="42">
        <f t="shared" si="16"/>
        <v>4</v>
      </c>
      <c r="R556" s="1" t="s">
        <v>4055</v>
      </c>
      <c r="S556" s="1">
        <v>1495</v>
      </c>
      <c r="T556" s="1" t="s">
        <v>3461</v>
      </c>
      <c r="U556" s="1" t="s">
        <v>3462</v>
      </c>
      <c r="V556" s="1" t="s">
        <v>3462</v>
      </c>
      <c r="W556" s="1" t="s">
        <v>3350</v>
      </c>
      <c r="X556" s="27">
        <v>41606</v>
      </c>
      <c r="Y556" s="1" t="s">
        <v>3336</v>
      </c>
    </row>
    <row r="557" spans="1:25">
      <c r="A557" s="17">
        <v>1</v>
      </c>
      <c r="B557" s="1" t="s">
        <v>362</v>
      </c>
      <c r="C557" s="1" t="s">
        <v>1958</v>
      </c>
      <c r="D557" s="1">
        <v>7036122</v>
      </c>
      <c r="E557" s="16">
        <v>1</v>
      </c>
      <c r="F557" s="1" t="s">
        <v>3331</v>
      </c>
      <c r="G557" s="1" t="s">
        <v>3332</v>
      </c>
      <c r="H557" s="23">
        <v>3</v>
      </c>
      <c r="I557" s="23"/>
      <c r="J557" s="23">
        <v>0</v>
      </c>
      <c r="K557" s="23">
        <v>0</v>
      </c>
      <c r="L557" s="41">
        <v>69701</v>
      </c>
      <c r="M557" s="27"/>
      <c r="N557" s="27">
        <v>41604</v>
      </c>
      <c r="O557" s="27">
        <v>41604</v>
      </c>
      <c r="P557" s="27">
        <v>41607</v>
      </c>
      <c r="Q557" s="42">
        <f t="shared" si="16"/>
        <v>3</v>
      </c>
      <c r="R557" s="1" t="s">
        <v>4056</v>
      </c>
      <c r="S557" s="1">
        <v>383</v>
      </c>
      <c r="T557" s="1" t="s">
        <v>3358</v>
      </c>
      <c r="U557" s="11" t="s">
        <v>3334</v>
      </c>
      <c r="V557" s="11" t="s">
        <v>3358</v>
      </c>
      <c r="W557" s="1" t="s">
        <v>3335</v>
      </c>
      <c r="X557" s="27">
        <v>41606</v>
      </c>
      <c r="Y557" s="1" t="s">
        <v>3336</v>
      </c>
    </row>
    <row r="558" spans="1:25">
      <c r="A558" s="17">
        <v>1</v>
      </c>
      <c r="B558" s="1" t="s">
        <v>363</v>
      </c>
      <c r="C558" s="1" t="s">
        <v>2147</v>
      </c>
      <c r="D558" s="1">
        <v>10344162</v>
      </c>
      <c r="E558" s="16">
        <v>5</v>
      </c>
      <c r="F558" s="1" t="s">
        <v>3331</v>
      </c>
      <c r="G558" s="1" t="s">
        <v>3332</v>
      </c>
      <c r="H558" s="23">
        <v>3</v>
      </c>
      <c r="I558" s="23"/>
      <c r="J558" s="23">
        <v>0</v>
      </c>
      <c r="K558" s="23">
        <v>0</v>
      </c>
      <c r="L558" s="41">
        <v>69703</v>
      </c>
      <c r="M558" s="27"/>
      <c r="N558" s="27">
        <v>41604</v>
      </c>
      <c r="O558" s="27">
        <v>41605</v>
      </c>
      <c r="P558" s="27">
        <v>41611</v>
      </c>
      <c r="Q558" s="42">
        <f t="shared" si="16"/>
        <v>3</v>
      </c>
      <c r="R558" s="1" t="s">
        <v>4057</v>
      </c>
      <c r="S558" s="1">
        <v>2979</v>
      </c>
      <c r="T558" s="1" t="s">
        <v>3358</v>
      </c>
      <c r="U558" s="11" t="s">
        <v>3334</v>
      </c>
      <c r="V558" s="11" t="s">
        <v>3358</v>
      </c>
      <c r="W558" s="1" t="s">
        <v>3335</v>
      </c>
      <c r="X558" s="27">
        <v>41607</v>
      </c>
      <c r="Y558" s="1" t="s">
        <v>3336</v>
      </c>
    </row>
    <row r="559" spans="1:25">
      <c r="A559" s="17">
        <v>1</v>
      </c>
      <c r="B559" s="1" t="s">
        <v>364</v>
      </c>
      <c r="C559" s="1" t="s">
        <v>2148</v>
      </c>
      <c r="D559" s="1">
        <v>16656081</v>
      </c>
      <c r="E559" s="16">
        <v>0</v>
      </c>
      <c r="F559" s="1" t="s">
        <v>3331</v>
      </c>
      <c r="G559" s="1" t="s">
        <v>3332</v>
      </c>
      <c r="H559" s="23">
        <v>3</v>
      </c>
      <c r="I559" s="23"/>
      <c r="J559" s="23">
        <v>0</v>
      </c>
      <c r="K559" s="23">
        <v>0</v>
      </c>
      <c r="L559" s="41">
        <v>68616</v>
      </c>
      <c r="M559" s="27"/>
      <c r="N559" s="27">
        <v>41605</v>
      </c>
      <c r="O559" s="27">
        <v>41606</v>
      </c>
      <c r="P559" s="27">
        <v>41612</v>
      </c>
      <c r="Q559" s="42">
        <f t="shared" si="16"/>
        <v>6</v>
      </c>
      <c r="R559" s="1" t="s">
        <v>4058</v>
      </c>
      <c r="S559" s="1">
        <v>580</v>
      </c>
      <c r="T559" s="1" t="s">
        <v>3358</v>
      </c>
      <c r="U559" s="11" t="s">
        <v>3334</v>
      </c>
      <c r="V559" s="11" t="s">
        <v>3358</v>
      </c>
      <c r="W559" s="1" t="s">
        <v>3335</v>
      </c>
      <c r="X559" s="27">
        <v>41613</v>
      </c>
      <c r="Y559" s="1" t="s">
        <v>3336</v>
      </c>
    </row>
    <row r="560" spans="1:25">
      <c r="A560" s="17">
        <v>1</v>
      </c>
      <c r="B560" s="1" t="s">
        <v>365</v>
      </c>
      <c r="C560" s="1" t="s">
        <v>2149</v>
      </c>
      <c r="D560" s="1">
        <v>17177880</v>
      </c>
      <c r="E560" s="16">
        <v>8</v>
      </c>
      <c r="F560" s="1" t="s">
        <v>3331</v>
      </c>
      <c r="G560" s="1" t="s">
        <v>3332</v>
      </c>
      <c r="H560" s="23">
        <v>3</v>
      </c>
      <c r="I560" s="23"/>
      <c r="J560" s="23">
        <v>0</v>
      </c>
      <c r="K560" s="23">
        <v>0</v>
      </c>
      <c r="L560" s="41">
        <v>68616</v>
      </c>
      <c r="M560" s="27"/>
      <c r="N560" s="27">
        <v>41605</v>
      </c>
      <c r="O560" s="27">
        <v>41606</v>
      </c>
      <c r="P560" s="27">
        <v>41612</v>
      </c>
      <c r="Q560" s="42">
        <f t="shared" si="16"/>
        <v>6</v>
      </c>
      <c r="R560" s="1" t="s">
        <v>4059</v>
      </c>
      <c r="S560" s="1">
        <v>410</v>
      </c>
      <c r="T560" s="1" t="s">
        <v>3358</v>
      </c>
      <c r="U560" s="11" t="s">
        <v>3334</v>
      </c>
      <c r="V560" s="11" t="s">
        <v>3358</v>
      </c>
      <c r="W560" s="1" t="s">
        <v>3335</v>
      </c>
      <c r="X560" s="27">
        <v>41613</v>
      </c>
      <c r="Y560" s="1" t="s">
        <v>3336</v>
      </c>
    </row>
    <row r="561" spans="1:25">
      <c r="A561" s="17">
        <v>1</v>
      </c>
      <c r="B561" s="1" t="s">
        <v>366</v>
      </c>
      <c r="C561" s="1" t="s">
        <v>2150</v>
      </c>
      <c r="D561" s="1">
        <v>8300742</v>
      </c>
      <c r="E561" s="16">
        <v>7</v>
      </c>
      <c r="F561" s="1" t="s">
        <v>3331</v>
      </c>
      <c r="G561" s="1" t="s">
        <v>3332</v>
      </c>
      <c r="H561" s="23">
        <v>3</v>
      </c>
      <c r="I561" s="23"/>
      <c r="J561" s="23">
        <v>0</v>
      </c>
      <c r="K561" s="23">
        <v>0</v>
      </c>
      <c r="L561" s="41">
        <v>68671</v>
      </c>
      <c r="M561" s="27"/>
      <c r="N561" s="27">
        <v>41606</v>
      </c>
      <c r="O561" s="27">
        <v>41610</v>
      </c>
      <c r="P561" s="27">
        <v>41613</v>
      </c>
      <c r="Q561" s="42">
        <f t="shared" si="16"/>
        <v>1</v>
      </c>
      <c r="R561" s="1" t="s">
        <v>4060</v>
      </c>
      <c r="S561" s="1">
        <v>7801</v>
      </c>
      <c r="T561" s="1" t="s">
        <v>3365</v>
      </c>
      <c r="U561" s="11" t="s">
        <v>3334</v>
      </c>
      <c r="V561" s="1" t="s">
        <v>3365</v>
      </c>
      <c r="W561" s="1" t="s">
        <v>3366</v>
      </c>
      <c r="X561" s="27">
        <v>41610</v>
      </c>
      <c r="Y561" s="1" t="s">
        <v>3336</v>
      </c>
    </row>
    <row r="562" spans="1:25">
      <c r="A562" s="17">
        <v>1</v>
      </c>
      <c r="B562" s="1" t="s">
        <v>367</v>
      </c>
      <c r="C562" s="1" t="s">
        <v>2151</v>
      </c>
      <c r="D562" s="1">
        <v>11846458</v>
      </c>
      <c r="E562" s="16">
        <v>3</v>
      </c>
      <c r="F562" s="1" t="s">
        <v>3331</v>
      </c>
      <c r="G562" s="1" t="s">
        <v>3332</v>
      </c>
      <c r="H562" s="23">
        <v>3</v>
      </c>
      <c r="I562" s="23"/>
      <c r="J562" s="23">
        <v>0</v>
      </c>
      <c r="K562" s="23">
        <v>0</v>
      </c>
      <c r="L562" s="41">
        <v>68629</v>
      </c>
      <c r="M562" s="27"/>
      <c r="N562" s="27">
        <v>41606</v>
      </c>
      <c r="O562" s="27">
        <v>41607</v>
      </c>
      <c r="P562" s="27">
        <v>41612</v>
      </c>
      <c r="Q562" s="42">
        <f t="shared" si="16"/>
        <v>5</v>
      </c>
      <c r="R562" s="1" t="s">
        <v>4061</v>
      </c>
      <c r="S562" s="1">
        <v>947</v>
      </c>
      <c r="T562" s="1" t="s">
        <v>3636</v>
      </c>
      <c r="U562" s="1" t="s">
        <v>3462</v>
      </c>
      <c r="V562" s="1" t="s">
        <v>3636</v>
      </c>
      <c r="W562" s="1" t="s">
        <v>3534</v>
      </c>
      <c r="X562" s="27">
        <v>41613</v>
      </c>
      <c r="Y562" s="1" t="s">
        <v>3336</v>
      </c>
    </row>
    <row r="563" spans="1:25">
      <c r="A563" s="17">
        <v>1</v>
      </c>
      <c r="B563" s="1" t="s">
        <v>368</v>
      </c>
      <c r="C563" s="1" t="s">
        <v>2152</v>
      </c>
      <c r="D563" s="1">
        <v>10333356</v>
      </c>
      <c r="E563" s="16">
        <v>3</v>
      </c>
      <c r="F563" s="1" t="s">
        <v>3331</v>
      </c>
      <c r="G563" s="1" t="s">
        <v>3332</v>
      </c>
      <c r="H563" s="23">
        <v>3</v>
      </c>
      <c r="I563" s="23"/>
      <c r="J563" s="23">
        <v>0</v>
      </c>
      <c r="K563" s="23">
        <v>0</v>
      </c>
      <c r="L563" s="41">
        <v>68671</v>
      </c>
      <c r="M563" s="27"/>
      <c r="N563" s="27">
        <v>41606</v>
      </c>
      <c r="O563" s="27">
        <v>41610</v>
      </c>
      <c r="P563" s="27">
        <v>41613</v>
      </c>
      <c r="Q563" s="42">
        <f t="shared" si="16"/>
        <v>1</v>
      </c>
      <c r="R563" s="1" t="s">
        <v>4062</v>
      </c>
      <c r="S563" s="1">
        <v>7183</v>
      </c>
      <c r="T563" s="51" t="s">
        <v>3340</v>
      </c>
      <c r="U563" s="8" t="s">
        <v>3334</v>
      </c>
      <c r="V563" s="8" t="s">
        <v>3340</v>
      </c>
      <c r="W563" s="1" t="s">
        <v>3341</v>
      </c>
      <c r="X563" s="27">
        <v>41610</v>
      </c>
      <c r="Y563" s="1" t="s">
        <v>3336</v>
      </c>
    </row>
    <row r="564" spans="1:25">
      <c r="A564" s="17">
        <v>1</v>
      </c>
      <c r="B564" s="1" t="s">
        <v>369</v>
      </c>
      <c r="C564" s="1" t="s">
        <v>2153</v>
      </c>
      <c r="D564" s="1">
        <v>11848050</v>
      </c>
      <c r="E564" s="16">
        <v>3</v>
      </c>
      <c r="F564" s="1" t="s">
        <v>3331</v>
      </c>
      <c r="G564" s="1" t="s">
        <v>3332</v>
      </c>
      <c r="H564" s="23">
        <v>3</v>
      </c>
      <c r="I564" s="23"/>
      <c r="J564" s="23">
        <v>0</v>
      </c>
      <c r="K564" s="23">
        <v>0</v>
      </c>
      <c r="L564" s="41">
        <v>69708</v>
      </c>
      <c r="M564" s="27"/>
      <c r="N564" s="27">
        <v>41606</v>
      </c>
      <c r="O564" s="27">
        <v>41607</v>
      </c>
      <c r="P564" s="27">
        <v>41612</v>
      </c>
      <c r="Q564" s="42">
        <f t="shared" si="16"/>
        <v>2</v>
      </c>
      <c r="R564" s="1" t="s">
        <v>4063</v>
      </c>
      <c r="S564" s="1">
        <v>501</v>
      </c>
      <c r="T564" s="1" t="s">
        <v>3497</v>
      </c>
      <c r="U564" s="1" t="s">
        <v>3354</v>
      </c>
      <c r="V564" s="1" t="s">
        <v>3354</v>
      </c>
      <c r="W564" s="1" t="s">
        <v>3385</v>
      </c>
      <c r="X564" s="27">
        <v>41610</v>
      </c>
      <c r="Y564" s="1" t="s">
        <v>3336</v>
      </c>
    </row>
    <row r="565" spans="1:25">
      <c r="A565" s="17">
        <v>1</v>
      </c>
      <c r="B565" s="1" t="s">
        <v>370</v>
      </c>
      <c r="C565" s="1" t="s">
        <v>2154</v>
      </c>
      <c r="D565" s="1">
        <v>5545486</v>
      </c>
      <c r="E565" s="16">
        <v>8</v>
      </c>
      <c r="F565" s="1" t="s">
        <v>3331</v>
      </c>
      <c r="G565" s="1" t="s">
        <v>3332</v>
      </c>
      <c r="H565" s="23">
        <v>3</v>
      </c>
      <c r="I565" s="23"/>
      <c r="J565" s="23">
        <v>0</v>
      </c>
      <c r="K565" s="23">
        <v>0</v>
      </c>
      <c r="L565" s="41">
        <v>68678</v>
      </c>
      <c r="M565" s="27"/>
      <c r="N565" s="27">
        <v>41595</v>
      </c>
      <c r="O565" s="27">
        <v>41625</v>
      </c>
      <c r="P565" s="27">
        <v>41627</v>
      </c>
      <c r="Q565" s="42">
        <f t="shared" si="16"/>
        <v>3</v>
      </c>
      <c r="R565" s="1" t="s">
        <v>4064</v>
      </c>
      <c r="S565" s="1">
        <v>9571</v>
      </c>
      <c r="T565" s="1" t="s">
        <v>3358</v>
      </c>
      <c r="U565" s="11" t="s">
        <v>3334</v>
      </c>
      <c r="V565" s="11" t="s">
        <v>3358</v>
      </c>
      <c r="W565" s="1" t="s">
        <v>3335</v>
      </c>
      <c r="X565" s="27">
        <v>41627</v>
      </c>
      <c r="Y565" s="1" t="s">
        <v>3336</v>
      </c>
    </row>
    <row r="566" spans="1:25">
      <c r="A566" s="17">
        <v>1</v>
      </c>
      <c r="B566" s="1" t="s">
        <v>371</v>
      </c>
      <c r="C566" s="1" t="s">
        <v>2155</v>
      </c>
      <c r="D566" s="1">
        <v>11647870</v>
      </c>
      <c r="E566" s="16">
        <v>6</v>
      </c>
      <c r="F566" s="1" t="s">
        <v>3331</v>
      </c>
      <c r="G566" s="1" t="s">
        <v>3332</v>
      </c>
      <c r="H566" s="23">
        <v>3</v>
      </c>
      <c r="I566" s="23"/>
      <c r="J566" s="23">
        <v>0</v>
      </c>
      <c r="K566" s="23">
        <v>0</v>
      </c>
      <c r="L566" s="41">
        <v>68698</v>
      </c>
      <c r="M566" s="27"/>
      <c r="N566" s="27">
        <v>41607</v>
      </c>
      <c r="O566" s="27">
        <v>41612</v>
      </c>
      <c r="P566" s="27">
        <v>41614</v>
      </c>
      <c r="Q566" s="42">
        <f t="shared" si="16"/>
        <v>3</v>
      </c>
      <c r="R566" s="1" t="s">
        <v>4065</v>
      </c>
      <c r="S566" s="1">
        <v>8249</v>
      </c>
      <c r="T566" s="1" t="s">
        <v>3358</v>
      </c>
      <c r="U566" s="11" t="s">
        <v>3334</v>
      </c>
      <c r="V566" s="11" t="s">
        <v>3358</v>
      </c>
      <c r="W566" s="1" t="s">
        <v>3335</v>
      </c>
      <c r="X566" s="27">
        <v>41614</v>
      </c>
      <c r="Y566" s="1" t="s">
        <v>3336</v>
      </c>
    </row>
    <row r="567" spans="1:25">
      <c r="A567" s="17">
        <v>1</v>
      </c>
      <c r="B567" s="1" t="s">
        <v>372</v>
      </c>
      <c r="C567" s="1" t="s">
        <v>2156</v>
      </c>
      <c r="D567" s="1">
        <v>15592849</v>
      </c>
      <c r="E567" s="16">
        <v>2</v>
      </c>
      <c r="F567" s="1" t="s">
        <v>3331</v>
      </c>
      <c r="G567" s="1" t="s">
        <v>3332</v>
      </c>
      <c r="H567" s="23">
        <v>3</v>
      </c>
      <c r="I567" s="23"/>
      <c r="J567" s="23">
        <v>0</v>
      </c>
      <c r="K567" s="23">
        <v>0</v>
      </c>
      <c r="L567" s="41"/>
      <c r="M567" s="27"/>
      <c r="N567" s="27">
        <v>41607</v>
      </c>
      <c r="O567" s="27">
        <v>41613</v>
      </c>
      <c r="P567" s="27">
        <v>41618</v>
      </c>
      <c r="Q567" s="42">
        <f t="shared" si="16"/>
        <v>2</v>
      </c>
      <c r="R567" s="1" t="s">
        <v>4066</v>
      </c>
      <c r="S567" s="1" t="s">
        <v>4067</v>
      </c>
      <c r="T567" s="1" t="s">
        <v>3391</v>
      </c>
      <c r="U567" s="1" t="s">
        <v>3364</v>
      </c>
      <c r="V567" s="1" t="s">
        <v>3391</v>
      </c>
      <c r="W567" s="1" t="s">
        <v>3378</v>
      </c>
      <c r="X567" s="27">
        <v>41614</v>
      </c>
      <c r="Y567" s="1" t="s">
        <v>3405</v>
      </c>
    </row>
    <row r="568" spans="1:25">
      <c r="A568" s="17">
        <v>1</v>
      </c>
      <c r="B568" s="1" t="s">
        <v>373</v>
      </c>
      <c r="C568" s="1" t="s">
        <v>2157</v>
      </c>
      <c r="D568" s="1">
        <v>16656200</v>
      </c>
      <c r="E568" s="16">
        <v>7</v>
      </c>
      <c r="F568" s="1" t="s">
        <v>3331</v>
      </c>
      <c r="G568" s="1" t="s">
        <v>3332</v>
      </c>
      <c r="H568" s="23">
        <v>3</v>
      </c>
      <c r="I568" s="23"/>
      <c r="J568" s="23">
        <v>0</v>
      </c>
      <c r="K568" s="23">
        <v>0</v>
      </c>
      <c r="L568" s="41">
        <v>68684</v>
      </c>
      <c r="M568" s="27"/>
      <c r="N568" s="27">
        <v>41610</v>
      </c>
      <c r="O568" s="27">
        <v>41611</v>
      </c>
      <c r="P568" s="27">
        <v>41614</v>
      </c>
      <c r="Q568" s="42">
        <f t="shared" si="16"/>
        <v>4</v>
      </c>
      <c r="R568" s="1" t="s">
        <v>4068</v>
      </c>
      <c r="S568" s="1">
        <v>4414</v>
      </c>
      <c r="T568" s="1" t="s">
        <v>3365</v>
      </c>
      <c r="U568" s="11" t="s">
        <v>3334</v>
      </c>
      <c r="V568" s="1" t="s">
        <v>3365</v>
      </c>
      <c r="W568" s="1" t="s">
        <v>3366</v>
      </c>
      <c r="X568" s="27">
        <v>41614</v>
      </c>
      <c r="Y568" s="1" t="s">
        <v>3336</v>
      </c>
    </row>
    <row r="569" spans="1:25">
      <c r="A569" s="17">
        <v>1</v>
      </c>
      <c r="B569" s="1" t="s">
        <v>374</v>
      </c>
      <c r="C569" s="1" t="s">
        <v>2158</v>
      </c>
      <c r="D569" s="1">
        <v>12752952</v>
      </c>
      <c r="E569" s="16">
        <v>3</v>
      </c>
      <c r="F569" s="1" t="s">
        <v>3331</v>
      </c>
      <c r="G569" s="1" t="s">
        <v>3332</v>
      </c>
      <c r="H569" s="23">
        <v>3</v>
      </c>
      <c r="I569" s="23"/>
      <c r="J569" s="23">
        <v>0</v>
      </c>
      <c r="K569" s="23">
        <v>0</v>
      </c>
      <c r="L569" s="41">
        <v>68698</v>
      </c>
      <c r="M569" s="27"/>
      <c r="N569" s="27">
        <v>41610</v>
      </c>
      <c r="O569" s="27">
        <v>41612</v>
      </c>
      <c r="P569" s="27">
        <v>41614</v>
      </c>
      <c r="Q569" s="42">
        <f t="shared" si="16"/>
        <v>2</v>
      </c>
      <c r="R569" s="1" t="s">
        <v>4069</v>
      </c>
      <c r="S569" s="1">
        <v>4970</v>
      </c>
      <c r="T569" s="1" t="s">
        <v>4070</v>
      </c>
      <c r="U569" s="1" t="s">
        <v>4070</v>
      </c>
      <c r="V569" s="1" t="s">
        <v>4070</v>
      </c>
      <c r="W569" s="1" t="s">
        <v>4071</v>
      </c>
      <c r="X569" s="27">
        <v>41613</v>
      </c>
      <c r="Y569" s="1" t="s">
        <v>3336</v>
      </c>
    </row>
    <row r="570" spans="1:25">
      <c r="A570" s="17">
        <v>1</v>
      </c>
      <c r="B570" s="1" t="s">
        <v>375</v>
      </c>
      <c r="C570" s="1" t="s">
        <v>2159</v>
      </c>
      <c r="D570" s="1">
        <v>15440716</v>
      </c>
      <c r="E570" s="16">
        <v>2</v>
      </c>
      <c r="F570" s="1" t="s">
        <v>3331</v>
      </c>
      <c r="G570" s="1" t="s">
        <v>3337</v>
      </c>
      <c r="H570" s="23">
        <v>3</v>
      </c>
      <c r="I570" s="23"/>
      <c r="J570" s="23">
        <v>0</v>
      </c>
      <c r="K570" s="23">
        <v>0</v>
      </c>
      <c r="L570" s="41">
        <v>69684</v>
      </c>
      <c r="M570" s="27"/>
      <c r="N570" s="27">
        <v>41611</v>
      </c>
      <c r="O570" s="27">
        <v>41611</v>
      </c>
      <c r="P570" s="27">
        <v>41614</v>
      </c>
      <c r="Q570" s="42">
        <f t="shared" si="16"/>
        <v>3</v>
      </c>
      <c r="R570" s="1" t="s">
        <v>4072</v>
      </c>
      <c r="S570" s="1">
        <v>8605</v>
      </c>
      <c r="T570" s="1" t="s">
        <v>3365</v>
      </c>
      <c r="U570" s="11" t="s">
        <v>3334</v>
      </c>
      <c r="V570" s="1" t="s">
        <v>3365</v>
      </c>
      <c r="W570" s="1" t="s">
        <v>3366</v>
      </c>
      <c r="X570" s="27">
        <v>41613</v>
      </c>
      <c r="Y570" s="1" t="s">
        <v>3336</v>
      </c>
    </row>
    <row r="571" spans="1:25">
      <c r="A571" s="17">
        <v>1</v>
      </c>
      <c r="B571" s="1" t="s">
        <v>376</v>
      </c>
      <c r="C571" s="1" t="s">
        <v>2160</v>
      </c>
      <c r="D571" s="1">
        <v>9236708</v>
      </c>
      <c r="E571" s="16">
        <v>8</v>
      </c>
      <c r="F571" s="1" t="s">
        <v>3331</v>
      </c>
      <c r="G571" s="1" t="s">
        <v>3337</v>
      </c>
      <c r="H571" s="23">
        <v>3</v>
      </c>
      <c r="I571" s="23"/>
      <c r="J571" s="23">
        <v>0</v>
      </c>
      <c r="K571" s="23">
        <v>0</v>
      </c>
      <c r="L571" s="41">
        <v>68755</v>
      </c>
      <c r="M571" s="27"/>
      <c r="N571" s="27">
        <v>41611</v>
      </c>
      <c r="O571" s="27">
        <v>41618</v>
      </c>
      <c r="P571" s="27">
        <v>41621</v>
      </c>
      <c r="Q571" s="42">
        <f t="shared" si="16"/>
        <v>3</v>
      </c>
      <c r="R571" s="1" t="s">
        <v>4073</v>
      </c>
      <c r="S571" s="1">
        <v>180</v>
      </c>
      <c r="T571" s="1" t="s">
        <v>3358</v>
      </c>
      <c r="U571" s="11" t="s">
        <v>3334</v>
      </c>
      <c r="V571" s="11" t="s">
        <v>3358</v>
      </c>
      <c r="W571" s="1" t="s">
        <v>3335</v>
      </c>
      <c r="X571" s="27">
        <v>41620</v>
      </c>
      <c r="Y571" s="1" t="s">
        <v>3336</v>
      </c>
    </row>
    <row r="572" spans="1:25">
      <c r="A572" s="17">
        <v>1</v>
      </c>
      <c r="B572" s="1" t="s">
        <v>377</v>
      </c>
      <c r="C572" s="1" t="s">
        <v>2161</v>
      </c>
      <c r="D572" s="1">
        <v>7351966</v>
      </c>
      <c r="E572" s="16">
        <v>7</v>
      </c>
      <c r="F572" s="1" t="s">
        <v>3331</v>
      </c>
      <c r="G572" s="1" t="s">
        <v>3332</v>
      </c>
      <c r="H572" s="23">
        <v>3</v>
      </c>
      <c r="I572" s="23"/>
      <c r="J572" s="23">
        <v>0</v>
      </c>
      <c r="K572" s="23">
        <v>0</v>
      </c>
      <c r="L572" s="41">
        <v>68766</v>
      </c>
      <c r="M572" s="27"/>
      <c r="N572" s="27">
        <v>41612</v>
      </c>
      <c r="O572" s="27">
        <v>41617</v>
      </c>
      <c r="P572" s="27">
        <v>41620</v>
      </c>
      <c r="Q572" s="42">
        <f t="shared" si="16"/>
        <v>4</v>
      </c>
      <c r="R572" s="1" t="s">
        <v>4074</v>
      </c>
      <c r="S572" s="1">
        <v>1158</v>
      </c>
      <c r="T572" s="51" t="s">
        <v>3431</v>
      </c>
      <c r="U572" s="51" t="s">
        <v>3431</v>
      </c>
      <c r="V572" s="51" t="s">
        <v>3431</v>
      </c>
      <c r="W572" s="1" t="s">
        <v>3432</v>
      </c>
      <c r="X572" s="27">
        <v>41620</v>
      </c>
      <c r="Y572" s="1" t="s">
        <v>3336</v>
      </c>
    </row>
    <row r="573" spans="1:25">
      <c r="A573" s="17">
        <v>1</v>
      </c>
      <c r="B573" s="1" t="s">
        <v>378</v>
      </c>
      <c r="C573" s="1" t="s">
        <v>2162</v>
      </c>
      <c r="D573" s="1">
        <v>12514446</v>
      </c>
      <c r="E573" s="16">
        <v>2</v>
      </c>
      <c r="F573" s="1" t="s">
        <v>3331</v>
      </c>
      <c r="G573" s="1" t="s">
        <v>3337</v>
      </c>
      <c r="H573" s="23">
        <v>3</v>
      </c>
      <c r="I573" s="23"/>
      <c r="J573" s="23">
        <v>0</v>
      </c>
      <c r="K573" s="23">
        <v>0</v>
      </c>
      <c r="L573" s="41">
        <v>68698</v>
      </c>
      <c r="M573" s="27"/>
      <c r="N573" s="27">
        <v>41612</v>
      </c>
      <c r="O573" s="27">
        <v>41612</v>
      </c>
      <c r="P573" s="27">
        <v>41617</v>
      </c>
      <c r="Q573" s="42">
        <f t="shared" si="16"/>
        <v>3</v>
      </c>
      <c r="R573" s="1" t="s">
        <v>4075</v>
      </c>
      <c r="S573" s="1">
        <v>223</v>
      </c>
      <c r="T573" s="1" t="s">
        <v>3334</v>
      </c>
      <c r="U573" s="1" t="s">
        <v>3344</v>
      </c>
      <c r="V573" s="1" t="s">
        <v>3344</v>
      </c>
      <c r="W573" s="1" t="s">
        <v>3716</v>
      </c>
      <c r="X573" s="27">
        <v>41614</v>
      </c>
      <c r="Y573" s="1" t="s">
        <v>3336</v>
      </c>
    </row>
    <row r="574" spans="1:25">
      <c r="A574" s="17">
        <v>1</v>
      </c>
      <c r="B574" s="1" t="s">
        <v>379</v>
      </c>
      <c r="C574" s="1" t="s">
        <v>2163</v>
      </c>
      <c r="D574" s="1">
        <v>13483857</v>
      </c>
      <c r="E574" s="16">
        <v>4</v>
      </c>
      <c r="F574" s="1" t="s">
        <v>3331</v>
      </c>
      <c r="G574" s="1" t="s">
        <v>3332</v>
      </c>
      <c r="H574" s="23">
        <v>3</v>
      </c>
      <c r="I574" s="23"/>
      <c r="J574" s="23">
        <v>0</v>
      </c>
      <c r="K574" s="23">
        <v>0</v>
      </c>
      <c r="L574" s="41">
        <v>68755</v>
      </c>
      <c r="M574" s="27"/>
      <c r="N574" s="27">
        <v>41613</v>
      </c>
      <c r="O574" s="27">
        <v>41618</v>
      </c>
      <c r="P574" s="27">
        <v>41621</v>
      </c>
      <c r="Q574" s="42">
        <f t="shared" si="16"/>
        <v>5</v>
      </c>
      <c r="R574" s="1" t="s">
        <v>4076</v>
      </c>
      <c r="S574" s="1">
        <v>805</v>
      </c>
      <c r="T574" s="53" t="s">
        <v>3377</v>
      </c>
      <c r="U574" s="11" t="s">
        <v>3334</v>
      </c>
      <c r="V574" s="53" t="s">
        <v>3377</v>
      </c>
      <c r="W574" s="1" t="s">
        <v>3378</v>
      </c>
      <c r="X574" s="27">
        <v>41624</v>
      </c>
      <c r="Y574" s="1" t="s">
        <v>3336</v>
      </c>
    </row>
    <row r="575" spans="1:25">
      <c r="A575" s="17">
        <v>1</v>
      </c>
      <c r="B575" s="1" t="s">
        <v>380</v>
      </c>
      <c r="C575" s="1" t="s">
        <v>2164</v>
      </c>
      <c r="D575" s="1">
        <v>8740292</v>
      </c>
      <c r="E575" s="16">
        <v>4</v>
      </c>
      <c r="F575" s="1" t="s">
        <v>3331</v>
      </c>
      <c r="G575" s="1" t="s">
        <v>3337</v>
      </c>
      <c r="H575" s="23">
        <v>3</v>
      </c>
      <c r="I575" s="23"/>
      <c r="J575" s="23">
        <v>0</v>
      </c>
      <c r="K575" s="23">
        <v>0</v>
      </c>
      <c r="L575" s="41">
        <v>68733</v>
      </c>
      <c r="M575" s="27"/>
      <c r="N575" s="27">
        <v>41613</v>
      </c>
      <c r="O575" s="27">
        <v>41620</v>
      </c>
      <c r="P575" s="27">
        <v>41625</v>
      </c>
      <c r="Q575" s="42">
        <f t="shared" si="16"/>
        <v>2</v>
      </c>
      <c r="R575" s="1" t="s">
        <v>4077</v>
      </c>
      <c r="S575" s="1">
        <v>1645</v>
      </c>
      <c r="T575" s="1" t="s">
        <v>3484</v>
      </c>
      <c r="U575" s="1" t="s">
        <v>3364</v>
      </c>
      <c r="V575" s="1" t="s">
        <v>3364</v>
      </c>
      <c r="W575" s="1" t="s">
        <v>3335</v>
      </c>
      <c r="X575" s="27">
        <v>41621</v>
      </c>
      <c r="Y575" s="1" t="s">
        <v>3336</v>
      </c>
    </row>
    <row r="576" spans="1:25">
      <c r="A576" s="17">
        <v>1</v>
      </c>
      <c r="B576" s="1" t="s">
        <v>381</v>
      </c>
      <c r="C576" s="1" t="s">
        <v>2165</v>
      </c>
      <c r="D576" s="1">
        <v>13684641</v>
      </c>
      <c r="E576" s="16">
        <v>8</v>
      </c>
      <c r="F576" s="1" t="s">
        <v>3331</v>
      </c>
      <c r="G576" s="1" t="s">
        <v>3332</v>
      </c>
      <c r="H576" s="23">
        <v>3</v>
      </c>
      <c r="I576" s="23"/>
      <c r="J576" s="23">
        <v>0</v>
      </c>
      <c r="K576" s="23">
        <v>0</v>
      </c>
      <c r="L576" s="41">
        <v>68725</v>
      </c>
      <c r="M576" s="27"/>
      <c r="N576" s="27">
        <v>41613</v>
      </c>
      <c r="O576" s="27">
        <v>41614</v>
      </c>
      <c r="P576" s="27">
        <v>41619</v>
      </c>
      <c r="Q576" s="42">
        <f t="shared" si="16"/>
        <v>5</v>
      </c>
      <c r="R576" s="1" t="s">
        <v>4078</v>
      </c>
      <c r="S576" s="1">
        <v>821</v>
      </c>
      <c r="T576" s="51" t="s">
        <v>3400</v>
      </c>
      <c r="U576" s="8" t="s">
        <v>3334</v>
      </c>
      <c r="V576" s="51" t="s">
        <v>3400</v>
      </c>
      <c r="W576" s="1" t="s">
        <v>3355</v>
      </c>
      <c r="X576" s="27">
        <v>41620</v>
      </c>
      <c r="Y576" s="1" t="s">
        <v>3336</v>
      </c>
    </row>
    <row r="577" spans="1:25" ht="15.75" thickBot="1">
      <c r="A577" s="17">
        <v>1</v>
      </c>
      <c r="B577" s="5" t="s">
        <v>382</v>
      </c>
      <c r="C577" s="5" t="s">
        <v>2166</v>
      </c>
      <c r="D577" s="5">
        <v>13894406</v>
      </c>
      <c r="E577" s="25">
        <v>9</v>
      </c>
      <c r="F577" s="5" t="s">
        <v>3331</v>
      </c>
      <c r="G577" s="5" t="s">
        <v>3337</v>
      </c>
      <c r="H577" s="66">
        <v>3</v>
      </c>
      <c r="I577" s="66"/>
      <c r="J577" s="66">
        <v>0</v>
      </c>
      <c r="K577" s="66">
        <v>0</v>
      </c>
      <c r="L577" s="67">
        <v>68766</v>
      </c>
      <c r="M577" s="68"/>
      <c r="N577" s="68">
        <v>41613</v>
      </c>
      <c r="O577" s="68">
        <v>41617</v>
      </c>
      <c r="P577" s="68">
        <v>41620</v>
      </c>
      <c r="Q577" s="42">
        <f t="shared" si="16"/>
        <v>5</v>
      </c>
      <c r="R577" s="5" t="s">
        <v>4079</v>
      </c>
      <c r="S577" s="5">
        <v>1450</v>
      </c>
      <c r="T577" s="5" t="s">
        <v>3461</v>
      </c>
      <c r="U577" s="5" t="s">
        <v>3462</v>
      </c>
      <c r="V577" s="5" t="s">
        <v>3462</v>
      </c>
      <c r="W577" s="5" t="s">
        <v>3350</v>
      </c>
      <c r="X577" s="68">
        <v>41621</v>
      </c>
      <c r="Y577" s="1" t="s">
        <v>3336</v>
      </c>
    </row>
    <row r="578" spans="1:25">
      <c r="A578" s="17">
        <v>1</v>
      </c>
      <c r="B578" s="6" t="s">
        <v>383</v>
      </c>
      <c r="C578" s="6" t="s">
        <v>2167</v>
      </c>
      <c r="D578" s="6">
        <v>13288422</v>
      </c>
      <c r="E578" s="26">
        <v>6</v>
      </c>
      <c r="F578" s="6" t="s">
        <v>3331</v>
      </c>
      <c r="G578" s="6" t="s">
        <v>3332</v>
      </c>
      <c r="H578" s="69">
        <v>3</v>
      </c>
      <c r="I578" s="69"/>
      <c r="J578" s="69">
        <v>0</v>
      </c>
      <c r="K578" s="69">
        <v>0</v>
      </c>
      <c r="L578" s="70">
        <v>68755</v>
      </c>
      <c r="M578" s="71"/>
      <c r="N578" s="71">
        <v>41617</v>
      </c>
      <c r="O578" s="71">
        <v>41618</v>
      </c>
      <c r="P578" s="71">
        <v>41621</v>
      </c>
      <c r="Q578" s="42">
        <f t="shared" si="16"/>
        <v>4</v>
      </c>
      <c r="R578" s="6" t="s">
        <v>4080</v>
      </c>
      <c r="S578" s="6">
        <v>4258</v>
      </c>
      <c r="T578" s="6" t="s">
        <v>3363</v>
      </c>
      <c r="U578" s="6" t="s">
        <v>3364</v>
      </c>
      <c r="V578" s="6" t="s">
        <v>3365</v>
      </c>
      <c r="W578" s="6" t="s">
        <v>3366</v>
      </c>
      <c r="X578" s="71">
        <v>41621</v>
      </c>
      <c r="Y578" s="1" t="s">
        <v>3336</v>
      </c>
    </row>
    <row r="579" spans="1:25">
      <c r="A579" s="17">
        <v>1</v>
      </c>
      <c r="B579" s="1" t="s">
        <v>384</v>
      </c>
      <c r="C579" s="1" t="s">
        <v>2168</v>
      </c>
      <c r="D579" s="1">
        <v>15379185</v>
      </c>
      <c r="E579" s="16">
        <v>6</v>
      </c>
      <c r="F579" s="1" t="s">
        <v>3331</v>
      </c>
      <c r="G579" s="1" t="s">
        <v>3337</v>
      </c>
      <c r="H579" s="23">
        <v>3</v>
      </c>
      <c r="I579" s="23"/>
      <c r="J579" s="23">
        <v>0</v>
      </c>
      <c r="K579" s="23">
        <v>0</v>
      </c>
      <c r="L579" s="41">
        <v>68688</v>
      </c>
      <c r="M579" s="27"/>
      <c r="N579" s="27">
        <v>41624</v>
      </c>
      <c r="O579" s="27">
        <v>41624</v>
      </c>
      <c r="P579" s="27">
        <v>41627</v>
      </c>
      <c r="Q579" s="42">
        <f t="shared" si="16"/>
        <v>3</v>
      </c>
      <c r="R579" s="1" t="s">
        <v>4081</v>
      </c>
      <c r="S579" s="1">
        <v>96</v>
      </c>
      <c r="T579" s="1" t="s">
        <v>3484</v>
      </c>
      <c r="U579" s="1" t="s">
        <v>3364</v>
      </c>
      <c r="V579" s="1" t="s">
        <v>3364</v>
      </c>
      <c r="W579" s="1" t="s">
        <v>3335</v>
      </c>
      <c r="X579" s="27">
        <v>41626</v>
      </c>
      <c r="Y579" s="1" t="s">
        <v>3336</v>
      </c>
    </row>
    <row r="580" spans="1:25">
      <c r="A580" s="17">
        <v>1</v>
      </c>
      <c r="B580" s="1" t="s">
        <v>385</v>
      </c>
      <c r="C580" s="1" t="s">
        <v>2169</v>
      </c>
      <c r="D580" s="1">
        <v>8056493</v>
      </c>
      <c r="E580" s="16">
        <v>7</v>
      </c>
      <c r="F580" s="1" t="s">
        <v>3331</v>
      </c>
      <c r="G580" s="1" t="s">
        <v>3332</v>
      </c>
      <c r="H580" s="23">
        <v>3</v>
      </c>
      <c r="I580" s="23"/>
      <c r="J580" s="23">
        <v>0</v>
      </c>
      <c r="K580" s="23">
        <v>0</v>
      </c>
      <c r="L580" s="41">
        <v>68766</v>
      </c>
      <c r="M580" s="27"/>
      <c r="N580" s="27">
        <v>41617</v>
      </c>
      <c r="O580" s="27">
        <v>41617</v>
      </c>
      <c r="P580" s="27">
        <v>41620</v>
      </c>
      <c r="Q580" s="42">
        <f t="shared" si="16"/>
        <v>4</v>
      </c>
      <c r="R580" s="1" t="s">
        <v>4082</v>
      </c>
      <c r="S580" s="1">
        <v>993</v>
      </c>
      <c r="T580" s="51" t="s">
        <v>3400</v>
      </c>
      <c r="U580" s="8" t="s">
        <v>3334</v>
      </c>
      <c r="V580" s="51" t="s">
        <v>3400</v>
      </c>
      <c r="W580" s="1" t="s">
        <v>3355</v>
      </c>
      <c r="X580" s="27">
        <v>41620</v>
      </c>
      <c r="Y580" s="1" t="s">
        <v>3336</v>
      </c>
    </row>
    <row r="581" spans="1:25">
      <c r="A581" s="17">
        <v>1</v>
      </c>
      <c r="B581" s="1" t="s">
        <v>386</v>
      </c>
      <c r="C581" s="1" t="s">
        <v>2170</v>
      </c>
      <c r="D581" s="1">
        <v>16297965</v>
      </c>
      <c r="E581" s="16">
        <v>5</v>
      </c>
      <c r="F581" s="1" t="s">
        <v>3331</v>
      </c>
      <c r="G581" s="1" t="s">
        <v>3337</v>
      </c>
      <c r="H581" s="23">
        <v>3</v>
      </c>
      <c r="I581" s="23"/>
      <c r="J581" s="23">
        <v>0</v>
      </c>
      <c r="K581" s="23">
        <v>0</v>
      </c>
      <c r="L581" s="41">
        <v>68755</v>
      </c>
      <c r="M581" s="27"/>
      <c r="N581" s="27">
        <v>41617</v>
      </c>
      <c r="O581" s="27">
        <v>41618</v>
      </c>
      <c r="P581" s="27">
        <v>41621</v>
      </c>
      <c r="Q581" s="42">
        <f t="shared" si="16"/>
        <v>4</v>
      </c>
      <c r="R581" s="1" t="s">
        <v>4083</v>
      </c>
      <c r="S581" s="1">
        <v>1280</v>
      </c>
      <c r="T581" s="1" t="s">
        <v>3461</v>
      </c>
      <c r="U581" s="1" t="s">
        <v>3462</v>
      </c>
      <c r="V581" s="1" t="s">
        <v>3462</v>
      </c>
      <c r="W581" s="1" t="s">
        <v>3350</v>
      </c>
      <c r="X581" s="27">
        <v>41621</v>
      </c>
      <c r="Y581" s="1" t="s">
        <v>3336</v>
      </c>
    </row>
    <row r="582" spans="1:25">
      <c r="A582" s="17">
        <v>1</v>
      </c>
      <c r="B582" s="1" t="s">
        <v>387</v>
      </c>
      <c r="C582" s="1" t="s">
        <v>2171</v>
      </c>
      <c r="D582" s="1">
        <v>11224592</v>
      </c>
      <c r="E582" s="16">
        <v>8</v>
      </c>
      <c r="F582" s="1" t="s">
        <v>3331</v>
      </c>
      <c r="G582" s="1" t="s">
        <v>3332</v>
      </c>
      <c r="H582" s="23">
        <v>3</v>
      </c>
      <c r="I582" s="23"/>
      <c r="J582" s="23">
        <v>0</v>
      </c>
      <c r="K582" s="23">
        <v>0</v>
      </c>
      <c r="L582" s="41">
        <v>68744</v>
      </c>
      <c r="M582" s="27"/>
      <c r="N582" s="27">
        <v>41617</v>
      </c>
      <c r="O582" s="27">
        <v>41619</v>
      </c>
      <c r="P582" s="27">
        <v>41624</v>
      </c>
      <c r="Q582" s="42">
        <f t="shared" si="16"/>
        <v>3</v>
      </c>
      <c r="R582" s="1" t="s">
        <v>4084</v>
      </c>
      <c r="S582" s="1" t="s">
        <v>4085</v>
      </c>
      <c r="T582" s="51" t="s">
        <v>3340</v>
      </c>
      <c r="U582" s="8" t="s">
        <v>3334</v>
      </c>
      <c r="V582" s="8" t="s">
        <v>3340</v>
      </c>
      <c r="W582" s="1" t="s">
        <v>3341</v>
      </c>
      <c r="X582" s="27">
        <v>41621</v>
      </c>
      <c r="Y582" s="1" t="s">
        <v>3336</v>
      </c>
    </row>
    <row r="583" spans="1:25">
      <c r="A583" s="17">
        <v>1</v>
      </c>
      <c r="B583" s="1" t="s">
        <v>388</v>
      </c>
      <c r="C583" s="1" t="s">
        <v>2172</v>
      </c>
      <c r="D583" s="1">
        <v>7208777</v>
      </c>
      <c r="E583" s="16">
        <v>1</v>
      </c>
      <c r="F583" s="1" t="s">
        <v>3331</v>
      </c>
      <c r="G583" s="1" t="s">
        <v>3332</v>
      </c>
      <c r="H583" s="23">
        <v>3</v>
      </c>
      <c r="I583" s="23"/>
      <c r="J583" s="23">
        <v>0</v>
      </c>
      <c r="K583" s="23">
        <v>0</v>
      </c>
      <c r="L583" s="41">
        <v>68755</v>
      </c>
      <c r="M583" s="27"/>
      <c r="N583" s="27">
        <v>41617</v>
      </c>
      <c r="O583" s="27">
        <v>41618</v>
      </c>
      <c r="P583" s="27">
        <v>41621</v>
      </c>
      <c r="Q583" s="42">
        <f t="shared" si="16"/>
        <v>4</v>
      </c>
      <c r="R583" s="1" t="s">
        <v>4086</v>
      </c>
      <c r="S583" s="1">
        <v>546</v>
      </c>
      <c r="T583" s="1" t="s">
        <v>3334</v>
      </c>
      <c r="U583" s="1" t="s">
        <v>3344</v>
      </c>
      <c r="V583" s="1" t="s">
        <v>3344</v>
      </c>
      <c r="W583" s="1" t="s">
        <v>3716</v>
      </c>
      <c r="X583" s="27">
        <v>41621</v>
      </c>
      <c r="Y583" s="1" t="s">
        <v>3336</v>
      </c>
    </row>
    <row r="584" spans="1:25">
      <c r="A584" s="17">
        <v>1</v>
      </c>
      <c r="B584" s="1" t="s">
        <v>389</v>
      </c>
      <c r="C584" s="1" t="s">
        <v>2173</v>
      </c>
      <c r="D584" s="1">
        <v>6828794</v>
      </c>
      <c r="E584" s="16">
        <v>4</v>
      </c>
      <c r="F584" s="1" t="s">
        <v>3331</v>
      </c>
      <c r="G584" s="1" t="s">
        <v>3332</v>
      </c>
      <c r="H584" s="23">
        <v>3</v>
      </c>
      <c r="I584" s="23"/>
      <c r="J584" s="23">
        <v>0</v>
      </c>
      <c r="K584" s="23">
        <v>0</v>
      </c>
      <c r="L584" s="41"/>
      <c r="M584" s="27"/>
      <c r="N584" s="27">
        <v>41619</v>
      </c>
      <c r="O584" s="1" t="s">
        <v>4087</v>
      </c>
      <c r="P584" s="1"/>
      <c r="Q584" s="42" t="e">
        <f t="shared" si="16"/>
        <v>#VALUE!</v>
      </c>
      <c r="R584" s="1" t="s">
        <v>4088</v>
      </c>
      <c r="S584" s="1">
        <v>215</v>
      </c>
      <c r="T584" s="1" t="s">
        <v>3358</v>
      </c>
      <c r="U584" s="1" t="s">
        <v>3364</v>
      </c>
      <c r="V584" s="1" t="s">
        <v>3364</v>
      </c>
      <c r="W584" s="1" t="s">
        <v>3335</v>
      </c>
      <c r="X584" s="1"/>
      <c r="Y584" s="1" t="s">
        <v>3405</v>
      </c>
    </row>
    <row r="585" spans="1:25">
      <c r="A585" s="17">
        <v>1</v>
      </c>
      <c r="B585" s="1" t="s">
        <v>390</v>
      </c>
      <c r="C585" s="1" t="s">
        <v>2174</v>
      </c>
      <c r="D585" s="1">
        <v>17390600</v>
      </c>
      <c r="E585" s="16">
        <v>5</v>
      </c>
      <c r="F585" s="1" t="s">
        <v>3331</v>
      </c>
      <c r="G585" s="1" t="s">
        <v>3332</v>
      </c>
      <c r="H585" s="23">
        <v>3</v>
      </c>
      <c r="I585" s="23"/>
      <c r="J585" s="23">
        <v>0</v>
      </c>
      <c r="K585" s="23">
        <v>0</v>
      </c>
      <c r="L585" s="41">
        <v>69767</v>
      </c>
      <c r="M585" s="27"/>
      <c r="N585" s="27">
        <v>41619</v>
      </c>
      <c r="O585" s="27">
        <v>41621</v>
      </c>
      <c r="P585" s="27">
        <v>41626</v>
      </c>
      <c r="Q585" s="42">
        <f t="shared" si="16"/>
        <v>3</v>
      </c>
      <c r="R585" s="1" t="s">
        <v>4089</v>
      </c>
      <c r="S585" s="1">
        <v>5204</v>
      </c>
      <c r="T585" s="1" t="s">
        <v>3730</v>
      </c>
      <c r="U585" s="1" t="s">
        <v>3462</v>
      </c>
      <c r="V585" s="1" t="s">
        <v>3462</v>
      </c>
      <c r="W585" s="1" t="s">
        <v>3350</v>
      </c>
      <c r="X585" s="27">
        <v>41625</v>
      </c>
      <c r="Y585" s="1" t="s">
        <v>3336</v>
      </c>
    </row>
    <row r="586" spans="1:25">
      <c r="A586" s="17">
        <v>1</v>
      </c>
      <c r="B586" s="1" t="s">
        <v>391</v>
      </c>
      <c r="C586" s="1" t="s">
        <v>2175</v>
      </c>
      <c r="D586" s="1">
        <v>76137646</v>
      </c>
      <c r="E586" s="16">
        <v>2</v>
      </c>
      <c r="F586" s="1" t="s">
        <v>3331</v>
      </c>
      <c r="G586" s="1" t="s">
        <v>3332</v>
      </c>
      <c r="H586" s="23">
        <v>3</v>
      </c>
      <c r="I586" s="23"/>
      <c r="J586" s="23">
        <v>0</v>
      </c>
      <c r="K586" s="23">
        <v>0</v>
      </c>
      <c r="L586" s="41">
        <v>69767</v>
      </c>
      <c r="M586" s="27"/>
      <c r="N586" s="27">
        <v>41619</v>
      </c>
      <c r="O586" s="27">
        <v>41621</v>
      </c>
      <c r="P586" s="27">
        <v>41626</v>
      </c>
      <c r="Q586" s="42">
        <f t="shared" si="16"/>
        <v>5</v>
      </c>
      <c r="R586" s="1" t="s">
        <v>4090</v>
      </c>
      <c r="S586" s="1">
        <v>1200</v>
      </c>
      <c r="T586" s="51" t="s">
        <v>3400</v>
      </c>
      <c r="U586" s="8" t="s">
        <v>3334</v>
      </c>
      <c r="V586" s="51" t="s">
        <v>3400</v>
      </c>
      <c r="W586" s="1" t="s">
        <v>3355</v>
      </c>
      <c r="X586" s="27">
        <v>41627</v>
      </c>
      <c r="Y586" s="1" t="s">
        <v>3336</v>
      </c>
    </row>
    <row r="587" spans="1:25">
      <c r="A587" s="17">
        <v>1</v>
      </c>
      <c r="B587" s="1" t="s">
        <v>392</v>
      </c>
      <c r="C587" s="1" t="s">
        <v>2176</v>
      </c>
      <c r="D587" s="1">
        <v>15173185</v>
      </c>
      <c r="E587" s="16">
        <v>6</v>
      </c>
      <c r="F587" s="1" t="s">
        <v>3331</v>
      </c>
      <c r="G587" s="1" t="s">
        <v>3332</v>
      </c>
      <c r="H587" s="23">
        <v>3</v>
      </c>
      <c r="I587" s="23"/>
      <c r="J587" s="23">
        <v>0</v>
      </c>
      <c r="K587" s="23">
        <v>0</v>
      </c>
      <c r="L587" s="41">
        <v>69767</v>
      </c>
      <c r="M587" s="27"/>
      <c r="N587" s="27">
        <v>41619</v>
      </c>
      <c r="O587" s="27">
        <v>41621</v>
      </c>
      <c r="P587" s="27">
        <v>41626</v>
      </c>
      <c r="Q587" s="42">
        <f t="shared" si="16"/>
        <v>3</v>
      </c>
      <c r="R587" s="1" t="s">
        <v>4091</v>
      </c>
      <c r="S587" s="1">
        <v>6095</v>
      </c>
      <c r="T587" s="1" t="s">
        <v>3365</v>
      </c>
      <c r="U587" s="11" t="s">
        <v>3334</v>
      </c>
      <c r="V587" s="1" t="s">
        <v>3365</v>
      </c>
      <c r="W587" s="1" t="s">
        <v>3366</v>
      </c>
      <c r="X587" s="27">
        <v>41625</v>
      </c>
      <c r="Y587" s="1" t="s">
        <v>3336</v>
      </c>
    </row>
    <row r="588" spans="1:25">
      <c r="A588" s="17">
        <v>1</v>
      </c>
      <c r="B588" s="1" t="s">
        <v>393</v>
      </c>
      <c r="C588" s="1" t="s">
        <v>2177</v>
      </c>
      <c r="D588" s="1">
        <v>6571231</v>
      </c>
      <c r="E588" s="16">
        <v>8</v>
      </c>
      <c r="F588" s="1" t="s">
        <v>3331</v>
      </c>
      <c r="G588" s="1" t="s">
        <v>3332</v>
      </c>
      <c r="H588" s="23">
        <v>3</v>
      </c>
      <c r="I588" s="23"/>
      <c r="J588" s="23">
        <v>0</v>
      </c>
      <c r="K588" s="23">
        <v>0</v>
      </c>
      <c r="L588" s="41">
        <v>69767</v>
      </c>
      <c r="M588" s="27"/>
      <c r="N588" s="27">
        <v>41620</v>
      </c>
      <c r="O588" s="27">
        <v>41621</v>
      </c>
      <c r="P588" s="27">
        <v>41626</v>
      </c>
      <c r="Q588" s="42">
        <f t="shared" si="16"/>
        <v>1</v>
      </c>
      <c r="R588" s="1" t="s">
        <v>4092</v>
      </c>
      <c r="S588" s="1">
        <v>231</v>
      </c>
      <c r="T588" s="1" t="s">
        <v>3358</v>
      </c>
      <c r="U588" s="11" t="s">
        <v>3334</v>
      </c>
      <c r="V588" s="11" t="s">
        <v>3358</v>
      </c>
      <c r="W588" s="1" t="s">
        <v>3335</v>
      </c>
      <c r="X588" s="27">
        <v>41621</v>
      </c>
      <c r="Y588" s="1" t="s">
        <v>3336</v>
      </c>
    </row>
    <row r="589" spans="1:25">
      <c r="A589" s="17">
        <v>1</v>
      </c>
      <c r="B589" s="1" t="s">
        <v>394</v>
      </c>
      <c r="C589" s="1" t="s">
        <v>2178</v>
      </c>
      <c r="D589" s="1">
        <v>12151772</v>
      </c>
      <c r="E589" s="16">
        <v>8</v>
      </c>
      <c r="F589" s="1" t="s">
        <v>3331</v>
      </c>
      <c r="G589" s="1" t="s">
        <v>3332</v>
      </c>
      <c r="H589" s="23">
        <v>3</v>
      </c>
      <c r="I589" s="23"/>
      <c r="J589" s="23">
        <v>0</v>
      </c>
      <c r="K589" s="23">
        <v>0</v>
      </c>
      <c r="L589" s="41">
        <v>69758</v>
      </c>
      <c r="M589" s="27"/>
      <c r="N589" s="27">
        <v>41620</v>
      </c>
      <c r="O589" s="27">
        <v>41620</v>
      </c>
      <c r="P589" s="27">
        <v>41625</v>
      </c>
      <c r="Q589" s="42">
        <f t="shared" si="16"/>
        <v>3</v>
      </c>
      <c r="R589" s="1" t="s">
        <v>4093</v>
      </c>
      <c r="S589" s="1">
        <v>600</v>
      </c>
      <c r="T589" s="53" t="s">
        <v>3377</v>
      </c>
      <c r="U589" s="11" t="s">
        <v>3334</v>
      </c>
      <c r="V589" s="53" t="s">
        <v>3377</v>
      </c>
      <c r="W589" s="1" t="s">
        <v>3378</v>
      </c>
      <c r="X589" s="27">
        <v>41624</v>
      </c>
      <c r="Y589" s="1" t="s">
        <v>3336</v>
      </c>
    </row>
    <row r="590" spans="1:25">
      <c r="A590" s="17">
        <v>1</v>
      </c>
      <c r="B590" s="1" t="s">
        <v>395</v>
      </c>
      <c r="C590" s="1" t="s">
        <v>2179</v>
      </c>
      <c r="D590" s="1">
        <v>15467130</v>
      </c>
      <c r="E590" s="16">
        <v>7</v>
      </c>
      <c r="F590" s="1" t="s">
        <v>3331</v>
      </c>
      <c r="G590" s="1" t="s">
        <v>3332</v>
      </c>
      <c r="H590" s="23">
        <v>2.5</v>
      </c>
      <c r="I590" s="23"/>
      <c r="J590" s="23">
        <v>0</v>
      </c>
      <c r="K590" s="23">
        <v>0</v>
      </c>
      <c r="L590" s="41">
        <v>69758</v>
      </c>
      <c r="M590" s="27"/>
      <c r="N590" s="27">
        <v>41620</v>
      </c>
      <c r="O590" s="27">
        <v>41620</v>
      </c>
      <c r="P590" s="27">
        <v>41625</v>
      </c>
      <c r="Q590" s="42">
        <f t="shared" si="16"/>
        <v>3</v>
      </c>
      <c r="R590" s="1" t="s">
        <v>4094</v>
      </c>
      <c r="S590" s="1">
        <v>2700</v>
      </c>
      <c r="T590" s="53" t="s">
        <v>3377</v>
      </c>
      <c r="U590" s="11" t="s">
        <v>3334</v>
      </c>
      <c r="V590" s="53" t="s">
        <v>3377</v>
      </c>
      <c r="W590" s="1" t="s">
        <v>3378</v>
      </c>
      <c r="X590" s="27">
        <v>41624</v>
      </c>
      <c r="Y590" s="1" t="s">
        <v>3336</v>
      </c>
    </row>
    <row r="591" spans="1:25">
      <c r="A591" s="17">
        <v>1</v>
      </c>
      <c r="B591" s="1" t="s">
        <v>396</v>
      </c>
      <c r="C591" s="1" t="s">
        <v>2180</v>
      </c>
      <c r="D591" s="1">
        <v>17266536</v>
      </c>
      <c r="E591" s="16">
        <v>5</v>
      </c>
      <c r="F591" s="1" t="s">
        <v>3331</v>
      </c>
      <c r="G591" s="1" t="s">
        <v>3332</v>
      </c>
      <c r="H591" s="23">
        <v>3</v>
      </c>
      <c r="I591" s="23"/>
      <c r="J591" s="23">
        <v>0</v>
      </c>
      <c r="K591" s="23">
        <v>0</v>
      </c>
      <c r="L591" s="41">
        <v>69794</v>
      </c>
      <c r="M591" s="27"/>
      <c r="N591" s="27">
        <v>41620</v>
      </c>
      <c r="O591" s="27">
        <v>41624</v>
      </c>
      <c r="P591" s="27">
        <v>41627</v>
      </c>
      <c r="Q591" s="42">
        <f t="shared" si="16"/>
        <v>2</v>
      </c>
      <c r="R591" s="1" t="s">
        <v>4095</v>
      </c>
      <c r="S591" s="1">
        <v>69</v>
      </c>
      <c r="T591" s="1" t="s">
        <v>3358</v>
      </c>
      <c r="U591" s="11" t="s">
        <v>3334</v>
      </c>
      <c r="V591" s="11" t="s">
        <v>3358</v>
      </c>
      <c r="W591" s="1" t="s">
        <v>3335</v>
      </c>
      <c r="X591" s="27">
        <v>41625</v>
      </c>
      <c r="Y591" s="1" t="s">
        <v>3336</v>
      </c>
    </row>
    <row r="592" spans="1:25">
      <c r="A592" s="17">
        <v>1</v>
      </c>
      <c r="B592" s="1" t="s">
        <v>397</v>
      </c>
      <c r="C592" s="1" t="s">
        <v>2181</v>
      </c>
      <c r="D592" s="1">
        <v>15729547</v>
      </c>
      <c r="E592" s="16">
        <v>0</v>
      </c>
      <c r="F592" s="1" t="s">
        <v>3331</v>
      </c>
      <c r="G592" s="1" t="s">
        <v>3337</v>
      </c>
      <c r="H592" s="23">
        <v>3</v>
      </c>
      <c r="I592" s="23"/>
      <c r="J592" s="23">
        <v>0</v>
      </c>
      <c r="K592" s="23">
        <v>0</v>
      </c>
      <c r="L592" s="41">
        <v>69794</v>
      </c>
      <c r="M592" s="27"/>
      <c r="N592" s="27">
        <v>41621</v>
      </c>
      <c r="O592" s="27">
        <v>41624</v>
      </c>
      <c r="P592" s="27">
        <v>41627</v>
      </c>
      <c r="Q592" s="42">
        <f t="shared" si="16"/>
        <v>3</v>
      </c>
      <c r="R592" s="1" t="s">
        <v>4096</v>
      </c>
      <c r="S592" s="1">
        <v>145</v>
      </c>
      <c r="T592" s="1" t="s">
        <v>3484</v>
      </c>
      <c r="U592" s="1" t="s">
        <v>3364</v>
      </c>
      <c r="V592" s="1" t="s">
        <v>3364</v>
      </c>
      <c r="W592" s="1" t="s">
        <v>3335</v>
      </c>
      <c r="X592" s="27">
        <v>41626</v>
      </c>
      <c r="Y592" s="1" t="s">
        <v>3336</v>
      </c>
    </row>
    <row r="593" spans="1:25">
      <c r="A593" s="17">
        <v>1</v>
      </c>
      <c r="B593" s="1" t="s">
        <v>398</v>
      </c>
      <c r="C593" s="1" t="s">
        <v>2182</v>
      </c>
      <c r="D593" s="1">
        <v>13655169</v>
      </c>
      <c r="E593" s="16">
        <v>8</v>
      </c>
      <c r="F593" s="1" t="s">
        <v>3331</v>
      </c>
      <c r="G593" s="1" t="s">
        <v>3332</v>
      </c>
      <c r="H593" s="23">
        <v>3</v>
      </c>
      <c r="I593" s="23"/>
      <c r="J593" s="23">
        <v>0</v>
      </c>
      <c r="K593" s="23">
        <v>0</v>
      </c>
      <c r="L593" s="41">
        <v>69794</v>
      </c>
      <c r="M593" s="27"/>
      <c r="N593" s="27">
        <v>41621</v>
      </c>
      <c r="O593" s="27">
        <v>41624</v>
      </c>
      <c r="P593" s="27">
        <v>41627</v>
      </c>
      <c r="Q593" s="42">
        <f t="shared" si="16"/>
        <v>3</v>
      </c>
      <c r="R593" s="1" t="s">
        <v>4097</v>
      </c>
      <c r="S593" s="1">
        <v>26</v>
      </c>
      <c r="T593" s="1" t="s">
        <v>3399</v>
      </c>
      <c r="U593" s="1" t="s">
        <v>3354</v>
      </c>
      <c r="V593" s="1" t="s">
        <v>3400</v>
      </c>
      <c r="W593" s="1" t="s">
        <v>3355</v>
      </c>
      <c r="X593" s="27">
        <v>41626</v>
      </c>
      <c r="Y593" s="1" t="s">
        <v>3336</v>
      </c>
    </row>
    <row r="594" spans="1:25">
      <c r="A594" s="17">
        <v>1</v>
      </c>
      <c r="B594" s="1" t="s">
        <v>399</v>
      </c>
      <c r="C594" s="1" t="s">
        <v>2183</v>
      </c>
      <c r="D594" s="1">
        <v>16392542</v>
      </c>
      <c r="E594" s="16">
        <v>7</v>
      </c>
      <c r="F594" s="1" t="s">
        <v>3331</v>
      </c>
      <c r="G594" s="1" t="s">
        <v>3332</v>
      </c>
      <c r="H594" s="23">
        <v>3</v>
      </c>
      <c r="I594" s="23"/>
      <c r="J594" s="23">
        <v>0</v>
      </c>
      <c r="K594" s="23">
        <v>0</v>
      </c>
      <c r="L594" s="41">
        <v>69794</v>
      </c>
      <c r="M594" s="27"/>
      <c r="N594" s="27">
        <v>41621</v>
      </c>
      <c r="O594" s="27">
        <v>41624</v>
      </c>
      <c r="P594" s="27">
        <v>41627</v>
      </c>
      <c r="Q594" s="42">
        <f t="shared" si="16"/>
        <v>3</v>
      </c>
      <c r="R594" s="1" t="s">
        <v>4098</v>
      </c>
      <c r="S594" s="1">
        <v>368</v>
      </c>
      <c r="T594" s="1" t="s">
        <v>3579</v>
      </c>
      <c r="U594" s="1" t="s">
        <v>3354</v>
      </c>
      <c r="V594" s="1" t="s">
        <v>3579</v>
      </c>
      <c r="W594" s="1" t="s">
        <v>3580</v>
      </c>
      <c r="X594" s="27">
        <v>41626</v>
      </c>
      <c r="Y594" s="1" t="s">
        <v>3336</v>
      </c>
    </row>
    <row r="595" spans="1:25">
      <c r="A595" s="17">
        <v>1</v>
      </c>
      <c r="B595" s="1" t="s">
        <v>400</v>
      </c>
      <c r="C595" s="1" t="s">
        <v>2184</v>
      </c>
      <c r="D595" s="1">
        <v>13173016</v>
      </c>
      <c r="E595" s="16">
        <v>0</v>
      </c>
      <c r="F595" s="1" t="s">
        <v>3331</v>
      </c>
      <c r="G595" s="1" t="s">
        <v>3332</v>
      </c>
      <c r="H595" s="23">
        <v>3</v>
      </c>
      <c r="I595" s="23"/>
      <c r="J595" s="23">
        <v>0</v>
      </c>
      <c r="K595" s="23">
        <v>0</v>
      </c>
      <c r="L595" s="41">
        <v>69821</v>
      </c>
      <c r="M595" s="27"/>
      <c r="N595" s="27">
        <v>41621</v>
      </c>
      <c r="O595" s="27">
        <v>41627</v>
      </c>
      <c r="P595" s="27">
        <v>41632</v>
      </c>
      <c r="Q595" s="42">
        <f t="shared" si="16"/>
        <v>4</v>
      </c>
      <c r="R595" s="1" t="s">
        <v>4099</v>
      </c>
      <c r="S595" s="1">
        <v>2595</v>
      </c>
      <c r="T595" s="1" t="s">
        <v>3512</v>
      </c>
      <c r="U595" s="1" t="s">
        <v>3354</v>
      </c>
      <c r="V595" s="1" t="s">
        <v>3354</v>
      </c>
      <c r="W595" s="1" t="s">
        <v>3385</v>
      </c>
      <c r="X595" s="27">
        <v>41632</v>
      </c>
      <c r="Y595" s="1" t="s">
        <v>3336</v>
      </c>
    </row>
    <row r="596" spans="1:25">
      <c r="A596" s="17">
        <v>1</v>
      </c>
      <c r="B596" s="1" t="s">
        <v>401</v>
      </c>
      <c r="C596" s="1" t="s">
        <v>2185</v>
      </c>
      <c r="D596" s="1">
        <v>8313759</v>
      </c>
      <c r="E596" s="16">
        <v>2</v>
      </c>
      <c r="F596" s="1" t="s">
        <v>3331</v>
      </c>
      <c r="G596" s="1" t="s">
        <v>3332</v>
      </c>
      <c r="H596" s="23">
        <v>3</v>
      </c>
      <c r="I596" s="23"/>
      <c r="J596" s="23">
        <v>0</v>
      </c>
      <c r="K596" s="23">
        <v>0</v>
      </c>
      <c r="L596" s="41">
        <v>69794</v>
      </c>
      <c r="M596" s="27"/>
      <c r="N596" s="27">
        <v>41621</v>
      </c>
      <c r="O596" s="27">
        <v>41624</v>
      </c>
      <c r="P596" s="27">
        <v>41627</v>
      </c>
      <c r="Q596" s="42">
        <f t="shared" si="16"/>
        <v>6</v>
      </c>
      <c r="R596" s="1" t="s">
        <v>4100</v>
      </c>
      <c r="S596" s="1">
        <v>4957</v>
      </c>
      <c r="T596" s="1" t="s">
        <v>4070</v>
      </c>
      <c r="U596" s="1" t="s">
        <v>4070</v>
      </c>
      <c r="V596" s="1" t="s">
        <v>4070</v>
      </c>
      <c r="W596" s="1" t="s">
        <v>4071</v>
      </c>
      <c r="X596" s="27">
        <v>41631</v>
      </c>
      <c r="Y596" s="1" t="s">
        <v>3336</v>
      </c>
    </row>
    <row r="597" spans="1:25">
      <c r="A597" s="17">
        <v>1</v>
      </c>
      <c r="B597" s="1" t="s">
        <v>402</v>
      </c>
      <c r="C597" s="1" t="s">
        <v>2186</v>
      </c>
      <c r="D597" s="1">
        <v>10773557</v>
      </c>
      <c r="E597" s="16">
        <v>7</v>
      </c>
      <c r="F597" s="1" t="s">
        <v>3331</v>
      </c>
      <c r="G597" s="1" t="s">
        <v>3332</v>
      </c>
      <c r="H597" s="23">
        <v>3</v>
      </c>
      <c r="I597" s="23"/>
      <c r="J597" s="23">
        <v>0</v>
      </c>
      <c r="K597" s="23">
        <v>0</v>
      </c>
      <c r="L597" s="41">
        <v>69794</v>
      </c>
      <c r="M597" s="27"/>
      <c r="N597" s="27">
        <v>41624</v>
      </c>
      <c r="O597" s="27">
        <v>41624</v>
      </c>
      <c r="P597" s="27">
        <v>41627</v>
      </c>
      <c r="Q597" s="42">
        <f t="shared" si="16"/>
        <v>2</v>
      </c>
      <c r="R597" s="1" t="s">
        <v>4101</v>
      </c>
      <c r="S597" s="1">
        <v>931</v>
      </c>
      <c r="T597" s="1" t="s">
        <v>3358</v>
      </c>
      <c r="U597" s="11" t="s">
        <v>3334</v>
      </c>
      <c r="V597" s="11" t="s">
        <v>3358</v>
      </c>
      <c r="W597" s="1" t="s">
        <v>3335</v>
      </c>
      <c r="X597" s="27">
        <v>41625</v>
      </c>
      <c r="Y597" s="1" t="s">
        <v>3336</v>
      </c>
    </row>
    <row r="598" spans="1:25">
      <c r="A598" s="17">
        <v>1</v>
      </c>
      <c r="B598" s="1" t="s">
        <v>403</v>
      </c>
      <c r="C598" s="1" t="s">
        <v>2187</v>
      </c>
      <c r="D598" s="1">
        <v>10430580</v>
      </c>
      <c r="E598" s="16">
        <v>6</v>
      </c>
      <c r="F598" s="1" t="s">
        <v>3331</v>
      </c>
      <c r="G598" s="1" t="s">
        <v>3332</v>
      </c>
      <c r="H598" s="23">
        <v>3</v>
      </c>
      <c r="I598" s="23"/>
      <c r="J598" s="23">
        <v>0</v>
      </c>
      <c r="K598" s="23">
        <v>0</v>
      </c>
      <c r="L598" s="41">
        <v>69830</v>
      </c>
      <c r="M598" s="27"/>
      <c r="N598" s="27">
        <v>41627</v>
      </c>
      <c r="O598" s="27">
        <v>41628</v>
      </c>
      <c r="P598" s="27">
        <v>41631</v>
      </c>
      <c r="Q598" s="42">
        <f t="shared" si="16"/>
        <v>3</v>
      </c>
      <c r="R598" s="1" t="s">
        <v>4102</v>
      </c>
      <c r="S598" s="1">
        <v>162</v>
      </c>
      <c r="T598" s="1" t="s">
        <v>3348</v>
      </c>
      <c r="U598" s="8" t="s">
        <v>3349</v>
      </c>
      <c r="V598" s="1" t="s">
        <v>3348</v>
      </c>
      <c r="W598" s="1" t="s">
        <v>3350</v>
      </c>
      <c r="X598" s="27">
        <v>41632</v>
      </c>
      <c r="Y598" s="1" t="s">
        <v>3336</v>
      </c>
    </row>
    <row r="599" spans="1:25">
      <c r="A599" s="17">
        <v>1</v>
      </c>
      <c r="B599" s="1" t="s">
        <v>404</v>
      </c>
      <c r="C599" s="1" t="s">
        <v>2188</v>
      </c>
      <c r="D599" s="1">
        <v>9675183</v>
      </c>
      <c r="E599" s="16">
        <v>4</v>
      </c>
      <c r="F599" s="1" t="s">
        <v>3331</v>
      </c>
      <c r="G599" s="1" t="s">
        <v>3337</v>
      </c>
      <c r="H599" s="23">
        <v>3</v>
      </c>
      <c r="I599" s="23"/>
      <c r="J599" s="23">
        <v>0</v>
      </c>
      <c r="K599" s="23">
        <v>0</v>
      </c>
      <c r="L599" s="41">
        <v>69830</v>
      </c>
      <c r="M599" s="27"/>
      <c r="N599" s="27">
        <v>41627</v>
      </c>
      <c r="O599" s="27">
        <v>41628</v>
      </c>
      <c r="P599" s="27">
        <v>41630</v>
      </c>
      <c r="Q599" s="42">
        <f t="shared" si="16"/>
        <v>3</v>
      </c>
      <c r="R599" s="1" t="s">
        <v>4103</v>
      </c>
      <c r="S599" s="1">
        <v>1340</v>
      </c>
      <c r="T599" s="1" t="s">
        <v>3461</v>
      </c>
      <c r="U599" s="1" t="s">
        <v>3462</v>
      </c>
      <c r="V599" s="1" t="s">
        <v>3462</v>
      </c>
      <c r="W599" s="1" t="s">
        <v>3350</v>
      </c>
      <c r="X599" s="27">
        <v>41632</v>
      </c>
      <c r="Y599" s="1" t="s">
        <v>3336</v>
      </c>
    </row>
    <row r="600" spans="1:25">
      <c r="A600" s="17">
        <v>1</v>
      </c>
      <c r="B600" s="1" t="s">
        <v>405</v>
      </c>
      <c r="C600" s="1" t="s">
        <v>2189</v>
      </c>
      <c r="D600" s="1">
        <v>77871950</v>
      </c>
      <c r="E600" s="16">
        <v>9</v>
      </c>
      <c r="F600" s="1" t="s">
        <v>3331</v>
      </c>
      <c r="G600" s="1" t="s">
        <v>3614</v>
      </c>
      <c r="H600" s="23">
        <v>3</v>
      </c>
      <c r="I600" s="23"/>
      <c r="J600" s="23">
        <v>0</v>
      </c>
      <c r="K600" s="23">
        <v>0</v>
      </c>
      <c r="L600" s="41">
        <v>69830</v>
      </c>
      <c r="M600" s="27"/>
      <c r="N600" s="27">
        <v>41627</v>
      </c>
      <c r="O600" s="27">
        <v>41628</v>
      </c>
      <c r="P600" s="27">
        <v>41631</v>
      </c>
      <c r="Q600" s="42">
        <f t="shared" ref="Q600:Q663" si="17">NETWORKDAYS(O600,X600)</f>
        <v>3</v>
      </c>
      <c r="R600" s="1" t="s">
        <v>4104</v>
      </c>
      <c r="S600" s="1">
        <v>2821</v>
      </c>
      <c r="T600" s="53" t="s">
        <v>3377</v>
      </c>
      <c r="U600" s="11" t="s">
        <v>3334</v>
      </c>
      <c r="V600" s="53" t="s">
        <v>3377</v>
      </c>
      <c r="W600" s="1" t="s">
        <v>3378</v>
      </c>
      <c r="X600" s="27">
        <v>41632</v>
      </c>
      <c r="Y600" s="1" t="s">
        <v>3336</v>
      </c>
    </row>
    <row r="601" spans="1:25">
      <c r="A601" s="17">
        <v>1</v>
      </c>
      <c r="B601" s="1" t="s">
        <v>406</v>
      </c>
      <c r="C601" s="1" t="s">
        <v>2190</v>
      </c>
      <c r="D601" s="1">
        <v>15565565</v>
      </c>
      <c r="E601" s="16">
        <v>8</v>
      </c>
      <c r="F601" s="1" t="s">
        <v>3331</v>
      </c>
      <c r="G601" s="1" t="s">
        <v>3337</v>
      </c>
      <c r="H601" s="23">
        <v>3</v>
      </c>
      <c r="I601" s="23"/>
      <c r="J601" s="23">
        <v>0</v>
      </c>
      <c r="K601" s="23">
        <v>0</v>
      </c>
      <c r="L601" s="41">
        <v>69830</v>
      </c>
      <c r="M601" s="27"/>
      <c r="N601" s="27">
        <v>41627</v>
      </c>
      <c r="O601" s="27">
        <v>41628</v>
      </c>
      <c r="P601" s="27">
        <v>41631</v>
      </c>
      <c r="Q601" s="42">
        <f t="shared" si="17"/>
        <v>5</v>
      </c>
      <c r="R601" s="1" t="s">
        <v>4105</v>
      </c>
      <c r="S601" s="1">
        <v>1895</v>
      </c>
      <c r="T601" s="1" t="s">
        <v>3484</v>
      </c>
      <c r="U601" s="1" t="s">
        <v>3364</v>
      </c>
      <c r="V601" s="1" t="s">
        <v>3364</v>
      </c>
      <c r="W601" s="1" t="s">
        <v>3335</v>
      </c>
      <c r="X601" s="27">
        <v>41634</v>
      </c>
      <c r="Y601" s="1" t="s">
        <v>3336</v>
      </c>
    </row>
    <row r="602" spans="1:25">
      <c r="A602" s="17">
        <v>1</v>
      </c>
      <c r="B602" s="1" t="s">
        <v>407</v>
      </c>
      <c r="C602" s="1" t="s">
        <v>2191</v>
      </c>
      <c r="D602" s="1">
        <v>7817609</v>
      </c>
      <c r="E602" s="16">
        <v>1</v>
      </c>
      <c r="F602" s="1" t="s">
        <v>3331</v>
      </c>
      <c r="G602" s="1" t="s">
        <v>3332</v>
      </c>
      <c r="H602" s="23">
        <v>3</v>
      </c>
      <c r="I602" s="23"/>
      <c r="J602" s="23">
        <v>0</v>
      </c>
      <c r="K602" s="23">
        <v>0</v>
      </c>
      <c r="L602" s="41">
        <v>69830</v>
      </c>
      <c r="M602" s="27"/>
      <c r="N602" s="27">
        <v>41627</v>
      </c>
      <c r="O602" s="27">
        <v>41628</v>
      </c>
      <c r="P602" s="27">
        <v>41631</v>
      </c>
      <c r="Q602" s="42">
        <f t="shared" si="17"/>
        <v>3</v>
      </c>
      <c r="R602" s="1" t="s">
        <v>4106</v>
      </c>
      <c r="S602" s="1">
        <v>907</v>
      </c>
      <c r="T602" s="1" t="s">
        <v>3452</v>
      </c>
      <c r="U602" s="8" t="s">
        <v>3349</v>
      </c>
      <c r="V602" s="8" t="s">
        <v>3452</v>
      </c>
      <c r="W602" s="1" t="s">
        <v>3378</v>
      </c>
      <c r="X602" s="27">
        <v>41632</v>
      </c>
      <c r="Y602" s="1" t="s">
        <v>3336</v>
      </c>
    </row>
    <row r="603" spans="1:25">
      <c r="A603" s="17">
        <v>1</v>
      </c>
      <c r="B603" s="1" t="s">
        <v>408</v>
      </c>
      <c r="C603" s="1" t="s">
        <v>2192</v>
      </c>
      <c r="D603" s="1">
        <v>13886769</v>
      </c>
      <c r="E603" s="16">
        <v>2</v>
      </c>
      <c r="F603" s="1" t="s">
        <v>3331</v>
      </c>
      <c r="G603" s="1" t="s">
        <v>3332</v>
      </c>
      <c r="H603" s="23">
        <v>3</v>
      </c>
      <c r="I603" s="23"/>
      <c r="J603" s="23">
        <v>0</v>
      </c>
      <c r="K603" s="23">
        <v>0</v>
      </c>
      <c r="L603" s="41">
        <v>69857</v>
      </c>
      <c r="M603" s="27"/>
      <c r="N603" s="27">
        <v>41627</v>
      </c>
      <c r="O603" s="27">
        <v>41631</v>
      </c>
      <c r="P603" s="27">
        <v>41635</v>
      </c>
      <c r="Q603" s="42">
        <f t="shared" si="17"/>
        <v>4</v>
      </c>
      <c r="R603" s="1" t="s">
        <v>4107</v>
      </c>
      <c r="S603" s="1">
        <v>2485</v>
      </c>
      <c r="T603" s="1" t="s">
        <v>3384</v>
      </c>
      <c r="U603" s="8" t="s">
        <v>3384</v>
      </c>
      <c r="V603" s="1" t="s">
        <v>3384</v>
      </c>
      <c r="W603" s="1" t="s">
        <v>3385</v>
      </c>
      <c r="X603" s="27">
        <v>41634</v>
      </c>
      <c r="Y603" s="1" t="s">
        <v>3336</v>
      </c>
    </row>
    <row r="604" spans="1:25">
      <c r="A604" s="17">
        <v>1</v>
      </c>
      <c r="B604" s="1" t="s">
        <v>409</v>
      </c>
      <c r="C604" s="1" t="s">
        <v>2193</v>
      </c>
      <c r="D604" s="1">
        <v>77856310</v>
      </c>
      <c r="E604" s="16" t="s">
        <v>3319</v>
      </c>
      <c r="F604" s="1" t="s">
        <v>3331</v>
      </c>
      <c r="G604" s="1" t="s">
        <v>3332</v>
      </c>
      <c r="H604" s="23">
        <v>22.4</v>
      </c>
      <c r="I604" s="23"/>
      <c r="J604" s="23">
        <v>0</v>
      </c>
      <c r="K604" s="23">
        <v>0</v>
      </c>
      <c r="L604" s="41">
        <v>522067</v>
      </c>
      <c r="M604" s="27"/>
      <c r="N604" s="27">
        <v>41628</v>
      </c>
      <c r="O604" s="27">
        <v>41638</v>
      </c>
      <c r="P604" s="27">
        <v>41641</v>
      </c>
      <c r="Q604" s="42">
        <f t="shared" si="17"/>
        <v>8</v>
      </c>
      <c r="R604" s="1" t="s">
        <v>4108</v>
      </c>
      <c r="S604" s="1">
        <v>16</v>
      </c>
      <c r="T604" s="51" t="s">
        <v>3353</v>
      </c>
      <c r="U604" s="1" t="s">
        <v>3354</v>
      </c>
      <c r="V604" s="51" t="s">
        <v>3353</v>
      </c>
      <c r="W604" s="1" t="s">
        <v>3355</v>
      </c>
      <c r="X604" s="27">
        <v>41647</v>
      </c>
      <c r="Y604" s="1" t="s">
        <v>3336</v>
      </c>
    </row>
    <row r="605" spans="1:25">
      <c r="A605" s="17">
        <v>1</v>
      </c>
      <c r="B605" s="1" t="s">
        <v>410</v>
      </c>
      <c r="C605" s="1" t="s">
        <v>2194</v>
      </c>
      <c r="D605" s="1">
        <v>7234540</v>
      </c>
      <c r="E605" s="16">
        <v>1</v>
      </c>
      <c r="F605" s="1" t="s">
        <v>3331</v>
      </c>
      <c r="G605" s="1" t="s">
        <v>3843</v>
      </c>
      <c r="H605" s="23">
        <v>3</v>
      </c>
      <c r="I605" s="23"/>
      <c r="J605" s="23">
        <v>0</v>
      </c>
      <c r="K605" s="23">
        <v>0</v>
      </c>
      <c r="L605" s="41">
        <v>69857</v>
      </c>
      <c r="M605" s="27"/>
      <c r="N605" s="27">
        <v>41628</v>
      </c>
      <c r="O605" s="27">
        <v>41631</v>
      </c>
      <c r="P605" s="27">
        <v>41635</v>
      </c>
      <c r="Q605" s="42">
        <f t="shared" si="17"/>
        <v>5</v>
      </c>
      <c r="R605" s="1" t="s">
        <v>4109</v>
      </c>
      <c r="S605" s="1">
        <v>153</v>
      </c>
      <c r="T605" s="1" t="s">
        <v>3971</v>
      </c>
      <c r="U605" s="1" t="s">
        <v>3431</v>
      </c>
      <c r="V605" s="1" t="s">
        <v>3971</v>
      </c>
      <c r="W605" s="1" t="s">
        <v>3972</v>
      </c>
      <c r="X605" s="27">
        <v>41635</v>
      </c>
      <c r="Y605" s="1" t="s">
        <v>3336</v>
      </c>
    </row>
    <row r="606" spans="1:25">
      <c r="A606" s="17">
        <v>1</v>
      </c>
      <c r="B606" s="1" t="s">
        <v>411</v>
      </c>
      <c r="C606" s="1" t="s">
        <v>2195</v>
      </c>
      <c r="D606" s="1">
        <v>14282898</v>
      </c>
      <c r="E606" s="16">
        <v>7</v>
      </c>
      <c r="F606" s="1" t="s">
        <v>3331</v>
      </c>
      <c r="G606" s="1" t="s">
        <v>3337</v>
      </c>
      <c r="H606" s="23">
        <v>3</v>
      </c>
      <c r="I606" s="23"/>
      <c r="J606" s="23">
        <v>0</v>
      </c>
      <c r="K606" s="23">
        <v>0</v>
      </c>
      <c r="L606" s="41">
        <v>69866</v>
      </c>
      <c r="M606" s="27"/>
      <c r="N606" s="27">
        <v>41631</v>
      </c>
      <c r="O606" s="27">
        <v>41632</v>
      </c>
      <c r="P606" s="27">
        <v>41635</v>
      </c>
      <c r="Q606" s="42">
        <f t="shared" si="17"/>
        <v>6</v>
      </c>
      <c r="R606" s="1" t="s">
        <v>4110</v>
      </c>
      <c r="S606" s="1">
        <v>1071</v>
      </c>
      <c r="T606" s="1" t="s">
        <v>3358</v>
      </c>
      <c r="U606" s="11" t="s">
        <v>3334</v>
      </c>
      <c r="V606" s="11" t="s">
        <v>3358</v>
      </c>
      <c r="W606" s="1" t="s">
        <v>3335</v>
      </c>
      <c r="X606" s="27">
        <v>41639</v>
      </c>
      <c r="Y606" s="1" t="s">
        <v>3336</v>
      </c>
    </row>
    <row r="607" spans="1:25">
      <c r="A607" s="17">
        <v>1</v>
      </c>
      <c r="B607" s="1" t="s">
        <v>412</v>
      </c>
      <c r="C607" s="1" t="s">
        <v>2196</v>
      </c>
      <c r="D607" s="1">
        <v>15373293</v>
      </c>
      <c r="E607" s="16">
        <v>0</v>
      </c>
      <c r="F607" s="1" t="s">
        <v>3331</v>
      </c>
      <c r="G607" s="1" t="s">
        <v>3337</v>
      </c>
      <c r="H607" s="23">
        <v>3</v>
      </c>
      <c r="I607" s="23"/>
      <c r="J607" s="23">
        <v>0</v>
      </c>
      <c r="K607" s="23">
        <v>0</v>
      </c>
      <c r="L607" s="41">
        <v>70064</v>
      </c>
      <c r="M607" s="27"/>
      <c r="N607" s="27">
        <v>41652</v>
      </c>
      <c r="O607" s="27">
        <v>41652</v>
      </c>
      <c r="P607" s="27">
        <v>41654</v>
      </c>
      <c r="Q607" s="42">
        <f t="shared" si="17"/>
        <v>2</v>
      </c>
      <c r="R607" s="1" t="s">
        <v>4111</v>
      </c>
      <c r="S607" s="1">
        <v>3075</v>
      </c>
      <c r="T607" s="1" t="s">
        <v>3358</v>
      </c>
      <c r="U607" s="11" t="s">
        <v>3334</v>
      </c>
      <c r="V607" s="11" t="s">
        <v>3358</v>
      </c>
      <c r="W607" s="1" t="s">
        <v>3335</v>
      </c>
      <c r="X607" s="27">
        <v>41653</v>
      </c>
      <c r="Y607" s="1" t="s">
        <v>3336</v>
      </c>
    </row>
    <row r="608" spans="1:25">
      <c r="A608" s="17">
        <v>1</v>
      </c>
      <c r="B608" s="1" t="s">
        <v>413</v>
      </c>
      <c r="C608" s="1" t="s">
        <v>2197</v>
      </c>
      <c r="D608" s="1">
        <v>9249702</v>
      </c>
      <c r="E608" s="16" t="s">
        <v>3319</v>
      </c>
      <c r="F608" s="1" t="s">
        <v>3331</v>
      </c>
      <c r="G608" s="1" t="s">
        <v>3337</v>
      </c>
      <c r="H608" s="23">
        <v>3</v>
      </c>
      <c r="I608" s="23"/>
      <c r="J608" s="23">
        <v>0</v>
      </c>
      <c r="K608" s="23">
        <v>0</v>
      </c>
      <c r="L608" s="41">
        <v>69884</v>
      </c>
      <c r="M608" s="27"/>
      <c r="N608" s="27">
        <v>41631</v>
      </c>
      <c r="O608" s="27">
        <v>41634</v>
      </c>
      <c r="P608" s="27">
        <v>41638</v>
      </c>
      <c r="Q608" s="42">
        <f t="shared" si="17"/>
        <v>3</v>
      </c>
      <c r="R608" s="1" t="s">
        <v>4112</v>
      </c>
      <c r="S608" s="1">
        <v>340</v>
      </c>
      <c r="T608" s="1" t="s">
        <v>3334</v>
      </c>
      <c r="U608" s="1" t="s">
        <v>3344</v>
      </c>
      <c r="V608" s="1" t="s">
        <v>3344</v>
      </c>
      <c r="W608" s="1" t="s">
        <v>3716</v>
      </c>
      <c r="X608" s="27">
        <v>41638</v>
      </c>
      <c r="Y608" s="1" t="s">
        <v>3336</v>
      </c>
    </row>
    <row r="609" spans="1:25">
      <c r="A609" s="17">
        <v>1</v>
      </c>
      <c r="B609" s="1" t="s">
        <v>414</v>
      </c>
      <c r="C609" s="1" t="s">
        <v>2198</v>
      </c>
      <c r="D609" s="1">
        <v>13462746</v>
      </c>
      <c r="E609" s="16">
        <v>8</v>
      </c>
      <c r="F609" s="1" t="s">
        <v>3331</v>
      </c>
      <c r="G609" s="1" t="s">
        <v>3332</v>
      </c>
      <c r="H609" s="23">
        <v>3</v>
      </c>
      <c r="I609" s="23"/>
      <c r="J609" s="23">
        <v>0</v>
      </c>
      <c r="K609" s="23">
        <v>0</v>
      </c>
      <c r="L609" s="41"/>
      <c r="M609" s="27"/>
      <c r="N609" s="27">
        <v>41631</v>
      </c>
      <c r="O609" s="1"/>
      <c r="P609" s="1"/>
      <c r="Q609" s="42">
        <f t="shared" si="17"/>
        <v>0</v>
      </c>
      <c r="R609" s="1" t="s">
        <v>4113</v>
      </c>
      <c r="S609" s="1">
        <v>2528</v>
      </c>
      <c r="T609" s="1" t="s">
        <v>3992</v>
      </c>
      <c r="U609" s="1"/>
      <c r="V609" s="1"/>
      <c r="W609" s="1"/>
      <c r="X609" s="1"/>
      <c r="Y609" s="1" t="s">
        <v>3405</v>
      </c>
    </row>
    <row r="610" spans="1:25">
      <c r="A610" s="17">
        <v>1</v>
      </c>
      <c r="B610" s="1" t="s">
        <v>415</v>
      </c>
      <c r="C610" s="1" t="s">
        <v>2199</v>
      </c>
      <c r="D610" s="1">
        <v>12850692</v>
      </c>
      <c r="E610" s="16">
        <v>6</v>
      </c>
      <c r="F610" s="1" t="s">
        <v>3331</v>
      </c>
      <c r="G610" s="1" t="s">
        <v>3337</v>
      </c>
      <c r="H610" s="23">
        <v>3</v>
      </c>
      <c r="I610" s="23"/>
      <c r="J610" s="23">
        <v>0</v>
      </c>
      <c r="K610" s="23">
        <v>0</v>
      </c>
      <c r="L610" s="41">
        <v>69929</v>
      </c>
      <c r="M610" s="27"/>
      <c r="N610" s="27">
        <v>41634</v>
      </c>
      <c r="O610" s="27">
        <v>41638</v>
      </c>
      <c r="P610" s="27">
        <v>41641</v>
      </c>
      <c r="Q610" s="42">
        <f t="shared" si="17"/>
        <v>3</v>
      </c>
      <c r="R610" s="1" t="s">
        <v>4114</v>
      </c>
      <c r="S610" s="1">
        <v>1001</v>
      </c>
      <c r="T610" s="53" t="s">
        <v>3377</v>
      </c>
      <c r="U610" s="11" t="s">
        <v>3334</v>
      </c>
      <c r="V610" s="53" t="s">
        <v>3377</v>
      </c>
      <c r="W610" s="1" t="s">
        <v>3378</v>
      </c>
      <c r="X610" s="27">
        <v>41640</v>
      </c>
      <c r="Y610" s="1" t="s">
        <v>3336</v>
      </c>
    </row>
    <row r="611" spans="1:25">
      <c r="A611" s="17">
        <v>1</v>
      </c>
      <c r="B611" s="1" t="s">
        <v>416</v>
      </c>
      <c r="C611" s="1" t="s">
        <v>2200</v>
      </c>
      <c r="D611" s="1">
        <v>13535126</v>
      </c>
      <c r="E611" s="16">
        <v>1</v>
      </c>
      <c r="F611" s="1" t="s">
        <v>3331</v>
      </c>
      <c r="G611" s="1" t="s">
        <v>3332</v>
      </c>
      <c r="H611" s="23">
        <v>3</v>
      </c>
      <c r="I611" s="23"/>
      <c r="J611" s="23">
        <v>0</v>
      </c>
      <c r="K611" s="23">
        <v>0</v>
      </c>
      <c r="L611" s="41">
        <v>70077</v>
      </c>
      <c r="M611" s="27"/>
      <c r="N611" s="27">
        <v>41653</v>
      </c>
      <c r="O611" s="27">
        <v>41653</v>
      </c>
      <c r="P611" s="27">
        <v>41656</v>
      </c>
      <c r="Q611" s="42">
        <f t="shared" si="17"/>
        <v>4</v>
      </c>
      <c r="R611" s="1" t="s">
        <v>4115</v>
      </c>
      <c r="S611" s="1">
        <v>778</v>
      </c>
      <c r="T611" s="53" t="s">
        <v>3377</v>
      </c>
      <c r="U611" s="11" t="s">
        <v>3334</v>
      </c>
      <c r="V611" s="53" t="s">
        <v>3377</v>
      </c>
      <c r="W611" s="1" t="s">
        <v>3378</v>
      </c>
      <c r="X611" s="27">
        <v>41656</v>
      </c>
      <c r="Y611" s="1" t="s">
        <v>3336</v>
      </c>
    </row>
    <row r="612" spans="1:25">
      <c r="A612" s="17">
        <v>1</v>
      </c>
      <c r="B612" s="1" t="s">
        <v>417</v>
      </c>
      <c r="C612" s="1" t="s">
        <v>2201</v>
      </c>
      <c r="D612" s="1">
        <v>13013351</v>
      </c>
      <c r="E612" s="16">
        <v>7</v>
      </c>
      <c r="F612" s="1" t="s">
        <v>3331</v>
      </c>
      <c r="G612" s="1" t="s">
        <v>3332</v>
      </c>
      <c r="H612" s="23">
        <v>3</v>
      </c>
      <c r="I612" s="23"/>
      <c r="J612" s="23">
        <v>0</v>
      </c>
      <c r="K612" s="23">
        <v>0</v>
      </c>
      <c r="L612" s="41"/>
      <c r="M612" s="27"/>
      <c r="N612" s="27">
        <v>41269</v>
      </c>
      <c r="O612" s="1"/>
      <c r="P612" s="1"/>
      <c r="Q612" s="42">
        <f t="shared" si="17"/>
        <v>0</v>
      </c>
      <c r="R612" s="1" t="s">
        <v>4116</v>
      </c>
      <c r="S612" s="1">
        <v>3564</v>
      </c>
      <c r="T612" s="1" t="s">
        <v>3751</v>
      </c>
      <c r="U612" s="1"/>
      <c r="V612" s="1"/>
      <c r="W612" s="1"/>
      <c r="X612" s="1"/>
      <c r="Y612" s="1" t="s">
        <v>3405</v>
      </c>
    </row>
    <row r="613" spans="1:25">
      <c r="A613" s="17">
        <v>1</v>
      </c>
      <c r="B613" s="1" t="s">
        <v>418</v>
      </c>
      <c r="C613" s="1" t="s">
        <v>2202</v>
      </c>
      <c r="D613" s="1">
        <v>11758232</v>
      </c>
      <c r="E613" s="16">
        <v>9</v>
      </c>
      <c r="F613" s="1" t="s">
        <v>3331</v>
      </c>
      <c r="G613" s="1" t="s">
        <v>3332</v>
      </c>
      <c r="H613" s="23">
        <v>3</v>
      </c>
      <c r="I613" s="23"/>
      <c r="J613" s="23">
        <v>0</v>
      </c>
      <c r="K613" s="23">
        <v>0</v>
      </c>
      <c r="L613" s="41">
        <v>70001</v>
      </c>
      <c r="M613" s="27"/>
      <c r="N613" s="27">
        <v>41634</v>
      </c>
      <c r="O613" s="27">
        <v>41647</v>
      </c>
      <c r="P613" s="27">
        <v>41649</v>
      </c>
      <c r="Q613" s="42">
        <f t="shared" si="17"/>
        <v>3</v>
      </c>
      <c r="R613" s="1" t="s">
        <v>4117</v>
      </c>
      <c r="S613" s="1">
        <v>458</v>
      </c>
      <c r="T613" s="1" t="s">
        <v>3497</v>
      </c>
      <c r="U613" s="1" t="s">
        <v>3354</v>
      </c>
      <c r="V613" s="1" t="s">
        <v>3354</v>
      </c>
      <c r="W613" s="1" t="s">
        <v>3385</v>
      </c>
      <c r="X613" s="27">
        <v>41649</v>
      </c>
      <c r="Y613" s="1" t="s">
        <v>3336</v>
      </c>
    </row>
    <row r="614" spans="1:25">
      <c r="A614" s="17">
        <v>1</v>
      </c>
      <c r="B614" s="1" t="s">
        <v>419</v>
      </c>
      <c r="C614" s="1" t="s">
        <v>2203</v>
      </c>
      <c r="D614" s="1">
        <v>10579847</v>
      </c>
      <c r="E614" s="16">
        <v>4</v>
      </c>
      <c r="F614" s="1" t="s">
        <v>3331</v>
      </c>
      <c r="G614" s="1" t="s">
        <v>3332</v>
      </c>
      <c r="H614" s="23">
        <v>3</v>
      </c>
      <c r="I614" s="23"/>
      <c r="J614" s="23">
        <v>0</v>
      </c>
      <c r="K614" s="23">
        <v>0</v>
      </c>
      <c r="L614" s="41"/>
      <c r="M614" s="27"/>
      <c r="N614" s="27">
        <v>41634</v>
      </c>
      <c r="O614" s="1" t="s">
        <v>4037</v>
      </c>
      <c r="P614" s="1"/>
      <c r="Q614" s="42" t="e">
        <f t="shared" si="17"/>
        <v>#VALUE!</v>
      </c>
      <c r="R614" s="1" t="s">
        <v>4118</v>
      </c>
      <c r="S614" s="1">
        <v>117</v>
      </c>
      <c r="T614" s="1" t="s">
        <v>3365</v>
      </c>
      <c r="U614" s="1" t="s">
        <v>3364</v>
      </c>
      <c r="V614" s="1" t="s">
        <v>3365</v>
      </c>
      <c r="W614" s="1" t="s">
        <v>3366</v>
      </c>
      <c r="X614" s="27">
        <v>41276</v>
      </c>
      <c r="Y614" s="1" t="s">
        <v>3405</v>
      </c>
    </row>
    <row r="615" spans="1:25">
      <c r="A615" s="17">
        <v>1</v>
      </c>
      <c r="B615" s="1" t="s">
        <v>420</v>
      </c>
      <c r="C615" s="1" t="s">
        <v>2204</v>
      </c>
      <c r="D615" s="1">
        <v>9907501</v>
      </c>
      <c r="E615" s="16">
        <v>5</v>
      </c>
      <c r="F615" s="1" t="s">
        <v>3331</v>
      </c>
      <c r="G615" s="1" t="s">
        <v>3332</v>
      </c>
      <c r="H615" s="23">
        <v>3</v>
      </c>
      <c r="I615" s="23"/>
      <c r="J615" s="23">
        <v>0</v>
      </c>
      <c r="K615" s="23">
        <v>0</v>
      </c>
      <c r="L615" s="41">
        <v>69929</v>
      </c>
      <c r="M615" s="27"/>
      <c r="N615" s="27">
        <v>41634</v>
      </c>
      <c r="O615" s="27">
        <v>41639</v>
      </c>
      <c r="P615" s="27">
        <v>41641</v>
      </c>
      <c r="Q615" s="42">
        <f t="shared" si="17"/>
        <v>6</v>
      </c>
      <c r="R615" s="1" t="s">
        <v>4119</v>
      </c>
      <c r="S615" s="1">
        <v>2325</v>
      </c>
      <c r="T615" s="1" t="s">
        <v>3404</v>
      </c>
      <c r="U615" s="1" t="s">
        <v>3364</v>
      </c>
      <c r="V615" s="1" t="s">
        <v>3364</v>
      </c>
      <c r="W615" s="1" t="s">
        <v>3335</v>
      </c>
      <c r="X615" s="27">
        <v>41646</v>
      </c>
      <c r="Y615" s="1" t="s">
        <v>3336</v>
      </c>
    </row>
    <row r="616" spans="1:25">
      <c r="A616" s="17">
        <v>1</v>
      </c>
      <c r="B616" s="1" t="s">
        <v>421</v>
      </c>
      <c r="C616" s="1" t="s">
        <v>2205</v>
      </c>
      <c r="D616" s="1">
        <v>14189342</v>
      </c>
      <c r="E616" s="16">
        <v>4</v>
      </c>
      <c r="F616" s="1" t="s">
        <v>3331</v>
      </c>
      <c r="G616" s="1" t="s">
        <v>3332</v>
      </c>
      <c r="H616" s="23">
        <v>3</v>
      </c>
      <c r="I616" s="23"/>
      <c r="J616" s="23">
        <v>0</v>
      </c>
      <c r="K616" s="23">
        <v>0</v>
      </c>
      <c r="L616" s="41">
        <v>69893</v>
      </c>
      <c r="M616" s="27"/>
      <c r="N616" s="27">
        <v>41634</v>
      </c>
      <c r="O616" s="27">
        <v>41635</v>
      </c>
      <c r="P616" s="27">
        <v>41638</v>
      </c>
      <c r="Q616" s="42">
        <f t="shared" si="17"/>
        <v>2</v>
      </c>
      <c r="R616" s="1" t="s">
        <v>4120</v>
      </c>
      <c r="S616" s="1">
        <v>7623</v>
      </c>
      <c r="T616" s="1" t="s">
        <v>3365</v>
      </c>
      <c r="U616" s="11" t="s">
        <v>3334</v>
      </c>
      <c r="V616" s="1" t="s">
        <v>3365</v>
      </c>
      <c r="W616" s="1" t="s">
        <v>3366</v>
      </c>
      <c r="X616" s="27">
        <v>41638</v>
      </c>
      <c r="Y616" s="1" t="s">
        <v>3336</v>
      </c>
    </row>
    <row r="617" spans="1:25">
      <c r="A617" s="17">
        <v>1</v>
      </c>
      <c r="B617" s="1" t="s">
        <v>422</v>
      </c>
      <c r="C617" s="1" t="s">
        <v>2206</v>
      </c>
      <c r="D617" s="1">
        <v>16781557</v>
      </c>
      <c r="E617" s="16" t="s">
        <v>3319</v>
      </c>
      <c r="F617" s="1" t="s">
        <v>3331</v>
      </c>
      <c r="G617" s="1" t="s">
        <v>3332</v>
      </c>
      <c r="H617" s="23">
        <v>3</v>
      </c>
      <c r="I617" s="23"/>
      <c r="J617" s="23">
        <v>0</v>
      </c>
      <c r="K617" s="23">
        <v>0</v>
      </c>
      <c r="L617" s="41"/>
      <c r="M617" s="27"/>
      <c r="N617" s="27">
        <v>41634</v>
      </c>
      <c r="O617" s="1"/>
      <c r="P617" s="1"/>
      <c r="Q617" s="42">
        <f t="shared" si="17"/>
        <v>29746</v>
      </c>
      <c r="R617" s="1" t="s">
        <v>4121</v>
      </c>
      <c r="S617" s="1">
        <v>5513</v>
      </c>
      <c r="T617" s="1" t="s">
        <v>4070</v>
      </c>
      <c r="U617" s="1" t="s">
        <v>4070</v>
      </c>
      <c r="V617" s="1" t="s">
        <v>4070</v>
      </c>
      <c r="W617" s="1" t="s">
        <v>4071</v>
      </c>
      <c r="X617" s="27">
        <v>41645</v>
      </c>
      <c r="Y617" s="1" t="s">
        <v>3405</v>
      </c>
    </row>
    <row r="618" spans="1:25">
      <c r="A618" s="17">
        <v>1</v>
      </c>
      <c r="B618" s="1" t="s">
        <v>423</v>
      </c>
      <c r="C618" s="1" t="s">
        <v>2207</v>
      </c>
      <c r="D618" s="1">
        <v>15285312</v>
      </c>
      <c r="E618" s="16">
        <v>2</v>
      </c>
      <c r="F618" s="1" t="s">
        <v>3331</v>
      </c>
      <c r="G618" s="1" t="s">
        <v>3337</v>
      </c>
      <c r="H618" s="23">
        <v>3</v>
      </c>
      <c r="I618" s="23"/>
      <c r="J618" s="23">
        <v>0</v>
      </c>
      <c r="K618" s="23">
        <v>0</v>
      </c>
      <c r="L618" s="41">
        <v>69893</v>
      </c>
      <c r="M618" s="27"/>
      <c r="N618" s="27">
        <v>41635</v>
      </c>
      <c r="O618" s="27">
        <v>41635</v>
      </c>
      <c r="P618" s="27">
        <v>41638</v>
      </c>
      <c r="Q618" s="42">
        <f t="shared" si="17"/>
        <v>2</v>
      </c>
      <c r="R618" s="1" t="s">
        <v>4122</v>
      </c>
      <c r="S618" s="1">
        <v>211</v>
      </c>
      <c r="T618" s="1" t="s">
        <v>4070</v>
      </c>
      <c r="U618" s="1" t="s">
        <v>4070</v>
      </c>
      <c r="V618" s="1" t="s">
        <v>4070</v>
      </c>
      <c r="W618" s="1" t="s">
        <v>4071</v>
      </c>
      <c r="X618" s="27">
        <v>41638</v>
      </c>
      <c r="Y618" s="1" t="s">
        <v>3336</v>
      </c>
    </row>
    <row r="619" spans="1:25">
      <c r="A619" s="17">
        <v>1</v>
      </c>
      <c r="B619" s="1" t="s">
        <v>424</v>
      </c>
      <c r="C619" s="1" t="s">
        <v>2208</v>
      </c>
      <c r="D619" s="1">
        <v>12632056</v>
      </c>
      <c r="E619" s="16">
        <v>6</v>
      </c>
      <c r="F619" s="1" t="s">
        <v>3331</v>
      </c>
      <c r="G619" s="1" t="s">
        <v>3332</v>
      </c>
      <c r="H619" s="23">
        <v>3</v>
      </c>
      <c r="I619" s="23"/>
      <c r="J619" s="72">
        <v>0</v>
      </c>
      <c r="K619" s="72">
        <v>0</v>
      </c>
      <c r="L619" s="41">
        <v>69929</v>
      </c>
      <c r="M619" s="27"/>
      <c r="N619" s="27">
        <v>41635</v>
      </c>
      <c r="O619" s="27">
        <v>41638</v>
      </c>
      <c r="P619" s="27">
        <v>41641</v>
      </c>
      <c r="Q619" s="42">
        <f t="shared" si="17"/>
        <v>4</v>
      </c>
      <c r="R619" s="1" t="s">
        <v>4123</v>
      </c>
      <c r="S619" s="1">
        <v>1073</v>
      </c>
      <c r="T619" s="51" t="s">
        <v>3400</v>
      </c>
      <c r="U619" s="8" t="s">
        <v>3334</v>
      </c>
      <c r="V619" s="51" t="s">
        <v>3400</v>
      </c>
      <c r="W619" s="1" t="s">
        <v>3355</v>
      </c>
      <c r="X619" s="27">
        <v>41641</v>
      </c>
      <c r="Y619" s="1" t="s">
        <v>3336</v>
      </c>
    </row>
    <row r="620" spans="1:25">
      <c r="A620" s="17">
        <v>1</v>
      </c>
      <c r="B620" s="1" t="s">
        <v>425</v>
      </c>
      <c r="C620" s="1" t="s">
        <v>2209</v>
      </c>
      <c r="D620" s="1">
        <v>16658616</v>
      </c>
      <c r="E620" s="16" t="s">
        <v>3320</v>
      </c>
      <c r="F620" s="1" t="s">
        <v>3331</v>
      </c>
      <c r="G620" s="1" t="s">
        <v>3337</v>
      </c>
      <c r="H620" s="23">
        <v>3</v>
      </c>
      <c r="I620" s="23"/>
      <c r="J620" s="23">
        <v>0</v>
      </c>
      <c r="K620" s="23">
        <v>0</v>
      </c>
      <c r="L620" s="41"/>
      <c r="M620" s="27"/>
      <c r="N620" s="27">
        <v>41635</v>
      </c>
      <c r="O620" s="1"/>
      <c r="P620" s="1"/>
      <c r="Q620" s="42">
        <f t="shared" si="17"/>
        <v>0</v>
      </c>
      <c r="R620" s="1" t="s">
        <v>4124</v>
      </c>
      <c r="S620" s="1">
        <v>1750</v>
      </c>
      <c r="T620" s="1" t="s">
        <v>3484</v>
      </c>
      <c r="U620" s="1" t="s">
        <v>3364</v>
      </c>
      <c r="V620" s="1" t="s">
        <v>3364</v>
      </c>
      <c r="W620" s="1" t="s">
        <v>3335</v>
      </c>
      <c r="X620" s="1"/>
      <c r="Y620" s="1" t="s">
        <v>3405</v>
      </c>
    </row>
    <row r="621" spans="1:25">
      <c r="A621" s="17">
        <v>1</v>
      </c>
      <c r="B621" s="1" t="s">
        <v>426</v>
      </c>
      <c r="C621" s="1" t="s">
        <v>2210</v>
      </c>
      <c r="D621" s="1">
        <v>14132843</v>
      </c>
      <c r="E621" s="16">
        <v>3</v>
      </c>
      <c r="F621" s="1" t="s">
        <v>3331</v>
      </c>
      <c r="G621" s="1" t="s">
        <v>3337</v>
      </c>
      <c r="H621" s="23">
        <v>3</v>
      </c>
      <c r="I621" s="23"/>
      <c r="J621" s="23">
        <v>0</v>
      </c>
      <c r="K621" s="23">
        <v>0</v>
      </c>
      <c r="L621" s="41">
        <v>69956</v>
      </c>
      <c r="M621" s="27"/>
      <c r="N621" s="27">
        <v>41639</v>
      </c>
      <c r="O621" s="27">
        <v>41642</v>
      </c>
      <c r="P621" s="27">
        <v>41647</v>
      </c>
      <c r="Q621" s="42">
        <f t="shared" si="17"/>
        <v>4</v>
      </c>
      <c r="R621" s="1" t="s">
        <v>4125</v>
      </c>
      <c r="S621" s="1">
        <v>1880</v>
      </c>
      <c r="T621" s="1" t="s">
        <v>3484</v>
      </c>
      <c r="U621" s="1" t="s">
        <v>3364</v>
      </c>
      <c r="V621" s="1" t="s">
        <v>3364</v>
      </c>
      <c r="W621" s="1" t="s">
        <v>3335</v>
      </c>
      <c r="X621" s="27">
        <v>41647</v>
      </c>
      <c r="Y621" s="1" t="s">
        <v>3336</v>
      </c>
    </row>
    <row r="622" spans="1:25">
      <c r="A622" s="17">
        <v>1</v>
      </c>
      <c r="B622" s="1" t="s">
        <v>427</v>
      </c>
      <c r="C622" s="1" t="s">
        <v>2211</v>
      </c>
      <c r="D622" s="1">
        <v>13945262</v>
      </c>
      <c r="E622" s="16">
        <v>3</v>
      </c>
      <c r="F622" s="1" t="s">
        <v>3331</v>
      </c>
      <c r="G622" s="1" t="s">
        <v>3332</v>
      </c>
      <c r="H622" s="23">
        <v>3</v>
      </c>
      <c r="I622" s="23"/>
      <c r="J622" s="23">
        <v>0</v>
      </c>
      <c r="K622" s="23">
        <v>0</v>
      </c>
      <c r="L622" s="41">
        <v>70118</v>
      </c>
      <c r="M622" s="27"/>
      <c r="N622" s="27">
        <v>41656</v>
      </c>
      <c r="O622" s="27">
        <v>41656</v>
      </c>
      <c r="P622" s="27">
        <v>41661</v>
      </c>
      <c r="Q622" s="42">
        <f t="shared" si="17"/>
        <v>5</v>
      </c>
      <c r="R622" s="1" t="s">
        <v>4126</v>
      </c>
      <c r="S622" s="1">
        <v>1989</v>
      </c>
      <c r="T622" s="1" t="s">
        <v>3541</v>
      </c>
      <c r="U622" s="1" t="s">
        <v>3541</v>
      </c>
      <c r="V622" s="1" t="s">
        <v>3971</v>
      </c>
      <c r="W622" s="1" t="s">
        <v>3542</v>
      </c>
      <c r="X622" s="27">
        <v>41662</v>
      </c>
      <c r="Y622" s="1" t="s">
        <v>3336</v>
      </c>
    </row>
    <row r="623" spans="1:25">
      <c r="A623" s="17">
        <v>1</v>
      </c>
      <c r="B623" s="1" t="s">
        <v>428</v>
      </c>
      <c r="C623" s="1" t="s">
        <v>2212</v>
      </c>
      <c r="D623" s="1">
        <v>15771745</v>
      </c>
      <c r="E623" s="16">
        <v>9</v>
      </c>
      <c r="F623" s="1" t="s">
        <v>3331</v>
      </c>
      <c r="G623" s="1" t="s">
        <v>3332</v>
      </c>
      <c r="H623" s="23">
        <v>3</v>
      </c>
      <c r="I623" s="23"/>
      <c r="J623" s="23">
        <v>0</v>
      </c>
      <c r="K623" s="23">
        <v>0</v>
      </c>
      <c r="L623" s="41">
        <v>69992</v>
      </c>
      <c r="M623" s="27"/>
      <c r="N623" s="27">
        <v>41642</v>
      </c>
      <c r="O623" s="27">
        <v>41646</v>
      </c>
      <c r="P623" s="27">
        <v>41648</v>
      </c>
      <c r="Q623" s="42">
        <f t="shared" si="17"/>
        <v>2</v>
      </c>
      <c r="R623" s="1" t="s">
        <v>4127</v>
      </c>
      <c r="S623" s="1">
        <v>2522</v>
      </c>
      <c r="T623" s="1" t="s">
        <v>4070</v>
      </c>
      <c r="U623" s="1" t="s">
        <v>4070</v>
      </c>
      <c r="V623" s="1" t="s">
        <v>4070</v>
      </c>
      <c r="W623" s="1" t="s">
        <v>4071</v>
      </c>
      <c r="X623" s="27">
        <v>41647</v>
      </c>
      <c r="Y623" s="1" t="s">
        <v>3336</v>
      </c>
    </row>
    <row r="624" spans="1:25">
      <c r="A624" s="17">
        <v>1</v>
      </c>
      <c r="B624" s="1" t="s">
        <v>429</v>
      </c>
      <c r="C624" s="1" t="s">
        <v>2213</v>
      </c>
      <c r="D624" s="1">
        <v>7986024</v>
      </c>
      <c r="E624" s="16">
        <v>7</v>
      </c>
      <c r="F624" s="1" t="s">
        <v>3331</v>
      </c>
      <c r="G624" s="1" t="s">
        <v>3337</v>
      </c>
      <c r="H624" s="23">
        <v>3</v>
      </c>
      <c r="I624" s="23"/>
      <c r="J624" s="23">
        <v>0</v>
      </c>
      <c r="K624" s="23">
        <v>0</v>
      </c>
      <c r="L624" s="41">
        <v>69992</v>
      </c>
      <c r="M624" s="27"/>
      <c r="N624" s="27">
        <v>41642</v>
      </c>
      <c r="O624" s="27">
        <v>41646</v>
      </c>
      <c r="P624" s="27">
        <v>41648</v>
      </c>
      <c r="Q624" s="42">
        <f t="shared" si="17"/>
        <v>3</v>
      </c>
      <c r="R624" s="1" t="s">
        <v>4128</v>
      </c>
      <c r="S624" s="1">
        <v>6300</v>
      </c>
      <c r="T624" s="1" t="s">
        <v>3461</v>
      </c>
      <c r="U624" s="1" t="s">
        <v>3462</v>
      </c>
      <c r="V624" s="1" t="s">
        <v>3462</v>
      </c>
      <c r="W624" s="1" t="s">
        <v>3350</v>
      </c>
      <c r="X624" s="27">
        <v>41648</v>
      </c>
      <c r="Y624" s="1" t="s">
        <v>3336</v>
      </c>
    </row>
    <row r="625" spans="1:25">
      <c r="A625" s="17">
        <v>1</v>
      </c>
      <c r="B625" s="1" t="s">
        <v>430</v>
      </c>
      <c r="C625" s="1" t="s">
        <v>2214</v>
      </c>
      <c r="D625" s="1">
        <v>13465931</v>
      </c>
      <c r="E625" s="16">
        <v>9</v>
      </c>
      <c r="F625" s="1" t="s">
        <v>3331</v>
      </c>
      <c r="G625" s="1" t="s">
        <v>3337</v>
      </c>
      <c r="H625" s="23">
        <v>3</v>
      </c>
      <c r="I625" s="23"/>
      <c r="J625" s="23">
        <v>0</v>
      </c>
      <c r="K625" s="23">
        <v>0</v>
      </c>
      <c r="L625" s="41">
        <v>69992</v>
      </c>
      <c r="M625" s="27"/>
      <c r="N625" s="27">
        <v>41645</v>
      </c>
      <c r="O625" s="27">
        <v>41646</v>
      </c>
      <c r="P625" s="27">
        <v>41648</v>
      </c>
      <c r="Q625" s="42">
        <f t="shared" si="17"/>
        <v>3</v>
      </c>
      <c r="R625" s="1" t="s">
        <v>4129</v>
      </c>
      <c r="S625" s="1">
        <v>1625</v>
      </c>
      <c r="T625" s="1" t="s">
        <v>3484</v>
      </c>
      <c r="U625" s="1" t="s">
        <v>3364</v>
      </c>
      <c r="V625" s="1" t="s">
        <v>3364</v>
      </c>
      <c r="W625" s="1" t="s">
        <v>3335</v>
      </c>
      <c r="X625" s="27">
        <v>41648</v>
      </c>
      <c r="Y625" s="1" t="s">
        <v>3336</v>
      </c>
    </row>
    <row r="626" spans="1:25">
      <c r="A626" s="17">
        <v>1</v>
      </c>
      <c r="B626" s="1" t="s">
        <v>431</v>
      </c>
      <c r="C626" s="1" t="s">
        <v>2034</v>
      </c>
      <c r="D626" s="1">
        <v>15609982</v>
      </c>
      <c r="E626" s="16">
        <v>1</v>
      </c>
      <c r="F626" s="1" t="s">
        <v>3331</v>
      </c>
      <c r="G626" s="1" t="s">
        <v>3332</v>
      </c>
      <c r="H626" s="23">
        <v>3</v>
      </c>
      <c r="I626" s="23"/>
      <c r="J626" s="23">
        <v>0</v>
      </c>
      <c r="K626" s="23">
        <v>0</v>
      </c>
      <c r="L626" s="41">
        <v>69992</v>
      </c>
      <c r="M626" s="27"/>
      <c r="N626" s="27">
        <v>41645</v>
      </c>
      <c r="O626" s="27">
        <v>41646</v>
      </c>
      <c r="P626" s="27">
        <v>41648</v>
      </c>
      <c r="Q626" s="42">
        <f t="shared" si="17"/>
        <v>3</v>
      </c>
      <c r="R626" s="1" t="s">
        <v>4130</v>
      </c>
      <c r="S626" s="1">
        <v>66</v>
      </c>
      <c r="T626" s="1" t="s">
        <v>3384</v>
      </c>
      <c r="U626" s="8" t="s">
        <v>3384</v>
      </c>
      <c r="V626" s="1" t="s">
        <v>3384</v>
      </c>
      <c r="W626" s="1" t="s">
        <v>3385</v>
      </c>
      <c r="X626" s="27">
        <v>41648</v>
      </c>
      <c r="Y626" s="1" t="s">
        <v>3336</v>
      </c>
    </row>
    <row r="627" spans="1:25">
      <c r="A627" s="17">
        <v>1</v>
      </c>
      <c r="B627" s="1" t="s">
        <v>432</v>
      </c>
      <c r="C627" s="1" t="s">
        <v>2215</v>
      </c>
      <c r="D627" s="1">
        <v>12640670</v>
      </c>
      <c r="E627" s="16">
        <v>3</v>
      </c>
      <c r="F627" s="1" t="s">
        <v>3331</v>
      </c>
      <c r="G627" s="1" t="s">
        <v>3332</v>
      </c>
      <c r="H627" s="23">
        <v>3</v>
      </c>
      <c r="I627" s="23"/>
      <c r="J627" s="23">
        <v>0</v>
      </c>
      <c r="K627" s="23">
        <v>0</v>
      </c>
      <c r="L627" s="41">
        <v>70001</v>
      </c>
      <c r="M627" s="27"/>
      <c r="N627" s="27">
        <v>41645</v>
      </c>
      <c r="O627" s="27">
        <v>41647</v>
      </c>
      <c r="P627" s="27">
        <v>41649</v>
      </c>
      <c r="Q627" s="42">
        <f t="shared" si="17"/>
        <v>3</v>
      </c>
      <c r="R627" s="1" t="s">
        <v>4131</v>
      </c>
      <c r="S627" s="1">
        <v>7149</v>
      </c>
      <c r="T627" s="1" t="s">
        <v>3605</v>
      </c>
      <c r="U627" s="1" t="s">
        <v>3354</v>
      </c>
      <c r="V627" s="1" t="s">
        <v>3354</v>
      </c>
      <c r="W627" s="1" t="s">
        <v>4132</v>
      </c>
      <c r="X627" s="27">
        <v>41649</v>
      </c>
      <c r="Y627" s="1" t="s">
        <v>3336</v>
      </c>
    </row>
    <row r="628" spans="1:25">
      <c r="A628" s="17">
        <v>1</v>
      </c>
      <c r="B628" s="1" t="s">
        <v>433</v>
      </c>
      <c r="C628" s="1" t="s">
        <v>2216</v>
      </c>
      <c r="D628" s="1">
        <v>15530679</v>
      </c>
      <c r="E628" s="16">
        <v>3</v>
      </c>
      <c r="F628" s="1" t="s">
        <v>3331</v>
      </c>
      <c r="G628" s="1" t="s">
        <v>3332</v>
      </c>
      <c r="H628" s="23">
        <v>3</v>
      </c>
      <c r="I628" s="23"/>
      <c r="J628" s="23">
        <v>0</v>
      </c>
      <c r="K628" s="23">
        <v>0</v>
      </c>
      <c r="L628" s="41">
        <v>70023</v>
      </c>
      <c r="M628" s="27"/>
      <c r="N628" s="27">
        <v>41649</v>
      </c>
      <c r="O628" s="27">
        <v>41649</v>
      </c>
      <c r="P628" s="27">
        <v>41653</v>
      </c>
      <c r="Q628" s="42">
        <f t="shared" si="17"/>
        <v>3</v>
      </c>
      <c r="R628" s="1" t="s">
        <v>4133</v>
      </c>
      <c r="S628" s="1">
        <v>2630</v>
      </c>
      <c r="T628" s="1" t="s">
        <v>3365</v>
      </c>
      <c r="U628" s="11" t="s">
        <v>3334</v>
      </c>
      <c r="V628" s="1" t="s">
        <v>3365</v>
      </c>
      <c r="W628" s="1" t="s">
        <v>3366</v>
      </c>
      <c r="X628" s="27">
        <v>41653</v>
      </c>
      <c r="Y628" s="1" t="s">
        <v>3336</v>
      </c>
    </row>
    <row r="629" spans="1:25">
      <c r="A629" s="17">
        <v>1</v>
      </c>
      <c r="B629" s="1" t="s">
        <v>434</v>
      </c>
      <c r="C629" s="1" t="s">
        <v>2217</v>
      </c>
      <c r="D629" s="1">
        <v>15314604</v>
      </c>
      <c r="E629" s="16">
        <v>7</v>
      </c>
      <c r="F629" s="1" t="s">
        <v>3331</v>
      </c>
      <c r="G629" s="1" t="s">
        <v>3337</v>
      </c>
      <c r="H629" s="23">
        <v>3</v>
      </c>
      <c r="I629" s="23"/>
      <c r="J629" s="23">
        <v>0</v>
      </c>
      <c r="K629" s="23">
        <v>0</v>
      </c>
      <c r="L629" s="41">
        <v>70001</v>
      </c>
      <c r="M629" s="27"/>
      <c r="N629" s="27">
        <v>41646</v>
      </c>
      <c r="O629" s="27">
        <v>41647</v>
      </c>
      <c r="P629" s="27">
        <v>41649</v>
      </c>
      <c r="Q629" s="42">
        <f t="shared" si="17"/>
        <v>3</v>
      </c>
      <c r="R629" s="1" t="s">
        <v>4134</v>
      </c>
      <c r="S629" s="1">
        <v>459</v>
      </c>
      <c r="T629" s="1" t="s">
        <v>3358</v>
      </c>
      <c r="U629" s="11" t="s">
        <v>3334</v>
      </c>
      <c r="V629" s="11" t="s">
        <v>3358</v>
      </c>
      <c r="W629" s="1" t="s">
        <v>3335</v>
      </c>
      <c r="X629" s="27">
        <v>41649</v>
      </c>
      <c r="Y629" s="1" t="s">
        <v>3336</v>
      </c>
    </row>
    <row r="630" spans="1:25">
      <c r="A630" s="17">
        <v>1</v>
      </c>
      <c r="B630" s="1" t="s">
        <v>435</v>
      </c>
      <c r="C630" s="1" t="s">
        <v>2218</v>
      </c>
      <c r="D630" s="1">
        <v>16580098</v>
      </c>
      <c r="E630" s="16">
        <v>2</v>
      </c>
      <c r="F630" s="1" t="s">
        <v>3331</v>
      </c>
      <c r="G630" s="1" t="s">
        <v>3337</v>
      </c>
      <c r="H630" s="23">
        <v>3</v>
      </c>
      <c r="I630" s="23"/>
      <c r="J630" s="23">
        <v>0</v>
      </c>
      <c r="K630" s="23">
        <v>0</v>
      </c>
      <c r="L630" s="41">
        <v>70023</v>
      </c>
      <c r="M630" s="27"/>
      <c r="N630" s="27">
        <v>41647</v>
      </c>
      <c r="O630" s="27">
        <v>41649</v>
      </c>
      <c r="P630" s="27">
        <v>41652</v>
      </c>
      <c r="Q630" s="42">
        <f t="shared" si="17"/>
        <v>2</v>
      </c>
      <c r="R630" s="1" t="s">
        <v>4135</v>
      </c>
      <c r="S630" s="1">
        <v>253</v>
      </c>
      <c r="T630" s="1" t="s">
        <v>3437</v>
      </c>
      <c r="U630" s="1" t="s">
        <v>3431</v>
      </c>
      <c r="V630" s="1" t="s">
        <v>3431</v>
      </c>
      <c r="W630" s="1" t="s">
        <v>3432</v>
      </c>
      <c r="X630" s="27">
        <v>41652</v>
      </c>
      <c r="Y630" s="1" t="s">
        <v>3336</v>
      </c>
    </row>
    <row r="631" spans="1:25">
      <c r="A631" s="17">
        <v>1</v>
      </c>
      <c r="B631" s="1" t="s">
        <v>436</v>
      </c>
      <c r="C631" s="1" t="s">
        <v>2219</v>
      </c>
      <c r="D631" s="1">
        <v>8585528</v>
      </c>
      <c r="E631" s="16" t="s">
        <v>3319</v>
      </c>
      <c r="F631" s="1" t="s">
        <v>3331</v>
      </c>
      <c r="G631" s="1" t="s">
        <v>3332</v>
      </c>
      <c r="H631" s="23">
        <v>3</v>
      </c>
      <c r="I631" s="23"/>
      <c r="J631" s="23">
        <v>0</v>
      </c>
      <c r="K631" s="23">
        <v>0</v>
      </c>
      <c r="L631" s="41">
        <v>70069</v>
      </c>
      <c r="M631" s="27"/>
      <c r="N631" s="27">
        <v>41648</v>
      </c>
      <c r="O631" s="27">
        <v>41652</v>
      </c>
      <c r="P631" s="27">
        <v>41654</v>
      </c>
      <c r="Q631" s="42">
        <f t="shared" si="17"/>
        <v>3</v>
      </c>
      <c r="R631" s="1" t="s">
        <v>4136</v>
      </c>
      <c r="S631" s="1">
        <v>3617</v>
      </c>
      <c r="T631" s="1" t="s">
        <v>3365</v>
      </c>
      <c r="U631" s="11" t="s">
        <v>3334</v>
      </c>
      <c r="V631" s="1" t="s">
        <v>3365</v>
      </c>
      <c r="W631" s="1" t="s">
        <v>3366</v>
      </c>
      <c r="X631" s="27">
        <v>41654</v>
      </c>
      <c r="Y631" s="1" t="s">
        <v>3336</v>
      </c>
    </row>
    <row r="632" spans="1:25">
      <c r="A632" s="17">
        <v>1</v>
      </c>
      <c r="B632" s="1" t="s">
        <v>437</v>
      </c>
      <c r="C632" s="1" t="s">
        <v>2220</v>
      </c>
      <c r="D632" s="1">
        <v>14749791</v>
      </c>
      <c r="E632" s="16">
        <v>1</v>
      </c>
      <c r="F632" s="1" t="s">
        <v>3331</v>
      </c>
      <c r="G632" s="1" t="s">
        <v>3337</v>
      </c>
      <c r="H632" s="23">
        <v>3</v>
      </c>
      <c r="I632" s="23"/>
      <c r="J632" s="23">
        <v>0</v>
      </c>
      <c r="K632" s="23">
        <v>0</v>
      </c>
      <c r="L632" s="41">
        <v>70023</v>
      </c>
      <c r="M632" s="27"/>
      <c r="N632" s="27">
        <v>41649</v>
      </c>
      <c r="O632" s="27">
        <v>41649</v>
      </c>
      <c r="P632" s="27">
        <v>41653</v>
      </c>
      <c r="Q632" s="42">
        <f t="shared" si="17"/>
        <v>2</v>
      </c>
      <c r="R632" s="1" t="s">
        <v>4137</v>
      </c>
      <c r="S632" s="1">
        <v>7153</v>
      </c>
      <c r="T632" s="1" t="s">
        <v>3358</v>
      </c>
      <c r="U632" s="11" t="s">
        <v>3334</v>
      </c>
      <c r="V632" s="11" t="s">
        <v>3358</v>
      </c>
      <c r="W632" s="1" t="s">
        <v>3335</v>
      </c>
      <c r="X632" s="27">
        <v>41652</v>
      </c>
      <c r="Y632" s="1" t="s">
        <v>3336</v>
      </c>
    </row>
    <row r="633" spans="1:25">
      <c r="A633" s="17">
        <v>1</v>
      </c>
      <c r="B633" s="1" t="s">
        <v>438</v>
      </c>
      <c r="C633" s="1" t="s">
        <v>2221</v>
      </c>
      <c r="D633" s="1">
        <v>15788040</v>
      </c>
      <c r="E633" s="16">
        <v>3</v>
      </c>
      <c r="F633" s="1" t="s">
        <v>3331</v>
      </c>
      <c r="G633" s="1" t="s">
        <v>3332</v>
      </c>
      <c r="H633" s="23">
        <v>3</v>
      </c>
      <c r="I633" s="23"/>
      <c r="J633" s="23">
        <v>0</v>
      </c>
      <c r="K633" s="23">
        <v>0</v>
      </c>
      <c r="L633" s="41">
        <v>70077</v>
      </c>
      <c r="M633" s="27"/>
      <c r="N633" s="27">
        <v>41653</v>
      </c>
      <c r="O633" s="27">
        <v>41653</v>
      </c>
      <c r="P633" s="27">
        <v>41655</v>
      </c>
      <c r="Q633" s="42">
        <f t="shared" si="17"/>
        <v>3</v>
      </c>
      <c r="R633" s="1" t="s">
        <v>4138</v>
      </c>
      <c r="S633" s="1">
        <v>5283</v>
      </c>
      <c r="T633" s="1" t="s">
        <v>3363</v>
      </c>
      <c r="U633" s="1" t="s">
        <v>3364</v>
      </c>
      <c r="V633" s="1" t="s">
        <v>3365</v>
      </c>
      <c r="W633" s="1" t="s">
        <v>3366</v>
      </c>
      <c r="X633" s="27">
        <v>41655</v>
      </c>
      <c r="Y633" s="1" t="s">
        <v>3336</v>
      </c>
    </row>
    <row r="634" spans="1:25">
      <c r="A634" s="17">
        <v>1</v>
      </c>
      <c r="B634" s="1" t="s">
        <v>439</v>
      </c>
      <c r="C634" s="1" t="s">
        <v>2222</v>
      </c>
      <c r="D634" s="1">
        <v>13654923</v>
      </c>
      <c r="E634" s="16">
        <v>5</v>
      </c>
      <c r="F634" s="1" t="s">
        <v>3331</v>
      </c>
      <c r="G634" s="1" t="s">
        <v>3332</v>
      </c>
      <c r="H634" s="23">
        <v>3</v>
      </c>
      <c r="I634" s="23"/>
      <c r="J634" s="23">
        <v>0</v>
      </c>
      <c r="K634" s="23">
        <v>0</v>
      </c>
      <c r="L634" s="41"/>
      <c r="M634" s="27"/>
      <c r="N634" s="27">
        <v>41649</v>
      </c>
      <c r="O634" s="1"/>
      <c r="P634" s="1"/>
      <c r="Q634" s="42">
        <f t="shared" si="17"/>
        <v>29750</v>
      </c>
      <c r="R634" s="1" t="s">
        <v>4139</v>
      </c>
      <c r="S634" s="1">
        <v>5658</v>
      </c>
      <c r="T634" s="1" t="s">
        <v>3363</v>
      </c>
      <c r="U634" s="1" t="s">
        <v>3364</v>
      </c>
      <c r="V634" s="1" t="s">
        <v>3365</v>
      </c>
      <c r="W634" s="1" t="s">
        <v>3366</v>
      </c>
      <c r="X634" s="27">
        <v>41649</v>
      </c>
      <c r="Y634" s="1" t="s">
        <v>3405</v>
      </c>
    </row>
    <row r="635" spans="1:25">
      <c r="A635" s="17">
        <v>1</v>
      </c>
      <c r="B635" s="1" t="s">
        <v>440</v>
      </c>
      <c r="C635" s="1" t="s">
        <v>2223</v>
      </c>
      <c r="D635" s="1">
        <v>10997106</v>
      </c>
      <c r="E635" s="16">
        <v>5</v>
      </c>
      <c r="F635" s="1" t="s">
        <v>3331</v>
      </c>
      <c r="G635" s="1" t="s">
        <v>3332</v>
      </c>
      <c r="H635" s="23">
        <v>3</v>
      </c>
      <c r="I635" s="23"/>
      <c r="J635" s="23">
        <v>0</v>
      </c>
      <c r="K635" s="23">
        <v>0</v>
      </c>
      <c r="L635" s="41">
        <v>70077</v>
      </c>
      <c r="M635" s="27"/>
      <c r="N635" s="27">
        <v>41652</v>
      </c>
      <c r="O635" s="27">
        <v>41653</v>
      </c>
      <c r="P635" s="27">
        <v>41655</v>
      </c>
      <c r="Q635" s="42">
        <f t="shared" si="17"/>
        <v>2</v>
      </c>
      <c r="R635" s="1" t="s">
        <v>4140</v>
      </c>
      <c r="S635" s="1">
        <v>26</v>
      </c>
      <c r="T635" s="1" t="s">
        <v>3969</v>
      </c>
      <c r="U635" s="1" t="s">
        <v>3462</v>
      </c>
      <c r="V635" s="1" t="s">
        <v>3636</v>
      </c>
      <c r="W635" s="1" t="s">
        <v>3534</v>
      </c>
      <c r="X635" s="27">
        <v>41654</v>
      </c>
      <c r="Y635" s="1" t="s">
        <v>3336</v>
      </c>
    </row>
    <row r="636" spans="1:25">
      <c r="A636" s="17">
        <v>1</v>
      </c>
      <c r="B636" s="1" t="s">
        <v>441</v>
      </c>
      <c r="C636" s="1" t="s">
        <v>2224</v>
      </c>
      <c r="D636" s="1">
        <v>9856833</v>
      </c>
      <c r="E636" s="16">
        <v>6</v>
      </c>
      <c r="F636" s="1" t="s">
        <v>3331</v>
      </c>
      <c r="G636" s="1" t="s">
        <v>3332</v>
      </c>
      <c r="H636" s="23">
        <v>3</v>
      </c>
      <c r="I636" s="23"/>
      <c r="J636" s="23">
        <v>0</v>
      </c>
      <c r="K636" s="23">
        <v>0</v>
      </c>
      <c r="L636" s="41">
        <v>70077</v>
      </c>
      <c r="M636" s="27"/>
      <c r="N636" s="27">
        <v>41653</v>
      </c>
      <c r="O636" s="27">
        <v>41653</v>
      </c>
      <c r="P636" s="27">
        <v>41656</v>
      </c>
      <c r="Q636" s="42">
        <f t="shared" si="17"/>
        <v>4</v>
      </c>
      <c r="R636" s="1" t="s">
        <v>4014</v>
      </c>
      <c r="S636" s="1">
        <v>38</v>
      </c>
      <c r="T636" s="1" t="s">
        <v>3437</v>
      </c>
      <c r="U636" s="1" t="s">
        <v>3431</v>
      </c>
      <c r="V636" s="1" t="s">
        <v>3431</v>
      </c>
      <c r="W636" s="1" t="s">
        <v>3432</v>
      </c>
      <c r="X636" s="27">
        <v>41656</v>
      </c>
      <c r="Y636" s="1" t="s">
        <v>3336</v>
      </c>
    </row>
    <row r="637" spans="1:25">
      <c r="A637" s="17">
        <v>1</v>
      </c>
      <c r="B637" s="1" t="s">
        <v>442</v>
      </c>
      <c r="C637" s="1" t="s">
        <v>2225</v>
      </c>
      <c r="D637" s="1">
        <v>9385971</v>
      </c>
      <c r="E637" s="16">
        <v>5</v>
      </c>
      <c r="F637" s="1" t="s">
        <v>3331</v>
      </c>
      <c r="G637" s="1" t="s">
        <v>3332</v>
      </c>
      <c r="H637" s="23">
        <v>3</v>
      </c>
      <c r="I637" s="23"/>
      <c r="J637" s="23">
        <v>0</v>
      </c>
      <c r="K637" s="23">
        <v>0</v>
      </c>
      <c r="L637" s="41">
        <v>70091</v>
      </c>
      <c r="M637" s="27"/>
      <c r="N637" s="27">
        <v>41654</v>
      </c>
      <c r="O637" s="27">
        <v>41654</v>
      </c>
      <c r="P637" s="27">
        <v>41659</v>
      </c>
      <c r="Q637" s="42">
        <f t="shared" si="17"/>
        <v>4</v>
      </c>
      <c r="R637" s="1" t="s">
        <v>4141</v>
      </c>
      <c r="S637" s="1">
        <v>484</v>
      </c>
      <c r="T637" s="1" t="s">
        <v>3334</v>
      </c>
      <c r="U637" s="1" t="s">
        <v>3344</v>
      </c>
      <c r="V637" s="1" t="s">
        <v>3344</v>
      </c>
      <c r="W637" s="1" t="s">
        <v>3716</v>
      </c>
      <c r="X637" s="27">
        <v>41659</v>
      </c>
      <c r="Y637" s="1" t="s">
        <v>3336</v>
      </c>
    </row>
    <row r="638" spans="1:25">
      <c r="A638" s="17">
        <v>1</v>
      </c>
      <c r="B638" s="1" t="s">
        <v>443</v>
      </c>
      <c r="C638" s="1" t="s">
        <v>2226</v>
      </c>
      <c r="D638" s="1">
        <v>10919686</v>
      </c>
      <c r="E638" s="16" t="s">
        <v>3319</v>
      </c>
      <c r="F638" s="1" t="s">
        <v>3331</v>
      </c>
      <c r="G638" s="1" t="s">
        <v>3332</v>
      </c>
      <c r="H638" s="23">
        <v>3</v>
      </c>
      <c r="I638" s="23"/>
      <c r="J638" s="23">
        <v>0</v>
      </c>
      <c r="K638" s="23">
        <v>0</v>
      </c>
      <c r="L638" s="41">
        <v>70172</v>
      </c>
      <c r="M638" s="27"/>
      <c r="N638" s="27">
        <v>41660</v>
      </c>
      <c r="O638" s="27">
        <v>41660</v>
      </c>
      <c r="P638" s="27">
        <v>41662</v>
      </c>
      <c r="Q638" s="42">
        <f t="shared" si="17"/>
        <v>3</v>
      </c>
      <c r="R638" s="1" t="s">
        <v>4142</v>
      </c>
      <c r="S638" s="1">
        <v>7141</v>
      </c>
      <c r="T638" s="1" t="s">
        <v>3605</v>
      </c>
      <c r="U638" s="1" t="s">
        <v>3354</v>
      </c>
      <c r="V638" s="1" t="s">
        <v>3354</v>
      </c>
      <c r="W638" s="1" t="s">
        <v>3385</v>
      </c>
      <c r="X638" s="27">
        <v>41662</v>
      </c>
      <c r="Y638" s="1" t="s">
        <v>3336</v>
      </c>
    </row>
    <row r="639" spans="1:25">
      <c r="A639" s="17">
        <v>1</v>
      </c>
      <c r="B639" s="1" t="s">
        <v>444</v>
      </c>
      <c r="C639" s="1" t="s">
        <v>2227</v>
      </c>
      <c r="D639" s="1">
        <v>8862457</v>
      </c>
      <c r="E639" s="16">
        <v>2</v>
      </c>
      <c r="F639" s="1" t="s">
        <v>3331</v>
      </c>
      <c r="G639" s="1" t="s">
        <v>3337</v>
      </c>
      <c r="H639" s="23">
        <v>3</v>
      </c>
      <c r="I639" s="23"/>
      <c r="J639" s="23">
        <v>0</v>
      </c>
      <c r="K639" s="23">
        <v>0</v>
      </c>
      <c r="L639" s="41">
        <v>70199</v>
      </c>
      <c r="M639" s="27"/>
      <c r="N639" s="27">
        <v>41662</v>
      </c>
      <c r="O639" s="27">
        <v>41662</v>
      </c>
      <c r="P639" s="27">
        <v>41666</v>
      </c>
      <c r="Q639" s="42">
        <f t="shared" si="17"/>
        <v>4</v>
      </c>
      <c r="R639" s="1" t="s">
        <v>4143</v>
      </c>
      <c r="S639" s="1">
        <v>333</v>
      </c>
      <c r="T639" s="53" t="s">
        <v>3377</v>
      </c>
      <c r="U639" s="11" t="s">
        <v>3334</v>
      </c>
      <c r="V639" s="53" t="s">
        <v>3377</v>
      </c>
      <c r="W639" s="1" t="s">
        <v>3378</v>
      </c>
      <c r="X639" s="27">
        <v>41667</v>
      </c>
      <c r="Y639" s="1" t="s">
        <v>3336</v>
      </c>
    </row>
    <row r="640" spans="1:25">
      <c r="A640" s="17">
        <v>1</v>
      </c>
      <c r="B640" s="1" t="s">
        <v>445</v>
      </c>
      <c r="C640" s="1" t="s">
        <v>2228</v>
      </c>
      <c r="D640" s="1">
        <v>14119053</v>
      </c>
      <c r="E640" s="16">
        <v>9</v>
      </c>
      <c r="F640" s="1" t="s">
        <v>3331</v>
      </c>
      <c r="G640" s="1" t="s">
        <v>3332</v>
      </c>
      <c r="H640" s="23">
        <v>3</v>
      </c>
      <c r="I640" s="23"/>
      <c r="J640" s="23">
        <v>0</v>
      </c>
      <c r="K640" s="23">
        <v>0</v>
      </c>
      <c r="L640" s="41">
        <v>70445</v>
      </c>
      <c r="M640" s="27"/>
      <c r="N640" s="27">
        <v>41682</v>
      </c>
      <c r="O640" s="27">
        <v>41682</v>
      </c>
      <c r="P640" s="27">
        <v>41684</v>
      </c>
      <c r="Q640" s="42">
        <f t="shared" si="17"/>
        <v>3</v>
      </c>
      <c r="R640" s="1" t="s">
        <v>4144</v>
      </c>
      <c r="S640" s="1">
        <v>1070</v>
      </c>
      <c r="T640" s="1" t="s">
        <v>3363</v>
      </c>
      <c r="U640" s="1" t="s">
        <v>3364</v>
      </c>
      <c r="V640" s="1" t="s">
        <v>3365</v>
      </c>
      <c r="W640" s="1" t="s">
        <v>3366</v>
      </c>
      <c r="X640" s="27">
        <v>41684</v>
      </c>
      <c r="Y640" s="1" t="s">
        <v>3336</v>
      </c>
    </row>
    <row r="641" spans="1:25">
      <c r="A641" s="17">
        <v>1</v>
      </c>
      <c r="B641" s="1" t="s">
        <v>446</v>
      </c>
      <c r="C641" s="1" t="s">
        <v>2229</v>
      </c>
      <c r="D641" s="1">
        <v>16672148</v>
      </c>
      <c r="E641" s="16">
        <v>2</v>
      </c>
      <c r="F641" s="1" t="s">
        <v>3331</v>
      </c>
      <c r="G641" s="1" t="s">
        <v>3337</v>
      </c>
      <c r="H641" s="23">
        <v>3</v>
      </c>
      <c r="I641" s="23"/>
      <c r="J641" s="23">
        <v>0</v>
      </c>
      <c r="K641" s="23">
        <v>0</v>
      </c>
      <c r="L641" s="41">
        <v>70118</v>
      </c>
      <c r="M641" s="27"/>
      <c r="N641" s="27">
        <v>41655</v>
      </c>
      <c r="O641" s="27">
        <v>41656</v>
      </c>
      <c r="P641" s="27">
        <v>41660</v>
      </c>
      <c r="Q641" s="42">
        <f t="shared" si="17"/>
        <v>2</v>
      </c>
      <c r="R641" s="1" t="s">
        <v>4145</v>
      </c>
      <c r="S641" s="1">
        <v>5620</v>
      </c>
      <c r="T641" s="1" t="s">
        <v>3461</v>
      </c>
      <c r="U641" s="1" t="s">
        <v>3462</v>
      </c>
      <c r="V641" s="1" t="s">
        <v>3462</v>
      </c>
      <c r="W641" s="1" t="s">
        <v>3350</v>
      </c>
      <c r="X641" s="27">
        <v>41659</v>
      </c>
      <c r="Y641" s="1" t="s">
        <v>3336</v>
      </c>
    </row>
    <row r="642" spans="1:25">
      <c r="A642" s="17">
        <v>1</v>
      </c>
      <c r="B642" s="1" t="s">
        <v>447</v>
      </c>
      <c r="C642" s="1" t="s">
        <v>2230</v>
      </c>
      <c r="D642" s="1">
        <v>14004705</v>
      </c>
      <c r="E642" s="16">
        <v>8</v>
      </c>
      <c r="F642" s="1" t="s">
        <v>3331</v>
      </c>
      <c r="G642" s="1" t="s">
        <v>3337</v>
      </c>
      <c r="H642" s="23">
        <v>3</v>
      </c>
      <c r="I642" s="23"/>
      <c r="J642" s="23">
        <v>0</v>
      </c>
      <c r="K642" s="23">
        <v>0</v>
      </c>
      <c r="L642" s="41">
        <v>70118</v>
      </c>
      <c r="M642" s="27"/>
      <c r="N642" s="27">
        <v>41655</v>
      </c>
      <c r="O642" s="27">
        <v>41656</v>
      </c>
      <c r="P642" s="27">
        <v>41660</v>
      </c>
      <c r="Q642" s="42">
        <f t="shared" si="17"/>
        <v>3</v>
      </c>
      <c r="R642" s="1" t="s">
        <v>4146</v>
      </c>
      <c r="S642" s="1">
        <v>1340</v>
      </c>
      <c r="T642" s="53" t="s">
        <v>3377</v>
      </c>
      <c r="U642" s="11" t="s">
        <v>3334</v>
      </c>
      <c r="V642" s="53" t="s">
        <v>3377</v>
      </c>
      <c r="W642" s="1" t="s">
        <v>3378</v>
      </c>
      <c r="X642" s="27">
        <v>41660</v>
      </c>
      <c r="Y642" s="1" t="s">
        <v>3336</v>
      </c>
    </row>
    <row r="643" spans="1:25">
      <c r="A643" s="17">
        <v>1</v>
      </c>
      <c r="B643" s="1" t="s">
        <v>448</v>
      </c>
      <c r="C643" s="1" t="s">
        <v>2231</v>
      </c>
      <c r="D643" s="1">
        <v>12090358</v>
      </c>
      <c r="E643" s="16">
        <v>6</v>
      </c>
      <c r="F643" s="1" t="s">
        <v>3331</v>
      </c>
      <c r="G643" s="1" t="s">
        <v>3332</v>
      </c>
      <c r="H643" s="23">
        <v>3</v>
      </c>
      <c r="I643" s="23"/>
      <c r="J643" s="23">
        <v>0</v>
      </c>
      <c r="K643" s="23">
        <v>0</v>
      </c>
      <c r="L643" s="41">
        <v>70159</v>
      </c>
      <c r="M643" s="27"/>
      <c r="N643" s="27">
        <v>41656</v>
      </c>
      <c r="O643" s="27">
        <v>41659</v>
      </c>
      <c r="P643" s="27">
        <v>41661</v>
      </c>
      <c r="Q643" s="42">
        <f t="shared" si="17"/>
        <v>3</v>
      </c>
      <c r="R643" s="1" t="s">
        <v>4147</v>
      </c>
      <c r="S643" s="1">
        <v>2804</v>
      </c>
      <c r="T643" s="1" t="s">
        <v>3636</v>
      </c>
      <c r="U643" s="1" t="s">
        <v>3462</v>
      </c>
      <c r="V643" s="1" t="s">
        <v>3636</v>
      </c>
      <c r="W643" s="1" t="s">
        <v>3534</v>
      </c>
      <c r="X643" s="27">
        <v>41661</v>
      </c>
      <c r="Y643" s="1" t="s">
        <v>3336</v>
      </c>
    </row>
    <row r="644" spans="1:25">
      <c r="A644" s="17">
        <v>1</v>
      </c>
      <c r="B644" s="1" t="s">
        <v>449</v>
      </c>
      <c r="C644" s="1" t="s">
        <v>2232</v>
      </c>
      <c r="D644" s="1">
        <v>7198588</v>
      </c>
      <c r="E644" s="16">
        <v>1</v>
      </c>
      <c r="F644" s="1" t="s">
        <v>3331</v>
      </c>
      <c r="G644" s="1" t="s">
        <v>3332</v>
      </c>
      <c r="H644" s="23">
        <v>3</v>
      </c>
      <c r="I644" s="23"/>
      <c r="J644" s="23">
        <v>0</v>
      </c>
      <c r="K644" s="23">
        <v>0</v>
      </c>
      <c r="L644" s="41">
        <v>70213</v>
      </c>
      <c r="M644" s="27"/>
      <c r="N644" s="27">
        <v>41663</v>
      </c>
      <c r="O644" s="27">
        <v>41663</v>
      </c>
      <c r="P644" s="27">
        <v>41667</v>
      </c>
      <c r="Q644" s="42">
        <f t="shared" si="17"/>
        <v>4</v>
      </c>
      <c r="R644" s="1" t="s">
        <v>4148</v>
      </c>
      <c r="S644" s="1">
        <v>8919</v>
      </c>
      <c r="T644" s="1" t="s">
        <v>3404</v>
      </c>
      <c r="U644" s="1" t="s">
        <v>3364</v>
      </c>
      <c r="V644" s="1" t="s">
        <v>3364</v>
      </c>
      <c r="W644" s="1" t="s">
        <v>3335</v>
      </c>
      <c r="X644" s="27">
        <v>41668</v>
      </c>
      <c r="Y644" s="1" t="s">
        <v>3336</v>
      </c>
    </row>
    <row r="645" spans="1:25">
      <c r="A645" s="17">
        <v>1</v>
      </c>
      <c r="B645" s="1" t="s">
        <v>450</v>
      </c>
      <c r="C645" s="1" t="s">
        <v>2233</v>
      </c>
      <c r="D645" s="1">
        <v>9831413</v>
      </c>
      <c r="E645" s="16" t="s">
        <v>3319</v>
      </c>
      <c r="F645" s="1" t="s">
        <v>3331</v>
      </c>
      <c r="G645" s="1" t="s">
        <v>3332</v>
      </c>
      <c r="H645" s="23">
        <v>3</v>
      </c>
      <c r="I645" s="23"/>
      <c r="J645" s="23">
        <v>0</v>
      </c>
      <c r="K645" s="23">
        <v>0</v>
      </c>
      <c r="L645" s="41">
        <v>70186</v>
      </c>
      <c r="M645" s="27"/>
      <c r="N645" s="27">
        <v>41659</v>
      </c>
      <c r="O645" s="27">
        <v>41661</v>
      </c>
      <c r="P645" s="27">
        <v>41669</v>
      </c>
      <c r="Q645" s="42">
        <f t="shared" si="17"/>
        <v>7</v>
      </c>
      <c r="R645" s="1" t="s">
        <v>4149</v>
      </c>
      <c r="S645" s="1" t="s">
        <v>4150</v>
      </c>
      <c r="T645" s="1" t="s">
        <v>4151</v>
      </c>
      <c r="U645" s="1" t="s">
        <v>3354</v>
      </c>
      <c r="V645" s="1" t="s">
        <v>4152</v>
      </c>
      <c r="W645" s="1" t="s">
        <v>4153</v>
      </c>
      <c r="X645" s="27">
        <v>41669</v>
      </c>
      <c r="Y645" s="1" t="s">
        <v>3336</v>
      </c>
    </row>
    <row r="646" spans="1:25">
      <c r="A646" s="17">
        <v>1</v>
      </c>
      <c r="B646" s="1" t="s">
        <v>451</v>
      </c>
      <c r="C646" s="1" t="s">
        <v>2234</v>
      </c>
      <c r="D646" s="1">
        <v>10209019</v>
      </c>
      <c r="E646" s="128">
        <v>5</v>
      </c>
      <c r="F646" s="1" t="s">
        <v>3331</v>
      </c>
      <c r="G646" s="1" t="s">
        <v>3332</v>
      </c>
      <c r="H646" s="23">
        <v>3</v>
      </c>
      <c r="I646" s="23"/>
      <c r="J646" s="23">
        <v>0</v>
      </c>
      <c r="K646" s="23">
        <v>0</v>
      </c>
      <c r="L646" s="41">
        <v>70159</v>
      </c>
      <c r="M646" s="27"/>
      <c r="N646" s="27">
        <v>41659</v>
      </c>
      <c r="O646" s="27">
        <v>41659</v>
      </c>
      <c r="P646" s="27">
        <v>41662</v>
      </c>
      <c r="Q646" s="42">
        <f t="shared" si="17"/>
        <v>10</v>
      </c>
      <c r="R646" s="1" t="s">
        <v>4154</v>
      </c>
      <c r="S646" s="1">
        <v>255</v>
      </c>
      <c r="T646" s="1" t="s">
        <v>3437</v>
      </c>
      <c r="U646" s="1" t="s">
        <v>3431</v>
      </c>
      <c r="V646" s="1" t="s">
        <v>3431</v>
      </c>
      <c r="W646" s="1" t="s">
        <v>3432</v>
      </c>
      <c r="X646" s="27">
        <v>41670</v>
      </c>
      <c r="Y646" s="1" t="s">
        <v>3336</v>
      </c>
    </row>
    <row r="647" spans="1:25">
      <c r="A647" s="17">
        <v>1</v>
      </c>
      <c r="B647" s="1" t="s">
        <v>452</v>
      </c>
      <c r="C647" s="1" t="s">
        <v>2235</v>
      </c>
      <c r="D647" s="1">
        <v>10696487</v>
      </c>
      <c r="E647" s="16">
        <v>4</v>
      </c>
      <c r="F647" s="1" t="s">
        <v>3331</v>
      </c>
      <c r="G647" s="1" t="s">
        <v>3337</v>
      </c>
      <c r="H647" s="23">
        <v>3</v>
      </c>
      <c r="I647" s="23"/>
      <c r="J647" s="23">
        <v>0</v>
      </c>
      <c r="K647" s="23">
        <v>0</v>
      </c>
      <c r="L647" s="41">
        <v>70172</v>
      </c>
      <c r="M647" s="27"/>
      <c r="N647" s="27">
        <v>41659</v>
      </c>
      <c r="O647" s="27">
        <v>41660</v>
      </c>
      <c r="P647" s="27">
        <v>41661</v>
      </c>
      <c r="Q647" s="42">
        <f t="shared" si="17"/>
        <v>2</v>
      </c>
      <c r="R647" s="1" t="s">
        <v>4155</v>
      </c>
      <c r="S647" s="1">
        <v>6262</v>
      </c>
      <c r="T647" s="1" t="s">
        <v>3358</v>
      </c>
      <c r="U647" s="11" t="s">
        <v>3334</v>
      </c>
      <c r="V647" s="11" t="s">
        <v>3358</v>
      </c>
      <c r="W647" s="1" t="s">
        <v>3335</v>
      </c>
      <c r="X647" s="27">
        <v>41661</v>
      </c>
      <c r="Y647" s="1" t="s">
        <v>3336</v>
      </c>
    </row>
    <row r="648" spans="1:25">
      <c r="A648" s="17">
        <v>1</v>
      </c>
      <c r="B648" s="1" t="s">
        <v>453</v>
      </c>
      <c r="C648" s="1" t="s">
        <v>2236</v>
      </c>
      <c r="D648" s="1">
        <v>13381004</v>
      </c>
      <c r="E648" s="16">
        <v>8</v>
      </c>
      <c r="F648" s="1" t="s">
        <v>3331</v>
      </c>
      <c r="G648" s="1" t="s">
        <v>3332</v>
      </c>
      <c r="H648" s="23">
        <v>3</v>
      </c>
      <c r="I648" s="23"/>
      <c r="J648" s="23">
        <v>0</v>
      </c>
      <c r="K648" s="23">
        <v>0</v>
      </c>
      <c r="L648" s="41">
        <v>70159</v>
      </c>
      <c r="M648" s="27"/>
      <c r="N648" s="27">
        <v>41659</v>
      </c>
      <c r="O648" s="27">
        <v>41659</v>
      </c>
      <c r="P648" s="27">
        <v>41662</v>
      </c>
      <c r="Q648" s="42">
        <f t="shared" si="17"/>
        <v>4</v>
      </c>
      <c r="R648" s="1" t="s">
        <v>4156</v>
      </c>
      <c r="S648" s="1">
        <v>336</v>
      </c>
      <c r="T648" s="1" t="s">
        <v>3437</v>
      </c>
      <c r="U648" s="1" t="s">
        <v>3431</v>
      </c>
      <c r="V648" s="1" t="s">
        <v>3431</v>
      </c>
      <c r="W648" s="1" t="s">
        <v>3432</v>
      </c>
      <c r="X648" s="27">
        <v>41662</v>
      </c>
      <c r="Y648" s="1" t="s">
        <v>3336</v>
      </c>
    </row>
    <row r="649" spans="1:25">
      <c r="A649" s="17">
        <v>1</v>
      </c>
      <c r="B649" s="1" t="s">
        <v>454</v>
      </c>
      <c r="C649" s="1" t="s">
        <v>2237</v>
      </c>
      <c r="D649" s="1">
        <v>9385785</v>
      </c>
      <c r="E649" s="16">
        <v>2</v>
      </c>
      <c r="F649" s="1" t="s">
        <v>3331</v>
      </c>
      <c r="G649" s="1" t="s">
        <v>3332</v>
      </c>
      <c r="H649" s="23">
        <v>3</v>
      </c>
      <c r="I649" s="23"/>
      <c r="J649" s="23">
        <v>0</v>
      </c>
      <c r="K649" s="23">
        <v>0</v>
      </c>
      <c r="L649" s="41">
        <v>70186</v>
      </c>
      <c r="M649" s="27"/>
      <c r="N649" s="27">
        <v>41661</v>
      </c>
      <c r="O649" s="27">
        <v>41661</v>
      </c>
      <c r="P649" s="27">
        <v>41663</v>
      </c>
      <c r="Q649" s="42">
        <f t="shared" si="17"/>
        <v>4</v>
      </c>
      <c r="R649" s="1" t="s">
        <v>4157</v>
      </c>
      <c r="S649" s="1">
        <v>4331</v>
      </c>
      <c r="T649" s="51" t="s">
        <v>3400</v>
      </c>
      <c r="U649" s="8" t="s">
        <v>3334</v>
      </c>
      <c r="V649" s="51" t="s">
        <v>3400</v>
      </c>
      <c r="W649" s="1" t="s">
        <v>3355</v>
      </c>
      <c r="X649" s="27">
        <v>41666</v>
      </c>
      <c r="Y649" s="1" t="s">
        <v>3336</v>
      </c>
    </row>
    <row r="650" spans="1:25">
      <c r="A650" s="17">
        <v>1</v>
      </c>
      <c r="B650" s="1" t="s">
        <v>455</v>
      </c>
      <c r="C650" s="1" t="s">
        <v>2082</v>
      </c>
      <c r="D650" s="1">
        <v>7992641</v>
      </c>
      <c r="E650" s="16">
        <v>8</v>
      </c>
      <c r="F650" s="1" t="s">
        <v>3331</v>
      </c>
      <c r="G650" s="1" t="s">
        <v>3381</v>
      </c>
      <c r="H650" s="23">
        <v>3</v>
      </c>
      <c r="I650" s="23"/>
      <c r="J650" s="23">
        <v>0</v>
      </c>
      <c r="K650" s="23">
        <v>0</v>
      </c>
      <c r="L650" s="41">
        <v>70213</v>
      </c>
      <c r="M650" s="27"/>
      <c r="N650" s="27">
        <v>41661</v>
      </c>
      <c r="O650" s="27">
        <v>41663</v>
      </c>
      <c r="P650" s="27">
        <v>41667</v>
      </c>
      <c r="Q650" s="42">
        <f t="shared" si="17"/>
        <v>4</v>
      </c>
      <c r="R650" s="1" t="s">
        <v>4158</v>
      </c>
      <c r="S650" s="1">
        <v>132</v>
      </c>
      <c r="T650" s="1" t="s">
        <v>3839</v>
      </c>
      <c r="U650" s="1" t="s">
        <v>3354</v>
      </c>
      <c r="V650" s="1" t="s">
        <v>3839</v>
      </c>
      <c r="W650" s="1" t="s">
        <v>3385</v>
      </c>
      <c r="X650" s="27">
        <v>41668</v>
      </c>
      <c r="Y650" s="1" t="s">
        <v>3336</v>
      </c>
    </row>
    <row r="651" spans="1:25">
      <c r="A651" s="17">
        <v>1</v>
      </c>
      <c r="B651" s="1" t="s">
        <v>456</v>
      </c>
      <c r="C651" s="1" t="s">
        <v>2238</v>
      </c>
      <c r="D651" s="1">
        <v>10530129</v>
      </c>
      <c r="E651" s="16">
        <v>4</v>
      </c>
      <c r="F651" s="1" t="s">
        <v>3331</v>
      </c>
      <c r="G651" s="1" t="s">
        <v>3332</v>
      </c>
      <c r="H651" s="23">
        <v>3</v>
      </c>
      <c r="I651" s="23"/>
      <c r="J651" s="23">
        <v>0</v>
      </c>
      <c r="K651" s="23">
        <v>0</v>
      </c>
      <c r="L651" s="41">
        <v>70186</v>
      </c>
      <c r="M651" s="27"/>
      <c r="N651" s="27">
        <v>41661</v>
      </c>
      <c r="O651" s="27">
        <v>41661</v>
      </c>
      <c r="P651" s="27">
        <v>41663</v>
      </c>
      <c r="Q651" s="42">
        <f t="shared" si="17"/>
        <v>3</v>
      </c>
      <c r="R651" s="1" t="s">
        <v>4159</v>
      </c>
      <c r="S651" s="1">
        <v>2680</v>
      </c>
      <c r="T651" s="1" t="s">
        <v>3390</v>
      </c>
      <c r="U651" s="1" t="s">
        <v>3364</v>
      </c>
      <c r="V651" s="1" t="s">
        <v>3391</v>
      </c>
      <c r="W651" s="1" t="s">
        <v>3378</v>
      </c>
      <c r="X651" s="27">
        <v>41663</v>
      </c>
      <c r="Y651" s="1" t="s">
        <v>3336</v>
      </c>
    </row>
    <row r="652" spans="1:25">
      <c r="A652" s="17">
        <v>1</v>
      </c>
      <c r="B652" s="1" t="s">
        <v>457</v>
      </c>
      <c r="C652" s="1" t="s">
        <v>2239</v>
      </c>
      <c r="D652" s="1">
        <v>16391020</v>
      </c>
      <c r="E652" s="16">
        <v>9</v>
      </c>
      <c r="F652" s="1" t="s">
        <v>3331</v>
      </c>
      <c r="G652" s="1" t="s">
        <v>3332</v>
      </c>
      <c r="H652" s="23">
        <v>3</v>
      </c>
      <c r="I652" s="23"/>
      <c r="J652" s="23">
        <v>0</v>
      </c>
      <c r="K652" s="23">
        <v>0</v>
      </c>
      <c r="L652" s="41">
        <v>70199</v>
      </c>
      <c r="M652" s="27"/>
      <c r="N652" s="27">
        <v>41661</v>
      </c>
      <c r="O652" s="27">
        <v>41662</v>
      </c>
      <c r="P652" s="27">
        <v>41666</v>
      </c>
      <c r="Q652" s="42">
        <f t="shared" si="17"/>
        <v>4</v>
      </c>
      <c r="R652" s="1" t="s">
        <v>4160</v>
      </c>
      <c r="S652" s="1">
        <v>7458</v>
      </c>
      <c r="T652" s="51" t="s">
        <v>3340</v>
      </c>
      <c r="U652" s="8" t="s">
        <v>3334</v>
      </c>
      <c r="V652" s="8" t="s">
        <v>3340</v>
      </c>
      <c r="W652" s="1" t="s">
        <v>3341</v>
      </c>
      <c r="X652" s="27">
        <v>41667</v>
      </c>
      <c r="Y652" s="1" t="s">
        <v>3336</v>
      </c>
    </row>
    <row r="653" spans="1:25">
      <c r="A653" s="17">
        <v>1</v>
      </c>
      <c r="B653" s="1" t="s">
        <v>458</v>
      </c>
      <c r="C653" s="1" t="s">
        <v>2240</v>
      </c>
      <c r="D653" s="1">
        <v>13239336</v>
      </c>
      <c r="E653" s="16">
        <v>2</v>
      </c>
      <c r="F653" s="1" t="s">
        <v>3331</v>
      </c>
      <c r="G653" s="1" t="s">
        <v>3332</v>
      </c>
      <c r="H653" s="23">
        <v>3</v>
      </c>
      <c r="I653" s="23"/>
      <c r="J653" s="23">
        <v>0</v>
      </c>
      <c r="K653" s="23">
        <v>0</v>
      </c>
      <c r="L653" s="41">
        <v>70253</v>
      </c>
      <c r="M653" s="27"/>
      <c r="N653" s="27">
        <v>41662</v>
      </c>
      <c r="O653" s="27">
        <v>41666</v>
      </c>
      <c r="P653" s="27">
        <v>41668</v>
      </c>
      <c r="Q653" s="42">
        <f t="shared" si="17"/>
        <v>4</v>
      </c>
      <c r="R653" s="1" t="s">
        <v>4161</v>
      </c>
      <c r="S653" s="1">
        <v>2235</v>
      </c>
      <c r="T653" s="1" t="s">
        <v>3883</v>
      </c>
      <c r="U653" s="1" t="s">
        <v>3354</v>
      </c>
      <c r="V653" s="1" t="s">
        <v>3400</v>
      </c>
      <c r="W653" s="1" t="s">
        <v>3355</v>
      </c>
      <c r="X653" s="27">
        <v>41669</v>
      </c>
      <c r="Y653" s="1" t="s">
        <v>3336</v>
      </c>
    </row>
    <row r="654" spans="1:25">
      <c r="A654" s="17">
        <v>1</v>
      </c>
      <c r="B654" s="1" t="s">
        <v>459</v>
      </c>
      <c r="C654" s="1" t="s">
        <v>2241</v>
      </c>
      <c r="D654" s="1">
        <v>8341123</v>
      </c>
      <c r="E654" s="16">
        <v>6</v>
      </c>
      <c r="F654" s="1" t="s">
        <v>3331</v>
      </c>
      <c r="G654" s="1" t="s">
        <v>3332</v>
      </c>
      <c r="H654" s="23">
        <v>3</v>
      </c>
      <c r="I654" s="23"/>
      <c r="J654" s="23">
        <v>0</v>
      </c>
      <c r="K654" s="23">
        <v>0</v>
      </c>
      <c r="L654" s="41">
        <v>70213</v>
      </c>
      <c r="M654" s="27"/>
      <c r="N654" s="27">
        <v>41662</v>
      </c>
      <c r="O654" s="27">
        <v>41663</v>
      </c>
      <c r="P654" s="27">
        <v>41667</v>
      </c>
      <c r="Q654" s="42">
        <f t="shared" si="17"/>
        <v>4</v>
      </c>
      <c r="R654" s="1" t="s">
        <v>4162</v>
      </c>
      <c r="S654" s="1">
        <v>1675</v>
      </c>
      <c r="T654" s="53" t="s">
        <v>3377</v>
      </c>
      <c r="U654" s="11" t="s">
        <v>3334</v>
      </c>
      <c r="V654" s="53" t="s">
        <v>3377</v>
      </c>
      <c r="W654" s="1" t="s">
        <v>3378</v>
      </c>
      <c r="X654" s="27">
        <v>41668</v>
      </c>
      <c r="Y654" s="1" t="s">
        <v>3336</v>
      </c>
    </row>
    <row r="655" spans="1:25">
      <c r="A655" s="17">
        <v>1</v>
      </c>
      <c r="B655" s="1" t="s">
        <v>460</v>
      </c>
      <c r="C655" s="1" t="s">
        <v>2242</v>
      </c>
      <c r="D655" s="1">
        <v>8373721</v>
      </c>
      <c r="E655" s="16">
        <v>2</v>
      </c>
      <c r="F655" s="1" t="s">
        <v>3331</v>
      </c>
      <c r="G655" s="1" t="s">
        <v>3332</v>
      </c>
      <c r="H655" s="23">
        <v>3</v>
      </c>
      <c r="I655" s="23"/>
      <c r="J655" s="23">
        <v>0</v>
      </c>
      <c r="K655" s="23">
        <v>0</v>
      </c>
      <c r="L655" s="41">
        <v>70280</v>
      </c>
      <c r="M655" s="27"/>
      <c r="N655" s="27">
        <v>41663</v>
      </c>
      <c r="O655" s="27">
        <v>41668</v>
      </c>
      <c r="P655" s="27">
        <v>41670</v>
      </c>
      <c r="Q655" s="42">
        <f t="shared" si="17"/>
        <v>6</v>
      </c>
      <c r="R655" s="1" t="s">
        <v>4163</v>
      </c>
      <c r="S655" s="1">
        <v>9049</v>
      </c>
      <c r="T655" s="1" t="s">
        <v>3365</v>
      </c>
      <c r="U655" s="11" t="s">
        <v>3334</v>
      </c>
      <c r="V655" s="1" t="s">
        <v>3365</v>
      </c>
      <c r="W655" s="1" t="s">
        <v>3366</v>
      </c>
      <c r="X655" s="27">
        <v>41675</v>
      </c>
      <c r="Y655" s="1" t="s">
        <v>3336</v>
      </c>
    </row>
    <row r="656" spans="1:25">
      <c r="A656" s="17">
        <v>1</v>
      </c>
      <c r="B656" s="1" t="s">
        <v>461</v>
      </c>
      <c r="C656" s="1" t="s">
        <v>2243</v>
      </c>
      <c r="D656" s="1">
        <v>9901509</v>
      </c>
      <c r="E656" s="16">
        <v>8</v>
      </c>
      <c r="F656" s="1" t="s">
        <v>3331</v>
      </c>
      <c r="G656" s="1" t="s">
        <v>3332</v>
      </c>
      <c r="H656" s="23">
        <v>3</v>
      </c>
      <c r="I656" s="23"/>
      <c r="J656" s="23">
        <v>0</v>
      </c>
      <c r="K656" s="23">
        <v>0</v>
      </c>
      <c r="L656" s="41">
        <v>70253</v>
      </c>
      <c r="M656" s="27"/>
      <c r="N656" s="27">
        <v>41663</v>
      </c>
      <c r="O656" s="27">
        <v>41666</v>
      </c>
      <c r="P656" s="27">
        <v>41668</v>
      </c>
      <c r="Q656" s="42">
        <f t="shared" si="17"/>
        <v>5</v>
      </c>
      <c r="R656" s="1" t="s">
        <v>4164</v>
      </c>
      <c r="S656" s="1">
        <v>293</v>
      </c>
      <c r="T656" s="1" t="s">
        <v>3358</v>
      </c>
      <c r="U656" s="11" t="s">
        <v>3334</v>
      </c>
      <c r="V656" s="11" t="s">
        <v>3358</v>
      </c>
      <c r="W656" s="1" t="s">
        <v>3335</v>
      </c>
      <c r="X656" s="27">
        <v>41670</v>
      </c>
      <c r="Y656" s="1" t="s">
        <v>3336</v>
      </c>
    </row>
    <row r="657" spans="1:25">
      <c r="A657" s="17">
        <v>1</v>
      </c>
      <c r="B657" s="1" t="s">
        <v>462</v>
      </c>
      <c r="C657" s="1" t="s">
        <v>2244</v>
      </c>
      <c r="D657" s="1">
        <v>7976302</v>
      </c>
      <c r="E657" s="16">
        <v>0</v>
      </c>
      <c r="F657" s="1" t="s">
        <v>3331</v>
      </c>
      <c r="G657" s="1" t="s">
        <v>3337</v>
      </c>
      <c r="H657" s="23">
        <v>3</v>
      </c>
      <c r="I657" s="23"/>
      <c r="J657" s="23">
        <v>0</v>
      </c>
      <c r="K657" s="23">
        <v>0</v>
      </c>
      <c r="L657" s="41">
        <v>70267</v>
      </c>
      <c r="M657" s="27"/>
      <c r="N657" s="27">
        <v>41666</v>
      </c>
      <c r="O657" s="27">
        <v>41667</v>
      </c>
      <c r="P657" s="27">
        <v>41669</v>
      </c>
      <c r="Q657" s="42">
        <f t="shared" si="17"/>
        <v>2</v>
      </c>
      <c r="R657" s="1" t="s">
        <v>4165</v>
      </c>
      <c r="S657" s="1">
        <v>255</v>
      </c>
      <c r="T657" s="1" t="s">
        <v>3437</v>
      </c>
      <c r="U657" s="1" t="s">
        <v>4166</v>
      </c>
      <c r="V657" s="1" t="s">
        <v>3431</v>
      </c>
      <c r="W657" s="1" t="s">
        <v>3432</v>
      </c>
      <c r="X657" s="27">
        <v>41668</v>
      </c>
      <c r="Y657" s="1" t="s">
        <v>3336</v>
      </c>
    </row>
    <row r="658" spans="1:25">
      <c r="A658" s="17">
        <v>1</v>
      </c>
      <c r="B658" s="1" t="s">
        <v>463</v>
      </c>
      <c r="C658" s="1" t="s">
        <v>2245</v>
      </c>
      <c r="D658" s="1">
        <v>8913453</v>
      </c>
      <c r="E658" s="16">
        <v>6</v>
      </c>
      <c r="F658" s="1" t="s">
        <v>3331</v>
      </c>
      <c r="G658" s="1" t="s">
        <v>3332</v>
      </c>
      <c r="H658" s="23">
        <v>3</v>
      </c>
      <c r="I658" s="23"/>
      <c r="J658" s="23">
        <v>0</v>
      </c>
      <c r="K658" s="23">
        <v>0</v>
      </c>
      <c r="L658" s="41">
        <v>70280</v>
      </c>
      <c r="M658" s="27"/>
      <c r="N658" s="27">
        <v>41666</v>
      </c>
      <c r="O658" s="27">
        <v>41668</v>
      </c>
      <c r="P658" s="27">
        <v>41670</v>
      </c>
      <c r="Q658" s="42">
        <f t="shared" si="17"/>
        <v>4</v>
      </c>
      <c r="R658" s="1" t="s">
        <v>4167</v>
      </c>
      <c r="S658" s="1">
        <v>8950</v>
      </c>
      <c r="T658" s="1" t="s">
        <v>3365</v>
      </c>
      <c r="U658" s="11" t="s">
        <v>3334</v>
      </c>
      <c r="V658" s="1" t="s">
        <v>3365</v>
      </c>
      <c r="W658" s="1" t="s">
        <v>3366</v>
      </c>
      <c r="X658" s="27">
        <v>41673</v>
      </c>
      <c r="Y658" s="1" t="s">
        <v>3336</v>
      </c>
    </row>
    <row r="659" spans="1:25">
      <c r="A659" s="17">
        <v>1</v>
      </c>
      <c r="B659" s="1" t="s">
        <v>464</v>
      </c>
      <c r="C659" s="1" t="s">
        <v>2246</v>
      </c>
      <c r="D659" s="1">
        <v>9472142</v>
      </c>
      <c r="E659" s="16">
        <v>3</v>
      </c>
      <c r="F659" s="1" t="s">
        <v>3331</v>
      </c>
      <c r="G659" s="1" t="s">
        <v>3332</v>
      </c>
      <c r="H659" s="23">
        <v>3</v>
      </c>
      <c r="I659" s="23"/>
      <c r="J659" s="23">
        <v>0</v>
      </c>
      <c r="K659" s="23">
        <v>0</v>
      </c>
      <c r="L659" s="41">
        <v>70280</v>
      </c>
      <c r="M659" s="27"/>
      <c r="N659" s="27">
        <v>41667</v>
      </c>
      <c r="O659" s="27">
        <v>41668</v>
      </c>
      <c r="P659" s="27">
        <v>41670</v>
      </c>
      <c r="Q659" s="42">
        <f t="shared" si="17"/>
        <v>3</v>
      </c>
      <c r="R659" s="1" t="s">
        <v>4168</v>
      </c>
      <c r="S659" s="1">
        <v>7585</v>
      </c>
      <c r="T659" s="1" t="s">
        <v>3358</v>
      </c>
      <c r="U659" s="11" t="s">
        <v>3334</v>
      </c>
      <c r="V659" s="11" t="s">
        <v>3358</v>
      </c>
      <c r="W659" s="1" t="s">
        <v>3335</v>
      </c>
      <c r="X659" s="27">
        <v>41670</v>
      </c>
      <c r="Y659" s="1" t="s">
        <v>3336</v>
      </c>
    </row>
    <row r="660" spans="1:25">
      <c r="A660" s="17">
        <v>1</v>
      </c>
      <c r="B660" s="1" t="s">
        <v>465</v>
      </c>
      <c r="C660" s="1" t="s">
        <v>2247</v>
      </c>
      <c r="D660" s="1">
        <v>14624319</v>
      </c>
      <c r="E660" s="16">
        <v>3</v>
      </c>
      <c r="F660" s="1" t="s">
        <v>3331</v>
      </c>
      <c r="G660" s="1" t="s">
        <v>3332</v>
      </c>
      <c r="H660" s="23">
        <v>3</v>
      </c>
      <c r="I660" s="23"/>
      <c r="J660" s="23">
        <v>0</v>
      </c>
      <c r="K660" s="23">
        <v>0</v>
      </c>
      <c r="L660" s="41">
        <v>70267</v>
      </c>
      <c r="M660" s="27"/>
      <c r="N660" s="27">
        <v>41667</v>
      </c>
      <c r="O660" s="27">
        <v>41667</v>
      </c>
      <c r="P660" s="27">
        <v>41669</v>
      </c>
      <c r="Q660" s="42">
        <f t="shared" si="17"/>
        <v>4</v>
      </c>
      <c r="R660" s="1" t="s">
        <v>4169</v>
      </c>
      <c r="S660" s="1">
        <v>3693</v>
      </c>
      <c r="T660" s="1" t="s">
        <v>3971</v>
      </c>
      <c r="U660" s="1" t="s">
        <v>4166</v>
      </c>
      <c r="V660" s="1" t="s">
        <v>3971</v>
      </c>
      <c r="W660" s="1" t="s">
        <v>3972</v>
      </c>
      <c r="X660" s="27">
        <v>41670</v>
      </c>
      <c r="Y660" s="1" t="s">
        <v>3336</v>
      </c>
    </row>
    <row r="661" spans="1:25">
      <c r="A661" s="17">
        <v>1</v>
      </c>
      <c r="B661" s="1" t="s">
        <v>466</v>
      </c>
      <c r="C661" s="1" t="s">
        <v>2248</v>
      </c>
      <c r="D661" s="1">
        <v>10152398</v>
      </c>
      <c r="E661" s="16">
        <v>5</v>
      </c>
      <c r="F661" s="1" t="s">
        <v>3331</v>
      </c>
      <c r="G661" s="1" t="s">
        <v>3337</v>
      </c>
      <c r="H661" s="23">
        <v>3</v>
      </c>
      <c r="I661" s="23"/>
      <c r="J661" s="23">
        <v>0</v>
      </c>
      <c r="K661" s="23">
        <v>0</v>
      </c>
      <c r="L661" s="41">
        <v>70280</v>
      </c>
      <c r="M661" s="27"/>
      <c r="N661" s="27">
        <v>41667</v>
      </c>
      <c r="O661" s="27">
        <v>41668</v>
      </c>
      <c r="P661" s="27">
        <v>41670</v>
      </c>
      <c r="Q661" s="42">
        <f t="shared" si="17"/>
        <v>3</v>
      </c>
      <c r="R661" s="1" t="s">
        <v>4170</v>
      </c>
      <c r="S661" s="1">
        <v>720</v>
      </c>
      <c r="T661" s="1" t="s">
        <v>3561</v>
      </c>
      <c r="U661" s="1" t="s">
        <v>3344</v>
      </c>
      <c r="V661" s="1" t="s">
        <v>4171</v>
      </c>
      <c r="W661" s="1" t="s">
        <v>4172</v>
      </c>
      <c r="X661" s="27">
        <v>41670</v>
      </c>
      <c r="Y661" s="1" t="s">
        <v>3336</v>
      </c>
    </row>
    <row r="662" spans="1:25">
      <c r="A662" s="17">
        <v>1</v>
      </c>
      <c r="B662" s="1" t="s">
        <v>467</v>
      </c>
      <c r="C662" s="1" t="s">
        <v>2249</v>
      </c>
      <c r="D662" s="1">
        <v>17845867</v>
      </c>
      <c r="E662" s="16">
        <v>1</v>
      </c>
      <c r="F662" s="1" t="s">
        <v>3331</v>
      </c>
      <c r="G662" s="1" t="s">
        <v>3332</v>
      </c>
      <c r="H662" s="23">
        <v>3</v>
      </c>
      <c r="I662" s="23"/>
      <c r="J662" s="23">
        <v>0</v>
      </c>
      <c r="K662" s="23">
        <v>0</v>
      </c>
      <c r="L662" s="41">
        <v>70294</v>
      </c>
      <c r="M662" s="27"/>
      <c r="N662" s="27">
        <v>41668</v>
      </c>
      <c r="O662" s="27">
        <v>41669</v>
      </c>
      <c r="P662" s="27">
        <v>41673</v>
      </c>
      <c r="Q662" s="42">
        <f t="shared" si="17"/>
        <v>3</v>
      </c>
      <c r="R662" s="1" t="s">
        <v>4173</v>
      </c>
      <c r="S662" s="1">
        <v>1750</v>
      </c>
      <c r="T662" s="51" t="s">
        <v>3340</v>
      </c>
      <c r="U662" s="8" t="s">
        <v>3334</v>
      </c>
      <c r="V662" s="8" t="s">
        <v>3340</v>
      </c>
      <c r="W662" s="1" t="s">
        <v>3341</v>
      </c>
      <c r="X662" s="27">
        <v>41673</v>
      </c>
      <c r="Y662" s="1" t="s">
        <v>3336</v>
      </c>
    </row>
    <row r="663" spans="1:25">
      <c r="A663" s="17">
        <v>1</v>
      </c>
      <c r="B663" s="1" t="s">
        <v>468</v>
      </c>
      <c r="C663" s="1" t="s">
        <v>2250</v>
      </c>
      <c r="D663" s="1">
        <v>16077458</v>
      </c>
      <c r="E663" s="16">
        <v>4</v>
      </c>
      <c r="F663" s="1" t="s">
        <v>3331</v>
      </c>
      <c r="G663" s="1" t="s">
        <v>3332</v>
      </c>
      <c r="H663" s="23">
        <v>3</v>
      </c>
      <c r="I663" s="23"/>
      <c r="J663" s="23">
        <v>0</v>
      </c>
      <c r="K663" s="23">
        <v>0</v>
      </c>
      <c r="L663" s="41">
        <v>70376</v>
      </c>
      <c r="M663" s="27"/>
      <c r="N663" s="27">
        <v>41675</v>
      </c>
      <c r="O663" s="27">
        <v>41675</v>
      </c>
      <c r="P663" s="27">
        <v>41677</v>
      </c>
      <c r="Q663" s="42">
        <f t="shared" si="17"/>
        <v>5</v>
      </c>
      <c r="R663" s="1" t="s">
        <v>4174</v>
      </c>
      <c r="S663" s="1">
        <v>309</v>
      </c>
      <c r="T663" s="1" t="s">
        <v>4175</v>
      </c>
      <c r="U663" s="1" t="s">
        <v>3865</v>
      </c>
      <c r="V663" s="1" t="s">
        <v>3865</v>
      </c>
      <c r="W663" s="1" t="s">
        <v>3866</v>
      </c>
      <c r="X663" s="27">
        <v>41681</v>
      </c>
      <c r="Y663" s="1" t="s">
        <v>3336</v>
      </c>
    </row>
    <row r="664" spans="1:25">
      <c r="A664" s="17">
        <v>1</v>
      </c>
      <c r="B664" s="1" t="s">
        <v>469</v>
      </c>
      <c r="C664" s="1" t="s">
        <v>2251</v>
      </c>
      <c r="D664" s="1">
        <v>21328419</v>
      </c>
      <c r="E664" s="128">
        <v>3</v>
      </c>
      <c r="F664" s="1" t="s">
        <v>3331</v>
      </c>
      <c r="G664" s="1" t="s">
        <v>3337</v>
      </c>
      <c r="H664" s="23">
        <v>3</v>
      </c>
      <c r="I664" s="23"/>
      <c r="J664" s="23">
        <v>0</v>
      </c>
      <c r="K664" s="23">
        <v>0</v>
      </c>
      <c r="L664" s="41">
        <v>70294</v>
      </c>
      <c r="M664" s="27"/>
      <c r="N664" s="27">
        <v>41668</v>
      </c>
      <c r="O664" s="27">
        <v>41669</v>
      </c>
      <c r="P664" s="27">
        <v>41673</v>
      </c>
      <c r="Q664" s="42">
        <f t="shared" ref="Q664:Q727" si="18">NETWORKDAYS(O664,X664)</f>
        <v>3</v>
      </c>
      <c r="R664" s="1" t="s">
        <v>4176</v>
      </c>
      <c r="S664" s="1">
        <v>8023</v>
      </c>
      <c r="T664" s="53" t="s">
        <v>3377</v>
      </c>
      <c r="U664" s="11" t="s">
        <v>3334</v>
      </c>
      <c r="V664" s="53" t="s">
        <v>3377</v>
      </c>
      <c r="W664" s="1" t="s">
        <v>3378</v>
      </c>
      <c r="X664" s="27">
        <v>41673</v>
      </c>
      <c r="Y664" s="1" t="s">
        <v>3336</v>
      </c>
    </row>
    <row r="665" spans="1:25">
      <c r="A665" s="17">
        <v>1</v>
      </c>
      <c r="B665" s="1" t="s">
        <v>470</v>
      </c>
      <c r="C665" s="1" t="s">
        <v>2252</v>
      </c>
      <c r="D665" s="1">
        <v>9334160</v>
      </c>
      <c r="E665" s="16">
        <v>0</v>
      </c>
      <c r="F665" s="1" t="s">
        <v>3331</v>
      </c>
      <c r="G665" s="1" t="s">
        <v>3332</v>
      </c>
      <c r="H665" s="23">
        <v>3</v>
      </c>
      <c r="I665" s="23"/>
      <c r="J665" s="23">
        <v>0</v>
      </c>
      <c r="K665" s="23">
        <v>0</v>
      </c>
      <c r="L665" s="41">
        <v>70308</v>
      </c>
      <c r="M665" s="27"/>
      <c r="N665" s="27">
        <v>41669</v>
      </c>
      <c r="O665" s="27">
        <v>41670</v>
      </c>
      <c r="P665" s="27">
        <v>41674</v>
      </c>
      <c r="Q665" s="42">
        <f t="shared" si="18"/>
        <v>3</v>
      </c>
      <c r="R665" s="1" t="s">
        <v>4177</v>
      </c>
      <c r="S665" s="1">
        <v>7260</v>
      </c>
      <c r="T665" s="1" t="s">
        <v>3452</v>
      </c>
      <c r="U665" s="8" t="s">
        <v>3349</v>
      </c>
      <c r="V665" s="8" t="s">
        <v>3452</v>
      </c>
      <c r="W665" s="1" t="s">
        <v>3378</v>
      </c>
      <c r="X665" s="27">
        <v>41674</v>
      </c>
      <c r="Y665" s="1" t="s">
        <v>3336</v>
      </c>
    </row>
    <row r="666" spans="1:25">
      <c r="A666" s="17">
        <v>1</v>
      </c>
      <c r="B666" s="1" t="s">
        <v>471</v>
      </c>
      <c r="C666" s="1" t="s">
        <v>2253</v>
      </c>
      <c r="D666" s="1">
        <v>6480884</v>
      </c>
      <c r="E666" s="16">
        <v>2</v>
      </c>
      <c r="F666" s="1" t="s">
        <v>3331</v>
      </c>
      <c r="G666" s="1" t="s">
        <v>3332</v>
      </c>
      <c r="H666" s="23">
        <v>3</v>
      </c>
      <c r="I666" s="23"/>
      <c r="J666" s="23">
        <v>0</v>
      </c>
      <c r="K666" s="23">
        <v>0</v>
      </c>
      <c r="L666" s="41">
        <v>70348</v>
      </c>
      <c r="M666" s="27"/>
      <c r="N666" s="27">
        <v>41669</v>
      </c>
      <c r="O666" s="27">
        <v>41673</v>
      </c>
      <c r="P666" s="27">
        <v>41675</v>
      </c>
      <c r="Q666" s="42">
        <f t="shared" si="18"/>
        <v>3</v>
      </c>
      <c r="R666" s="1" t="s">
        <v>4178</v>
      </c>
      <c r="S666" s="1">
        <v>2920</v>
      </c>
      <c r="T666" s="1" t="s">
        <v>3883</v>
      </c>
      <c r="U666" s="1" t="s">
        <v>3354</v>
      </c>
      <c r="V666" s="1" t="s">
        <v>3400</v>
      </c>
      <c r="W666" s="1" t="s">
        <v>3355</v>
      </c>
      <c r="X666" s="27">
        <v>41675</v>
      </c>
      <c r="Y666" s="1" t="s">
        <v>3336</v>
      </c>
    </row>
    <row r="667" spans="1:25">
      <c r="A667" s="17">
        <v>1</v>
      </c>
      <c r="B667" s="1" t="s">
        <v>472</v>
      </c>
      <c r="C667" s="1" t="s">
        <v>2254</v>
      </c>
      <c r="D667" s="1">
        <v>9363023</v>
      </c>
      <c r="E667" s="16">
        <v>8</v>
      </c>
      <c r="F667" s="1" t="s">
        <v>3331</v>
      </c>
      <c r="G667" s="1" t="s">
        <v>3332</v>
      </c>
      <c r="H667" s="23">
        <v>3</v>
      </c>
      <c r="I667" s="23"/>
      <c r="J667" s="23">
        <v>0</v>
      </c>
      <c r="K667" s="23">
        <v>0</v>
      </c>
      <c r="L667" s="41">
        <v>70348</v>
      </c>
      <c r="M667" s="27"/>
      <c r="N667" s="27">
        <v>41670</v>
      </c>
      <c r="O667" s="27">
        <v>41673</v>
      </c>
      <c r="P667" s="27">
        <v>41675</v>
      </c>
      <c r="Q667" s="42">
        <f t="shared" si="18"/>
        <v>3</v>
      </c>
      <c r="R667" s="1" t="s">
        <v>4179</v>
      </c>
      <c r="S667" s="1">
        <v>6889</v>
      </c>
      <c r="T667" s="1" t="s">
        <v>3390</v>
      </c>
      <c r="U667" s="1" t="s">
        <v>3364</v>
      </c>
      <c r="V667" s="1" t="s">
        <v>3391</v>
      </c>
      <c r="W667" s="1" t="s">
        <v>3378</v>
      </c>
      <c r="X667" s="27">
        <v>41675</v>
      </c>
      <c r="Y667" s="1" t="s">
        <v>3336</v>
      </c>
    </row>
    <row r="668" spans="1:25">
      <c r="A668" s="17">
        <v>1</v>
      </c>
      <c r="B668" s="1" t="s">
        <v>473</v>
      </c>
      <c r="C668" s="1" t="s">
        <v>2255</v>
      </c>
      <c r="D668" s="1">
        <v>9187205</v>
      </c>
      <c r="E668" s="16">
        <v>6</v>
      </c>
      <c r="F668" s="1" t="s">
        <v>3331</v>
      </c>
      <c r="G668" s="1" t="s">
        <v>3337</v>
      </c>
      <c r="H668" s="23">
        <v>3</v>
      </c>
      <c r="I668" s="23"/>
      <c r="J668" s="23">
        <v>0</v>
      </c>
      <c r="K668" s="23">
        <v>0</v>
      </c>
      <c r="L668" s="41">
        <v>70308</v>
      </c>
      <c r="M668" s="27"/>
      <c r="N668" s="27">
        <v>41670</v>
      </c>
      <c r="O668" s="27">
        <v>41670</v>
      </c>
      <c r="P668" s="27">
        <v>41674</v>
      </c>
      <c r="Q668" s="42">
        <f t="shared" si="18"/>
        <v>3</v>
      </c>
      <c r="R668" s="1" t="s">
        <v>4180</v>
      </c>
      <c r="S668" s="1">
        <v>4982</v>
      </c>
      <c r="T668" s="1" t="s">
        <v>3358</v>
      </c>
      <c r="U668" s="11" t="s">
        <v>3334</v>
      </c>
      <c r="V668" s="11" t="s">
        <v>3358</v>
      </c>
      <c r="W668" s="1" t="s">
        <v>3335</v>
      </c>
      <c r="X668" s="27">
        <v>41674</v>
      </c>
      <c r="Y668" s="1" t="s">
        <v>3336</v>
      </c>
    </row>
    <row r="669" spans="1:25">
      <c r="A669" s="17">
        <v>1</v>
      </c>
      <c r="B669" s="1" t="s">
        <v>474</v>
      </c>
      <c r="C669" s="1" t="s">
        <v>2256</v>
      </c>
      <c r="D669" s="1">
        <v>9940349</v>
      </c>
      <c r="E669" s="16">
        <v>7</v>
      </c>
      <c r="F669" s="1" t="s">
        <v>3331</v>
      </c>
      <c r="G669" s="1" t="s">
        <v>3332</v>
      </c>
      <c r="H669" s="23">
        <v>3</v>
      </c>
      <c r="I669" s="23"/>
      <c r="J669" s="23">
        <v>0</v>
      </c>
      <c r="K669" s="23">
        <v>0</v>
      </c>
      <c r="L669" s="41">
        <v>70348</v>
      </c>
      <c r="M669" s="27"/>
      <c r="N669" s="27">
        <v>41670</v>
      </c>
      <c r="O669" s="27">
        <v>41673</v>
      </c>
      <c r="P669" s="27">
        <v>41674</v>
      </c>
      <c r="Q669" s="42">
        <f t="shared" si="18"/>
        <v>2</v>
      </c>
      <c r="R669" s="1" t="s">
        <v>4181</v>
      </c>
      <c r="S669" s="1">
        <v>327</v>
      </c>
      <c r="T669" s="1" t="s">
        <v>4070</v>
      </c>
      <c r="U669" s="1" t="s">
        <v>4070</v>
      </c>
      <c r="V669" s="1" t="s">
        <v>4070</v>
      </c>
      <c r="W669" s="1" t="s">
        <v>4071</v>
      </c>
      <c r="X669" s="27">
        <v>41674</v>
      </c>
      <c r="Y669" s="1" t="s">
        <v>3336</v>
      </c>
    </row>
    <row r="670" spans="1:25">
      <c r="A670" s="17">
        <v>1</v>
      </c>
      <c r="B670" s="1" t="s">
        <v>475</v>
      </c>
      <c r="C670" s="1" t="s">
        <v>2257</v>
      </c>
      <c r="D670" s="1">
        <v>16478464</v>
      </c>
      <c r="E670" s="16">
        <v>9</v>
      </c>
      <c r="F670" s="1" t="s">
        <v>3331</v>
      </c>
      <c r="G670" s="1" t="s">
        <v>3337</v>
      </c>
      <c r="H670" s="23">
        <v>3</v>
      </c>
      <c r="I670" s="23"/>
      <c r="J670" s="23">
        <v>0</v>
      </c>
      <c r="K670" s="23">
        <v>0</v>
      </c>
      <c r="L670" s="41">
        <v>70362</v>
      </c>
      <c r="M670" s="27"/>
      <c r="N670" s="27">
        <v>41673</v>
      </c>
      <c r="O670" s="27">
        <v>41674</v>
      </c>
      <c r="P670" s="27">
        <v>41676</v>
      </c>
      <c r="Q670" s="42">
        <f t="shared" si="18"/>
        <v>4</v>
      </c>
      <c r="R670" s="1" t="s">
        <v>4182</v>
      </c>
      <c r="S670" s="1">
        <v>752</v>
      </c>
      <c r="T670" s="1" t="s">
        <v>3334</v>
      </c>
      <c r="U670" s="1" t="s">
        <v>3344</v>
      </c>
      <c r="V670" s="1" t="s">
        <v>3344</v>
      </c>
      <c r="W670" s="1" t="s">
        <v>3716</v>
      </c>
      <c r="X670" s="27">
        <v>41677</v>
      </c>
      <c r="Y670" s="1" t="s">
        <v>3336</v>
      </c>
    </row>
    <row r="671" spans="1:25">
      <c r="A671" s="17">
        <v>1</v>
      </c>
      <c r="B671" s="1" t="s">
        <v>476</v>
      </c>
      <c r="C671" s="1" t="s">
        <v>2258</v>
      </c>
      <c r="D671" s="1">
        <v>10255390</v>
      </c>
      <c r="E671" s="16" t="s">
        <v>3319</v>
      </c>
      <c r="F671" s="1" t="s">
        <v>3331</v>
      </c>
      <c r="G671" s="1" t="s">
        <v>3337</v>
      </c>
      <c r="H671" s="23">
        <v>3</v>
      </c>
      <c r="I671" s="23"/>
      <c r="J671" s="23">
        <v>0</v>
      </c>
      <c r="K671" s="23">
        <v>0</v>
      </c>
      <c r="L671" s="41">
        <v>70376</v>
      </c>
      <c r="M671" s="27"/>
      <c r="N671" s="27">
        <v>41673</v>
      </c>
      <c r="O671" s="27">
        <v>41675</v>
      </c>
      <c r="P671" s="27">
        <v>41680</v>
      </c>
      <c r="Q671" s="42">
        <f t="shared" si="18"/>
        <v>4</v>
      </c>
      <c r="R671" s="1" t="s">
        <v>4183</v>
      </c>
      <c r="S671" s="1">
        <v>136</v>
      </c>
      <c r="T671" s="53" t="s">
        <v>3377</v>
      </c>
      <c r="U671" s="11" t="s">
        <v>3334</v>
      </c>
      <c r="V671" s="53" t="s">
        <v>3377</v>
      </c>
      <c r="W671" s="1" t="s">
        <v>3378</v>
      </c>
      <c r="X671" s="27">
        <v>41680</v>
      </c>
      <c r="Y671" s="1" t="s">
        <v>3336</v>
      </c>
    </row>
    <row r="672" spans="1:25">
      <c r="A672" s="17">
        <v>1</v>
      </c>
      <c r="B672" s="1" t="s">
        <v>477</v>
      </c>
      <c r="C672" s="1" t="s">
        <v>2259</v>
      </c>
      <c r="D672" s="1">
        <v>12455003</v>
      </c>
      <c r="E672" s="16">
        <v>3</v>
      </c>
      <c r="F672" s="1" t="s">
        <v>3331</v>
      </c>
      <c r="G672" s="1" t="s">
        <v>3332</v>
      </c>
      <c r="H672" s="23">
        <v>3</v>
      </c>
      <c r="I672" s="23"/>
      <c r="J672" s="23">
        <v>0</v>
      </c>
      <c r="K672" s="23">
        <v>0</v>
      </c>
      <c r="L672" s="41">
        <v>70389</v>
      </c>
      <c r="M672" s="27"/>
      <c r="N672" s="27">
        <v>41674</v>
      </c>
      <c r="O672" s="27">
        <v>41676</v>
      </c>
      <c r="P672" s="27">
        <v>41680</v>
      </c>
      <c r="Q672" s="42">
        <f t="shared" si="18"/>
        <v>4</v>
      </c>
      <c r="R672" s="1" t="s">
        <v>4184</v>
      </c>
      <c r="S672" s="1">
        <v>10414</v>
      </c>
      <c r="T672" s="1" t="s">
        <v>3365</v>
      </c>
      <c r="U672" s="11" t="s">
        <v>3334</v>
      </c>
      <c r="V672" s="1" t="s">
        <v>3365</v>
      </c>
      <c r="W672" s="1" t="s">
        <v>3366</v>
      </c>
      <c r="X672" s="27">
        <v>41681</v>
      </c>
      <c r="Y672" s="1" t="s">
        <v>3336</v>
      </c>
    </row>
    <row r="673" spans="1:25">
      <c r="A673" s="17">
        <v>1</v>
      </c>
      <c r="B673" s="1" t="s">
        <v>478</v>
      </c>
      <c r="C673" s="1" t="s">
        <v>2260</v>
      </c>
      <c r="D673" s="1">
        <v>14666227</v>
      </c>
      <c r="E673" s="16">
        <v>7</v>
      </c>
      <c r="F673" s="1" t="s">
        <v>3331</v>
      </c>
      <c r="G673" s="1" t="s">
        <v>3332</v>
      </c>
      <c r="H673" s="23">
        <v>3</v>
      </c>
      <c r="I673" s="23"/>
      <c r="J673" s="23">
        <v>0</v>
      </c>
      <c r="K673" s="23">
        <v>0</v>
      </c>
      <c r="L673" s="41">
        <v>70403</v>
      </c>
      <c r="M673" s="27"/>
      <c r="N673" s="27">
        <v>41674</v>
      </c>
      <c r="O673" s="27">
        <v>41677</v>
      </c>
      <c r="P673" s="27">
        <v>41680</v>
      </c>
      <c r="Q673" s="42">
        <f t="shared" si="18"/>
        <v>6</v>
      </c>
      <c r="R673" s="1" t="s">
        <v>4185</v>
      </c>
      <c r="S673" s="1">
        <v>1394</v>
      </c>
      <c r="T673" s="1" t="s">
        <v>3334</v>
      </c>
      <c r="U673" s="1" t="s">
        <v>3344</v>
      </c>
      <c r="V673" s="1" t="s">
        <v>3344</v>
      </c>
      <c r="W673" s="1" t="s">
        <v>3716</v>
      </c>
      <c r="X673" s="27">
        <v>41684</v>
      </c>
      <c r="Y673" s="1" t="s">
        <v>3336</v>
      </c>
    </row>
    <row r="674" spans="1:25">
      <c r="A674" s="17">
        <v>1</v>
      </c>
      <c r="B674" s="1" t="s">
        <v>479</v>
      </c>
      <c r="C674" s="1" t="s">
        <v>2261</v>
      </c>
      <c r="D674" s="1">
        <v>9485214</v>
      </c>
      <c r="E674" s="16">
        <v>5</v>
      </c>
      <c r="F674" s="1" t="s">
        <v>3331</v>
      </c>
      <c r="G674" s="1" t="s">
        <v>3332</v>
      </c>
      <c r="H674" s="23">
        <v>3</v>
      </c>
      <c r="I674" s="23"/>
      <c r="J674" s="23">
        <v>0</v>
      </c>
      <c r="K674" s="23">
        <v>0</v>
      </c>
      <c r="L674" s="41">
        <v>70389</v>
      </c>
      <c r="M674" s="27"/>
      <c r="N674" s="27">
        <v>41675</v>
      </c>
      <c r="O674" s="27">
        <v>41676</v>
      </c>
      <c r="P674" s="27">
        <v>41680</v>
      </c>
      <c r="Q674" s="42">
        <f t="shared" si="18"/>
        <v>3</v>
      </c>
      <c r="R674" s="1" t="s">
        <v>4186</v>
      </c>
      <c r="S674" s="1" t="s">
        <v>4187</v>
      </c>
      <c r="T674" s="1" t="s">
        <v>3579</v>
      </c>
      <c r="U674" s="1" t="s">
        <v>3354</v>
      </c>
      <c r="V674" s="1" t="s">
        <v>3579</v>
      </c>
      <c r="W674" s="1" t="s">
        <v>3580</v>
      </c>
      <c r="X674" s="27">
        <v>41680</v>
      </c>
      <c r="Y674" s="1" t="s">
        <v>3336</v>
      </c>
    </row>
    <row r="675" spans="1:25">
      <c r="A675" s="17">
        <v>1</v>
      </c>
      <c r="B675" s="1" t="s">
        <v>480</v>
      </c>
      <c r="C675" s="1" t="s">
        <v>2262</v>
      </c>
      <c r="D675" s="1">
        <v>13905453</v>
      </c>
      <c r="E675" s="16">
        <v>9</v>
      </c>
      <c r="F675" s="1" t="s">
        <v>3331</v>
      </c>
      <c r="G675" s="1" t="s">
        <v>3332</v>
      </c>
      <c r="H675" s="23">
        <v>3</v>
      </c>
      <c r="I675" s="23"/>
      <c r="J675" s="23">
        <v>0</v>
      </c>
      <c r="K675" s="23">
        <v>0</v>
      </c>
      <c r="L675" s="41">
        <v>70389</v>
      </c>
      <c r="M675" s="27"/>
      <c r="N675" s="27">
        <v>41675</v>
      </c>
      <c r="O675" s="27">
        <v>41676</v>
      </c>
      <c r="P675" s="27">
        <v>41680</v>
      </c>
      <c r="Q675" s="42">
        <f t="shared" si="18"/>
        <v>4</v>
      </c>
      <c r="R675" s="1" t="s">
        <v>4188</v>
      </c>
      <c r="S675" s="1">
        <v>176</v>
      </c>
      <c r="T675" s="1" t="s">
        <v>3567</v>
      </c>
      <c r="U675" s="1" t="s">
        <v>3462</v>
      </c>
      <c r="V675" s="1" t="s">
        <v>3563</v>
      </c>
      <c r="W675" s="1" t="s">
        <v>3564</v>
      </c>
      <c r="X675" s="27">
        <v>41681</v>
      </c>
      <c r="Y675" s="1" t="s">
        <v>3336</v>
      </c>
    </row>
    <row r="676" spans="1:25">
      <c r="A676" s="17">
        <v>1</v>
      </c>
      <c r="B676" s="1" t="s">
        <v>481</v>
      </c>
      <c r="C676" s="1" t="s">
        <v>2263</v>
      </c>
      <c r="D676" s="1">
        <v>11947361</v>
      </c>
      <c r="E676" s="16">
        <v>6</v>
      </c>
      <c r="F676" s="1" t="s">
        <v>3331</v>
      </c>
      <c r="G676" s="1" t="s">
        <v>3332</v>
      </c>
      <c r="H676" s="23">
        <v>3</v>
      </c>
      <c r="I676" s="23"/>
      <c r="J676" s="23">
        <v>0</v>
      </c>
      <c r="K676" s="23">
        <v>0</v>
      </c>
      <c r="L676" s="41">
        <v>70376</v>
      </c>
      <c r="M676" s="27"/>
      <c r="N676" s="27">
        <v>41675</v>
      </c>
      <c r="O676" s="27">
        <v>41675</v>
      </c>
      <c r="P676" s="27">
        <v>41677</v>
      </c>
      <c r="Q676" s="42">
        <f t="shared" si="18"/>
        <v>5</v>
      </c>
      <c r="R676" s="1" t="s">
        <v>3737</v>
      </c>
      <c r="S676" s="1">
        <v>9320</v>
      </c>
      <c r="T676" s="1" t="s">
        <v>3358</v>
      </c>
      <c r="U676" s="11" t="s">
        <v>3334</v>
      </c>
      <c r="V676" s="11" t="s">
        <v>3358</v>
      </c>
      <c r="W676" s="1" t="s">
        <v>3335</v>
      </c>
      <c r="X676" s="27">
        <v>41681</v>
      </c>
      <c r="Y676" s="1" t="s">
        <v>3336</v>
      </c>
    </row>
    <row r="677" spans="1:25">
      <c r="A677" s="17">
        <v>1</v>
      </c>
      <c r="B677" s="1" t="s">
        <v>482</v>
      </c>
      <c r="C677" s="1" t="s">
        <v>2264</v>
      </c>
      <c r="D677" s="1">
        <v>12265518</v>
      </c>
      <c r="E677" s="16">
        <v>0</v>
      </c>
      <c r="F677" s="1" t="s">
        <v>3331</v>
      </c>
      <c r="G677" s="1" t="s">
        <v>3337</v>
      </c>
      <c r="H677" s="23">
        <v>3</v>
      </c>
      <c r="I677" s="23"/>
      <c r="J677" s="23">
        <v>0</v>
      </c>
      <c r="K677" s="23">
        <v>0</v>
      </c>
      <c r="L677" s="41">
        <v>70455</v>
      </c>
      <c r="M677" s="27"/>
      <c r="N677" s="27">
        <v>41676</v>
      </c>
      <c r="O677" s="27">
        <v>41684</v>
      </c>
      <c r="P677" s="27">
        <v>41689</v>
      </c>
      <c r="Q677" s="42">
        <f t="shared" si="18"/>
        <v>4</v>
      </c>
      <c r="R677" s="1" t="s">
        <v>4189</v>
      </c>
      <c r="S677" s="1">
        <v>251</v>
      </c>
      <c r="T677" s="1" t="s">
        <v>3334</v>
      </c>
      <c r="U677" s="1" t="s">
        <v>3344</v>
      </c>
      <c r="V677" s="1" t="s">
        <v>3344</v>
      </c>
      <c r="W677" s="1" t="s">
        <v>3716</v>
      </c>
      <c r="X677" s="27">
        <v>41689</v>
      </c>
      <c r="Y677" s="1" t="s">
        <v>3336</v>
      </c>
    </row>
    <row r="678" spans="1:25">
      <c r="A678" s="17">
        <v>1</v>
      </c>
      <c r="B678" s="1" t="s">
        <v>483</v>
      </c>
      <c r="C678" s="1" t="s">
        <v>2265</v>
      </c>
      <c r="D678" s="1">
        <v>11348964</v>
      </c>
      <c r="E678" s="16">
        <v>2</v>
      </c>
      <c r="F678" s="1" t="s">
        <v>3331</v>
      </c>
      <c r="G678" s="1" t="s">
        <v>3337</v>
      </c>
      <c r="H678" s="23">
        <v>3</v>
      </c>
      <c r="I678" s="23"/>
      <c r="J678" s="23">
        <v>0</v>
      </c>
      <c r="K678" s="23">
        <v>0</v>
      </c>
      <c r="L678" s="41">
        <v>70435</v>
      </c>
      <c r="M678" s="27"/>
      <c r="N678" s="27">
        <v>41677</v>
      </c>
      <c r="O678" s="27">
        <v>41680</v>
      </c>
      <c r="P678" s="27">
        <v>41683</v>
      </c>
      <c r="Q678" s="42">
        <f t="shared" si="18"/>
        <v>7</v>
      </c>
      <c r="R678" s="1" t="s">
        <v>4190</v>
      </c>
      <c r="S678" s="1">
        <v>3139</v>
      </c>
      <c r="T678" s="1" t="s">
        <v>3576</v>
      </c>
      <c r="U678" s="1" t="s">
        <v>3364</v>
      </c>
      <c r="V678" s="1" t="s">
        <v>3576</v>
      </c>
      <c r="W678" s="1" t="s">
        <v>3378</v>
      </c>
      <c r="X678" s="27">
        <v>41688</v>
      </c>
      <c r="Y678" s="1" t="s">
        <v>3336</v>
      </c>
    </row>
    <row r="679" spans="1:25">
      <c r="A679" s="17">
        <v>1</v>
      </c>
      <c r="B679" s="1" t="s">
        <v>484</v>
      </c>
      <c r="C679" s="1" t="s">
        <v>1854</v>
      </c>
      <c r="D679" s="1">
        <v>12649562</v>
      </c>
      <c r="E679" s="16">
        <v>5</v>
      </c>
      <c r="F679" s="1" t="s">
        <v>3331</v>
      </c>
      <c r="G679" s="1" t="s">
        <v>3332</v>
      </c>
      <c r="H679" s="23">
        <v>3</v>
      </c>
      <c r="I679" s="23"/>
      <c r="J679" s="23">
        <v>0</v>
      </c>
      <c r="K679" s="23">
        <v>0</v>
      </c>
      <c r="L679" s="41">
        <v>70445</v>
      </c>
      <c r="M679" s="27"/>
      <c r="N679" s="27">
        <v>41677</v>
      </c>
      <c r="O679" s="27">
        <v>41682</v>
      </c>
      <c r="P679" s="27">
        <v>41684</v>
      </c>
      <c r="Q679" s="42">
        <f t="shared" si="18"/>
        <v>3</v>
      </c>
      <c r="R679" s="1" t="s">
        <v>4191</v>
      </c>
      <c r="S679" s="1">
        <v>263</v>
      </c>
      <c r="T679" s="1" t="s">
        <v>3497</v>
      </c>
      <c r="U679" s="1" t="s">
        <v>3344</v>
      </c>
      <c r="V679" s="1" t="s">
        <v>4171</v>
      </c>
      <c r="W679" s="1" t="s">
        <v>4172</v>
      </c>
      <c r="X679" s="27">
        <v>41684</v>
      </c>
      <c r="Y679" s="1" t="s">
        <v>3336</v>
      </c>
    </row>
    <row r="680" spans="1:25">
      <c r="A680" s="17">
        <v>1</v>
      </c>
      <c r="B680" s="1" t="s">
        <v>485</v>
      </c>
      <c r="C680" s="1" t="s">
        <v>2266</v>
      </c>
      <c r="D680" s="1">
        <v>15635628</v>
      </c>
      <c r="E680" s="16" t="s">
        <v>3319</v>
      </c>
      <c r="F680" s="1" t="s">
        <v>3331</v>
      </c>
      <c r="G680" s="1" t="s">
        <v>3337</v>
      </c>
      <c r="H680" s="23">
        <v>3</v>
      </c>
      <c r="I680" s="23"/>
      <c r="J680" s="23">
        <v>0</v>
      </c>
      <c r="K680" s="23">
        <v>0</v>
      </c>
      <c r="L680" s="41">
        <v>70440</v>
      </c>
      <c r="M680" s="27"/>
      <c r="N680" s="27">
        <v>41680</v>
      </c>
      <c r="O680" s="27">
        <v>41681</v>
      </c>
      <c r="P680" s="27">
        <v>41684</v>
      </c>
      <c r="Q680" s="42">
        <f t="shared" si="18"/>
        <v>4</v>
      </c>
      <c r="R680" s="1" t="s">
        <v>4192</v>
      </c>
      <c r="S680" s="1">
        <v>9547</v>
      </c>
      <c r="T680" s="1" t="s">
        <v>3404</v>
      </c>
      <c r="U680" s="1" t="s">
        <v>3364</v>
      </c>
      <c r="V680" s="1" t="s">
        <v>3364</v>
      </c>
      <c r="W680" s="1" t="s">
        <v>3335</v>
      </c>
      <c r="X680" s="27">
        <v>41684</v>
      </c>
      <c r="Y680" s="1" t="s">
        <v>3336</v>
      </c>
    </row>
    <row r="681" spans="1:25">
      <c r="A681" s="17">
        <v>1</v>
      </c>
      <c r="B681" s="1" t="s">
        <v>486</v>
      </c>
      <c r="C681" s="1" t="s">
        <v>2267</v>
      </c>
      <c r="D681" s="1">
        <v>20190504</v>
      </c>
      <c r="E681" s="16">
        <v>4</v>
      </c>
      <c r="F681" s="1" t="s">
        <v>3331</v>
      </c>
      <c r="G681" s="1" t="s">
        <v>3332</v>
      </c>
      <c r="H681" s="23">
        <v>3</v>
      </c>
      <c r="I681" s="23"/>
      <c r="J681" s="23">
        <v>0</v>
      </c>
      <c r="K681" s="23">
        <v>0</v>
      </c>
      <c r="L681" s="41">
        <v>70520</v>
      </c>
      <c r="M681" s="27"/>
      <c r="N681" s="27">
        <v>41696</v>
      </c>
      <c r="O681" s="27">
        <v>41697</v>
      </c>
      <c r="P681" s="27">
        <v>41673</v>
      </c>
      <c r="Q681" s="42">
        <f t="shared" si="18"/>
        <v>2</v>
      </c>
      <c r="R681" s="1" t="s">
        <v>4193</v>
      </c>
      <c r="S681" s="1">
        <v>160602</v>
      </c>
      <c r="T681" s="51" t="s">
        <v>3400</v>
      </c>
      <c r="U681" s="8" t="s">
        <v>3334</v>
      </c>
      <c r="V681" s="51" t="s">
        <v>3400</v>
      </c>
      <c r="W681" s="1" t="s">
        <v>3355</v>
      </c>
      <c r="X681" s="27">
        <v>41698</v>
      </c>
      <c r="Y681" s="1" t="s">
        <v>3336</v>
      </c>
    </row>
    <row r="682" spans="1:25">
      <c r="A682" s="17">
        <v>1</v>
      </c>
      <c r="B682" s="1" t="s">
        <v>487</v>
      </c>
      <c r="C682" s="1" t="s">
        <v>2268</v>
      </c>
      <c r="D682" s="1">
        <v>13912999</v>
      </c>
      <c r="E682" s="16">
        <v>7</v>
      </c>
      <c r="F682" s="1" t="s">
        <v>3331</v>
      </c>
      <c r="G682" s="1" t="s">
        <v>3332</v>
      </c>
      <c r="H682" s="23">
        <v>3</v>
      </c>
      <c r="I682" s="23"/>
      <c r="J682" s="23">
        <v>0</v>
      </c>
      <c r="K682" s="23">
        <v>0</v>
      </c>
      <c r="L682" s="41">
        <v>70445</v>
      </c>
      <c r="M682" s="27"/>
      <c r="N682" s="27">
        <v>41681</v>
      </c>
      <c r="O682" s="27">
        <v>41682</v>
      </c>
      <c r="P682" s="27">
        <v>41684</v>
      </c>
      <c r="Q682" s="42">
        <f t="shared" si="18"/>
        <v>5</v>
      </c>
      <c r="R682" s="1" t="s">
        <v>4194</v>
      </c>
      <c r="S682" s="1">
        <v>558</v>
      </c>
      <c r="T682" s="51" t="s">
        <v>3400</v>
      </c>
      <c r="U682" s="8" t="s">
        <v>3334</v>
      </c>
      <c r="V682" s="51" t="s">
        <v>3400</v>
      </c>
      <c r="W682" s="1" t="s">
        <v>3355</v>
      </c>
      <c r="X682" s="27">
        <v>41688</v>
      </c>
      <c r="Y682" s="1" t="s">
        <v>3336</v>
      </c>
    </row>
    <row r="683" spans="1:25">
      <c r="A683" s="17">
        <v>1</v>
      </c>
      <c r="B683" s="1" t="s">
        <v>488</v>
      </c>
      <c r="C683" s="1" t="s">
        <v>2269</v>
      </c>
      <c r="D683" s="1">
        <v>5110282</v>
      </c>
      <c r="E683" s="16">
        <v>7</v>
      </c>
      <c r="F683" s="1" t="s">
        <v>3331</v>
      </c>
      <c r="G683" s="1" t="s">
        <v>3332</v>
      </c>
      <c r="H683" s="23">
        <v>3</v>
      </c>
      <c r="I683" s="23"/>
      <c r="J683" s="23">
        <v>0</v>
      </c>
      <c r="K683" s="23">
        <v>0</v>
      </c>
      <c r="L683" s="41">
        <v>70445</v>
      </c>
      <c r="M683" s="27"/>
      <c r="N683" s="27">
        <v>41682</v>
      </c>
      <c r="O683" s="27">
        <v>41682</v>
      </c>
      <c r="P683" s="27">
        <v>41684</v>
      </c>
      <c r="Q683" s="42">
        <f t="shared" si="18"/>
        <v>5</v>
      </c>
      <c r="R683" s="1" t="s">
        <v>4195</v>
      </c>
      <c r="S683" s="1">
        <v>4707</v>
      </c>
      <c r="T683" s="53" t="s">
        <v>3377</v>
      </c>
      <c r="U683" s="11" t="s">
        <v>3334</v>
      </c>
      <c r="V683" s="53" t="s">
        <v>3377</v>
      </c>
      <c r="W683" s="1" t="s">
        <v>3378</v>
      </c>
      <c r="X683" s="27">
        <v>41688</v>
      </c>
      <c r="Y683" s="1" t="s">
        <v>3336</v>
      </c>
    </row>
    <row r="684" spans="1:25">
      <c r="A684" s="17">
        <v>1</v>
      </c>
      <c r="B684" s="1" t="s">
        <v>489</v>
      </c>
      <c r="C684" s="1" t="s">
        <v>2270</v>
      </c>
      <c r="D684" s="1">
        <v>10909410</v>
      </c>
      <c r="E684" s="16">
        <v>2</v>
      </c>
      <c r="F684" s="1" t="s">
        <v>3331</v>
      </c>
      <c r="G684" s="1" t="s">
        <v>3332</v>
      </c>
      <c r="H684" s="23">
        <v>3</v>
      </c>
      <c r="I684" s="23"/>
      <c r="J684" s="23">
        <v>0</v>
      </c>
      <c r="K684" s="23">
        <v>0</v>
      </c>
      <c r="L684" s="41">
        <v>70445</v>
      </c>
      <c r="M684" s="27"/>
      <c r="N684" s="27">
        <v>41682</v>
      </c>
      <c r="O684" s="27">
        <v>41682</v>
      </c>
      <c r="P684" s="27">
        <v>41684</v>
      </c>
      <c r="Q684" s="42">
        <f t="shared" si="18"/>
        <v>5</v>
      </c>
      <c r="R684" s="1" t="s">
        <v>4196</v>
      </c>
      <c r="S684" s="1">
        <v>1432</v>
      </c>
      <c r="T684" s="51" t="s">
        <v>3400</v>
      </c>
      <c r="U684" s="8" t="s">
        <v>3334</v>
      </c>
      <c r="V684" s="51" t="s">
        <v>3400</v>
      </c>
      <c r="W684" s="1" t="s">
        <v>3355</v>
      </c>
      <c r="X684" s="27">
        <v>41688</v>
      </c>
      <c r="Y684" s="1" t="s">
        <v>3336</v>
      </c>
    </row>
    <row r="685" spans="1:25">
      <c r="A685" s="17">
        <v>1</v>
      </c>
      <c r="B685" s="1" t="s">
        <v>490</v>
      </c>
      <c r="C685" s="1" t="s">
        <v>2271</v>
      </c>
      <c r="D685" s="1">
        <v>10949618</v>
      </c>
      <c r="E685" s="16">
        <v>9</v>
      </c>
      <c r="F685" s="1" t="s">
        <v>3331</v>
      </c>
      <c r="G685" s="1" t="s">
        <v>3381</v>
      </c>
      <c r="H685" s="23">
        <v>3</v>
      </c>
      <c r="I685" s="23"/>
      <c r="J685" s="23">
        <v>0</v>
      </c>
      <c r="K685" s="23">
        <v>0</v>
      </c>
      <c r="L685" s="41">
        <v>70455</v>
      </c>
      <c r="M685" s="27"/>
      <c r="N685" s="27">
        <v>41683</v>
      </c>
      <c r="O685" s="27">
        <v>41684</v>
      </c>
      <c r="P685" s="27">
        <v>41689</v>
      </c>
      <c r="Q685" s="42">
        <f t="shared" si="18"/>
        <v>4</v>
      </c>
      <c r="R685" s="1" t="s">
        <v>4197</v>
      </c>
      <c r="S685" s="1">
        <v>10</v>
      </c>
      <c r="T685" s="1" t="s">
        <v>3579</v>
      </c>
      <c r="U685" s="1" t="s">
        <v>3354</v>
      </c>
      <c r="V685" s="1" t="s">
        <v>3579</v>
      </c>
      <c r="W685" s="1" t="s">
        <v>3580</v>
      </c>
      <c r="X685" s="27">
        <v>41689</v>
      </c>
      <c r="Y685" s="1" t="s">
        <v>3336</v>
      </c>
    </row>
    <row r="686" spans="1:25">
      <c r="A686" s="17">
        <v>1</v>
      </c>
      <c r="B686" s="1" t="s">
        <v>491</v>
      </c>
      <c r="C686" s="1" t="s">
        <v>2272</v>
      </c>
      <c r="D686" s="1">
        <v>14511011</v>
      </c>
      <c r="E686" s="16">
        <v>4</v>
      </c>
      <c r="F686" s="1" t="s">
        <v>3331</v>
      </c>
      <c r="G686" s="1" t="s">
        <v>3337</v>
      </c>
      <c r="H686" s="23">
        <v>3</v>
      </c>
      <c r="I686" s="23"/>
      <c r="J686" s="23">
        <v>0</v>
      </c>
      <c r="K686" s="23">
        <v>0</v>
      </c>
      <c r="L686" s="41"/>
      <c r="M686" s="27"/>
      <c r="N686" s="27">
        <v>41695</v>
      </c>
      <c r="O686" s="27">
        <v>41695</v>
      </c>
      <c r="P686" s="27">
        <v>41698</v>
      </c>
      <c r="Q686" s="42">
        <f t="shared" si="18"/>
        <v>-29782</v>
      </c>
      <c r="R686" s="1" t="s">
        <v>4198</v>
      </c>
      <c r="S686" s="1">
        <v>960</v>
      </c>
      <c r="T686" s="1" t="s">
        <v>3340</v>
      </c>
      <c r="U686" s="1" t="s">
        <v>3354</v>
      </c>
      <c r="V686" s="1" t="s">
        <v>3354</v>
      </c>
      <c r="W686" s="1" t="s">
        <v>3385</v>
      </c>
      <c r="X686" s="1"/>
      <c r="Y686" s="1" t="s">
        <v>3405</v>
      </c>
    </row>
    <row r="687" spans="1:25">
      <c r="A687" s="17">
        <v>1</v>
      </c>
      <c r="B687" s="1" t="s">
        <v>492</v>
      </c>
      <c r="C687" s="1" t="s">
        <v>2273</v>
      </c>
      <c r="D687" s="1">
        <v>15741933</v>
      </c>
      <c r="E687" s="16">
        <v>1</v>
      </c>
      <c r="F687" s="1" t="s">
        <v>3331</v>
      </c>
      <c r="G687" s="1" t="s">
        <v>3332</v>
      </c>
      <c r="H687" s="23">
        <v>3</v>
      </c>
      <c r="I687" s="23"/>
      <c r="J687" s="23">
        <v>0</v>
      </c>
      <c r="K687" s="23">
        <v>0</v>
      </c>
      <c r="L687" s="41">
        <v>70470</v>
      </c>
      <c r="M687" s="27"/>
      <c r="N687" s="27">
        <v>41687</v>
      </c>
      <c r="O687" s="27">
        <v>41687</v>
      </c>
      <c r="P687" s="27">
        <v>41690</v>
      </c>
      <c r="Q687" s="42">
        <f t="shared" si="18"/>
        <v>3</v>
      </c>
      <c r="R687" s="1" t="s">
        <v>4199</v>
      </c>
      <c r="S687" s="1">
        <v>8951</v>
      </c>
      <c r="T687" s="1" t="s">
        <v>3390</v>
      </c>
      <c r="U687" s="1" t="s">
        <v>3364</v>
      </c>
      <c r="V687" s="1" t="s">
        <v>3391</v>
      </c>
      <c r="W687" s="1" t="s">
        <v>3378</v>
      </c>
      <c r="X687" s="27">
        <v>41689</v>
      </c>
      <c r="Y687" s="1" t="s">
        <v>3336</v>
      </c>
    </row>
    <row r="688" spans="1:25">
      <c r="A688" s="17">
        <v>1</v>
      </c>
      <c r="B688" s="1" t="s">
        <v>493</v>
      </c>
      <c r="C688" s="1" t="s">
        <v>2274</v>
      </c>
      <c r="D688" s="1">
        <v>21764956</v>
      </c>
      <c r="E688" s="16">
        <v>0</v>
      </c>
      <c r="F688" s="1" t="s">
        <v>3331</v>
      </c>
      <c r="G688" s="1" t="s">
        <v>3332</v>
      </c>
      <c r="H688" s="23">
        <v>3</v>
      </c>
      <c r="I688" s="23"/>
      <c r="J688" s="23">
        <v>0</v>
      </c>
      <c r="K688" s="23">
        <v>0</v>
      </c>
      <c r="L688" s="41">
        <v>70475</v>
      </c>
      <c r="M688" s="27"/>
      <c r="N688" s="27">
        <v>41687</v>
      </c>
      <c r="O688" s="27">
        <v>41688</v>
      </c>
      <c r="P688" s="27">
        <v>41691</v>
      </c>
      <c r="Q688" s="42">
        <f t="shared" si="18"/>
        <v>3</v>
      </c>
      <c r="R688" s="1" t="s">
        <v>4200</v>
      </c>
      <c r="S688" s="1">
        <v>7460</v>
      </c>
      <c r="T688" s="51" t="s">
        <v>3353</v>
      </c>
      <c r="U688" s="1" t="s">
        <v>3354</v>
      </c>
      <c r="V688" s="51" t="s">
        <v>3353</v>
      </c>
      <c r="W688" s="1" t="s">
        <v>3580</v>
      </c>
      <c r="X688" s="27">
        <v>41690</v>
      </c>
      <c r="Y688" s="1" t="s">
        <v>3336</v>
      </c>
    </row>
    <row r="689" spans="1:25">
      <c r="A689" s="17">
        <v>1</v>
      </c>
      <c r="B689" s="1" t="s">
        <v>494</v>
      </c>
      <c r="C689" s="1" t="s">
        <v>2275</v>
      </c>
      <c r="D689" s="1">
        <v>9572950</v>
      </c>
      <c r="E689" s="16">
        <v>9</v>
      </c>
      <c r="F689" s="1" t="s">
        <v>3331</v>
      </c>
      <c r="G689" s="1" t="s">
        <v>3332</v>
      </c>
      <c r="H689" s="23">
        <v>3</v>
      </c>
      <c r="I689" s="23"/>
      <c r="J689" s="23">
        <v>0</v>
      </c>
      <c r="K689" s="23">
        <v>0</v>
      </c>
      <c r="L689" s="41">
        <v>70475</v>
      </c>
      <c r="M689" s="27"/>
      <c r="N689" s="27">
        <v>41687</v>
      </c>
      <c r="O689" s="27">
        <v>41688</v>
      </c>
      <c r="P689" s="27">
        <v>41691</v>
      </c>
      <c r="Q689" s="42">
        <f t="shared" si="18"/>
        <v>4</v>
      </c>
      <c r="R689" s="1" t="s">
        <v>4201</v>
      </c>
      <c r="S689" s="1">
        <v>825</v>
      </c>
      <c r="T689" s="1" t="s">
        <v>3636</v>
      </c>
      <c r="U689" s="1" t="s">
        <v>3462</v>
      </c>
      <c r="V689" s="1" t="s">
        <v>3636</v>
      </c>
      <c r="W689" s="1" t="s">
        <v>3534</v>
      </c>
      <c r="X689" s="27">
        <v>41691</v>
      </c>
      <c r="Y689" s="1" t="s">
        <v>3336</v>
      </c>
    </row>
    <row r="690" spans="1:25">
      <c r="A690" s="17">
        <v>1</v>
      </c>
      <c r="B690" s="1" t="s">
        <v>495</v>
      </c>
      <c r="C690" s="1" t="s">
        <v>2276</v>
      </c>
      <c r="D690" s="1">
        <v>12811112</v>
      </c>
      <c r="E690" s="16">
        <v>3</v>
      </c>
      <c r="F690" s="1" t="s">
        <v>3331</v>
      </c>
      <c r="G690" s="1" t="s">
        <v>3337</v>
      </c>
      <c r="H690" s="23">
        <v>3</v>
      </c>
      <c r="I690" s="23"/>
      <c r="J690" s="23">
        <v>0</v>
      </c>
      <c r="K690" s="23">
        <v>0</v>
      </c>
      <c r="L690" s="41">
        <v>70475</v>
      </c>
      <c r="M690" s="27"/>
      <c r="N690" s="27">
        <v>41687</v>
      </c>
      <c r="O690" s="27">
        <v>41688</v>
      </c>
      <c r="P690" s="27">
        <v>41691</v>
      </c>
      <c r="Q690" s="42">
        <f t="shared" si="18"/>
        <v>4</v>
      </c>
      <c r="R690" s="1" t="s">
        <v>4202</v>
      </c>
      <c r="S690" s="1">
        <v>881</v>
      </c>
      <c r="T690" s="1" t="s">
        <v>3349</v>
      </c>
      <c r="U690" s="1" t="s">
        <v>3344</v>
      </c>
      <c r="V690" s="1" t="s">
        <v>3344</v>
      </c>
      <c r="W690" s="1" t="s">
        <v>3716</v>
      </c>
      <c r="X690" s="27">
        <v>41691</v>
      </c>
      <c r="Y690" s="1" t="s">
        <v>3336</v>
      </c>
    </row>
    <row r="691" spans="1:25">
      <c r="A691" s="17">
        <v>1</v>
      </c>
      <c r="B691" s="1" t="s">
        <v>496</v>
      </c>
      <c r="C691" s="1" t="s">
        <v>2276</v>
      </c>
      <c r="D691" s="1">
        <v>12811112</v>
      </c>
      <c r="E691" s="16">
        <v>3</v>
      </c>
      <c r="F691" s="1" t="s">
        <v>3331</v>
      </c>
      <c r="G691" s="1" t="s">
        <v>3337</v>
      </c>
      <c r="H691" s="23">
        <v>3</v>
      </c>
      <c r="I691" s="23"/>
      <c r="J691" s="23">
        <v>0</v>
      </c>
      <c r="K691" s="23">
        <v>0</v>
      </c>
      <c r="L691" s="41">
        <v>70475</v>
      </c>
      <c r="M691" s="27"/>
      <c r="N691" s="27">
        <v>41687</v>
      </c>
      <c r="O691" s="27">
        <v>41688</v>
      </c>
      <c r="P691" s="27">
        <v>41691</v>
      </c>
      <c r="Q691" s="42">
        <f t="shared" si="18"/>
        <v>4</v>
      </c>
      <c r="R691" s="1" t="s">
        <v>4203</v>
      </c>
      <c r="S691" s="1">
        <v>881</v>
      </c>
      <c r="T691" s="1" t="s">
        <v>3334</v>
      </c>
      <c r="U691" s="1" t="s">
        <v>3344</v>
      </c>
      <c r="V691" s="1" t="s">
        <v>3344</v>
      </c>
      <c r="W691" s="1" t="s">
        <v>3716</v>
      </c>
      <c r="X691" s="27">
        <v>41691</v>
      </c>
      <c r="Y691" s="1" t="s">
        <v>3336</v>
      </c>
    </row>
    <row r="692" spans="1:25">
      <c r="A692" s="17">
        <v>1</v>
      </c>
      <c r="B692" s="1" t="s">
        <v>497</v>
      </c>
      <c r="C692" s="1" t="s">
        <v>2276</v>
      </c>
      <c r="D692" s="1">
        <v>12811112</v>
      </c>
      <c r="E692" s="16">
        <v>3</v>
      </c>
      <c r="F692" s="1" t="s">
        <v>3331</v>
      </c>
      <c r="G692" s="1" t="s">
        <v>3337</v>
      </c>
      <c r="H692" s="23">
        <v>3</v>
      </c>
      <c r="I692" s="23"/>
      <c r="J692" s="23">
        <v>0</v>
      </c>
      <c r="K692" s="23">
        <v>0</v>
      </c>
      <c r="L692" s="41">
        <v>70475</v>
      </c>
      <c r="M692" s="27"/>
      <c r="N692" s="27">
        <v>41687</v>
      </c>
      <c r="O692" s="27">
        <v>41688</v>
      </c>
      <c r="P692" s="27">
        <v>41691</v>
      </c>
      <c r="Q692" s="42">
        <f t="shared" si="18"/>
        <v>4</v>
      </c>
      <c r="R692" s="1" t="s">
        <v>4204</v>
      </c>
      <c r="S692" s="1">
        <v>881</v>
      </c>
      <c r="T692" s="1" t="s">
        <v>3334</v>
      </c>
      <c r="U692" s="1" t="s">
        <v>3344</v>
      </c>
      <c r="V692" s="1" t="s">
        <v>3344</v>
      </c>
      <c r="W692" s="1" t="s">
        <v>3716</v>
      </c>
      <c r="X692" s="27">
        <v>41691</v>
      </c>
      <c r="Y692" s="1" t="s">
        <v>3336</v>
      </c>
    </row>
    <row r="693" spans="1:25">
      <c r="A693" s="17">
        <v>1</v>
      </c>
      <c r="B693" s="1" t="s">
        <v>498</v>
      </c>
      <c r="C693" s="1" t="s">
        <v>2277</v>
      </c>
      <c r="D693" s="1">
        <v>10740791</v>
      </c>
      <c r="E693" s="16" t="s">
        <v>3319</v>
      </c>
      <c r="F693" s="1" t="s">
        <v>3331</v>
      </c>
      <c r="G693" s="1" t="s">
        <v>3337</v>
      </c>
      <c r="H693" s="23">
        <v>3</v>
      </c>
      <c r="I693" s="23"/>
      <c r="J693" s="23">
        <v>0</v>
      </c>
      <c r="K693" s="23">
        <v>0</v>
      </c>
      <c r="L693" s="41">
        <v>70480</v>
      </c>
      <c r="M693" s="27"/>
      <c r="N693" s="27">
        <v>41687</v>
      </c>
      <c r="O693" s="27">
        <v>41689</v>
      </c>
      <c r="P693" s="27">
        <v>41691</v>
      </c>
      <c r="Q693" s="42">
        <f t="shared" si="18"/>
        <v>3</v>
      </c>
      <c r="R693" s="1" t="s">
        <v>4205</v>
      </c>
      <c r="S693" s="1">
        <v>120</v>
      </c>
      <c r="T693" s="1" t="s">
        <v>3484</v>
      </c>
      <c r="U693" s="1" t="s">
        <v>3364</v>
      </c>
      <c r="V693" s="1" t="s">
        <v>3364</v>
      </c>
      <c r="W693" s="1" t="s">
        <v>3335</v>
      </c>
      <c r="X693" s="27">
        <v>41691</v>
      </c>
      <c r="Y693" s="1" t="s">
        <v>3336</v>
      </c>
    </row>
    <row r="694" spans="1:25">
      <c r="A694" s="17">
        <v>1</v>
      </c>
      <c r="B694" s="1" t="s">
        <v>499</v>
      </c>
      <c r="C694" s="1" t="s">
        <v>2278</v>
      </c>
      <c r="D694" s="1">
        <v>12514608</v>
      </c>
      <c r="E694" s="16">
        <v>2</v>
      </c>
      <c r="F694" s="1" t="s">
        <v>3331</v>
      </c>
      <c r="G694" s="1" t="s">
        <v>3332</v>
      </c>
      <c r="H694" s="23">
        <v>3</v>
      </c>
      <c r="I694" s="23"/>
      <c r="J694" s="23">
        <v>0</v>
      </c>
      <c r="K694" s="23">
        <v>0</v>
      </c>
      <c r="L694" s="41">
        <v>70485</v>
      </c>
      <c r="M694" s="27"/>
      <c r="N694" s="27">
        <v>41688</v>
      </c>
      <c r="O694" s="27">
        <v>41690</v>
      </c>
      <c r="P694" s="27">
        <v>41694</v>
      </c>
      <c r="Q694" s="42">
        <f t="shared" si="18"/>
        <v>3</v>
      </c>
      <c r="R694" s="1" t="s">
        <v>4206</v>
      </c>
      <c r="S694" s="1">
        <v>67</v>
      </c>
      <c r="T694" s="1" t="s">
        <v>4175</v>
      </c>
      <c r="U694" s="1" t="s">
        <v>3865</v>
      </c>
      <c r="V694" s="1" t="s">
        <v>3865</v>
      </c>
      <c r="W694" s="1" t="s">
        <v>3866</v>
      </c>
      <c r="X694" s="27">
        <v>41694</v>
      </c>
      <c r="Y694" s="1" t="s">
        <v>3336</v>
      </c>
    </row>
    <row r="695" spans="1:25">
      <c r="A695" s="17">
        <v>1</v>
      </c>
      <c r="B695" s="1" t="s">
        <v>500</v>
      </c>
      <c r="C695" s="1" t="s">
        <v>2279</v>
      </c>
      <c r="D695" s="1">
        <v>13461641</v>
      </c>
      <c r="E695" s="16">
        <v>5</v>
      </c>
      <c r="F695" s="1" t="s">
        <v>3331</v>
      </c>
      <c r="G695" s="1" t="s">
        <v>3332</v>
      </c>
      <c r="H695" s="23">
        <v>3</v>
      </c>
      <c r="I695" s="23"/>
      <c r="J695" s="23">
        <v>0</v>
      </c>
      <c r="K695" s="23">
        <v>0</v>
      </c>
      <c r="L695" s="41">
        <v>70505</v>
      </c>
      <c r="M695" s="27"/>
      <c r="N695" s="27">
        <v>41691</v>
      </c>
      <c r="O695" s="27">
        <v>41694</v>
      </c>
      <c r="P695" s="27">
        <v>41696</v>
      </c>
      <c r="Q695" s="42">
        <f t="shared" si="18"/>
        <v>2</v>
      </c>
      <c r="R695" s="1" t="s">
        <v>4207</v>
      </c>
      <c r="S695" s="1">
        <v>270</v>
      </c>
      <c r="T695" s="1" t="s">
        <v>3563</v>
      </c>
      <c r="U695" s="1" t="s">
        <v>3462</v>
      </c>
      <c r="V695" s="1" t="s">
        <v>3563</v>
      </c>
      <c r="W695" s="1" t="s">
        <v>3564</v>
      </c>
      <c r="X695" s="27">
        <v>41695</v>
      </c>
      <c r="Y695" s="1" t="s">
        <v>3336</v>
      </c>
    </row>
    <row r="696" spans="1:25">
      <c r="A696" s="17">
        <v>1</v>
      </c>
      <c r="B696" s="1" t="s">
        <v>501</v>
      </c>
      <c r="C696" s="1" t="s">
        <v>2280</v>
      </c>
      <c r="D696" s="1">
        <v>17271993</v>
      </c>
      <c r="E696" s="16">
        <v>7</v>
      </c>
      <c r="F696" s="1" t="s">
        <v>3331</v>
      </c>
      <c r="G696" s="1" t="s">
        <v>3332</v>
      </c>
      <c r="H696" s="23">
        <v>3</v>
      </c>
      <c r="I696" s="23"/>
      <c r="J696" s="23">
        <v>0</v>
      </c>
      <c r="K696" s="23">
        <v>0</v>
      </c>
      <c r="L696" s="41">
        <v>70505</v>
      </c>
      <c r="M696" s="27"/>
      <c r="N696" s="27">
        <v>41691</v>
      </c>
      <c r="O696" s="27">
        <v>41694</v>
      </c>
      <c r="P696" s="27">
        <v>41696</v>
      </c>
      <c r="Q696" s="42">
        <f t="shared" si="18"/>
        <v>3</v>
      </c>
      <c r="R696" s="1" t="s">
        <v>4208</v>
      </c>
      <c r="S696" s="1" t="s">
        <v>4209</v>
      </c>
      <c r="T696" s="1" t="s">
        <v>3563</v>
      </c>
      <c r="U696" s="1" t="s">
        <v>3462</v>
      </c>
      <c r="V696" s="1" t="s">
        <v>3563</v>
      </c>
      <c r="W696" s="1" t="s">
        <v>3564</v>
      </c>
      <c r="X696" s="27">
        <v>41696</v>
      </c>
      <c r="Y696" s="1" t="s">
        <v>3336</v>
      </c>
    </row>
    <row r="697" spans="1:25">
      <c r="A697" s="17">
        <v>1</v>
      </c>
      <c r="B697" s="1" t="s">
        <v>502</v>
      </c>
      <c r="C697" s="1" t="s">
        <v>2281</v>
      </c>
      <c r="D697" s="1">
        <v>12107132</v>
      </c>
      <c r="E697" s="16">
        <v>0</v>
      </c>
      <c r="F697" s="1" t="s">
        <v>3331</v>
      </c>
      <c r="G697" s="1" t="s">
        <v>3337</v>
      </c>
      <c r="H697" s="23">
        <v>3</v>
      </c>
      <c r="I697" s="23"/>
      <c r="J697" s="23">
        <v>0</v>
      </c>
      <c r="K697" s="23">
        <v>0</v>
      </c>
      <c r="L697" s="41">
        <v>70505</v>
      </c>
      <c r="M697" s="27"/>
      <c r="N697" s="27">
        <v>41691</v>
      </c>
      <c r="O697" s="27">
        <v>41694</v>
      </c>
      <c r="P697" s="27">
        <v>41696</v>
      </c>
      <c r="Q697" s="42">
        <f t="shared" si="18"/>
        <v>3</v>
      </c>
      <c r="R697" s="1" t="s">
        <v>4210</v>
      </c>
      <c r="S697" s="1">
        <v>1898</v>
      </c>
      <c r="T697" s="1" t="s">
        <v>3484</v>
      </c>
      <c r="U697" s="1" t="s">
        <v>3364</v>
      </c>
      <c r="V697" s="1" t="s">
        <v>3364</v>
      </c>
      <c r="W697" s="1" t="s">
        <v>3335</v>
      </c>
      <c r="X697" s="27">
        <v>41696</v>
      </c>
      <c r="Y697" s="1" t="s">
        <v>3336</v>
      </c>
    </row>
    <row r="698" spans="1:25">
      <c r="A698" s="17">
        <v>1</v>
      </c>
      <c r="B698" s="1" t="s">
        <v>503</v>
      </c>
      <c r="C698" s="1" t="s">
        <v>2282</v>
      </c>
      <c r="D698" s="1">
        <v>9361877</v>
      </c>
      <c r="E698" s="16">
        <v>7</v>
      </c>
      <c r="F698" s="1" t="s">
        <v>3331</v>
      </c>
      <c r="G698" s="1" t="s">
        <v>3337</v>
      </c>
      <c r="H698" s="23">
        <v>3</v>
      </c>
      <c r="I698" s="23"/>
      <c r="J698" s="23">
        <v>0</v>
      </c>
      <c r="K698" s="23">
        <v>0</v>
      </c>
      <c r="L698" s="41">
        <v>70505</v>
      </c>
      <c r="M698" s="27"/>
      <c r="N698" s="27">
        <v>41694</v>
      </c>
      <c r="O698" s="27">
        <v>41694</v>
      </c>
      <c r="P698" s="27">
        <v>41696</v>
      </c>
      <c r="Q698" s="42">
        <f t="shared" si="18"/>
        <v>2</v>
      </c>
      <c r="R698" s="1" t="s">
        <v>4211</v>
      </c>
      <c r="S698" s="1">
        <v>1869</v>
      </c>
      <c r="T698" s="1" t="s">
        <v>3365</v>
      </c>
      <c r="U698" s="11" t="s">
        <v>3334</v>
      </c>
      <c r="V698" s="1" t="s">
        <v>3365</v>
      </c>
      <c r="W698" s="1" t="s">
        <v>3366</v>
      </c>
      <c r="X698" s="27">
        <v>41695</v>
      </c>
      <c r="Y698" s="1" t="s">
        <v>3336</v>
      </c>
    </row>
    <row r="699" spans="1:25">
      <c r="A699" s="17">
        <v>1</v>
      </c>
      <c r="B699" s="1" t="s">
        <v>504</v>
      </c>
      <c r="C699" s="1" t="s">
        <v>2283</v>
      </c>
      <c r="D699" s="1">
        <v>14340050</v>
      </c>
      <c r="E699" s="16">
        <v>6</v>
      </c>
      <c r="F699" s="1" t="s">
        <v>3331</v>
      </c>
      <c r="G699" s="1" t="s">
        <v>3337</v>
      </c>
      <c r="H699" s="23">
        <v>3</v>
      </c>
      <c r="I699" s="23"/>
      <c r="J699" s="23">
        <v>0</v>
      </c>
      <c r="K699" s="23">
        <v>0</v>
      </c>
      <c r="L699" s="41">
        <v>70510</v>
      </c>
      <c r="M699" s="27"/>
      <c r="N699" s="27">
        <v>41694</v>
      </c>
      <c r="O699" s="27">
        <v>41695</v>
      </c>
      <c r="P699" s="27">
        <v>41697</v>
      </c>
      <c r="Q699" s="42">
        <f t="shared" si="18"/>
        <v>4</v>
      </c>
      <c r="R699" s="1" t="s">
        <v>4212</v>
      </c>
      <c r="S699" s="1">
        <v>815</v>
      </c>
      <c r="T699" s="1" t="s">
        <v>3561</v>
      </c>
      <c r="U699" s="1" t="s">
        <v>3344</v>
      </c>
      <c r="V699" s="1" t="s">
        <v>4171</v>
      </c>
      <c r="W699" s="1" t="s">
        <v>4172</v>
      </c>
      <c r="X699" s="27">
        <v>41698</v>
      </c>
      <c r="Y699" s="1" t="s">
        <v>3336</v>
      </c>
    </row>
    <row r="700" spans="1:25">
      <c r="A700" s="17">
        <v>1</v>
      </c>
      <c r="B700" s="1" t="s">
        <v>505</v>
      </c>
      <c r="C700" s="1" t="s">
        <v>2284</v>
      </c>
      <c r="D700" s="1">
        <v>14058855</v>
      </c>
      <c r="E700" s="16">
        <v>5</v>
      </c>
      <c r="F700" s="1" t="s">
        <v>3331</v>
      </c>
      <c r="G700" s="1" t="s">
        <v>3337</v>
      </c>
      <c r="H700" s="23">
        <v>3</v>
      </c>
      <c r="I700" s="23"/>
      <c r="J700" s="23">
        <v>0</v>
      </c>
      <c r="K700" s="23">
        <v>0</v>
      </c>
      <c r="L700" s="41">
        <v>70505</v>
      </c>
      <c r="M700" s="27"/>
      <c r="N700" s="27">
        <v>41694</v>
      </c>
      <c r="O700" s="27">
        <v>41694</v>
      </c>
      <c r="P700" s="27">
        <v>41696</v>
      </c>
      <c r="Q700" s="42">
        <f t="shared" si="18"/>
        <v>3</v>
      </c>
      <c r="R700" s="1" t="s">
        <v>4213</v>
      </c>
      <c r="S700" s="1">
        <v>172</v>
      </c>
      <c r="T700" s="51" t="s">
        <v>3431</v>
      </c>
      <c r="U700" s="51" t="s">
        <v>3431</v>
      </c>
      <c r="V700" s="51" t="s">
        <v>3431</v>
      </c>
      <c r="W700" s="1" t="s">
        <v>3432</v>
      </c>
      <c r="X700" s="27">
        <v>41696</v>
      </c>
      <c r="Y700" s="1" t="s">
        <v>3336</v>
      </c>
    </row>
    <row r="701" spans="1:25">
      <c r="A701" s="17">
        <v>1</v>
      </c>
      <c r="B701" s="1" t="s">
        <v>506</v>
      </c>
      <c r="C701" s="1" t="s">
        <v>2285</v>
      </c>
      <c r="D701" s="1">
        <v>13501607</v>
      </c>
      <c r="E701" s="16">
        <v>1</v>
      </c>
      <c r="F701" s="1" t="s">
        <v>3331</v>
      </c>
      <c r="G701" s="1" t="s">
        <v>3332</v>
      </c>
      <c r="H701" s="23">
        <v>3</v>
      </c>
      <c r="I701" s="23"/>
      <c r="J701" s="23">
        <v>0</v>
      </c>
      <c r="K701" s="23">
        <v>0</v>
      </c>
      <c r="L701" s="41">
        <v>70490</v>
      </c>
      <c r="M701" s="27"/>
      <c r="N701" s="27">
        <v>41691</v>
      </c>
      <c r="O701" s="27">
        <v>41691</v>
      </c>
      <c r="P701" s="27">
        <v>41695</v>
      </c>
      <c r="Q701" s="42">
        <f t="shared" si="18"/>
        <v>2</v>
      </c>
      <c r="R701" s="1" t="s">
        <v>4214</v>
      </c>
      <c r="S701" s="1">
        <v>249</v>
      </c>
      <c r="T701" s="1" t="s">
        <v>4175</v>
      </c>
      <c r="U701" s="1" t="s">
        <v>3865</v>
      </c>
      <c r="V701" s="1" t="s">
        <v>3865</v>
      </c>
      <c r="W701" s="1" t="s">
        <v>3866</v>
      </c>
      <c r="X701" s="27">
        <v>41694</v>
      </c>
      <c r="Y701" s="1" t="s">
        <v>3336</v>
      </c>
    </row>
    <row r="702" spans="1:25">
      <c r="A702" s="17">
        <v>1</v>
      </c>
      <c r="B702" s="1" t="s">
        <v>507</v>
      </c>
      <c r="C702" s="1" t="s">
        <v>2286</v>
      </c>
      <c r="D702" s="1">
        <v>17026288</v>
      </c>
      <c r="E702" s="16">
        <v>3</v>
      </c>
      <c r="F702" s="1" t="s">
        <v>3331</v>
      </c>
      <c r="G702" s="1" t="s">
        <v>3332</v>
      </c>
      <c r="H702" s="23">
        <v>3</v>
      </c>
      <c r="I702" s="23"/>
      <c r="J702" s="23">
        <v>0</v>
      </c>
      <c r="K702" s="23">
        <v>0</v>
      </c>
      <c r="L702" s="41"/>
      <c r="M702" s="27"/>
      <c r="N702" s="27">
        <v>41695</v>
      </c>
      <c r="O702" s="1"/>
      <c r="P702" s="1"/>
      <c r="Q702" s="42">
        <f t="shared" si="18"/>
        <v>29782</v>
      </c>
      <c r="R702" s="1" t="s">
        <v>4215</v>
      </c>
      <c r="S702" s="1">
        <v>5765</v>
      </c>
      <c r="T702" s="1" t="s">
        <v>3512</v>
      </c>
      <c r="U702" s="1" t="s">
        <v>3354</v>
      </c>
      <c r="V702" s="1" t="s">
        <v>3354</v>
      </c>
      <c r="W702" s="1" t="s">
        <v>3385</v>
      </c>
      <c r="X702" s="27">
        <v>41695</v>
      </c>
      <c r="Y702" s="1" t="s">
        <v>3405</v>
      </c>
    </row>
    <row r="703" spans="1:25">
      <c r="A703" s="17">
        <v>1</v>
      </c>
      <c r="B703" s="1" t="s">
        <v>508</v>
      </c>
      <c r="C703" s="1" t="s">
        <v>2287</v>
      </c>
      <c r="D703" s="1">
        <v>9097804</v>
      </c>
      <c r="E703" s="16">
        <v>7</v>
      </c>
      <c r="F703" s="1" t="s">
        <v>3331</v>
      </c>
      <c r="G703" s="1" t="s">
        <v>3337</v>
      </c>
      <c r="H703" s="23">
        <v>3</v>
      </c>
      <c r="I703" s="23"/>
      <c r="J703" s="23">
        <v>0</v>
      </c>
      <c r="K703" s="23">
        <v>0</v>
      </c>
      <c r="L703" s="41">
        <v>70520</v>
      </c>
      <c r="M703" s="27"/>
      <c r="N703" s="27">
        <v>41695</v>
      </c>
      <c r="O703" s="27">
        <v>41697</v>
      </c>
      <c r="P703" s="27">
        <v>41701</v>
      </c>
      <c r="Q703" s="42">
        <f t="shared" si="18"/>
        <v>3</v>
      </c>
      <c r="R703" s="1" t="s">
        <v>4216</v>
      </c>
      <c r="S703" s="1">
        <v>1207</v>
      </c>
      <c r="T703" s="1" t="s">
        <v>3461</v>
      </c>
      <c r="U703" s="1" t="s">
        <v>3462</v>
      </c>
      <c r="V703" s="1" t="s">
        <v>3462</v>
      </c>
      <c r="W703" s="1" t="s">
        <v>3350</v>
      </c>
      <c r="X703" s="27">
        <v>41701</v>
      </c>
      <c r="Y703" s="1" t="s">
        <v>3336</v>
      </c>
    </row>
    <row r="704" spans="1:25">
      <c r="A704" s="17">
        <v>1</v>
      </c>
      <c r="B704" s="1" t="s">
        <v>509</v>
      </c>
      <c r="C704" s="1" t="s">
        <v>2288</v>
      </c>
      <c r="D704" s="1">
        <v>15504060</v>
      </c>
      <c r="E704" s="16">
        <v>2</v>
      </c>
      <c r="F704" s="1" t="s">
        <v>3331</v>
      </c>
      <c r="G704" s="1" t="s">
        <v>3332</v>
      </c>
      <c r="H704" s="23">
        <v>3</v>
      </c>
      <c r="I704" s="23"/>
      <c r="J704" s="23">
        <v>0</v>
      </c>
      <c r="K704" s="23">
        <v>0</v>
      </c>
      <c r="L704" s="41"/>
      <c r="M704" s="27"/>
      <c r="N704" s="27">
        <v>41695</v>
      </c>
      <c r="O704" s="1"/>
      <c r="P704" s="1"/>
      <c r="Q704" s="42">
        <f t="shared" si="18"/>
        <v>29782</v>
      </c>
      <c r="R704" s="1" t="s">
        <v>4217</v>
      </c>
      <c r="S704" s="1" t="s">
        <v>4218</v>
      </c>
      <c r="T704" s="1" t="s">
        <v>4219</v>
      </c>
      <c r="U704" s="1" t="s">
        <v>3431</v>
      </c>
      <c r="V704" s="1" t="s">
        <v>4220</v>
      </c>
      <c r="W704" s="1" t="s">
        <v>4221</v>
      </c>
      <c r="X704" s="27">
        <v>41695</v>
      </c>
      <c r="Y704" s="1" t="s">
        <v>3405</v>
      </c>
    </row>
    <row r="705" spans="1:25">
      <c r="A705" s="17">
        <v>1</v>
      </c>
      <c r="B705" s="1" t="s">
        <v>510</v>
      </c>
      <c r="C705" s="1" t="s">
        <v>2289</v>
      </c>
      <c r="D705" s="1">
        <v>9455395</v>
      </c>
      <c r="E705" s="16">
        <v>4</v>
      </c>
      <c r="F705" s="1" t="s">
        <v>3331</v>
      </c>
      <c r="G705" s="1" t="s">
        <v>3332</v>
      </c>
      <c r="H705" s="23">
        <v>3</v>
      </c>
      <c r="I705" s="23"/>
      <c r="J705" s="23">
        <v>0</v>
      </c>
      <c r="K705" s="23">
        <v>0</v>
      </c>
      <c r="L705" s="41">
        <v>70515</v>
      </c>
      <c r="M705" s="27"/>
      <c r="N705" s="27">
        <v>41695</v>
      </c>
      <c r="O705" s="27">
        <v>38043</v>
      </c>
      <c r="P705" s="27">
        <v>41698</v>
      </c>
      <c r="Q705" s="42">
        <f t="shared" si="18"/>
        <v>2612</v>
      </c>
      <c r="R705" s="1" t="s">
        <v>4222</v>
      </c>
      <c r="S705" s="1">
        <v>34</v>
      </c>
      <c r="T705" s="1" t="s">
        <v>3390</v>
      </c>
      <c r="U705" s="1" t="s">
        <v>3364</v>
      </c>
      <c r="V705" s="1" t="s">
        <v>3391</v>
      </c>
      <c r="W705" s="1" t="s">
        <v>3378</v>
      </c>
      <c r="X705" s="27">
        <v>41698</v>
      </c>
      <c r="Y705" s="1" t="s">
        <v>3336</v>
      </c>
    </row>
    <row r="706" spans="1:25">
      <c r="A706" s="17">
        <v>1</v>
      </c>
      <c r="B706" s="1" t="s">
        <v>511</v>
      </c>
      <c r="C706" s="1" t="s">
        <v>2290</v>
      </c>
      <c r="D706" s="1">
        <v>12471307</v>
      </c>
      <c r="E706" s="16">
        <v>2</v>
      </c>
      <c r="F706" s="1" t="s">
        <v>3331</v>
      </c>
      <c r="G706" s="1" t="s">
        <v>3332</v>
      </c>
      <c r="H706" s="23">
        <v>3</v>
      </c>
      <c r="I706" s="23"/>
      <c r="J706" s="23">
        <v>0</v>
      </c>
      <c r="K706" s="23">
        <v>0</v>
      </c>
      <c r="L706" s="41">
        <v>70520</v>
      </c>
      <c r="M706" s="27"/>
      <c r="N706" s="27">
        <v>41696</v>
      </c>
      <c r="O706" s="27">
        <v>41697</v>
      </c>
      <c r="P706" s="27">
        <v>41673</v>
      </c>
      <c r="Q706" s="42">
        <f t="shared" si="18"/>
        <v>3</v>
      </c>
      <c r="R706" s="1" t="s">
        <v>4223</v>
      </c>
      <c r="S706" s="1">
        <v>1198</v>
      </c>
      <c r="T706" s="1" t="s">
        <v>3636</v>
      </c>
      <c r="U706" s="1" t="s">
        <v>3462</v>
      </c>
      <c r="V706" s="1" t="s">
        <v>3636</v>
      </c>
      <c r="W706" s="1" t="s">
        <v>3534</v>
      </c>
      <c r="X706" s="27">
        <v>41701</v>
      </c>
      <c r="Y706" s="1" t="s">
        <v>3336</v>
      </c>
    </row>
    <row r="707" spans="1:25">
      <c r="A707" s="17">
        <v>1</v>
      </c>
      <c r="B707" s="1" t="s">
        <v>512</v>
      </c>
      <c r="C707" s="1" t="s">
        <v>2291</v>
      </c>
      <c r="D707" s="1">
        <v>11827747</v>
      </c>
      <c r="E707" s="16">
        <v>3</v>
      </c>
      <c r="F707" s="1" t="s">
        <v>3331</v>
      </c>
      <c r="G707" s="1" t="s">
        <v>3381</v>
      </c>
      <c r="H707" s="23">
        <v>3</v>
      </c>
      <c r="I707" s="23"/>
      <c r="J707" s="23">
        <v>0</v>
      </c>
      <c r="K707" s="23">
        <v>0</v>
      </c>
      <c r="L707" s="41">
        <v>70525</v>
      </c>
      <c r="M707" s="27"/>
      <c r="N707" s="27">
        <v>41697</v>
      </c>
      <c r="O707" s="27">
        <v>41698</v>
      </c>
      <c r="P707" s="27">
        <v>41702</v>
      </c>
      <c r="Q707" s="42">
        <f t="shared" si="18"/>
        <v>4</v>
      </c>
      <c r="R707" s="1" t="s">
        <v>4224</v>
      </c>
      <c r="S707" s="1">
        <v>10</v>
      </c>
      <c r="T707" s="1" t="s">
        <v>3579</v>
      </c>
      <c r="U707" s="1" t="s">
        <v>3354</v>
      </c>
      <c r="V707" s="1" t="s">
        <v>3579</v>
      </c>
      <c r="W707" s="1" t="s">
        <v>3580</v>
      </c>
      <c r="X707" s="27">
        <v>41703</v>
      </c>
      <c r="Y707" s="1" t="s">
        <v>3336</v>
      </c>
    </row>
    <row r="708" spans="1:25">
      <c r="A708" s="17">
        <v>1</v>
      </c>
      <c r="B708" s="1" t="s">
        <v>513</v>
      </c>
      <c r="C708" s="1" t="s">
        <v>2292</v>
      </c>
      <c r="D708" s="1">
        <v>6370248</v>
      </c>
      <c r="E708" s="16" t="s">
        <v>3319</v>
      </c>
      <c r="F708" s="1" t="s">
        <v>3331</v>
      </c>
      <c r="G708" s="1" t="s">
        <v>3337</v>
      </c>
      <c r="H708" s="23">
        <v>3</v>
      </c>
      <c r="I708" s="23"/>
      <c r="J708" s="23">
        <v>0</v>
      </c>
      <c r="K708" s="23">
        <v>0</v>
      </c>
      <c r="L708" s="41">
        <v>70540</v>
      </c>
      <c r="M708" s="27"/>
      <c r="N708" s="27">
        <v>41698</v>
      </c>
      <c r="O708" s="27">
        <v>41701</v>
      </c>
      <c r="P708" s="27">
        <v>41703</v>
      </c>
      <c r="Q708" s="42">
        <f t="shared" si="18"/>
        <v>3</v>
      </c>
      <c r="R708" s="1" t="s">
        <v>4225</v>
      </c>
      <c r="S708" s="1">
        <v>3298</v>
      </c>
      <c r="T708" s="1" t="s">
        <v>3358</v>
      </c>
      <c r="U708" s="11" t="s">
        <v>3334</v>
      </c>
      <c r="V708" s="11" t="s">
        <v>3358</v>
      </c>
      <c r="W708" s="1" t="s">
        <v>3335</v>
      </c>
      <c r="X708" s="27">
        <v>41703</v>
      </c>
      <c r="Y708" s="1" t="s">
        <v>3336</v>
      </c>
    </row>
    <row r="709" spans="1:25">
      <c r="A709" s="17">
        <v>1</v>
      </c>
      <c r="B709" s="1" t="s">
        <v>514</v>
      </c>
      <c r="C709" s="1" t="s">
        <v>2293</v>
      </c>
      <c r="D709" s="1">
        <v>15598948</v>
      </c>
      <c r="E709" s="16">
        <v>3</v>
      </c>
      <c r="F709" s="1" t="s">
        <v>3331</v>
      </c>
      <c r="G709" s="1" t="s">
        <v>3337</v>
      </c>
      <c r="H709" s="23">
        <v>3</v>
      </c>
      <c r="I709" s="23"/>
      <c r="J709" s="23">
        <v>0</v>
      </c>
      <c r="K709" s="23">
        <v>0</v>
      </c>
      <c r="L709" s="41">
        <v>70546</v>
      </c>
      <c r="M709" s="27"/>
      <c r="N709" s="27">
        <v>41698</v>
      </c>
      <c r="O709" s="27">
        <v>41702</v>
      </c>
      <c r="P709" s="27">
        <v>41704</v>
      </c>
      <c r="Q709" s="42">
        <f t="shared" si="18"/>
        <v>3</v>
      </c>
      <c r="R709" s="1" t="s">
        <v>4226</v>
      </c>
      <c r="S709" s="1">
        <v>320</v>
      </c>
      <c r="T709" s="1" t="s">
        <v>3349</v>
      </c>
      <c r="U709" s="1" t="s">
        <v>3344</v>
      </c>
      <c r="V709" s="1" t="s">
        <v>3344</v>
      </c>
      <c r="W709" s="1" t="s">
        <v>3716</v>
      </c>
      <c r="X709" s="27">
        <v>41704</v>
      </c>
      <c r="Y709" s="1" t="s">
        <v>3336</v>
      </c>
    </row>
    <row r="710" spans="1:25">
      <c r="A710" s="17">
        <v>1</v>
      </c>
      <c r="B710" s="1" t="s">
        <v>515</v>
      </c>
      <c r="C710" s="1" t="s">
        <v>2294</v>
      </c>
      <c r="D710" s="1">
        <v>5891800</v>
      </c>
      <c r="E710" s="16">
        <v>8</v>
      </c>
      <c r="F710" s="1" t="s">
        <v>3331</v>
      </c>
      <c r="G710" s="1" t="s">
        <v>3332</v>
      </c>
      <c r="H710" s="23">
        <v>3</v>
      </c>
      <c r="I710" s="23"/>
      <c r="J710" s="23">
        <v>0</v>
      </c>
      <c r="K710" s="23">
        <v>0</v>
      </c>
      <c r="L710" s="41">
        <v>70540</v>
      </c>
      <c r="M710" s="27"/>
      <c r="N710" s="27">
        <v>41701</v>
      </c>
      <c r="O710" s="27">
        <v>41701</v>
      </c>
      <c r="P710" s="27">
        <v>41703</v>
      </c>
      <c r="Q710" s="42">
        <f t="shared" si="18"/>
        <v>2</v>
      </c>
      <c r="R710" s="1" t="s">
        <v>4227</v>
      </c>
      <c r="S710" s="1">
        <v>962</v>
      </c>
      <c r="T710" s="1" t="s">
        <v>3358</v>
      </c>
      <c r="U710" s="11" t="s">
        <v>3334</v>
      </c>
      <c r="V710" s="11" t="s">
        <v>3358</v>
      </c>
      <c r="W710" s="1" t="s">
        <v>3335</v>
      </c>
      <c r="X710" s="27">
        <v>41702</v>
      </c>
      <c r="Y710" s="1" t="s">
        <v>3336</v>
      </c>
    </row>
    <row r="711" spans="1:25">
      <c r="A711" s="17">
        <v>1</v>
      </c>
      <c r="B711" s="1" t="s">
        <v>516</v>
      </c>
      <c r="C711" s="1" t="s">
        <v>2295</v>
      </c>
      <c r="D711" s="1">
        <v>14044220</v>
      </c>
      <c r="E711" s="16">
        <v>8</v>
      </c>
      <c r="F711" s="1" t="s">
        <v>3331</v>
      </c>
      <c r="G711" s="1" t="s">
        <v>3337</v>
      </c>
      <c r="H711" s="23">
        <v>3</v>
      </c>
      <c r="I711" s="23"/>
      <c r="J711" s="23">
        <v>0</v>
      </c>
      <c r="K711" s="23">
        <v>0</v>
      </c>
      <c r="L711" s="41">
        <v>70582</v>
      </c>
      <c r="M711" s="27"/>
      <c r="N711" s="27">
        <v>41702</v>
      </c>
      <c r="O711" s="27">
        <v>41708</v>
      </c>
      <c r="P711" s="27">
        <v>41711</v>
      </c>
      <c r="Q711" s="42">
        <f t="shared" si="18"/>
        <v>3</v>
      </c>
      <c r="R711" s="1" t="s">
        <v>4228</v>
      </c>
      <c r="S711" s="1">
        <v>1725</v>
      </c>
      <c r="T711" s="1" t="s">
        <v>3334</v>
      </c>
      <c r="U711" s="1" t="s">
        <v>3344</v>
      </c>
      <c r="V711" s="1" t="s">
        <v>3344</v>
      </c>
      <c r="W711" s="1" t="s">
        <v>3716</v>
      </c>
      <c r="X711" s="27">
        <v>41710</v>
      </c>
      <c r="Y711" s="1" t="s">
        <v>3336</v>
      </c>
    </row>
    <row r="712" spans="1:25">
      <c r="A712" s="17">
        <v>1</v>
      </c>
      <c r="B712" s="1" t="s">
        <v>517</v>
      </c>
      <c r="C712" s="1" t="s">
        <v>2295</v>
      </c>
      <c r="D712" s="1">
        <v>14044220</v>
      </c>
      <c r="E712" s="16">
        <v>8</v>
      </c>
      <c r="F712" s="1" t="s">
        <v>3331</v>
      </c>
      <c r="G712" s="1" t="s">
        <v>3337</v>
      </c>
      <c r="H712" s="23">
        <v>3</v>
      </c>
      <c r="I712" s="23"/>
      <c r="J712" s="23">
        <v>0</v>
      </c>
      <c r="K712" s="23">
        <v>0</v>
      </c>
      <c r="L712" s="41">
        <v>70582</v>
      </c>
      <c r="M712" s="27"/>
      <c r="N712" s="27">
        <v>41702</v>
      </c>
      <c r="O712" s="27">
        <v>41708</v>
      </c>
      <c r="P712" s="27">
        <v>41711</v>
      </c>
      <c r="Q712" s="42">
        <f t="shared" si="18"/>
        <v>4</v>
      </c>
      <c r="R712" s="1" t="s">
        <v>4229</v>
      </c>
      <c r="S712" s="1">
        <v>1683</v>
      </c>
      <c r="T712" s="51" t="s">
        <v>3340</v>
      </c>
      <c r="U712" s="8" t="s">
        <v>3334</v>
      </c>
      <c r="V712" s="8" t="s">
        <v>3340</v>
      </c>
      <c r="W712" s="1" t="s">
        <v>3341</v>
      </c>
      <c r="X712" s="27">
        <v>41711</v>
      </c>
      <c r="Y712" s="1" t="s">
        <v>3336</v>
      </c>
    </row>
    <row r="713" spans="1:25">
      <c r="A713" s="17">
        <v>1</v>
      </c>
      <c r="B713" s="1" t="s">
        <v>518</v>
      </c>
      <c r="C713" s="1" t="s">
        <v>2296</v>
      </c>
      <c r="D713" s="1">
        <v>9972077</v>
      </c>
      <c r="E713" s="16">
        <v>8</v>
      </c>
      <c r="F713" s="1" t="s">
        <v>3331</v>
      </c>
      <c r="G713" s="1" t="s">
        <v>3332</v>
      </c>
      <c r="H713" s="23">
        <v>3</v>
      </c>
      <c r="I713" s="23"/>
      <c r="J713" s="23">
        <v>0</v>
      </c>
      <c r="K713" s="23">
        <v>0</v>
      </c>
      <c r="L713" s="41">
        <v>70550</v>
      </c>
      <c r="M713" s="27"/>
      <c r="N713" s="27">
        <v>41702</v>
      </c>
      <c r="O713" s="27">
        <v>41703</v>
      </c>
      <c r="P713" s="27">
        <v>41705</v>
      </c>
      <c r="Q713" s="42">
        <f t="shared" si="18"/>
        <v>3</v>
      </c>
      <c r="R713" s="1" t="s">
        <v>4230</v>
      </c>
      <c r="S713" s="1">
        <v>2986</v>
      </c>
      <c r="T713" s="1" t="s">
        <v>3484</v>
      </c>
      <c r="U713" s="1" t="s">
        <v>3364</v>
      </c>
      <c r="V713" s="1" t="s">
        <v>3364</v>
      </c>
      <c r="W713" s="1" t="s">
        <v>3335</v>
      </c>
      <c r="X713" s="27">
        <v>41705</v>
      </c>
      <c r="Y713" s="1" t="s">
        <v>3336</v>
      </c>
    </row>
    <row r="714" spans="1:25">
      <c r="A714" s="17">
        <v>1</v>
      </c>
      <c r="B714" s="1" t="s">
        <v>519</v>
      </c>
      <c r="C714" s="1" t="s">
        <v>2297</v>
      </c>
      <c r="D714" s="1">
        <v>6430787</v>
      </c>
      <c r="E714" s="16">
        <v>8</v>
      </c>
      <c r="F714" s="1" t="s">
        <v>3331</v>
      </c>
      <c r="G714" s="1" t="s">
        <v>3337</v>
      </c>
      <c r="H714" s="23">
        <v>3</v>
      </c>
      <c r="I714" s="23"/>
      <c r="J714" s="23">
        <v>0</v>
      </c>
      <c r="K714" s="23">
        <v>0</v>
      </c>
      <c r="L714" s="41">
        <v>70560</v>
      </c>
      <c r="M714" s="27"/>
      <c r="N714" s="27">
        <v>41703</v>
      </c>
      <c r="O714" s="27">
        <v>41705</v>
      </c>
      <c r="P714" s="27">
        <v>41709</v>
      </c>
      <c r="Q714" s="42">
        <f t="shared" si="18"/>
        <v>3</v>
      </c>
      <c r="R714" s="1" t="s">
        <v>4231</v>
      </c>
      <c r="S714" s="1">
        <v>7738</v>
      </c>
      <c r="T714" s="1" t="s">
        <v>3358</v>
      </c>
      <c r="U714" s="11" t="s">
        <v>3334</v>
      </c>
      <c r="V714" s="11" t="s">
        <v>3358</v>
      </c>
      <c r="W714" s="1" t="s">
        <v>3335</v>
      </c>
      <c r="X714" s="27">
        <v>41709</v>
      </c>
      <c r="Y714" s="1" t="s">
        <v>3336</v>
      </c>
    </row>
    <row r="715" spans="1:25">
      <c r="A715" s="17">
        <v>1</v>
      </c>
      <c r="B715" s="1" t="s">
        <v>520</v>
      </c>
      <c r="C715" s="1" t="s">
        <v>2298</v>
      </c>
      <c r="D715" s="1">
        <v>11583239</v>
      </c>
      <c r="E715" s="16">
        <v>5</v>
      </c>
      <c r="F715" s="1" t="s">
        <v>3331</v>
      </c>
      <c r="G715" s="1" t="s">
        <v>3332</v>
      </c>
      <c r="H715" s="23">
        <v>3</v>
      </c>
      <c r="I715" s="23"/>
      <c r="J715" s="23">
        <v>0</v>
      </c>
      <c r="K715" s="23">
        <v>0</v>
      </c>
      <c r="L715" s="41"/>
      <c r="M715" s="27"/>
      <c r="N715" s="27">
        <v>41703</v>
      </c>
      <c r="O715" s="27">
        <v>41705</v>
      </c>
      <c r="P715" s="1"/>
      <c r="Q715" s="42">
        <f t="shared" si="18"/>
        <v>-29790</v>
      </c>
      <c r="R715" s="1" t="s">
        <v>4232</v>
      </c>
      <c r="S715" s="1">
        <v>4541</v>
      </c>
      <c r="T715" s="1" t="s">
        <v>3391</v>
      </c>
      <c r="U715" s="1" t="s">
        <v>3364</v>
      </c>
      <c r="V715" s="1" t="s">
        <v>3391</v>
      </c>
      <c r="W715" s="1" t="s">
        <v>3378</v>
      </c>
      <c r="X715" s="1"/>
      <c r="Y715" s="1" t="s">
        <v>3405</v>
      </c>
    </row>
    <row r="716" spans="1:25">
      <c r="A716" s="17">
        <v>1</v>
      </c>
      <c r="B716" s="1" t="s">
        <v>521</v>
      </c>
      <c r="C716" s="1" t="s">
        <v>2299</v>
      </c>
      <c r="D716" s="1">
        <v>10528373</v>
      </c>
      <c r="E716" s="16">
        <v>3</v>
      </c>
      <c r="F716" s="1" t="s">
        <v>3331</v>
      </c>
      <c r="G716" s="1" t="s">
        <v>3337</v>
      </c>
      <c r="H716" s="23">
        <v>3</v>
      </c>
      <c r="I716" s="23"/>
      <c r="J716" s="23">
        <v>0</v>
      </c>
      <c r="K716" s="23">
        <v>0</v>
      </c>
      <c r="L716" s="41">
        <v>70556</v>
      </c>
      <c r="M716" s="27"/>
      <c r="N716" s="27">
        <v>41703</v>
      </c>
      <c r="O716" s="27">
        <v>41704</v>
      </c>
      <c r="P716" s="27">
        <v>41708</v>
      </c>
      <c r="Q716" s="42">
        <f t="shared" si="18"/>
        <v>3</v>
      </c>
      <c r="R716" s="1" t="s">
        <v>4233</v>
      </c>
      <c r="S716" s="1">
        <v>280</v>
      </c>
      <c r="T716" s="1" t="s">
        <v>3461</v>
      </c>
      <c r="U716" s="1" t="s">
        <v>3462</v>
      </c>
      <c r="V716" s="1" t="s">
        <v>3462</v>
      </c>
      <c r="W716" s="1" t="s">
        <v>3350</v>
      </c>
      <c r="X716" s="27">
        <v>41708</v>
      </c>
      <c r="Y716" s="1" t="s">
        <v>3336</v>
      </c>
    </row>
    <row r="717" spans="1:25">
      <c r="A717" s="17">
        <v>1</v>
      </c>
      <c r="B717" s="1" t="s">
        <v>522</v>
      </c>
      <c r="C717" s="1" t="s">
        <v>2300</v>
      </c>
      <c r="D717" s="1">
        <v>13883240</v>
      </c>
      <c r="E717" s="16">
        <v>6</v>
      </c>
      <c r="F717" s="1" t="s">
        <v>3331</v>
      </c>
      <c r="G717" s="1" t="s">
        <v>3332</v>
      </c>
      <c r="H717" s="23">
        <v>3</v>
      </c>
      <c r="I717" s="23"/>
      <c r="J717" s="23">
        <v>0</v>
      </c>
      <c r="K717" s="23">
        <v>0</v>
      </c>
      <c r="L717" s="41">
        <v>70556</v>
      </c>
      <c r="M717" s="27"/>
      <c r="N717" s="27">
        <v>41703</v>
      </c>
      <c r="O717" s="27">
        <v>41704</v>
      </c>
      <c r="P717" s="27">
        <v>41708</v>
      </c>
      <c r="Q717" s="42">
        <f t="shared" si="18"/>
        <v>3</v>
      </c>
      <c r="R717" s="1" t="s">
        <v>4234</v>
      </c>
      <c r="S717" s="1">
        <v>374</v>
      </c>
      <c r="T717" s="1" t="s">
        <v>3348</v>
      </c>
      <c r="U717" s="8" t="s">
        <v>3349</v>
      </c>
      <c r="V717" s="1" t="s">
        <v>3348</v>
      </c>
      <c r="W717" s="1" t="s">
        <v>3350</v>
      </c>
      <c r="X717" s="27">
        <v>41708</v>
      </c>
      <c r="Y717" s="1" t="s">
        <v>3336</v>
      </c>
    </row>
    <row r="718" spans="1:25">
      <c r="A718" s="17">
        <v>1</v>
      </c>
      <c r="B718" s="1" t="s">
        <v>523</v>
      </c>
      <c r="C718" s="1" t="s">
        <v>2301</v>
      </c>
      <c r="D718" s="1">
        <v>23909076</v>
      </c>
      <c r="E718" s="128">
        <v>1</v>
      </c>
      <c r="F718" s="1" t="s">
        <v>3331</v>
      </c>
      <c r="G718" s="1" t="s">
        <v>3332</v>
      </c>
      <c r="H718" s="23">
        <v>3</v>
      </c>
      <c r="I718" s="23"/>
      <c r="J718" s="23">
        <v>0</v>
      </c>
      <c r="K718" s="23">
        <v>0</v>
      </c>
      <c r="L718" s="41">
        <v>70560</v>
      </c>
      <c r="M718" s="27"/>
      <c r="N718" s="27">
        <v>41703</v>
      </c>
      <c r="O718" s="27">
        <v>41705</v>
      </c>
      <c r="P718" s="27">
        <v>41709</v>
      </c>
      <c r="Q718" s="42">
        <f t="shared" si="18"/>
        <v>3</v>
      </c>
      <c r="R718" s="1" t="s">
        <v>4235</v>
      </c>
      <c r="S718" s="1">
        <v>5003</v>
      </c>
      <c r="T718" s="1" t="s">
        <v>3576</v>
      </c>
      <c r="U718" s="1" t="s">
        <v>3364</v>
      </c>
      <c r="V718" s="1" t="s">
        <v>3576</v>
      </c>
      <c r="W718" s="1" t="s">
        <v>3378</v>
      </c>
      <c r="X718" s="27">
        <v>41709</v>
      </c>
      <c r="Y718" s="1" t="s">
        <v>3336</v>
      </c>
    </row>
    <row r="719" spans="1:25">
      <c r="A719" s="17">
        <v>1</v>
      </c>
      <c r="B719" s="1" t="s">
        <v>524</v>
      </c>
      <c r="C719" s="1" t="s">
        <v>2302</v>
      </c>
      <c r="D719" s="1">
        <v>13049634</v>
      </c>
      <c r="E719" s="16">
        <v>2</v>
      </c>
      <c r="F719" s="1" t="s">
        <v>3331</v>
      </c>
      <c r="G719" s="1" t="s">
        <v>3332</v>
      </c>
      <c r="H719" s="23">
        <v>3</v>
      </c>
      <c r="I719" s="23"/>
      <c r="J719" s="23">
        <v>0</v>
      </c>
      <c r="K719" s="23">
        <v>0</v>
      </c>
      <c r="L719" s="41">
        <v>70593</v>
      </c>
      <c r="M719" s="27"/>
      <c r="N719" s="27">
        <v>41703</v>
      </c>
      <c r="O719" s="27">
        <v>41709</v>
      </c>
      <c r="P719" s="27">
        <v>41712</v>
      </c>
      <c r="Q719" s="42">
        <f t="shared" si="18"/>
        <v>4</v>
      </c>
      <c r="R719" s="1" t="s">
        <v>4236</v>
      </c>
      <c r="S719" s="1">
        <v>129</v>
      </c>
      <c r="T719" s="1" t="s">
        <v>3365</v>
      </c>
      <c r="U719" s="11" t="s">
        <v>3334</v>
      </c>
      <c r="V719" s="1" t="s">
        <v>3365</v>
      </c>
      <c r="W719" s="1" t="s">
        <v>3366</v>
      </c>
      <c r="X719" s="27">
        <v>41712</v>
      </c>
      <c r="Y719" s="1" t="s">
        <v>3336</v>
      </c>
    </row>
    <row r="720" spans="1:25">
      <c r="A720" s="17">
        <v>1</v>
      </c>
      <c r="B720" s="1" t="s">
        <v>525</v>
      </c>
      <c r="C720" s="1" t="s">
        <v>2303</v>
      </c>
      <c r="D720" s="1">
        <v>13048839</v>
      </c>
      <c r="E720" s="16">
        <v>0</v>
      </c>
      <c r="F720" s="1" t="s">
        <v>3331</v>
      </c>
      <c r="G720" s="1" t="s">
        <v>3337</v>
      </c>
      <c r="H720" s="23">
        <v>3</v>
      </c>
      <c r="I720" s="23"/>
      <c r="J720" s="23">
        <v>0</v>
      </c>
      <c r="K720" s="23">
        <v>0</v>
      </c>
      <c r="L720" s="41">
        <v>70582</v>
      </c>
      <c r="M720" s="27"/>
      <c r="N720" s="27">
        <v>41704</v>
      </c>
      <c r="O720" s="27">
        <v>41708</v>
      </c>
      <c r="P720" s="27">
        <v>41711</v>
      </c>
      <c r="Q720" s="42">
        <f t="shared" si="18"/>
        <v>4</v>
      </c>
      <c r="R720" s="1" t="s">
        <v>4237</v>
      </c>
      <c r="S720" s="1">
        <v>870</v>
      </c>
      <c r="T720" s="1" t="s">
        <v>3349</v>
      </c>
      <c r="U720" s="1" t="s">
        <v>3344</v>
      </c>
      <c r="V720" s="1" t="s">
        <v>3344</v>
      </c>
      <c r="W720" s="1" t="s">
        <v>3716</v>
      </c>
      <c r="X720" s="27">
        <v>41711</v>
      </c>
      <c r="Y720" s="1" t="s">
        <v>3336</v>
      </c>
    </row>
    <row r="721" spans="1:25">
      <c r="A721" s="17">
        <v>1</v>
      </c>
      <c r="B721" s="1" t="s">
        <v>526</v>
      </c>
      <c r="C721" s="1" t="s">
        <v>2304</v>
      </c>
      <c r="D721" s="1">
        <v>8430441</v>
      </c>
      <c r="E721" s="16">
        <v>1</v>
      </c>
      <c r="F721" s="1" t="s">
        <v>3331</v>
      </c>
      <c r="G721" s="1" t="s">
        <v>3337</v>
      </c>
      <c r="H721" s="23">
        <v>3</v>
      </c>
      <c r="I721" s="23"/>
      <c r="J721" s="23">
        <v>0</v>
      </c>
      <c r="K721" s="23">
        <v>0</v>
      </c>
      <c r="L721" s="41">
        <v>70627</v>
      </c>
      <c r="M721" s="27"/>
      <c r="N721" s="27">
        <v>41704</v>
      </c>
      <c r="O721" s="27">
        <v>41712</v>
      </c>
      <c r="P721" s="27">
        <v>41716</v>
      </c>
      <c r="Q721" s="42">
        <f t="shared" si="18"/>
        <v>3</v>
      </c>
      <c r="R721" s="1" t="s">
        <v>4238</v>
      </c>
      <c r="S721" s="1">
        <v>24</v>
      </c>
      <c r="T721" s="1" t="s">
        <v>3358</v>
      </c>
      <c r="U721" s="11" t="s">
        <v>3334</v>
      </c>
      <c r="V721" s="11" t="s">
        <v>3358</v>
      </c>
      <c r="W721" s="1" t="s">
        <v>3335</v>
      </c>
      <c r="X721" s="27">
        <v>41716</v>
      </c>
      <c r="Y721" s="1" t="s">
        <v>3336</v>
      </c>
    </row>
    <row r="722" spans="1:25">
      <c r="A722" s="17">
        <v>1</v>
      </c>
      <c r="B722" s="1" t="s">
        <v>527</v>
      </c>
      <c r="C722" s="1" t="s">
        <v>2305</v>
      </c>
      <c r="D722" s="1">
        <v>10885999</v>
      </c>
      <c r="E722" s="16">
        <v>7</v>
      </c>
      <c r="F722" s="1" t="s">
        <v>3331</v>
      </c>
      <c r="G722" s="1" t="s">
        <v>3381</v>
      </c>
      <c r="H722" s="23">
        <v>3</v>
      </c>
      <c r="I722" s="23"/>
      <c r="J722" s="23">
        <v>0</v>
      </c>
      <c r="K722" s="23">
        <v>0</v>
      </c>
      <c r="L722" s="41">
        <v>70696</v>
      </c>
      <c r="M722" s="27"/>
      <c r="N722" s="27">
        <v>41718</v>
      </c>
      <c r="O722" s="27">
        <v>41718</v>
      </c>
      <c r="P722" s="27">
        <v>41753</v>
      </c>
      <c r="Q722" s="42">
        <f t="shared" si="18"/>
        <v>4</v>
      </c>
      <c r="R722" s="1" t="s">
        <v>4239</v>
      </c>
      <c r="S722" s="1">
        <v>7</v>
      </c>
      <c r="T722" s="1" t="s">
        <v>3883</v>
      </c>
      <c r="U722" s="1" t="s">
        <v>3354</v>
      </c>
      <c r="V722" s="1" t="s">
        <v>3400</v>
      </c>
      <c r="W722" s="1" t="s">
        <v>3355</v>
      </c>
      <c r="X722" s="27">
        <v>41723</v>
      </c>
      <c r="Y722" s="1" t="s">
        <v>3336</v>
      </c>
    </row>
    <row r="723" spans="1:25">
      <c r="A723" s="17">
        <v>1</v>
      </c>
      <c r="B723" s="1" t="s">
        <v>528</v>
      </c>
      <c r="C723" s="1" t="s">
        <v>2306</v>
      </c>
      <c r="D723" s="1">
        <v>23994083</v>
      </c>
      <c r="E723" s="16">
        <v>8</v>
      </c>
      <c r="F723" s="1" t="s">
        <v>3331</v>
      </c>
      <c r="G723" s="1" t="s">
        <v>3337</v>
      </c>
      <c r="H723" s="23">
        <v>3</v>
      </c>
      <c r="I723" s="23"/>
      <c r="J723" s="23">
        <v>0</v>
      </c>
      <c r="K723" s="23">
        <v>0</v>
      </c>
      <c r="L723" s="41">
        <v>70593</v>
      </c>
      <c r="M723" s="27"/>
      <c r="N723" s="27">
        <v>41705</v>
      </c>
      <c r="O723" s="27">
        <v>41709</v>
      </c>
      <c r="P723" s="27">
        <v>41712</v>
      </c>
      <c r="Q723" s="42">
        <f t="shared" si="18"/>
        <v>4</v>
      </c>
      <c r="R723" s="1" t="s">
        <v>4240</v>
      </c>
      <c r="S723" s="1">
        <v>560</v>
      </c>
      <c r="T723" s="1" t="s">
        <v>3561</v>
      </c>
      <c r="U723" s="1" t="s">
        <v>4241</v>
      </c>
      <c r="V723" s="1" t="s">
        <v>4241</v>
      </c>
      <c r="W723" s="1" t="s">
        <v>3341</v>
      </c>
      <c r="X723" s="27">
        <v>41712</v>
      </c>
      <c r="Y723" s="1" t="s">
        <v>3336</v>
      </c>
    </row>
    <row r="724" spans="1:25">
      <c r="A724" s="17">
        <v>1</v>
      </c>
      <c r="B724" s="1" t="s">
        <v>529</v>
      </c>
      <c r="C724" s="1" t="s">
        <v>2307</v>
      </c>
      <c r="D724" s="1">
        <v>8098644</v>
      </c>
      <c r="E724" s="16">
        <v>0</v>
      </c>
      <c r="F724" s="1" t="s">
        <v>3331</v>
      </c>
      <c r="G724" s="1" t="s">
        <v>3337</v>
      </c>
      <c r="H724" s="23">
        <v>3</v>
      </c>
      <c r="I724" s="23"/>
      <c r="J724" s="23">
        <v>0</v>
      </c>
      <c r="K724" s="23">
        <v>0</v>
      </c>
      <c r="L724" s="41">
        <v>70560</v>
      </c>
      <c r="M724" s="27"/>
      <c r="N724" s="27">
        <v>41705</v>
      </c>
      <c r="O724" s="27">
        <v>41705</v>
      </c>
      <c r="P724" s="27">
        <v>41709</v>
      </c>
      <c r="Q724" s="42">
        <f t="shared" si="18"/>
        <v>3</v>
      </c>
      <c r="R724" s="1" t="s">
        <v>4242</v>
      </c>
      <c r="S724" s="1">
        <v>1715</v>
      </c>
      <c r="T724" s="1" t="s">
        <v>3437</v>
      </c>
      <c r="U724" s="1" t="s">
        <v>3431</v>
      </c>
      <c r="V724" s="1" t="s">
        <v>3431</v>
      </c>
      <c r="W724" s="1" t="s">
        <v>3432</v>
      </c>
      <c r="X724" s="27">
        <v>41709</v>
      </c>
      <c r="Y724" s="1" t="s">
        <v>3336</v>
      </c>
    </row>
    <row r="725" spans="1:25">
      <c r="A725" s="17">
        <v>1</v>
      </c>
      <c r="B725" s="1" t="s">
        <v>530</v>
      </c>
      <c r="C725" s="1" t="s">
        <v>2308</v>
      </c>
      <c r="D725" s="1">
        <v>12653477</v>
      </c>
      <c r="E725" s="16">
        <v>9</v>
      </c>
      <c r="F725" s="1" t="s">
        <v>3331</v>
      </c>
      <c r="G725" s="1" t="s">
        <v>3332</v>
      </c>
      <c r="H725" s="23">
        <v>3</v>
      </c>
      <c r="I725" s="23"/>
      <c r="J725" s="23">
        <v>0</v>
      </c>
      <c r="K725" s="23">
        <v>0</v>
      </c>
      <c r="L725" s="41">
        <v>70605</v>
      </c>
      <c r="M725" s="27"/>
      <c r="N725" s="27">
        <v>41708</v>
      </c>
      <c r="O725" s="27">
        <v>41710</v>
      </c>
      <c r="P725" s="27">
        <v>41715</v>
      </c>
      <c r="Q725" s="42">
        <f t="shared" si="18"/>
        <v>3</v>
      </c>
      <c r="R725" s="1" t="s">
        <v>4243</v>
      </c>
      <c r="S725" s="1">
        <v>1341</v>
      </c>
      <c r="T725" s="1" t="s">
        <v>3497</v>
      </c>
      <c r="U725" s="1" t="s">
        <v>4241</v>
      </c>
      <c r="V725" s="1" t="s">
        <v>4241</v>
      </c>
      <c r="W725" s="1" t="s">
        <v>3341</v>
      </c>
      <c r="X725" s="27">
        <v>41712</v>
      </c>
      <c r="Y725" s="1" t="s">
        <v>3336</v>
      </c>
    </row>
    <row r="726" spans="1:25">
      <c r="A726" s="17">
        <v>1</v>
      </c>
      <c r="B726" s="1" t="s">
        <v>531</v>
      </c>
      <c r="C726" s="1" t="s">
        <v>2309</v>
      </c>
      <c r="D726" s="1">
        <v>8819218</v>
      </c>
      <c r="E726" s="16">
        <v>4</v>
      </c>
      <c r="F726" s="1" t="s">
        <v>3331</v>
      </c>
      <c r="G726" s="1" t="s">
        <v>3337</v>
      </c>
      <c r="H726" s="23">
        <v>3</v>
      </c>
      <c r="I726" s="23"/>
      <c r="J726" s="23">
        <v>0</v>
      </c>
      <c r="K726" s="23">
        <v>0</v>
      </c>
      <c r="L726" s="41">
        <v>70605</v>
      </c>
      <c r="M726" s="27"/>
      <c r="N726" s="27">
        <v>41708</v>
      </c>
      <c r="O726" s="27">
        <v>41710</v>
      </c>
      <c r="P726" s="27">
        <v>41715</v>
      </c>
      <c r="Q726" s="42">
        <f t="shared" si="18"/>
        <v>4</v>
      </c>
      <c r="R726" s="1" t="s">
        <v>4244</v>
      </c>
      <c r="S726" s="1">
        <v>6444</v>
      </c>
      <c r="T726" s="1" t="s">
        <v>3358</v>
      </c>
      <c r="U726" s="11" t="s">
        <v>3334</v>
      </c>
      <c r="V726" s="11" t="s">
        <v>3358</v>
      </c>
      <c r="W726" s="1" t="s">
        <v>3335</v>
      </c>
      <c r="X726" s="27">
        <v>41715</v>
      </c>
      <c r="Y726" s="1" t="s">
        <v>3336</v>
      </c>
    </row>
    <row r="727" spans="1:25">
      <c r="A727" s="17">
        <v>1</v>
      </c>
      <c r="B727" s="1" t="s">
        <v>532</v>
      </c>
      <c r="C727" s="1" t="s">
        <v>2310</v>
      </c>
      <c r="D727" s="1">
        <v>12117753</v>
      </c>
      <c r="E727" s="16">
        <v>6</v>
      </c>
      <c r="F727" s="1" t="s">
        <v>3331</v>
      </c>
      <c r="G727" s="1" t="s">
        <v>3337</v>
      </c>
      <c r="H727" s="23">
        <v>3</v>
      </c>
      <c r="I727" s="23"/>
      <c r="J727" s="23">
        <v>0</v>
      </c>
      <c r="K727" s="23">
        <v>0</v>
      </c>
      <c r="L727" s="41">
        <v>70616</v>
      </c>
      <c r="M727" s="27"/>
      <c r="N727" s="27">
        <v>41708</v>
      </c>
      <c r="O727" s="27">
        <v>41711</v>
      </c>
      <c r="P727" s="27">
        <v>41716</v>
      </c>
      <c r="Q727" s="42">
        <f t="shared" si="18"/>
        <v>3</v>
      </c>
      <c r="R727" s="1" t="s">
        <v>4245</v>
      </c>
      <c r="S727" s="1">
        <v>194</v>
      </c>
      <c r="T727" s="51" t="s">
        <v>3396</v>
      </c>
      <c r="U727" s="8" t="s">
        <v>3334</v>
      </c>
      <c r="V727" s="51" t="s">
        <v>3396</v>
      </c>
      <c r="W727" s="1" t="s">
        <v>3385</v>
      </c>
      <c r="X727" s="27">
        <v>41715</v>
      </c>
      <c r="Y727" s="1" t="s">
        <v>3336</v>
      </c>
    </row>
    <row r="728" spans="1:25">
      <c r="A728" s="17">
        <v>1</v>
      </c>
      <c r="B728" s="1" t="s">
        <v>533</v>
      </c>
      <c r="C728" s="1" t="s">
        <v>2311</v>
      </c>
      <c r="D728" s="1">
        <v>7891440</v>
      </c>
      <c r="E728" s="16">
        <v>8</v>
      </c>
      <c r="F728" s="1" t="s">
        <v>3331</v>
      </c>
      <c r="G728" s="1" t="s">
        <v>3337</v>
      </c>
      <c r="H728" s="23">
        <v>3</v>
      </c>
      <c r="I728" s="23"/>
      <c r="J728" s="23">
        <v>0</v>
      </c>
      <c r="K728" s="23">
        <v>0</v>
      </c>
      <c r="L728" s="41">
        <v>70605</v>
      </c>
      <c r="M728" s="27"/>
      <c r="N728" s="27">
        <v>41709</v>
      </c>
      <c r="O728" s="27">
        <v>41710</v>
      </c>
      <c r="P728" s="27">
        <v>41716</v>
      </c>
      <c r="Q728" s="42">
        <f t="shared" ref="Q728:Q791" si="19">NETWORKDAYS(O728,X728)</f>
        <v>3</v>
      </c>
      <c r="R728" s="1" t="s">
        <v>4246</v>
      </c>
      <c r="S728" s="1">
        <v>1193</v>
      </c>
      <c r="T728" s="1" t="s">
        <v>3484</v>
      </c>
      <c r="U728" s="1" t="s">
        <v>3364</v>
      </c>
      <c r="V728" s="1" t="s">
        <v>3364</v>
      </c>
      <c r="W728" s="1" t="s">
        <v>3335</v>
      </c>
      <c r="X728" s="27">
        <v>41712</v>
      </c>
      <c r="Y728" s="1" t="s">
        <v>3336</v>
      </c>
    </row>
    <row r="729" spans="1:25">
      <c r="A729" s="17">
        <v>1</v>
      </c>
      <c r="B729" s="1" t="s">
        <v>534</v>
      </c>
      <c r="C729" s="1" t="s">
        <v>2312</v>
      </c>
      <c r="D729" s="1">
        <v>17982407</v>
      </c>
      <c r="E729" s="16">
        <v>8</v>
      </c>
      <c r="F729" s="1" t="s">
        <v>3331</v>
      </c>
      <c r="G729" s="1" t="s">
        <v>3332</v>
      </c>
      <c r="H729" s="23">
        <v>3</v>
      </c>
      <c r="I729" s="23"/>
      <c r="J729" s="23">
        <v>0</v>
      </c>
      <c r="K729" s="23">
        <v>0</v>
      </c>
      <c r="L729" s="41">
        <v>70616</v>
      </c>
      <c r="M729" s="27"/>
      <c r="N729" s="27">
        <v>41709</v>
      </c>
      <c r="O729" s="27">
        <v>41711</v>
      </c>
      <c r="P729" s="27">
        <v>41716</v>
      </c>
      <c r="Q729" s="42">
        <f t="shared" si="19"/>
        <v>3</v>
      </c>
      <c r="R729" s="1" t="s">
        <v>4247</v>
      </c>
      <c r="S729" s="1"/>
      <c r="T729" s="1" t="s">
        <v>3563</v>
      </c>
      <c r="U729" s="1" t="s">
        <v>3462</v>
      </c>
      <c r="V729" s="1" t="s">
        <v>3563</v>
      </c>
      <c r="W729" s="1" t="s">
        <v>3564</v>
      </c>
      <c r="X729" s="27">
        <v>41715</v>
      </c>
      <c r="Y729" s="1" t="s">
        <v>3336</v>
      </c>
    </row>
    <row r="730" spans="1:25">
      <c r="A730" s="17">
        <v>1</v>
      </c>
      <c r="B730" s="1" t="s">
        <v>535</v>
      </c>
      <c r="C730" s="1" t="s">
        <v>2313</v>
      </c>
      <c r="D730" s="1">
        <v>10139644</v>
      </c>
      <c r="E730" s="16">
        <v>4</v>
      </c>
      <c r="F730" s="1" t="s">
        <v>3331</v>
      </c>
      <c r="G730" s="1" t="s">
        <v>3332</v>
      </c>
      <c r="H730" s="23">
        <v>3</v>
      </c>
      <c r="I730" s="23"/>
      <c r="J730" s="23">
        <v>0</v>
      </c>
      <c r="K730" s="23">
        <v>0</v>
      </c>
      <c r="L730" s="41">
        <v>70605</v>
      </c>
      <c r="M730" s="27"/>
      <c r="N730" s="27">
        <v>41709</v>
      </c>
      <c r="O730" s="27">
        <v>41710</v>
      </c>
      <c r="P730" s="27">
        <v>41715</v>
      </c>
      <c r="Q730" s="42">
        <f t="shared" si="19"/>
        <v>3</v>
      </c>
      <c r="R730" s="1" t="s">
        <v>4248</v>
      </c>
      <c r="S730" s="1">
        <v>389</v>
      </c>
      <c r="T730" s="51" t="s">
        <v>3431</v>
      </c>
      <c r="U730" s="51" t="s">
        <v>3431</v>
      </c>
      <c r="V730" s="51" t="s">
        <v>3431</v>
      </c>
      <c r="W730" s="1" t="s">
        <v>3432</v>
      </c>
      <c r="X730" s="27">
        <v>41712</v>
      </c>
      <c r="Y730" s="1" t="s">
        <v>3336</v>
      </c>
    </row>
    <row r="731" spans="1:25">
      <c r="A731" s="17">
        <v>1</v>
      </c>
      <c r="B731" s="1" t="s">
        <v>536</v>
      </c>
      <c r="C731" s="1" t="s">
        <v>2314</v>
      </c>
      <c r="D731" s="1">
        <v>12470678</v>
      </c>
      <c r="E731" s="16">
        <v>5</v>
      </c>
      <c r="F731" s="1" t="s">
        <v>3331</v>
      </c>
      <c r="G731" s="1" t="s">
        <v>3332</v>
      </c>
      <c r="H731" s="23">
        <v>3</v>
      </c>
      <c r="I731" s="23"/>
      <c r="J731" s="23">
        <v>0</v>
      </c>
      <c r="K731" s="23">
        <v>0</v>
      </c>
      <c r="L731" s="41">
        <v>70627</v>
      </c>
      <c r="M731" s="27"/>
      <c r="N731" s="27">
        <v>41710</v>
      </c>
      <c r="O731" s="27">
        <v>41712</v>
      </c>
      <c r="P731" s="27">
        <v>41716</v>
      </c>
      <c r="Q731" s="42">
        <f t="shared" si="19"/>
        <v>3</v>
      </c>
      <c r="R731" s="1" t="s">
        <v>4249</v>
      </c>
      <c r="S731" s="1">
        <v>12</v>
      </c>
      <c r="T731" s="1" t="s">
        <v>3363</v>
      </c>
      <c r="U731" s="1" t="s">
        <v>3364</v>
      </c>
      <c r="V731" s="1" t="s">
        <v>3365</v>
      </c>
      <c r="W731" s="1" t="s">
        <v>3366</v>
      </c>
      <c r="X731" s="27">
        <v>41716</v>
      </c>
      <c r="Y731" s="1" t="s">
        <v>3336</v>
      </c>
    </row>
    <row r="732" spans="1:25">
      <c r="A732" s="17">
        <v>1</v>
      </c>
      <c r="B732" s="1" t="s">
        <v>537</v>
      </c>
      <c r="C732" s="1" t="s">
        <v>2315</v>
      </c>
      <c r="D732" s="1">
        <v>8765127</v>
      </c>
      <c r="E732" s="16">
        <v>4</v>
      </c>
      <c r="F732" s="1" t="s">
        <v>3331</v>
      </c>
      <c r="G732" s="1" t="s">
        <v>3337</v>
      </c>
      <c r="H732" s="23">
        <v>3</v>
      </c>
      <c r="I732" s="23"/>
      <c r="J732" s="23">
        <v>0</v>
      </c>
      <c r="K732" s="23">
        <v>0</v>
      </c>
      <c r="L732" s="41">
        <v>70627</v>
      </c>
      <c r="M732" s="27"/>
      <c r="N732" s="27">
        <v>41710</v>
      </c>
      <c r="O732" s="27">
        <v>41712</v>
      </c>
      <c r="P732" s="27">
        <v>41716</v>
      </c>
      <c r="Q732" s="42">
        <f t="shared" si="19"/>
        <v>4</v>
      </c>
      <c r="R732" s="1" t="s">
        <v>4250</v>
      </c>
      <c r="S732" s="1">
        <v>13167</v>
      </c>
      <c r="T732" s="1" t="s">
        <v>3358</v>
      </c>
      <c r="U732" s="11" t="s">
        <v>3334</v>
      </c>
      <c r="V732" s="11" t="s">
        <v>3358</v>
      </c>
      <c r="W732" s="1" t="s">
        <v>3335</v>
      </c>
      <c r="X732" s="27">
        <v>41717</v>
      </c>
      <c r="Y732" s="1" t="s">
        <v>3336</v>
      </c>
    </row>
    <row r="733" spans="1:25">
      <c r="A733" s="17">
        <v>1</v>
      </c>
      <c r="B733" s="1" t="s">
        <v>538</v>
      </c>
      <c r="C733" s="1" t="s">
        <v>2316</v>
      </c>
      <c r="D733" s="1">
        <v>16415291</v>
      </c>
      <c r="E733" s="16" t="s">
        <v>3319</v>
      </c>
      <c r="F733" s="1" t="s">
        <v>3331</v>
      </c>
      <c r="G733" s="1" t="s">
        <v>3332</v>
      </c>
      <c r="H733" s="23">
        <v>3</v>
      </c>
      <c r="I733" s="23"/>
      <c r="J733" s="23">
        <v>0</v>
      </c>
      <c r="K733" s="23">
        <v>0</v>
      </c>
      <c r="L733" s="41"/>
      <c r="M733" s="27"/>
      <c r="N733" s="27">
        <v>41710</v>
      </c>
      <c r="O733" s="1"/>
      <c r="P733" s="1"/>
      <c r="Q733" s="42">
        <f t="shared" si="19"/>
        <v>0</v>
      </c>
      <c r="R733" s="1" t="s">
        <v>4251</v>
      </c>
      <c r="S733" s="1">
        <v>2209</v>
      </c>
      <c r="T733" s="1" t="s">
        <v>4252</v>
      </c>
      <c r="U733" s="1"/>
      <c r="V733" s="1"/>
      <c r="W733" s="1"/>
      <c r="X733" s="1"/>
      <c r="Y733" s="1" t="s">
        <v>3405</v>
      </c>
    </row>
    <row r="734" spans="1:25">
      <c r="A734" s="17">
        <v>1</v>
      </c>
      <c r="B734" s="1" t="s">
        <v>539</v>
      </c>
      <c r="C734" s="1" t="s">
        <v>2317</v>
      </c>
      <c r="D734" s="1">
        <v>8093017</v>
      </c>
      <c r="E734" s="16">
        <v>8</v>
      </c>
      <c r="F734" s="1" t="s">
        <v>3331</v>
      </c>
      <c r="G734" s="1" t="s">
        <v>3332</v>
      </c>
      <c r="H734" s="23">
        <v>3</v>
      </c>
      <c r="I734" s="23"/>
      <c r="J734" s="23">
        <v>0</v>
      </c>
      <c r="K734" s="23">
        <v>0</v>
      </c>
      <c r="L734" s="41">
        <v>70661</v>
      </c>
      <c r="M734" s="27"/>
      <c r="N734" s="27">
        <v>41711</v>
      </c>
      <c r="O734" s="27">
        <v>41715</v>
      </c>
      <c r="P734" s="27">
        <v>41717</v>
      </c>
      <c r="Q734" s="42">
        <f t="shared" si="19"/>
        <v>5</v>
      </c>
      <c r="R734" s="1" t="s">
        <v>4253</v>
      </c>
      <c r="S734" s="1">
        <v>5957</v>
      </c>
      <c r="T734" s="1" t="s">
        <v>3461</v>
      </c>
      <c r="U734" s="1" t="s">
        <v>3462</v>
      </c>
      <c r="V734" s="1" t="s">
        <v>3462</v>
      </c>
      <c r="W734" s="1" t="s">
        <v>3350</v>
      </c>
      <c r="X734" s="27">
        <v>41719</v>
      </c>
      <c r="Y734" s="1" t="s">
        <v>3336</v>
      </c>
    </row>
    <row r="735" spans="1:25">
      <c r="A735" s="17">
        <v>1</v>
      </c>
      <c r="B735" s="1" t="s">
        <v>540</v>
      </c>
      <c r="C735" s="1" t="s">
        <v>2318</v>
      </c>
      <c r="D735" s="1">
        <v>13713552</v>
      </c>
      <c r="E735" s="16">
        <v>3</v>
      </c>
      <c r="F735" s="1" t="s">
        <v>3331</v>
      </c>
      <c r="G735" s="1" t="s">
        <v>3332</v>
      </c>
      <c r="H735" s="23">
        <v>3</v>
      </c>
      <c r="I735" s="23"/>
      <c r="J735" s="23">
        <v>0</v>
      </c>
      <c r="K735" s="23">
        <v>0</v>
      </c>
      <c r="L735" s="41">
        <v>70661</v>
      </c>
      <c r="M735" s="27"/>
      <c r="N735" s="27">
        <v>41711</v>
      </c>
      <c r="O735" s="27">
        <v>41715</v>
      </c>
      <c r="P735" s="27">
        <v>41717</v>
      </c>
      <c r="Q735" s="42">
        <f t="shared" si="19"/>
        <v>5</v>
      </c>
      <c r="R735" s="1" t="s">
        <v>4254</v>
      </c>
      <c r="S735" s="1">
        <v>146</v>
      </c>
      <c r="T735" s="1" t="s">
        <v>3348</v>
      </c>
      <c r="U735" s="8" t="s">
        <v>3349</v>
      </c>
      <c r="V735" s="1" t="s">
        <v>3348</v>
      </c>
      <c r="W735" s="1" t="s">
        <v>3350</v>
      </c>
      <c r="X735" s="27">
        <v>41719</v>
      </c>
      <c r="Y735" s="1" t="s">
        <v>3336</v>
      </c>
    </row>
    <row r="736" spans="1:25">
      <c r="A736" s="17">
        <v>1</v>
      </c>
      <c r="B736" s="1" t="s">
        <v>541</v>
      </c>
      <c r="C736" s="1" t="s">
        <v>2319</v>
      </c>
      <c r="D736" s="1">
        <v>12902843</v>
      </c>
      <c r="E736" s="16">
        <v>2</v>
      </c>
      <c r="F736" s="1" t="s">
        <v>3331</v>
      </c>
      <c r="G736" s="1" t="s">
        <v>3332</v>
      </c>
      <c r="H736" s="23">
        <v>3</v>
      </c>
      <c r="I736" s="23"/>
      <c r="J736" s="23">
        <v>0</v>
      </c>
      <c r="K736" s="23">
        <v>0</v>
      </c>
      <c r="L736" s="41">
        <v>70616</v>
      </c>
      <c r="M736" s="27"/>
      <c r="N736" s="27">
        <v>41711</v>
      </c>
      <c r="O736" s="27">
        <v>41711</v>
      </c>
      <c r="P736" s="27">
        <v>41715</v>
      </c>
      <c r="Q736" s="42">
        <f t="shared" si="19"/>
        <v>3</v>
      </c>
      <c r="R736" s="1" t="s">
        <v>4255</v>
      </c>
      <c r="S736" s="1">
        <v>1180</v>
      </c>
      <c r="T736" s="1" t="s">
        <v>3636</v>
      </c>
      <c r="U736" s="1" t="s">
        <v>3462</v>
      </c>
      <c r="V736" s="1" t="s">
        <v>3636</v>
      </c>
      <c r="W736" s="1" t="s">
        <v>3534</v>
      </c>
      <c r="X736" s="27">
        <v>41715</v>
      </c>
      <c r="Y736" s="1" t="s">
        <v>3336</v>
      </c>
    </row>
    <row r="737" spans="1:25">
      <c r="A737" s="17">
        <v>1</v>
      </c>
      <c r="B737" s="1" t="s">
        <v>542</v>
      </c>
      <c r="C737" s="1" t="s">
        <v>2320</v>
      </c>
      <c r="D737" s="1">
        <v>10821951</v>
      </c>
      <c r="E737" s="16">
        <v>3</v>
      </c>
      <c r="F737" s="1" t="s">
        <v>3331</v>
      </c>
      <c r="G737" s="1" t="s">
        <v>3332</v>
      </c>
      <c r="H737" s="23">
        <v>3</v>
      </c>
      <c r="I737" s="23"/>
      <c r="J737" s="23">
        <v>0</v>
      </c>
      <c r="K737" s="23">
        <v>0</v>
      </c>
      <c r="L737" s="41">
        <v>70673</v>
      </c>
      <c r="M737" s="27"/>
      <c r="N737" s="27">
        <v>41715</v>
      </c>
      <c r="O737" s="27">
        <v>41716</v>
      </c>
      <c r="P737" s="27">
        <v>41718</v>
      </c>
      <c r="Q737" s="42">
        <f t="shared" si="19"/>
        <v>5</v>
      </c>
      <c r="R737" s="1" t="s">
        <v>4256</v>
      </c>
      <c r="S737" s="1">
        <v>10524</v>
      </c>
      <c r="T737" s="1" t="s">
        <v>3533</v>
      </c>
      <c r="U737" s="1" t="s">
        <v>3462</v>
      </c>
      <c r="V737" s="8" t="s">
        <v>3533</v>
      </c>
      <c r="W737" s="1" t="s">
        <v>3534</v>
      </c>
      <c r="X737" s="27">
        <v>41722</v>
      </c>
      <c r="Y737" s="1" t="s">
        <v>3336</v>
      </c>
    </row>
    <row r="738" spans="1:25">
      <c r="A738" s="17">
        <v>1</v>
      </c>
      <c r="B738" s="1" t="s">
        <v>543</v>
      </c>
      <c r="C738" s="1" t="s">
        <v>2321</v>
      </c>
      <c r="D738" s="1">
        <v>24173921</v>
      </c>
      <c r="E738" s="16" t="s">
        <v>3319</v>
      </c>
      <c r="F738" s="1" t="s">
        <v>3331</v>
      </c>
      <c r="G738" s="1" t="s">
        <v>3337</v>
      </c>
      <c r="H738" s="23">
        <v>3</v>
      </c>
      <c r="I738" s="23"/>
      <c r="J738" s="23">
        <v>0</v>
      </c>
      <c r="K738" s="23">
        <v>0</v>
      </c>
      <c r="L738" s="41">
        <v>70661</v>
      </c>
      <c r="M738" s="27"/>
      <c r="N738" s="27">
        <v>41715</v>
      </c>
      <c r="O738" s="27">
        <v>41715</v>
      </c>
      <c r="P738" s="27">
        <v>41717</v>
      </c>
      <c r="Q738" s="42">
        <f t="shared" si="19"/>
        <v>2</v>
      </c>
      <c r="R738" s="1" t="s">
        <v>4257</v>
      </c>
      <c r="S738" s="1">
        <v>2963</v>
      </c>
      <c r="T738" s="1" t="s">
        <v>3484</v>
      </c>
      <c r="U738" s="1" t="s">
        <v>3364</v>
      </c>
      <c r="V738" s="1" t="s">
        <v>3364</v>
      </c>
      <c r="W738" s="1" t="s">
        <v>3335</v>
      </c>
      <c r="X738" s="27">
        <v>41716</v>
      </c>
      <c r="Y738" s="1" t="s">
        <v>3336</v>
      </c>
    </row>
    <row r="739" spans="1:25">
      <c r="A739" s="17">
        <v>1</v>
      </c>
      <c r="B739" s="1" t="s">
        <v>544</v>
      </c>
      <c r="C739" s="1" t="s">
        <v>2322</v>
      </c>
      <c r="D739" s="1">
        <v>16674049</v>
      </c>
      <c r="E739" s="16">
        <v>5</v>
      </c>
      <c r="F739" s="1" t="s">
        <v>3331</v>
      </c>
      <c r="G739" s="1" t="s">
        <v>3337</v>
      </c>
      <c r="H739" s="23">
        <v>3</v>
      </c>
      <c r="I739" s="23"/>
      <c r="J739" s="23">
        <v>0</v>
      </c>
      <c r="K739" s="23">
        <v>0</v>
      </c>
      <c r="L739" s="41">
        <v>70673</v>
      </c>
      <c r="M739" s="27"/>
      <c r="N739" s="27">
        <v>41715</v>
      </c>
      <c r="O739" s="27">
        <v>41716</v>
      </c>
      <c r="P739" s="27">
        <v>41718</v>
      </c>
      <c r="Q739" s="42">
        <f t="shared" si="19"/>
        <v>2</v>
      </c>
      <c r="R739" s="1" t="s">
        <v>4258</v>
      </c>
      <c r="S739" s="1">
        <v>328</v>
      </c>
      <c r="T739" s="1" t="s">
        <v>3334</v>
      </c>
      <c r="U739" s="1" t="s">
        <v>3344</v>
      </c>
      <c r="V739" s="1" t="s">
        <v>3344</v>
      </c>
      <c r="W739" s="1" t="s">
        <v>3716</v>
      </c>
      <c r="X739" s="27">
        <v>41717</v>
      </c>
      <c r="Y739" s="1" t="s">
        <v>3336</v>
      </c>
    </row>
    <row r="740" spans="1:25">
      <c r="A740" s="17">
        <v>1</v>
      </c>
      <c r="B740" s="1" t="s">
        <v>545</v>
      </c>
      <c r="C740" s="1" t="s">
        <v>2323</v>
      </c>
      <c r="D740" s="1">
        <v>11845244</v>
      </c>
      <c r="E740" s="16">
        <v>5</v>
      </c>
      <c r="F740" s="1" t="s">
        <v>3331</v>
      </c>
      <c r="G740" s="1" t="s">
        <v>3337</v>
      </c>
      <c r="H740" s="23">
        <v>3</v>
      </c>
      <c r="I740" s="23"/>
      <c r="J740" s="23">
        <v>0</v>
      </c>
      <c r="K740" s="23">
        <v>0</v>
      </c>
      <c r="L740" s="41">
        <v>70673</v>
      </c>
      <c r="M740" s="27"/>
      <c r="N740" s="27">
        <v>41715</v>
      </c>
      <c r="O740" s="27">
        <v>41716</v>
      </c>
      <c r="P740" s="27">
        <v>41718</v>
      </c>
      <c r="Q740" s="42">
        <f t="shared" si="19"/>
        <v>2</v>
      </c>
      <c r="R740" s="1" t="s">
        <v>4259</v>
      </c>
      <c r="S740" s="1">
        <v>2933</v>
      </c>
      <c r="T740" s="53" t="s">
        <v>3377</v>
      </c>
      <c r="U740" s="11" t="s">
        <v>3334</v>
      </c>
      <c r="V740" s="53" t="s">
        <v>3377</v>
      </c>
      <c r="W740" s="1" t="s">
        <v>3378</v>
      </c>
      <c r="X740" s="27">
        <v>41717</v>
      </c>
      <c r="Y740" s="1" t="s">
        <v>3336</v>
      </c>
    </row>
    <row r="741" spans="1:25">
      <c r="A741" s="17">
        <v>1</v>
      </c>
      <c r="B741" s="1" t="s">
        <v>546</v>
      </c>
      <c r="C741" s="1" t="s">
        <v>2324</v>
      </c>
      <c r="D741" s="1">
        <v>8817261</v>
      </c>
      <c r="E741" s="16">
        <v>2</v>
      </c>
      <c r="F741" s="1" t="s">
        <v>3331</v>
      </c>
      <c r="G741" s="1" t="s">
        <v>3337</v>
      </c>
      <c r="H741" s="23">
        <v>3</v>
      </c>
      <c r="I741" s="23"/>
      <c r="J741" s="23">
        <v>0</v>
      </c>
      <c r="K741" s="23">
        <v>0</v>
      </c>
      <c r="L741" s="41">
        <v>70673</v>
      </c>
      <c r="M741" s="27"/>
      <c r="N741" s="27">
        <v>41716</v>
      </c>
      <c r="O741" s="27">
        <v>41716</v>
      </c>
      <c r="P741" s="27">
        <v>41718</v>
      </c>
      <c r="Q741" s="42">
        <f t="shared" si="19"/>
        <v>3</v>
      </c>
      <c r="R741" s="1" t="s">
        <v>4260</v>
      </c>
      <c r="S741" s="1">
        <v>1860</v>
      </c>
      <c r="T741" s="51" t="s">
        <v>3431</v>
      </c>
      <c r="U741" s="51" t="s">
        <v>3431</v>
      </c>
      <c r="V741" s="51" t="s">
        <v>3431</v>
      </c>
      <c r="W741" s="1" t="s">
        <v>3432</v>
      </c>
      <c r="X741" s="27">
        <v>41718</v>
      </c>
      <c r="Y741" s="1" t="s">
        <v>3336</v>
      </c>
    </row>
    <row r="742" spans="1:25">
      <c r="A742" s="17">
        <v>1</v>
      </c>
      <c r="B742" s="1" t="s">
        <v>547</v>
      </c>
      <c r="C742" s="1" t="s">
        <v>2325</v>
      </c>
      <c r="D742" s="1">
        <v>8648019</v>
      </c>
      <c r="E742" s="16">
        <v>0</v>
      </c>
      <c r="F742" s="1" t="s">
        <v>3331</v>
      </c>
      <c r="G742" s="1" t="s">
        <v>3337</v>
      </c>
      <c r="H742" s="23">
        <v>3</v>
      </c>
      <c r="I742" s="23"/>
      <c r="J742" s="23">
        <v>0</v>
      </c>
      <c r="K742" s="23">
        <v>0</v>
      </c>
      <c r="L742" s="41">
        <v>70696</v>
      </c>
      <c r="M742" s="27"/>
      <c r="N742" s="27">
        <v>41716</v>
      </c>
      <c r="O742" s="27">
        <v>41718</v>
      </c>
      <c r="P742" s="27">
        <v>41722</v>
      </c>
      <c r="Q742" s="42">
        <f t="shared" si="19"/>
        <v>4</v>
      </c>
      <c r="R742" s="1" t="s">
        <v>4261</v>
      </c>
      <c r="S742" s="1">
        <v>1260</v>
      </c>
      <c r="T742" s="1" t="s">
        <v>3461</v>
      </c>
      <c r="U742" s="1" t="s">
        <v>3462</v>
      </c>
      <c r="V742" s="1" t="s">
        <v>3462</v>
      </c>
      <c r="W742" s="1" t="s">
        <v>3350</v>
      </c>
      <c r="X742" s="27">
        <v>41723</v>
      </c>
      <c r="Y742" s="1" t="s">
        <v>3336</v>
      </c>
    </row>
    <row r="743" spans="1:25">
      <c r="A743" s="17">
        <v>1</v>
      </c>
      <c r="B743" s="1" t="s">
        <v>548</v>
      </c>
      <c r="C743" s="1" t="s">
        <v>2326</v>
      </c>
      <c r="D743" s="1">
        <v>9786778</v>
      </c>
      <c r="E743" s="16" t="s">
        <v>3319</v>
      </c>
      <c r="F743" s="1" t="s">
        <v>3331</v>
      </c>
      <c r="G743" s="1" t="s">
        <v>3337</v>
      </c>
      <c r="H743" s="23">
        <v>3</v>
      </c>
      <c r="I743" s="23"/>
      <c r="J743" s="23">
        <v>0</v>
      </c>
      <c r="K743" s="23">
        <v>0</v>
      </c>
      <c r="L743" s="41">
        <v>70684</v>
      </c>
      <c r="M743" s="27"/>
      <c r="N743" s="27">
        <v>41716</v>
      </c>
      <c r="O743" s="27">
        <v>41717</v>
      </c>
      <c r="P743" s="27">
        <v>41719</v>
      </c>
      <c r="Q743" s="42">
        <f t="shared" si="19"/>
        <v>4</v>
      </c>
      <c r="R743" s="1" t="s">
        <v>4262</v>
      </c>
      <c r="S743" s="1">
        <v>9122</v>
      </c>
      <c r="T743" s="1" t="s">
        <v>3404</v>
      </c>
      <c r="U743" s="1" t="s">
        <v>3364</v>
      </c>
      <c r="V743" s="1" t="s">
        <v>3364</v>
      </c>
      <c r="W743" s="1" t="s">
        <v>3335</v>
      </c>
      <c r="X743" s="27">
        <v>41722</v>
      </c>
      <c r="Y743" s="1" t="s">
        <v>3336</v>
      </c>
    </row>
    <row r="744" spans="1:25">
      <c r="A744" s="17">
        <v>1</v>
      </c>
      <c r="B744" s="1" t="s">
        <v>549</v>
      </c>
      <c r="C744" s="1" t="s">
        <v>2327</v>
      </c>
      <c r="D744" s="1">
        <v>13321719</v>
      </c>
      <c r="E744" s="16">
        <v>3</v>
      </c>
      <c r="F744" s="1" t="s">
        <v>3331</v>
      </c>
      <c r="G744" s="1" t="s">
        <v>3332</v>
      </c>
      <c r="H744" s="23">
        <v>3</v>
      </c>
      <c r="I744" s="23"/>
      <c r="J744" s="23">
        <v>0</v>
      </c>
      <c r="K744" s="23">
        <v>0</v>
      </c>
      <c r="L744" s="41">
        <v>70673</v>
      </c>
      <c r="M744" s="27"/>
      <c r="N744" s="27">
        <v>41716</v>
      </c>
      <c r="O744" s="27">
        <v>41716</v>
      </c>
      <c r="P744" s="27">
        <v>41718</v>
      </c>
      <c r="Q744" s="42">
        <f t="shared" si="19"/>
        <v>5</v>
      </c>
      <c r="R744" s="1" t="s">
        <v>4263</v>
      </c>
      <c r="S744" s="1">
        <v>1355</v>
      </c>
      <c r="T744" s="1" t="s">
        <v>4264</v>
      </c>
      <c r="U744" s="1" t="s">
        <v>3354</v>
      </c>
      <c r="V744" s="1" t="s">
        <v>3354</v>
      </c>
      <c r="W744" s="1" t="s">
        <v>3385</v>
      </c>
      <c r="X744" s="27">
        <v>41722</v>
      </c>
      <c r="Y744" s="1" t="s">
        <v>3336</v>
      </c>
    </row>
    <row r="745" spans="1:25">
      <c r="A745" s="17">
        <v>1</v>
      </c>
      <c r="B745" s="1" t="s">
        <v>550</v>
      </c>
      <c r="C745" s="1" t="s">
        <v>2328</v>
      </c>
      <c r="D745" s="1">
        <v>8918665</v>
      </c>
      <c r="E745" s="16" t="s">
        <v>3319</v>
      </c>
      <c r="F745" s="1" t="s">
        <v>3331</v>
      </c>
      <c r="G745" s="1" t="s">
        <v>3332</v>
      </c>
      <c r="H745" s="23">
        <v>3</v>
      </c>
      <c r="I745" s="23"/>
      <c r="J745" s="23">
        <v>0</v>
      </c>
      <c r="K745" s="23">
        <v>0</v>
      </c>
      <c r="L745" s="41">
        <v>70707</v>
      </c>
      <c r="M745" s="27"/>
      <c r="N745" s="27">
        <v>41718</v>
      </c>
      <c r="O745" s="27">
        <v>41719</v>
      </c>
      <c r="P745" s="27">
        <v>41723</v>
      </c>
      <c r="Q745" s="42">
        <f t="shared" si="19"/>
        <v>3</v>
      </c>
      <c r="R745" s="1" t="s">
        <v>4265</v>
      </c>
      <c r="S745" s="1">
        <v>1898</v>
      </c>
      <c r="T745" s="1" t="s">
        <v>3363</v>
      </c>
      <c r="U745" s="1" t="s">
        <v>3364</v>
      </c>
      <c r="V745" s="1" t="s">
        <v>3365</v>
      </c>
      <c r="W745" s="1" t="s">
        <v>3366</v>
      </c>
      <c r="X745" s="27">
        <v>41723</v>
      </c>
      <c r="Y745" s="1" t="s">
        <v>3336</v>
      </c>
    </row>
    <row r="746" spans="1:25">
      <c r="A746" s="17">
        <v>1</v>
      </c>
      <c r="B746" s="1" t="s">
        <v>551</v>
      </c>
      <c r="C746" s="1" t="s">
        <v>2329</v>
      </c>
      <c r="D746" s="1">
        <v>9032816</v>
      </c>
      <c r="E746" s="16">
        <v>6</v>
      </c>
      <c r="F746" s="1" t="s">
        <v>3331</v>
      </c>
      <c r="G746" s="1" t="s">
        <v>3381</v>
      </c>
      <c r="H746" s="23">
        <v>3</v>
      </c>
      <c r="I746" s="23"/>
      <c r="J746" s="23">
        <v>0</v>
      </c>
      <c r="K746" s="23">
        <v>0</v>
      </c>
      <c r="L746" s="41">
        <v>70741</v>
      </c>
      <c r="M746" s="27"/>
      <c r="N746" s="27">
        <v>41718</v>
      </c>
      <c r="O746" s="27">
        <v>41722</v>
      </c>
      <c r="P746" s="27">
        <v>41724</v>
      </c>
      <c r="Q746" s="42">
        <f t="shared" si="19"/>
        <v>4</v>
      </c>
      <c r="R746" s="1" t="s">
        <v>4266</v>
      </c>
      <c r="S746" s="1">
        <v>8</v>
      </c>
      <c r="T746" s="1" t="s">
        <v>4152</v>
      </c>
      <c r="U746" s="1" t="s">
        <v>3354</v>
      </c>
      <c r="V746" s="1" t="s">
        <v>4152</v>
      </c>
      <c r="W746" s="1" t="s">
        <v>4153</v>
      </c>
      <c r="X746" s="27">
        <v>41725</v>
      </c>
      <c r="Y746" s="1" t="s">
        <v>3336</v>
      </c>
    </row>
    <row r="747" spans="1:25">
      <c r="A747" s="17">
        <v>1</v>
      </c>
      <c r="B747" s="1" t="s">
        <v>552</v>
      </c>
      <c r="C747" s="1" t="s">
        <v>2330</v>
      </c>
      <c r="D747" s="1">
        <v>16010407</v>
      </c>
      <c r="E747" s="16">
        <v>4</v>
      </c>
      <c r="F747" s="1" t="s">
        <v>3331</v>
      </c>
      <c r="G747" s="1" t="s">
        <v>3332</v>
      </c>
      <c r="H747" s="23">
        <v>3</v>
      </c>
      <c r="I747" s="23"/>
      <c r="J747" s="23">
        <v>0</v>
      </c>
      <c r="K747" s="23">
        <v>0</v>
      </c>
      <c r="L747" s="41">
        <v>70707</v>
      </c>
      <c r="M747" s="27"/>
      <c r="N747" s="27">
        <v>41719</v>
      </c>
      <c r="O747" s="27">
        <v>41719</v>
      </c>
      <c r="P747" s="27">
        <v>41723</v>
      </c>
      <c r="Q747" s="42">
        <f t="shared" si="19"/>
        <v>3</v>
      </c>
      <c r="R747" s="1" t="s">
        <v>4267</v>
      </c>
      <c r="S747" s="1">
        <v>937</v>
      </c>
      <c r="T747" s="51" t="s">
        <v>3431</v>
      </c>
      <c r="U747" s="51" t="s">
        <v>3431</v>
      </c>
      <c r="V747" s="51" t="s">
        <v>3431</v>
      </c>
      <c r="W747" s="1" t="s">
        <v>3432</v>
      </c>
      <c r="X747" s="27">
        <v>41723</v>
      </c>
      <c r="Y747" s="1" t="s">
        <v>3336</v>
      </c>
    </row>
    <row r="748" spans="1:25">
      <c r="A748" s="17">
        <v>1</v>
      </c>
      <c r="B748" s="1" t="s">
        <v>553</v>
      </c>
      <c r="C748" s="1" t="s">
        <v>2331</v>
      </c>
      <c r="D748" s="1">
        <v>16183010</v>
      </c>
      <c r="E748" s="16">
        <v>0</v>
      </c>
      <c r="F748" s="1" t="s">
        <v>3331</v>
      </c>
      <c r="G748" s="1" t="s">
        <v>3337</v>
      </c>
      <c r="H748" s="23">
        <v>3</v>
      </c>
      <c r="I748" s="23"/>
      <c r="J748" s="23">
        <v>0</v>
      </c>
      <c r="K748" s="23">
        <v>0</v>
      </c>
      <c r="L748" s="41">
        <v>70741</v>
      </c>
      <c r="M748" s="27"/>
      <c r="N748" s="27">
        <v>41719</v>
      </c>
      <c r="O748" s="27">
        <v>41722</v>
      </c>
      <c r="P748" s="27">
        <v>41724</v>
      </c>
      <c r="Q748" s="42">
        <f t="shared" si="19"/>
        <v>3</v>
      </c>
      <c r="R748" s="1" t="s">
        <v>4268</v>
      </c>
      <c r="S748" s="1">
        <v>551</v>
      </c>
      <c r="T748" s="1" t="s">
        <v>3349</v>
      </c>
      <c r="U748" s="1" t="s">
        <v>3344</v>
      </c>
      <c r="V748" s="1" t="s">
        <v>3344</v>
      </c>
      <c r="W748" s="1" t="s">
        <v>3716</v>
      </c>
      <c r="X748" s="27">
        <v>41724</v>
      </c>
      <c r="Y748" s="1" t="s">
        <v>3336</v>
      </c>
    </row>
    <row r="749" spans="1:25">
      <c r="A749" s="17">
        <v>1</v>
      </c>
      <c r="B749" s="1" t="s">
        <v>554</v>
      </c>
      <c r="C749" s="1" t="s">
        <v>2332</v>
      </c>
      <c r="D749" s="1">
        <v>13207294</v>
      </c>
      <c r="E749" s="16">
        <v>9</v>
      </c>
      <c r="F749" s="1" t="s">
        <v>3331</v>
      </c>
      <c r="G749" s="1" t="s">
        <v>3332</v>
      </c>
      <c r="H749" s="23">
        <v>3</v>
      </c>
      <c r="I749" s="23"/>
      <c r="J749" s="23">
        <v>0</v>
      </c>
      <c r="K749" s="23">
        <v>0</v>
      </c>
      <c r="L749" s="41">
        <v>70821</v>
      </c>
      <c r="M749" s="27"/>
      <c r="N749" s="27">
        <v>41729</v>
      </c>
      <c r="O749" s="27">
        <v>41729</v>
      </c>
      <c r="P749" s="63">
        <v>41731</v>
      </c>
      <c r="Q749" s="42">
        <f t="shared" si="19"/>
        <v>3</v>
      </c>
      <c r="R749" s="1" t="s">
        <v>4269</v>
      </c>
      <c r="S749" s="1">
        <v>39</v>
      </c>
      <c r="T749" s="1" t="s">
        <v>3563</v>
      </c>
      <c r="U749" s="1" t="s">
        <v>3462</v>
      </c>
      <c r="V749" s="1" t="s">
        <v>3563</v>
      </c>
      <c r="W749" s="1" t="s">
        <v>3564</v>
      </c>
      <c r="X749" s="27">
        <v>41731</v>
      </c>
      <c r="Y749" s="1" t="s">
        <v>3336</v>
      </c>
    </row>
    <row r="750" spans="1:25">
      <c r="A750" s="17">
        <v>1</v>
      </c>
      <c r="B750" s="1" t="s">
        <v>555</v>
      </c>
      <c r="C750" s="1" t="s">
        <v>2333</v>
      </c>
      <c r="D750" s="1">
        <v>9091364</v>
      </c>
      <c r="E750" s="16">
        <v>6</v>
      </c>
      <c r="F750" s="1" t="s">
        <v>3331</v>
      </c>
      <c r="G750" s="1" t="s">
        <v>3332</v>
      </c>
      <c r="H750" s="23">
        <v>3</v>
      </c>
      <c r="I750" s="23"/>
      <c r="J750" s="23">
        <v>0</v>
      </c>
      <c r="K750" s="23">
        <v>0</v>
      </c>
      <c r="L750" s="41">
        <v>70752</v>
      </c>
      <c r="M750" s="27"/>
      <c r="N750" s="27">
        <v>41722</v>
      </c>
      <c r="O750" s="27">
        <v>41723</v>
      </c>
      <c r="P750" s="27">
        <v>41725</v>
      </c>
      <c r="Q750" s="42">
        <f t="shared" si="19"/>
        <v>4</v>
      </c>
      <c r="R750" s="1" t="s">
        <v>4270</v>
      </c>
      <c r="S750" s="1">
        <v>7756</v>
      </c>
      <c r="T750" s="1" t="s">
        <v>3390</v>
      </c>
      <c r="U750" s="1" t="s">
        <v>3364</v>
      </c>
      <c r="V750" s="1" t="s">
        <v>3391</v>
      </c>
      <c r="W750" s="1" t="s">
        <v>3378</v>
      </c>
      <c r="X750" s="27">
        <v>41726</v>
      </c>
      <c r="Y750" s="1" t="s">
        <v>3336</v>
      </c>
    </row>
    <row r="751" spans="1:25">
      <c r="A751" s="17">
        <v>1</v>
      </c>
      <c r="B751" s="1" t="s">
        <v>556</v>
      </c>
      <c r="C751" s="1" t="s">
        <v>2334</v>
      </c>
      <c r="D751" s="1">
        <v>9615430</v>
      </c>
      <c r="E751" s="16">
        <v>5</v>
      </c>
      <c r="F751" s="1" t="s">
        <v>3331</v>
      </c>
      <c r="G751" s="1" t="s">
        <v>3337</v>
      </c>
      <c r="H751" s="23">
        <v>3</v>
      </c>
      <c r="I751" s="23"/>
      <c r="J751" s="23">
        <v>0</v>
      </c>
      <c r="K751" s="23">
        <v>0</v>
      </c>
      <c r="L751" s="41">
        <v>70775</v>
      </c>
      <c r="M751" s="27"/>
      <c r="N751" s="27">
        <v>41723</v>
      </c>
      <c r="O751" s="27">
        <v>41725</v>
      </c>
      <c r="P751" s="27">
        <v>41729</v>
      </c>
      <c r="Q751" s="42">
        <f t="shared" si="19"/>
        <v>3</v>
      </c>
      <c r="R751" s="1" t="s">
        <v>4271</v>
      </c>
      <c r="S751" s="1">
        <v>950</v>
      </c>
      <c r="T751" s="1" t="s">
        <v>3484</v>
      </c>
      <c r="U751" s="1" t="s">
        <v>3364</v>
      </c>
      <c r="V751" s="1" t="s">
        <v>3364</v>
      </c>
      <c r="W751" s="1" t="s">
        <v>3335</v>
      </c>
      <c r="X751" s="27">
        <v>41729</v>
      </c>
      <c r="Y751" s="1" t="s">
        <v>3336</v>
      </c>
    </row>
    <row r="752" spans="1:25">
      <c r="A752" s="17">
        <v>1</v>
      </c>
      <c r="B752" s="1" t="s">
        <v>557</v>
      </c>
      <c r="C752" s="1" t="s">
        <v>2335</v>
      </c>
      <c r="D752" s="1">
        <v>12489412</v>
      </c>
      <c r="E752" s="128">
        <v>3</v>
      </c>
      <c r="F752" s="1" t="s">
        <v>3331</v>
      </c>
      <c r="G752" s="1" t="s">
        <v>3332</v>
      </c>
      <c r="H752" s="23">
        <v>3</v>
      </c>
      <c r="I752" s="23"/>
      <c r="J752" s="23">
        <v>0</v>
      </c>
      <c r="K752" s="23">
        <v>0</v>
      </c>
      <c r="L752" s="41">
        <v>70673</v>
      </c>
      <c r="M752" s="27"/>
      <c r="N752" s="27">
        <v>41723</v>
      </c>
      <c r="O752" s="27">
        <v>41724</v>
      </c>
      <c r="P752" s="27">
        <v>41726</v>
      </c>
      <c r="Q752" s="42">
        <f t="shared" si="19"/>
        <v>3</v>
      </c>
      <c r="R752" s="1" t="s">
        <v>4272</v>
      </c>
      <c r="S752" s="1">
        <v>5341</v>
      </c>
      <c r="T752" s="1" t="s">
        <v>3358</v>
      </c>
      <c r="U752" s="11" t="s">
        <v>3334</v>
      </c>
      <c r="V752" s="11" t="s">
        <v>3358</v>
      </c>
      <c r="W752" s="1" t="s">
        <v>3335</v>
      </c>
      <c r="X752" s="27">
        <v>41726</v>
      </c>
      <c r="Y752" s="1" t="s">
        <v>3336</v>
      </c>
    </row>
    <row r="753" spans="1:25">
      <c r="A753" s="17">
        <v>1</v>
      </c>
      <c r="B753" s="1" t="s">
        <v>558</v>
      </c>
      <c r="C753" s="1" t="s">
        <v>2336</v>
      </c>
      <c r="D753" s="1">
        <v>14128465</v>
      </c>
      <c r="E753" s="16">
        <v>8</v>
      </c>
      <c r="F753" s="1" t="s">
        <v>3331</v>
      </c>
      <c r="G753" s="1" t="s">
        <v>3337</v>
      </c>
      <c r="H753" s="23">
        <v>3</v>
      </c>
      <c r="I753" s="23"/>
      <c r="J753" s="23">
        <v>0</v>
      </c>
      <c r="K753" s="23">
        <v>0</v>
      </c>
      <c r="L753" s="41">
        <v>70763</v>
      </c>
      <c r="M753" s="27"/>
      <c r="N753" s="27">
        <v>41723</v>
      </c>
      <c r="O753" s="27">
        <v>41724</v>
      </c>
      <c r="P753" s="27">
        <v>41726</v>
      </c>
      <c r="Q753" s="42">
        <f t="shared" si="19"/>
        <v>3</v>
      </c>
      <c r="R753" s="1" t="s">
        <v>4273</v>
      </c>
      <c r="S753" s="1">
        <v>1395</v>
      </c>
      <c r="T753" s="1" t="s">
        <v>3561</v>
      </c>
      <c r="U753" s="1" t="s">
        <v>4241</v>
      </c>
      <c r="V753" s="1" t="s">
        <v>4241</v>
      </c>
      <c r="W753" s="1" t="s">
        <v>4172</v>
      </c>
      <c r="X753" s="27">
        <v>41726</v>
      </c>
      <c r="Y753" s="1" t="s">
        <v>3336</v>
      </c>
    </row>
    <row r="754" spans="1:25">
      <c r="A754" s="17">
        <v>1</v>
      </c>
      <c r="B754" s="1" t="s">
        <v>559</v>
      </c>
      <c r="C754" s="1" t="s">
        <v>2337</v>
      </c>
      <c r="D754" s="1">
        <v>7681635</v>
      </c>
      <c r="E754" s="16">
        <v>2</v>
      </c>
      <c r="F754" s="1" t="s">
        <v>3331</v>
      </c>
      <c r="G754" s="1" t="s">
        <v>3337</v>
      </c>
      <c r="H754" s="23">
        <v>3</v>
      </c>
      <c r="I754" s="23"/>
      <c r="J754" s="23">
        <v>0</v>
      </c>
      <c r="K754" s="23">
        <v>0</v>
      </c>
      <c r="L754" s="41">
        <v>70775</v>
      </c>
      <c r="M754" s="27"/>
      <c r="N754" s="27">
        <v>41723</v>
      </c>
      <c r="O754" s="27">
        <v>41725</v>
      </c>
      <c r="P754" s="27">
        <v>41729</v>
      </c>
      <c r="Q754" s="42">
        <f t="shared" si="19"/>
        <v>3</v>
      </c>
      <c r="R754" s="1" t="s">
        <v>4274</v>
      </c>
      <c r="S754" s="1">
        <v>2250</v>
      </c>
      <c r="T754" s="1" t="s">
        <v>3484</v>
      </c>
      <c r="U754" s="1" t="s">
        <v>3364</v>
      </c>
      <c r="V754" s="1" t="s">
        <v>3364</v>
      </c>
      <c r="W754" s="1" t="s">
        <v>3335</v>
      </c>
      <c r="X754" s="27">
        <v>41729</v>
      </c>
      <c r="Y754" s="1" t="s">
        <v>3336</v>
      </c>
    </row>
    <row r="755" spans="1:25">
      <c r="A755" s="17">
        <v>1</v>
      </c>
      <c r="B755" s="1" t="s">
        <v>560</v>
      </c>
      <c r="C755" s="1" t="s">
        <v>2338</v>
      </c>
      <c r="D755" s="1">
        <v>9976753</v>
      </c>
      <c r="E755" s="16">
        <v>7</v>
      </c>
      <c r="F755" s="1" t="s">
        <v>3331</v>
      </c>
      <c r="G755" s="1" t="s">
        <v>3332</v>
      </c>
      <c r="H755" s="23">
        <v>3</v>
      </c>
      <c r="I755" s="23"/>
      <c r="J755" s="23">
        <v>0</v>
      </c>
      <c r="K755" s="23">
        <v>0</v>
      </c>
      <c r="L755" s="41">
        <v>70775</v>
      </c>
      <c r="M755" s="27"/>
      <c r="N755" s="27">
        <v>41724</v>
      </c>
      <c r="O755" s="27">
        <v>41725</v>
      </c>
      <c r="P755" s="27">
        <v>41729</v>
      </c>
      <c r="Q755" s="42">
        <f t="shared" si="19"/>
        <v>2</v>
      </c>
      <c r="R755" s="1" t="s">
        <v>4275</v>
      </c>
      <c r="S755" s="1">
        <v>5388</v>
      </c>
      <c r="T755" s="53" t="s">
        <v>3377</v>
      </c>
      <c r="U755" s="11" t="s">
        <v>3334</v>
      </c>
      <c r="V755" s="53" t="s">
        <v>3377</v>
      </c>
      <c r="W755" s="1" t="s">
        <v>3378</v>
      </c>
      <c r="X755" s="27">
        <v>41726</v>
      </c>
      <c r="Y755" s="1" t="s">
        <v>3336</v>
      </c>
    </row>
    <row r="756" spans="1:25">
      <c r="A756" s="17">
        <v>1</v>
      </c>
      <c r="B756" s="1" t="s">
        <v>561</v>
      </c>
      <c r="C756" s="1" t="s">
        <v>2339</v>
      </c>
      <c r="D756" s="1">
        <v>17083802</v>
      </c>
      <c r="E756" s="16">
        <v>5</v>
      </c>
      <c r="F756" s="1" t="s">
        <v>3331</v>
      </c>
      <c r="G756" s="1" t="s">
        <v>3337</v>
      </c>
      <c r="H756" s="23">
        <v>3</v>
      </c>
      <c r="I756" s="23"/>
      <c r="J756" s="23">
        <v>0</v>
      </c>
      <c r="K756" s="23">
        <v>0</v>
      </c>
      <c r="L756" s="41">
        <v>70775</v>
      </c>
      <c r="M756" s="27"/>
      <c r="N756" s="27">
        <v>41724</v>
      </c>
      <c r="O756" s="27">
        <v>41725</v>
      </c>
      <c r="P756" s="27">
        <v>41729</v>
      </c>
      <c r="Q756" s="42">
        <f t="shared" si="19"/>
        <v>2</v>
      </c>
      <c r="R756" s="1" t="s">
        <v>4276</v>
      </c>
      <c r="S756" s="1">
        <v>460</v>
      </c>
      <c r="T756" s="53" t="s">
        <v>3377</v>
      </c>
      <c r="U756" s="11" t="s">
        <v>3334</v>
      </c>
      <c r="V756" s="53" t="s">
        <v>3377</v>
      </c>
      <c r="W756" s="1" t="s">
        <v>3378</v>
      </c>
      <c r="X756" s="27">
        <v>41726</v>
      </c>
      <c r="Y756" s="1" t="s">
        <v>3336</v>
      </c>
    </row>
    <row r="757" spans="1:25">
      <c r="A757" s="17">
        <v>1</v>
      </c>
      <c r="B757" s="1" t="s">
        <v>562</v>
      </c>
      <c r="C757" s="1" t="s">
        <v>2340</v>
      </c>
      <c r="D757" s="1">
        <v>12407760</v>
      </c>
      <c r="E757" s="16">
        <v>5</v>
      </c>
      <c r="F757" s="1" t="s">
        <v>3331</v>
      </c>
      <c r="G757" s="1" t="s">
        <v>3337</v>
      </c>
      <c r="H757" s="23">
        <v>3</v>
      </c>
      <c r="I757" s="23"/>
      <c r="J757" s="23">
        <v>0</v>
      </c>
      <c r="K757" s="23">
        <v>0</v>
      </c>
      <c r="L757" s="41">
        <v>70775</v>
      </c>
      <c r="M757" s="27"/>
      <c r="N757" s="27">
        <v>41724</v>
      </c>
      <c r="O757" s="27">
        <v>41725</v>
      </c>
      <c r="P757" s="27">
        <v>41729</v>
      </c>
      <c r="Q757" s="42">
        <f t="shared" si="19"/>
        <v>3</v>
      </c>
      <c r="R757" s="1" t="s">
        <v>4277</v>
      </c>
      <c r="S757" s="1">
        <v>664</v>
      </c>
      <c r="T757" s="1" t="s">
        <v>3334</v>
      </c>
      <c r="U757" s="1" t="s">
        <v>3344</v>
      </c>
      <c r="V757" s="1" t="s">
        <v>3344</v>
      </c>
      <c r="W757" s="1" t="s">
        <v>3716</v>
      </c>
      <c r="X757" s="27">
        <v>41729</v>
      </c>
      <c r="Y757" s="1" t="s">
        <v>3336</v>
      </c>
    </row>
    <row r="758" spans="1:25">
      <c r="A758" s="17">
        <v>1</v>
      </c>
      <c r="B758" s="1" t="s">
        <v>563</v>
      </c>
      <c r="C758" s="1" t="s">
        <v>2341</v>
      </c>
      <c r="D758" s="1">
        <v>14242126</v>
      </c>
      <c r="E758" s="16">
        <v>7</v>
      </c>
      <c r="F758" s="1" t="s">
        <v>3331</v>
      </c>
      <c r="G758" s="1" t="s">
        <v>3332</v>
      </c>
      <c r="H758" s="23">
        <v>3</v>
      </c>
      <c r="I758" s="23"/>
      <c r="J758" s="23">
        <v>0</v>
      </c>
      <c r="K758" s="23">
        <v>0</v>
      </c>
      <c r="L758" s="41">
        <v>70853</v>
      </c>
      <c r="M758" s="27"/>
      <c r="N758" s="27">
        <v>41730</v>
      </c>
      <c r="O758" s="27">
        <v>41730</v>
      </c>
      <c r="P758" s="27">
        <v>41732</v>
      </c>
      <c r="Q758" s="42">
        <f t="shared" si="19"/>
        <v>3</v>
      </c>
      <c r="R758" s="1" t="s">
        <v>3400</v>
      </c>
      <c r="S758" s="1">
        <v>874</v>
      </c>
      <c r="T758" s="1" t="s">
        <v>4278</v>
      </c>
      <c r="U758" s="1" t="s">
        <v>3431</v>
      </c>
      <c r="V758" s="1" t="s">
        <v>4278</v>
      </c>
      <c r="W758" s="1" t="s">
        <v>4279</v>
      </c>
      <c r="X758" s="27">
        <v>41732</v>
      </c>
      <c r="Y758" s="1" t="s">
        <v>3336</v>
      </c>
    </row>
    <row r="759" spans="1:25">
      <c r="A759" s="17">
        <v>1</v>
      </c>
      <c r="B759" s="1" t="s">
        <v>564</v>
      </c>
      <c r="C759" s="1" t="s">
        <v>2342</v>
      </c>
      <c r="D759" s="1">
        <v>12918305</v>
      </c>
      <c r="E759" s="16">
        <v>5</v>
      </c>
      <c r="F759" s="1" t="s">
        <v>3331</v>
      </c>
      <c r="G759" s="1" t="s">
        <v>3332</v>
      </c>
      <c r="H759" s="23">
        <v>3</v>
      </c>
      <c r="I759" s="23"/>
      <c r="J759" s="23">
        <v>0</v>
      </c>
      <c r="K759" s="23">
        <v>0</v>
      </c>
      <c r="L759" s="41"/>
      <c r="M759" s="27"/>
      <c r="N759" s="27">
        <v>41725</v>
      </c>
      <c r="O759" s="27"/>
      <c r="P759" s="27"/>
      <c r="Q759" s="42">
        <f t="shared" si="19"/>
        <v>0</v>
      </c>
      <c r="R759" s="1" t="s">
        <v>4280</v>
      </c>
      <c r="S759" s="1">
        <v>495</v>
      </c>
      <c r="T759" s="1" t="s">
        <v>3340</v>
      </c>
      <c r="U759" s="1" t="s">
        <v>4241</v>
      </c>
      <c r="V759" s="1" t="s">
        <v>4241</v>
      </c>
      <c r="W759" s="1" t="s">
        <v>4172</v>
      </c>
      <c r="X759" s="1"/>
      <c r="Y759" s="1" t="s">
        <v>3405</v>
      </c>
    </row>
    <row r="760" spans="1:25">
      <c r="A760" s="17">
        <v>1</v>
      </c>
      <c r="B760" s="1" t="s">
        <v>565</v>
      </c>
      <c r="C760" s="1" t="s">
        <v>2343</v>
      </c>
      <c r="D760" s="1">
        <v>13596375</v>
      </c>
      <c r="E760" s="16">
        <v>5</v>
      </c>
      <c r="F760" s="1" t="s">
        <v>3331</v>
      </c>
      <c r="G760" s="1" t="s">
        <v>3337</v>
      </c>
      <c r="H760" s="23">
        <v>3</v>
      </c>
      <c r="I760" s="23"/>
      <c r="J760" s="23">
        <v>0</v>
      </c>
      <c r="K760" s="23">
        <v>0</v>
      </c>
      <c r="L760" s="41">
        <v>70787</v>
      </c>
      <c r="M760" s="27"/>
      <c r="N760" s="27">
        <v>41725</v>
      </c>
      <c r="O760" s="27">
        <v>41726</v>
      </c>
      <c r="P760" s="27">
        <v>41699</v>
      </c>
      <c r="Q760" s="42">
        <f t="shared" si="19"/>
        <v>4</v>
      </c>
      <c r="R760" s="1" t="s">
        <v>4281</v>
      </c>
      <c r="S760" s="1">
        <v>1700</v>
      </c>
      <c r="T760" s="51" t="s">
        <v>3353</v>
      </c>
      <c r="U760" s="1" t="s">
        <v>3354</v>
      </c>
      <c r="V760" s="51" t="s">
        <v>3353</v>
      </c>
      <c r="W760" s="1" t="s">
        <v>3355</v>
      </c>
      <c r="X760" s="27">
        <v>41731</v>
      </c>
      <c r="Y760" s="1" t="s">
        <v>3336</v>
      </c>
    </row>
    <row r="761" spans="1:25">
      <c r="A761" s="17">
        <v>1</v>
      </c>
      <c r="B761" s="1" t="s">
        <v>566</v>
      </c>
      <c r="C761" s="1" t="s">
        <v>2344</v>
      </c>
      <c r="D761" s="1">
        <v>15327070</v>
      </c>
      <c r="E761" s="16">
        <v>8</v>
      </c>
      <c r="F761" s="1" t="s">
        <v>3331</v>
      </c>
      <c r="G761" s="1" t="s">
        <v>3332</v>
      </c>
      <c r="H761" s="23">
        <v>3</v>
      </c>
      <c r="I761" s="23"/>
      <c r="J761" s="23">
        <v>0</v>
      </c>
      <c r="K761" s="23">
        <v>0</v>
      </c>
      <c r="L761" s="41">
        <v>70787</v>
      </c>
      <c r="M761" s="27"/>
      <c r="N761" s="27">
        <v>41725</v>
      </c>
      <c r="O761" s="27">
        <v>41726</v>
      </c>
      <c r="P761" s="27">
        <v>41730</v>
      </c>
      <c r="Q761" s="42">
        <f t="shared" si="19"/>
        <v>9</v>
      </c>
      <c r="R761" s="1" t="s">
        <v>4282</v>
      </c>
      <c r="S761" s="1">
        <v>724</v>
      </c>
      <c r="T761" s="1" t="s">
        <v>3363</v>
      </c>
      <c r="U761" s="1" t="s">
        <v>3364</v>
      </c>
      <c r="V761" s="1" t="s">
        <v>3365</v>
      </c>
      <c r="W761" s="1" t="s">
        <v>3366</v>
      </c>
      <c r="X761" s="27">
        <v>41738</v>
      </c>
      <c r="Y761" s="1" t="s">
        <v>3336</v>
      </c>
    </row>
    <row r="762" spans="1:25">
      <c r="A762" s="17">
        <v>1</v>
      </c>
      <c r="B762" s="1" t="s">
        <v>567</v>
      </c>
      <c r="C762" s="1" t="s">
        <v>2345</v>
      </c>
      <c r="D762" s="1">
        <v>14708089</v>
      </c>
      <c r="E762" s="16">
        <v>1</v>
      </c>
      <c r="F762" s="1" t="s">
        <v>3331</v>
      </c>
      <c r="G762" s="1" t="s">
        <v>3332</v>
      </c>
      <c r="H762" s="23">
        <v>3</v>
      </c>
      <c r="I762" s="23"/>
      <c r="J762" s="23">
        <v>0</v>
      </c>
      <c r="K762" s="23">
        <v>0</v>
      </c>
      <c r="L762" s="41">
        <v>70855</v>
      </c>
      <c r="M762" s="27"/>
      <c r="N762" s="27">
        <v>41732</v>
      </c>
      <c r="O762" s="27">
        <v>41732</v>
      </c>
      <c r="P762" s="27">
        <v>41736</v>
      </c>
      <c r="Q762" s="42">
        <f t="shared" si="19"/>
        <v>2</v>
      </c>
      <c r="R762" s="1" t="s">
        <v>4283</v>
      </c>
      <c r="S762" s="1">
        <v>7544</v>
      </c>
      <c r="T762" s="1" t="s">
        <v>3363</v>
      </c>
      <c r="U762" s="1" t="s">
        <v>3364</v>
      </c>
      <c r="V762" s="1" t="s">
        <v>3365</v>
      </c>
      <c r="W762" s="1" t="s">
        <v>3366</v>
      </c>
      <c r="X762" s="27">
        <v>41733</v>
      </c>
      <c r="Y762" s="1" t="s">
        <v>3336</v>
      </c>
    </row>
    <row r="763" spans="1:25">
      <c r="A763" s="17">
        <v>1</v>
      </c>
      <c r="B763" s="1" t="s">
        <v>568</v>
      </c>
      <c r="C763" s="1" t="s">
        <v>2346</v>
      </c>
      <c r="D763" s="1">
        <v>6618409</v>
      </c>
      <c r="E763" s="16">
        <v>9</v>
      </c>
      <c r="F763" s="1" t="s">
        <v>3331</v>
      </c>
      <c r="G763" s="1" t="s">
        <v>3332</v>
      </c>
      <c r="H763" s="23">
        <v>3</v>
      </c>
      <c r="I763" s="23"/>
      <c r="J763" s="23">
        <v>0</v>
      </c>
      <c r="K763" s="23">
        <v>0</v>
      </c>
      <c r="L763" s="41">
        <v>70787</v>
      </c>
      <c r="M763" s="27"/>
      <c r="N763" s="27">
        <v>41726</v>
      </c>
      <c r="O763" s="27">
        <v>41726</v>
      </c>
      <c r="P763" s="27">
        <v>41699</v>
      </c>
      <c r="Q763" s="42">
        <f t="shared" si="19"/>
        <v>4</v>
      </c>
      <c r="R763" s="1" t="s">
        <v>4284</v>
      </c>
      <c r="S763" s="1">
        <v>831</v>
      </c>
      <c r="T763" s="1" t="s">
        <v>3561</v>
      </c>
      <c r="U763" s="1" t="s">
        <v>4241</v>
      </c>
      <c r="V763" s="1" t="s">
        <v>4241</v>
      </c>
      <c r="W763" s="1" t="s">
        <v>4172</v>
      </c>
      <c r="X763" s="27">
        <v>41731</v>
      </c>
      <c r="Y763" s="1" t="s">
        <v>3336</v>
      </c>
    </row>
    <row r="764" spans="1:25">
      <c r="A764" s="17">
        <v>1</v>
      </c>
      <c r="B764" s="1" t="s">
        <v>569</v>
      </c>
      <c r="C764" s="1" t="s">
        <v>2347</v>
      </c>
      <c r="D764" s="1">
        <v>73745281</v>
      </c>
      <c r="E764" s="128">
        <v>6</v>
      </c>
      <c r="F764" s="1" t="s">
        <v>3331</v>
      </c>
      <c r="G764" s="1" t="s">
        <v>3332</v>
      </c>
      <c r="H764" s="23">
        <v>3</v>
      </c>
      <c r="I764" s="23"/>
      <c r="J764" s="23">
        <v>0</v>
      </c>
      <c r="K764" s="23">
        <v>0</v>
      </c>
      <c r="L764" s="41">
        <v>70821</v>
      </c>
      <c r="M764" s="27"/>
      <c r="N764" s="27">
        <v>41726</v>
      </c>
      <c r="O764" s="27">
        <v>41729</v>
      </c>
      <c r="P764" s="27">
        <v>41700</v>
      </c>
      <c r="Q764" s="42">
        <f t="shared" si="19"/>
        <v>4</v>
      </c>
      <c r="R764" s="1" t="s">
        <v>4285</v>
      </c>
      <c r="S764" s="1">
        <v>5860</v>
      </c>
      <c r="T764" s="1" t="s">
        <v>3404</v>
      </c>
      <c r="U764" s="1" t="s">
        <v>3364</v>
      </c>
      <c r="V764" s="1" t="s">
        <v>3364</v>
      </c>
      <c r="W764" s="1" t="s">
        <v>3335</v>
      </c>
      <c r="X764" s="27">
        <v>41732</v>
      </c>
      <c r="Y764" s="1" t="s">
        <v>3336</v>
      </c>
    </row>
    <row r="765" spans="1:25">
      <c r="A765" s="17">
        <v>1</v>
      </c>
      <c r="B765" s="1" t="s">
        <v>570</v>
      </c>
      <c r="C765" s="1" t="s">
        <v>2348</v>
      </c>
      <c r="D765" s="1">
        <v>7694842</v>
      </c>
      <c r="E765" s="16">
        <v>9</v>
      </c>
      <c r="F765" s="1" t="s">
        <v>3331</v>
      </c>
      <c r="G765" s="1" t="s">
        <v>3332</v>
      </c>
      <c r="H765" s="23">
        <v>3.38</v>
      </c>
      <c r="I765" s="23"/>
      <c r="J765" s="23">
        <v>0</v>
      </c>
      <c r="K765" s="23">
        <v>0</v>
      </c>
      <c r="L765" s="41">
        <v>79817</v>
      </c>
      <c r="M765" s="27"/>
      <c r="N765" s="27">
        <v>41729</v>
      </c>
      <c r="O765" s="27">
        <v>41731</v>
      </c>
      <c r="P765" s="27">
        <v>41733</v>
      </c>
      <c r="Q765" s="42">
        <f t="shared" si="19"/>
        <v>3</v>
      </c>
      <c r="R765" s="1" t="s">
        <v>4286</v>
      </c>
      <c r="S765" s="1">
        <v>4301</v>
      </c>
      <c r="T765" s="1" t="s">
        <v>3512</v>
      </c>
      <c r="U765" s="1" t="s">
        <v>3354</v>
      </c>
      <c r="V765" s="1" t="s">
        <v>3354</v>
      </c>
      <c r="W765" s="1" t="s">
        <v>3385</v>
      </c>
      <c r="X765" s="27">
        <v>41733</v>
      </c>
      <c r="Y765" s="1" t="s">
        <v>3336</v>
      </c>
    </row>
    <row r="766" spans="1:25">
      <c r="A766" s="17">
        <v>1</v>
      </c>
      <c r="B766" s="1" t="s">
        <v>571</v>
      </c>
      <c r="C766" s="1" t="s">
        <v>2349</v>
      </c>
      <c r="D766" s="1">
        <v>16558223</v>
      </c>
      <c r="E766" s="16">
        <v>3</v>
      </c>
      <c r="F766" s="1" t="s">
        <v>3331</v>
      </c>
      <c r="G766" s="1" t="s">
        <v>3332</v>
      </c>
      <c r="H766" s="23">
        <v>3</v>
      </c>
      <c r="I766" s="23"/>
      <c r="J766" s="23">
        <v>0</v>
      </c>
      <c r="K766" s="23">
        <v>0</v>
      </c>
      <c r="L766" s="41">
        <v>70821</v>
      </c>
      <c r="M766" s="27"/>
      <c r="N766" s="27">
        <v>41729</v>
      </c>
      <c r="O766" s="63">
        <v>41729</v>
      </c>
      <c r="P766" s="27">
        <v>41731</v>
      </c>
      <c r="Q766" s="42">
        <f t="shared" si="19"/>
        <v>3</v>
      </c>
      <c r="R766" s="1" t="s">
        <v>4287</v>
      </c>
      <c r="S766" s="1">
        <v>1583</v>
      </c>
      <c r="T766" s="1" t="s">
        <v>3484</v>
      </c>
      <c r="U766" s="1" t="s">
        <v>3364</v>
      </c>
      <c r="V766" s="1" t="s">
        <v>3364</v>
      </c>
      <c r="W766" s="1" t="s">
        <v>3335</v>
      </c>
      <c r="X766" s="27">
        <v>41731</v>
      </c>
      <c r="Y766" s="1" t="s">
        <v>3336</v>
      </c>
    </row>
    <row r="767" spans="1:25">
      <c r="A767" s="17">
        <v>1</v>
      </c>
      <c r="B767" s="1" t="s">
        <v>572</v>
      </c>
      <c r="C767" s="1" t="s">
        <v>2350</v>
      </c>
      <c r="D767" s="1">
        <v>12261688</v>
      </c>
      <c r="E767" s="16">
        <v>6</v>
      </c>
      <c r="F767" s="1" t="s">
        <v>3331</v>
      </c>
      <c r="G767" s="1" t="s">
        <v>3337</v>
      </c>
      <c r="H767" s="23">
        <v>3</v>
      </c>
      <c r="I767" s="23"/>
      <c r="J767" s="23">
        <v>0</v>
      </c>
      <c r="K767" s="23">
        <v>0</v>
      </c>
      <c r="L767" s="41">
        <v>70855</v>
      </c>
      <c r="M767" s="27"/>
      <c r="N767" s="27">
        <v>41730</v>
      </c>
      <c r="O767" s="27">
        <v>41732</v>
      </c>
      <c r="P767" s="27">
        <v>41736</v>
      </c>
      <c r="Q767" s="42">
        <f t="shared" si="19"/>
        <v>1</v>
      </c>
      <c r="R767" s="1" t="s">
        <v>4288</v>
      </c>
      <c r="S767" s="1">
        <v>1314</v>
      </c>
      <c r="T767" s="1" t="s">
        <v>3461</v>
      </c>
      <c r="U767" s="1" t="s">
        <v>3462</v>
      </c>
      <c r="V767" s="1" t="s">
        <v>3462</v>
      </c>
      <c r="W767" s="1" t="s">
        <v>3350</v>
      </c>
      <c r="X767" s="27">
        <v>41732</v>
      </c>
      <c r="Y767" s="1" t="s">
        <v>3336</v>
      </c>
    </row>
    <row r="768" spans="1:25">
      <c r="A768" s="17">
        <v>1</v>
      </c>
      <c r="B768" s="1" t="s">
        <v>573</v>
      </c>
      <c r="C768" s="1" t="s">
        <v>2351</v>
      </c>
      <c r="D768" s="1">
        <v>12166651</v>
      </c>
      <c r="E768" s="16">
        <v>0</v>
      </c>
      <c r="F768" s="1" t="s">
        <v>3331</v>
      </c>
      <c r="G768" s="1" t="s">
        <v>3337</v>
      </c>
      <c r="H768" s="23">
        <v>3</v>
      </c>
      <c r="I768" s="23"/>
      <c r="J768" s="23">
        <v>0</v>
      </c>
      <c r="K768" s="23">
        <v>0</v>
      </c>
      <c r="L768" s="41">
        <v>70833</v>
      </c>
      <c r="M768" s="27"/>
      <c r="N768" s="27">
        <v>41730</v>
      </c>
      <c r="O768" s="27">
        <v>41730</v>
      </c>
      <c r="P768" s="27">
        <v>41732</v>
      </c>
      <c r="Q768" s="42">
        <f t="shared" si="19"/>
        <v>4</v>
      </c>
      <c r="R768" s="1" t="s">
        <v>4289</v>
      </c>
      <c r="S768" s="1">
        <v>551</v>
      </c>
      <c r="T768" s="1" t="s">
        <v>3334</v>
      </c>
      <c r="U768" s="1" t="s">
        <v>3344</v>
      </c>
      <c r="V768" s="1" t="s">
        <v>3344</v>
      </c>
      <c r="W768" s="1" t="s">
        <v>3716</v>
      </c>
      <c r="X768" s="27">
        <v>41733</v>
      </c>
      <c r="Y768" s="1" t="s">
        <v>3336</v>
      </c>
    </row>
    <row r="769" spans="1:25">
      <c r="A769" s="17">
        <v>1</v>
      </c>
      <c r="B769" s="1" t="s">
        <v>574</v>
      </c>
      <c r="C769" s="1" t="s">
        <v>2352</v>
      </c>
      <c r="D769" s="1">
        <v>5803781</v>
      </c>
      <c r="E769" s="16" t="s">
        <v>3319</v>
      </c>
      <c r="F769" s="1" t="s">
        <v>3331</v>
      </c>
      <c r="G769" s="1" t="s">
        <v>3337</v>
      </c>
      <c r="H769" s="23">
        <v>3</v>
      </c>
      <c r="I769" s="23"/>
      <c r="J769" s="23">
        <v>0</v>
      </c>
      <c r="K769" s="23">
        <v>0</v>
      </c>
      <c r="L769" s="41">
        <v>70867</v>
      </c>
      <c r="M769" s="27"/>
      <c r="N769" s="27">
        <v>41732</v>
      </c>
      <c r="O769" s="27">
        <v>41733</v>
      </c>
      <c r="P769" s="27">
        <v>41737</v>
      </c>
      <c r="Q769" s="42">
        <f t="shared" si="19"/>
        <v>2</v>
      </c>
      <c r="R769" s="1" t="s">
        <v>4290</v>
      </c>
      <c r="S769" s="1">
        <v>889</v>
      </c>
      <c r="T769" s="1" t="s">
        <v>3484</v>
      </c>
      <c r="U769" s="1" t="s">
        <v>3364</v>
      </c>
      <c r="V769" s="1" t="s">
        <v>3364</v>
      </c>
      <c r="W769" s="1" t="s">
        <v>3335</v>
      </c>
      <c r="X769" s="27">
        <v>41736</v>
      </c>
      <c r="Y769" s="1" t="s">
        <v>3336</v>
      </c>
    </row>
    <row r="770" spans="1:25">
      <c r="A770" s="17">
        <v>1</v>
      </c>
      <c r="B770" s="1" t="s">
        <v>575</v>
      </c>
      <c r="C770" s="1" t="s">
        <v>2353</v>
      </c>
      <c r="D770" s="1">
        <v>8542108</v>
      </c>
      <c r="E770" s="16">
        <v>5</v>
      </c>
      <c r="F770" s="1" t="s">
        <v>3331</v>
      </c>
      <c r="G770" s="1" t="s">
        <v>3337</v>
      </c>
      <c r="H770" s="23">
        <v>3</v>
      </c>
      <c r="I770" s="23"/>
      <c r="J770" s="23">
        <v>0</v>
      </c>
      <c r="K770" s="23">
        <v>0</v>
      </c>
      <c r="L770" s="41">
        <v>70867</v>
      </c>
      <c r="M770" s="27"/>
      <c r="N770" s="27">
        <v>41732</v>
      </c>
      <c r="O770" s="27">
        <v>41733</v>
      </c>
      <c r="P770" s="27">
        <v>41737</v>
      </c>
      <c r="Q770" s="42">
        <f t="shared" si="19"/>
        <v>3</v>
      </c>
      <c r="R770" s="1" t="s">
        <v>4291</v>
      </c>
      <c r="S770" s="1">
        <v>12</v>
      </c>
      <c r="T770" s="1" t="s">
        <v>3484</v>
      </c>
      <c r="U770" s="1" t="s">
        <v>3364</v>
      </c>
      <c r="V770" s="1" t="s">
        <v>3364</v>
      </c>
      <c r="W770" s="1" t="s">
        <v>3335</v>
      </c>
      <c r="X770" s="27">
        <v>41737</v>
      </c>
      <c r="Y770" s="1" t="s">
        <v>3336</v>
      </c>
    </row>
    <row r="771" spans="1:25">
      <c r="A771" s="17">
        <v>1</v>
      </c>
      <c r="B771" s="1" t="s">
        <v>576</v>
      </c>
      <c r="C771" s="1" t="s">
        <v>2354</v>
      </c>
      <c r="D771" s="1">
        <v>13901874</v>
      </c>
      <c r="E771" s="16">
        <v>5</v>
      </c>
      <c r="F771" s="1" t="s">
        <v>3331</v>
      </c>
      <c r="G771" s="1" t="s">
        <v>3332</v>
      </c>
      <c r="H771" s="23">
        <v>3</v>
      </c>
      <c r="I771" s="23"/>
      <c r="J771" s="23">
        <v>0</v>
      </c>
      <c r="K771" s="23">
        <v>0</v>
      </c>
      <c r="L771" s="41">
        <v>70855</v>
      </c>
      <c r="M771" s="27"/>
      <c r="N771" s="27">
        <v>41732</v>
      </c>
      <c r="O771" s="27">
        <v>41732</v>
      </c>
      <c r="P771" s="27">
        <v>41736</v>
      </c>
      <c r="Q771" s="42">
        <f t="shared" si="19"/>
        <v>4</v>
      </c>
      <c r="R771" s="1" t="s">
        <v>4292</v>
      </c>
      <c r="S771" s="1">
        <v>2250</v>
      </c>
      <c r="T771" s="1" t="s">
        <v>3363</v>
      </c>
      <c r="U771" s="1" t="s">
        <v>3364</v>
      </c>
      <c r="V771" s="1" t="s">
        <v>3365</v>
      </c>
      <c r="W771" s="1" t="s">
        <v>3366</v>
      </c>
      <c r="X771" s="27">
        <v>41737</v>
      </c>
      <c r="Y771" s="1" t="s">
        <v>3336</v>
      </c>
    </row>
    <row r="772" spans="1:25">
      <c r="A772" s="17">
        <v>1</v>
      </c>
      <c r="B772" s="1" t="s">
        <v>577</v>
      </c>
      <c r="C772" s="1" t="s">
        <v>2355</v>
      </c>
      <c r="D772" s="1">
        <v>7591166</v>
      </c>
      <c r="E772" s="16">
        <v>1</v>
      </c>
      <c r="F772" s="1" t="s">
        <v>3331</v>
      </c>
      <c r="G772" s="1" t="s">
        <v>3332</v>
      </c>
      <c r="H772" s="23">
        <v>3</v>
      </c>
      <c r="I772" s="23"/>
      <c r="J772" s="23">
        <v>0</v>
      </c>
      <c r="K772" s="23">
        <v>0</v>
      </c>
      <c r="L772" s="41">
        <v>70855</v>
      </c>
      <c r="M772" s="27"/>
      <c r="N772" s="27">
        <v>41732</v>
      </c>
      <c r="O772" s="27">
        <v>41732</v>
      </c>
      <c r="P772" s="27">
        <v>41736</v>
      </c>
      <c r="Q772" s="42">
        <f t="shared" si="19"/>
        <v>3</v>
      </c>
      <c r="R772" s="1" t="s">
        <v>4293</v>
      </c>
      <c r="S772" s="1">
        <v>135</v>
      </c>
      <c r="T772" s="51" t="s">
        <v>3431</v>
      </c>
      <c r="U772" s="51" t="s">
        <v>3431</v>
      </c>
      <c r="V772" s="51" t="s">
        <v>3431</v>
      </c>
      <c r="W772" s="1" t="s">
        <v>3432</v>
      </c>
      <c r="X772" s="27">
        <v>41736</v>
      </c>
      <c r="Y772" s="1" t="s">
        <v>3336</v>
      </c>
    </row>
    <row r="773" spans="1:25">
      <c r="A773" s="17">
        <v>1</v>
      </c>
      <c r="B773" s="1" t="s">
        <v>578</v>
      </c>
      <c r="C773" s="1" t="s">
        <v>2356</v>
      </c>
      <c r="D773" s="1">
        <v>9780397</v>
      </c>
      <c r="E773" s="16">
        <v>8</v>
      </c>
      <c r="F773" s="1" t="s">
        <v>3331</v>
      </c>
      <c r="G773" s="1" t="s">
        <v>3332</v>
      </c>
      <c r="H773" s="23">
        <v>3</v>
      </c>
      <c r="I773" s="23"/>
      <c r="J773" s="23">
        <v>0</v>
      </c>
      <c r="K773" s="23">
        <v>0</v>
      </c>
      <c r="L773" s="41">
        <v>70867</v>
      </c>
      <c r="M773" s="27"/>
      <c r="N773" s="27">
        <v>41733</v>
      </c>
      <c r="O773" s="27">
        <v>41733</v>
      </c>
      <c r="P773" s="27">
        <v>41737</v>
      </c>
      <c r="Q773" s="42">
        <f t="shared" si="19"/>
        <v>1</v>
      </c>
      <c r="R773" s="1" t="s">
        <v>4294</v>
      </c>
      <c r="S773" s="1">
        <v>557</v>
      </c>
      <c r="T773" s="1" t="s">
        <v>3334</v>
      </c>
      <c r="U773" s="1" t="s">
        <v>3344</v>
      </c>
      <c r="V773" s="1" t="s">
        <v>3344</v>
      </c>
      <c r="W773" s="1" t="s">
        <v>3716</v>
      </c>
      <c r="X773" s="27">
        <v>41733</v>
      </c>
      <c r="Y773" s="1" t="s">
        <v>3336</v>
      </c>
    </row>
    <row r="774" spans="1:25">
      <c r="A774" s="17">
        <v>1</v>
      </c>
      <c r="B774" s="1" t="s">
        <v>579</v>
      </c>
      <c r="C774" s="1" t="s">
        <v>2357</v>
      </c>
      <c r="D774" s="1">
        <v>10074157</v>
      </c>
      <c r="E774" s="16">
        <v>1</v>
      </c>
      <c r="F774" s="1" t="s">
        <v>3331</v>
      </c>
      <c r="G774" s="1" t="s">
        <v>3332</v>
      </c>
      <c r="H774" s="23">
        <v>3</v>
      </c>
      <c r="I774" s="23"/>
      <c r="J774" s="23">
        <v>0</v>
      </c>
      <c r="K774" s="23">
        <v>0</v>
      </c>
      <c r="L774" s="41">
        <v>79901</v>
      </c>
      <c r="M774" s="27"/>
      <c r="N774" s="27">
        <v>41733</v>
      </c>
      <c r="O774" s="27">
        <v>41736</v>
      </c>
      <c r="P774" s="27">
        <v>41738</v>
      </c>
      <c r="Q774" s="42">
        <f t="shared" si="19"/>
        <v>2</v>
      </c>
      <c r="R774" s="1" t="s">
        <v>4295</v>
      </c>
      <c r="S774" s="1">
        <v>3932</v>
      </c>
      <c r="T774" s="1" t="s">
        <v>3365</v>
      </c>
      <c r="U774" s="11" t="s">
        <v>3334</v>
      </c>
      <c r="V774" s="1" t="s">
        <v>3365</v>
      </c>
      <c r="W774" s="1" t="s">
        <v>3366</v>
      </c>
      <c r="X774" s="27">
        <v>41737</v>
      </c>
      <c r="Y774" s="1" t="s">
        <v>3336</v>
      </c>
    </row>
    <row r="775" spans="1:25">
      <c r="A775" s="17">
        <v>1</v>
      </c>
      <c r="B775" s="1" t="s">
        <v>580</v>
      </c>
      <c r="C775" s="1" t="s">
        <v>2358</v>
      </c>
      <c r="D775" s="1">
        <v>17483792</v>
      </c>
      <c r="E775" s="16">
        <v>9</v>
      </c>
      <c r="F775" s="1" t="s">
        <v>3331</v>
      </c>
      <c r="G775" s="1" t="s">
        <v>3332</v>
      </c>
      <c r="H775" s="23">
        <v>3</v>
      </c>
      <c r="I775" s="23"/>
      <c r="J775" s="23">
        <v>0</v>
      </c>
      <c r="K775" s="23">
        <v>0</v>
      </c>
      <c r="L775" s="41">
        <v>70878</v>
      </c>
      <c r="M775" s="27"/>
      <c r="N775" s="27">
        <v>41733</v>
      </c>
      <c r="O775" s="27">
        <v>41734</v>
      </c>
      <c r="P775" s="27">
        <v>41738</v>
      </c>
      <c r="Q775" s="42">
        <f t="shared" si="19"/>
        <v>1</v>
      </c>
      <c r="R775" s="1" t="s">
        <v>4296</v>
      </c>
      <c r="S775" s="1">
        <v>313</v>
      </c>
      <c r="T775" s="51" t="s">
        <v>3396</v>
      </c>
      <c r="U775" s="8" t="s">
        <v>3334</v>
      </c>
      <c r="V775" s="51" t="s">
        <v>3396</v>
      </c>
      <c r="W775" s="1" t="s">
        <v>3385</v>
      </c>
      <c r="X775" s="27">
        <v>41736</v>
      </c>
      <c r="Y775" s="1" t="s">
        <v>3336</v>
      </c>
    </row>
    <row r="776" spans="1:25">
      <c r="A776" s="17">
        <v>1</v>
      </c>
      <c r="B776" s="1" t="s">
        <v>581</v>
      </c>
      <c r="C776" s="1" t="s">
        <v>2359</v>
      </c>
      <c r="D776" s="1">
        <v>15774890</v>
      </c>
      <c r="E776" s="16">
        <v>4</v>
      </c>
      <c r="F776" s="1" t="s">
        <v>3331</v>
      </c>
      <c r="G776" s="1" t="s">
        <v>3337</v>
      </c>
      <c r="H776" s="23">
        <v>3</v>
      </c>
      <c r="I776" s="23"/>
      <c r="J776" s="23">
        <v>0</v>
      </c>
      <c r="K776" s="23">
        <v>0</v>
      </c>
      <c r="L776" s="41">
        <v>79901</v>
      </c>
      <c r="M776" s="27"/>
      <c r="N776" s="27">
        <v>41736</v>
      </c>
      <c r="O776" s="27">
        <v>41736</v>
      </c>
      <c r="P776" s="27">
        <v>41738</v>
      </c>
      <c r="Q776" s="42">
        <f t="shared" si="19"/>
        <v>4</v>
      </c>
      <c r="R776" s="1" t="s">
        <v>4297</v>
      </c>
      <c r="S776" s="1">
        <v>2287</v>
      </c>
      <c r="T776" s="1" t="s">
        <v>3349</v>
      </c>
      <c r="U776" s="1" t="s">
        <v>3344</v>
      </c>
      <c r="V776" s="1" t="s">
        <v>3344</v>
      </c>
      <c r="W776" s="1" t="s">
        <v>3716</v>
      </c>
      <c r="X776" s="27">
        <v>41739</v>
      </c>
      <c r="Y776" s="1" t="s">
        <v>3336</v>
      </c>
    </row>
    <row r="777" spans="1:25">
      <c r="A777" s="17">
        <v>1</v>
      </c>
      <c r="B777" s="1" t="s">
        <v>582</v>
      </c>
      <c r="C777" s="1" t="s">
        <v>2360</v>
      </c>
      <c r="D777" s="1">
        <v>8219423</v>
      </c>
      <c r="E777" s="16">
        <v>1</v>
      </c>
      <c r="F777" s="1" t="s">
        <v>3331</v>
      </c>
      <c r="G777" s="1" t="s">
        <v>3332</v>
      </c>
      <c r="H777" s="23">
        <v>3</v>
      </c>
      <c r="I777" s="23"/>
      <c r="J777" s="23">
        <v>0</v>
      </c>
      <c r="K777" s="23">
        <v>0</v>
      </c>
      <c r="L777" s="41">
        <v>70912</v>
      </c>
      <c r="M777" s="27"/>
      <c r="N777" s="27">
        <v>41736</v>
      </c>
      <c r="O777" s="27">
        <v>41737</v>
      </c>
      <c r="P777" s="27">
        <v>41739</v>
      </c>
      <c r="Q777" s="42">
        <f t="shared" si="19"/>
        <v>3</v>
      </c>
      <c r="R777" s="1" t="s">
        <v>4298</v>
      </c>
      <c r="S777" s="1">
        <v>6308</v>
      </c>
      <c r="T777" s="1" t="s">
        <v>3863</v>
      </c>
      <c r="U777" s="1" t="s">
        <v>3462</v>
      </c>
      <c r="V777" s="1" t="s">
        <v>3462</v>
      </c>
      <c r="W777" s="1" t="s">
        <v>3350</v>
      </c>
      <c r="X777" s="27">
        <v>41739</v>
      </c>
      <c r="Y777" s="1" t="s">
        <v>3336</v>
      </c>
    </row>
    <row r="778" spans="1:25">
      <c r="A778" s="17">
        <v>1</v>
      </c>
      <c r="B778" s="1" t="s">
        <v>583</v>
      </c>
      <c r="C778" s="1" t="s">
        <v>2310</v>
      </c>
      <c r="D778" s="1">
        <v>12177753</v>
      </c>
      <c r="E778" s="128">
        <v>3</v>
      </c>
      <c r="F778" s="1" t="s">
        <v>3331</v>
      </c>
      <c r="G778" s="1" t="s">
        <v>3332</v>
      </c>
      <c r="H778" s="23">
        <v>3</v>
      </c>
      <c r="I778" s="23"/>
      <c r="J778" s="23">
        <v>0</v>
      </c>
      <c r="K778" s="23">
        <v>0</v>
      </c>
      <c r="L778" s="41"/>
      <c r="M778" s="27"/>
      <c r="N778" s="27">
        <v>41736</v>
      </c>
      <c r="O778" s="1"/>
      <c r="P778" s="1"/>
      <c r="Q778" s="42">
        <f t="shared" si="19"/>
        <v>0</v>
      </c>
      <c r="R778" s="1" t="s">
        <v>4270</v>
      </c>
      <c r="S778" s="1">
        <v>7796</v>
      </c>
      <c r="T778" s="1" t="s">
        <v>3390</v>
      </c>
      <c r="U778" s="1" t="s">
        <v>3364</v>
      </c>
      <c r="V778" s="1" t="s">
        <v>3391</v>
      </c>
      <c r="W778" s="1" t="s">
        <v>3378</v>
      </c>
      <c r="X778" s="1"/>
      <c r="Y778" s="1" t="s">
        <v>3405</v>
      </c>
    </row>
    <row r="779" spans="1:25">
      <c r="A779" s="17">
        <v>1</v>
      </c>
      <c r="B779" s="1" t="s">
        <v>584</v>
      </c>
      <c r="C779" s="1" t="s">
        <v>2361</v>
      </c>
      <c r="D779" s="1">
        <v>13926801</v>
      </c>
      <c r="E779" s="16">
        <v>6</v>
      </c>
      <c r="F779" s="1" t="s">
        <v>3331</v>
      </c>
      <c r="G779" s="1" t="s">
        <v>3337</v>
      </c>
      <c r="H779" s="23">
        <v>3</v>
      </c>
      <c r="I779" s="23"/>
      <c r="J779" s="23">
        <v>0</v>
      </c>
      <c r="K779" s="23">
        <v>0</v>
      </c>
      <c r="L779" s="41">
        <v>70924</v>
      </c>
      <c r="M779" s="27"/>
      <c r="N779" s="27">
        <v>41736</v>
      </c>
      <c r="O779" s="27">
        <v>41738</v>
      </c>
      <c r="P779" s="27">
        <v>41740</v>
      </c>
      <c r="Q779" s="42">
        <f t="shared" si="19"/>
        <v>3</v>
      </c>
      <c r="R779" s="1" t="s">
        <v>4299</v>
      </c>
      <c r="S779" s="1">
        <v>308</v>
      </c>
      <c r="T779" s="1" t="s">
        <v>3349</v>
      </c>
      <c r="U779" s="1" t="s">
        <v>3344</v>
      </c>
      <c r="V779" s="1" t="s">
        <v>3344</v>
      </c>
      <c r="W779" s="1" t="s">
        <v>3716</v>
      </c>
      <c r="X779" s="27">
        <v>41740</v>
      </c>
      <c r="Y779" s="1" t="s">
        <v>3336</v>
      </c>
    </row>
    <row r="780" spans="1:25">
      <c r="A780" s="17">
        <v>1</v>
      </c>
      <c r="B780" s="1" t="s">
        <v>585</v>
      </c>
      <c r="C780" s="1" t="s">
        <v>2362</v>
      </c>
      <c r="D780" s="1">
        <v>16851177</v>
      </c>
      <c r="E780" s="16">
        <v>9</v>
      </c>
      <c r="F780" s="1" t="s">
        <v>3331</v>
      </c>
      <c r="G780" s="1" t="s">
        <v>3332</v>
      </c>
      <c r="H780" s="23">
        <v>3</v>
      </c>
      <c r="I780" s="23"/>
      <c r="J780" s="23">
        <v>0</v>
      </c>
      <c r="K780" s="23">
        <v>0</v>
      </c>
      <c r="L780" s="41">
        <v>70912</v>
      </c>
      <c r="M780" s="27"/>
      <c r="N780" s="27">
        <v>41737</v>
      </c>
      <c r="O780" s="27">
        <v>41737</v>
      </c>
      <c r="P780" s="27">
        <v>41739</v>
      </c>
      <c r="Q780" s="42">
        <f t="shared" si="19"/>
        <v>2</v>
      </c>
      <c r="R780" s="1" t="s">
        <v>4300</v>
      </c>
      <c r="S780" s="1">
        <v>1630</v>
      </c>
      <c r="T780" s="1" t="s">
        <v>3334</v>
      </c>
      <c r="U780" s="1" t="s">
        <v>3344</v>
      </c>
      <c r="V780" s="1" t="s">
        <v>3344</v>
      </c>
      <c r="W780" s="1" t="s">
        <v>3716</v>
      </c>
      <c r="X780" s="27">
        <v>41738</v>
      </c>
      <c r="Y780" s="1" t="s">
        <v>3336</v>
      </c>
    </row>
    <row r="781" spans="1:25">
      <c r="A781" s="17">
        <v>1</v>
      </c>
      <c r="B781" s="1" t="s">
        <v>586</v>
      </c>
      <c r="C781" s="1" t="s">
        <v>2363</v>
      </c>
      <c r="D781" s="1">
        <v>15639664</v>
      </c>
      <c r="E781" s="16">
        <v>8</v>
      </c>
      <c r="F781" s="1" t="s">
        <v>3331</v>
      </c>
      <c r="G781" s="1" t="s">
        <v>3332</v>
      </c>
      <c r="H781" s="23">
        <v>3</v>
      </c>
      <c r="I781" s="23"/>
      <c r="J781" s="23">
        <v>0</v>
      </c>
      <c r="K781" s="23">
        <v>0</v>
      </c>
      <c r="L781" s="41">
        <v>70924</v>
      </c>
      <c r="M781" s="27"/>
      <c r="N781" s="27">
        <v>41737</v>
      </c>
      <c r="O781" s="27">
        <v>41738</v>
      </c>
      <c r="P781" s="27">
        <v>41740</v>
      </c>
      <c r="Q781" s="42">
        <f t="shared" si="19"/>
        <v>1</v>
      </c>
      <c r="R781" s="1" t="s">
        <v>4301</v>
      </c>
      <c r="S781" s="1"/>
      <c r="T781" s="1" t="s">
        <v>3579</v>
      </c>
      <c r="U781" s="1" t="s">
        <v>3354</v>
      </c>
      <c r="V781" s="1" t="s">
        <v>3579</v>
      </c>
      <c r="W781" s="1" t="s">
        <v>3580</v>
      </c>
      <c r="X781" s="27">
        <v>41738</v>
      </c>
      <c r="Y781" s="1" t="s">
        <v>3336</v>
      </c>
    </row>
    <row r="782" spans="1:25">
      <c r="A782" s="17">
        <v>1</v>
      </c>
      <c r="B782" s="1" t="s">
        <v>587</v>
      </c>
      <c r="C782" s="1" t="s">
        <v>2364</v>
      </c>
      <c r="D782" s="1">
        <v>10331887</v>
      </c>
      <c r="E782" s="16">
        <v>4</v>
      </c>
      <c r="F782" s="1" t="s">
        <v>3331</v>
      </c>
      <c r="G782" s="1" t="s">
        <v>3337</v>
      </c>
      <c r="H782" s="23">
        <v>3</v>
      </c>
      <c r="I782" s="23"/>
      <c r="J782" s="23">
        <v>0</v>
      </c>
      <c r="K782" s="23">
        <v>0</v>
      </c>
      <c r="L782" s="41">
        <v>70942</v>
      </c>
      <c r="M782" s="27"/>
      <c r="N782" s="27">
        <v>41737</v>
      </c>
      <c r="O782" s="27">
        <v>41739</v>
      </c>
      <c r="P782" s="27">
        <v>41744</v>
      </c>
      <c r="Q782" s="42">
        <f t="shared" si="19"/>
        <v>1</v>
      </c>
      <c r="R782" s="1" t="s">
        <v>4302</v>
      </c>
      <c r="S782" s="1">
        <v>596</v>
      </c>
      <c r="T782" s="1" t="s">
        <v>3334</v>
      </c>
      <c r="U782" s="1" t="s">
        <v>3344</v>
      </c>
      <c r="V782" s="1" t="s">
        <v>3344</v>
      </c>
      <c r="W782" s="1" t="s">
        <v>3716</v>
      </c>
      <c r="X782" s="27">
        <v>41739</v>
      </c>
      <c r="Y782" s="1" t="s">
        <v>3336</v>
      </c>
    </row>
    <row r="783" spans="1:25">
      <c r="A783" s="17">
        <v>1</v>
      </c>
      <c r="B783" s="1" t="s">
        <v>588</v>
      </c>
      <c r="C783" s="1" t="s">
        <v>2364</v>
      </c>
      <c r="D783" s="1">
        <v>10331887</v>
      </c>
      <c r="E783" s="16">
        <v>4</v>
      </c>
      <c r="F783" s="1" t="s">
        <v>3331</v>
      </c>
      <c r="G783" s="1" t="s">
        <v>3337</v>
      </c>
      <c r="H783" s="23">
        <v>3</v>
      </c>
      <c r="I783" s="23"/>
      <c r="J783" s="23">
        <v>0</v>
      </c>
      <c r="K783" s="23">
        <v>0</v>
      </c>
      <c r="L783" s="41">
        <v>70942</v>
      </c>
      <c r="M783" s="27"/>
      <c r="N783" s="27">
        <v>41737</v>
      </c>
      <c r="O783" s="27">
        <v>41739</v>
      </c>
      <c r="P783" s="27">
        <v>41744</v>
      </c>
      <c r="Q783" s="42">
        <f t="shared" si="19"/>
        <v>1</v>
      </c>
      <c r="R783" s="1" t="s">
        <v>4303</v>
      </c>
      <c r="S783" s="1">
        <v>596</v>
      </c>
      <c r="T783" s="1" t="s">
        <v>3334</v>
      </c>
      <c r="U783" s="1" t="s">
        <v>3344</v>
      </c>
      <c r="V783" s="1" t="s">
        <v>3344</v>
      </c>
      <c r="W783" s="1" t="s">
        <v>3716</v>
      </c>
      <c r="X783" s="27">
        <v>41739</v>
      </c>
      <c r="Y783" s="1" t="s">
        <v>3336</v>
      </c>
    </row>
    <row r="784" spans="1:25">
      <c r="A784" s="17">
        <v>1</v>
      </c>
      <c r="B784" s="1" t="s">
        <v>589</v>
      </c>
      <c r="C784" s="1" t="s">
        <v>2364</v>
      </c>
      <c r="D784" s="1">
        <v>10331887</v>
      </c>
      <c r="E784" s="16">
        <v>4</v>
      </c>
      <c r="F784" s="1" t="s">
        <v>3331</v>
      </c>
      <c r="G784" s="1" t="s">
        <v>3337</v>
      </c>
      <c r="H784" s="23">
        <v>3</v>
      </c>
      <c r="I784" s="23"/>
      <c r="J784" s="23">
        <v>0</v>
      </c>
      <c r="K784" s="23">
        <v>0</v>
      </c>
      <c r="L784" s="41">
        <v>71656</v>
      </c>
      <c r="M784" s="27"/>
      <c r="N784" s="27">
        <v>41781</v>
      </c>
      <c r="O784" s="27">
        <v>41782</v>
      </c>
      <c r="P784" s="27">
        <f>O784+2</f>
        <v>41784</v>
      </c>
      <c r="Q784" s="42">
        <f t="shared" si="19"/>
        <v>2</v>
      </c>
      <c r="R784" s="1" t="s">
        <v>4304</v>
      </c>
      <c r="S784" s="1">
        <v>596</v>
      </c>
      <c r="T784" s="1" t="s">
        <v>3349</v>
      </c>
      <c r="U784" s="1" t="s">
        <v>3344</v>
      </c>
      <c r="V784" s="1" t="s">
        <v>3344</v>
      </c>
      <c r="W784" s="1" t="s">
        <v>3716</v>
      </c>
      <c r="X784" s="27">
        <v>41785</v>
      </c>
      <c r="Y784" s="1" t="s">
        <v>3336</v>
      </c>
    </row>
    <row r="785" spans="1:25">
      <c r="A785" s="17">
        <v>1</v>
      </c>
      <c r="B785" s="1" t="s">
        <v>590</v>
      </c>
      <c r="C785" s="1" t="s">
        <v>2364</v>
      </c>
      <c r="D785" s="1">
        <v>10331887</v>
      </c>
      <c r="E785" s="16">
        <v>4</v>
      </c>
      <c r="F785" s="1" t="s">
        <v>3331</v>
      </c>
      <c r="G785" s="1" t="s">
        <v>3337</v>
      </c>
      <c r="H785" s="23">
        <v>3</v>
      </c>
      <c r="I785" s="23"/>
      <c r="J785" s="23">
        <v>0</v>
      </c>
      <c r="K785" s="23">
        <v>0</v>
      </c>
      <c r="L785" s="41">
        <f>23653.74*H785</f>
        <v>70961.22</v>
      </c>
      <c r="M785" s="27"/>
      <c r="N785" s="27">
        <v>41737</v>
      </c>
      <c r="O785" s="27">
        <v>41740</v>
      </c>
      <c r="P785" s="27">
        <v>41745</v>
      </c>
      <c r="Q785" s="42">
        <f t="shared" si="19"/>
        <v>3</v>
      </c>
      <c r="R785" s="1" t="s">
        <v>4305</v>
      </c>
      <c r="S785" s="1">
        <v>1291</v>
      </c>
      <c r="T785" s="1" t="s">
        <v>3334</v>
      </c>
      <c r="U785" s="1" t="s">
        <v>3344</v>
      </c>
      <c r="V785" s="1" t="s">
        <v>3344</v>
      </c>
      <c r="W785" s="1" t="s">
        <v>3716</v>
      </c>
      <c r="X785" s="27">
        <v>41744</v>
      </c>
      <c r="Y785" s="1" t="s">
        <v>3336</v>
      </c>
    </row>
    <row r="786" spans="1:25">
      <c r="A786" s="17">
        <v>1</v>
      </c>
      <c r="B786" s="1" t="s">
        <v>591</v>
      </c>
      <c r="C786" s="1" t="s">
        <v>2364</v>
      </c>
      <c r="D786" s="1">
        <v>10331887</v>
      </c>
      <c r="E786" s="16">
        <v>4</v>
      </c>
      <c r="F786" s="1" t="s">
        <v>3331</v>
      </c>
      <c r="G786" s="1" t="s">
        <v>3337</v>
      </c>
      <c r="H786" s="23">
        <v>3</v>
      </c>
      <c r="I786" s="23"/>
      <c r="J786" s="23">
        <v>0</v>
      </c>
      <c r="K786" s="23">
        <v>0</v>
      </c>
      <c r="L786" s="41">
        <f>23653.74*H786</f>
        <v>70961.22</v>
      </c>
      <c r="M786" s="27"/>
      <c r="N786" s="27">
        <v>41737</v>
      </c>
      <c r="O786" s="27">
        <v>41745</v>
      </c>
      <c r="P786" s="27">
        <v>41745</v>
      </c>
      <c r="Q786" s="42">
        <f t="shared" si="19"/>
        <v>1</v>
      </c>
      <c r="R786" s="1" t="s">
        <v>4306</v>
      </c>
      <c r="S786" s="1">
        <v>1291</v>
      </c>
      <c r="T786" s="1" t="s">
        <v>3334</v>
      </c>
      <c r="U786" s="1" t="s">
        <v>3344</v>
      </c>
      <c r="V786" s="1" t="s">
        <v>3344</v>
      </c>
      <c r="W786" s="1" t="s">
        <v>3716</v>
      </c>
      <c r="X786" s="27">
        <v>41745</v>
      </c>
      <c r="Y786" s="1" t="s">
        <v>3336</v>
      </c>
    </row>
    <row r="787" spans="1:25">
      <c r="A787" s="17">
        <v>1</v>
      </c>
      <c r="B787" s="1" t="s">
        <v>592</v>
      </c>
      <c r="C787" s="1" t="s">
        <v>2365</v>
      </c>
      <c r="D787" s="1">
        <v>14060455</v>
      </c>
      <c r="E787" s="16">
        <v>0</v>
      </c>
      <c r="F787" s="1" t="s">
        <v>3331</v>
      </c>
      <c r="G787" s="1" t="s">
        <v>3332</v>
      </c>
      <c r="H787" s="23">
        <v>3</v>
      </c>
      <c r="I787" s="23"/>
      <c r="J787" s="23">
        <v>0</v>
      </c>
      <c r="K787" s="23">
        <v>0</v>
      </c>
      <c r="L787" s="41">
        <v>70942</v>
      </c>
      <c r="M787" s="27"/>
      <c r="N787" s="27">
        <v>41738</v>
      </c>
      <c r="O787" s="27">
        <v>41739</v>
      </c>
      <c r="P787" s="27">
        <v>41744</v>
      </c>
      <c r="Q787" s="42">
        <f t="shared" si="19"/>
        <v>2</v>
      </c>
      <c r="R787" s="1" t="s">
        <v>4307</v>
      </c>
      <c r="S787" s="1">
        <v>2.5</v>
      </c>
      <c r="T787" s="51" t="s">
        <v>3431</v>
      </c>
      <c r="U787" s="51" t="s">
        <v>3431</v>
      </c>
      <c r="V787" s="51" t="s">
        <v>3431</v>
      </c>
      <c r="W787" s="1" t="s">
        <v>3432</v>
      </c>
      <c r="X787" s="27">
        <v>41740</v>
      </c>
      <c r="Y787" s="1" t="s">
        <v>3336</v>
      </c>
    </row>
    <row r="788" spans="1:25">
      <c r="A788" s="17">
        <v>1</v>
      </c>
      <c r="B788" s="1" t="s">
        <v>593</v>
      </c>
      <c r="C788" s="1" t="s">
        <v>2366</v>
      </c>
      <c r="D788" s="1">
        <v>11506754</v>
      </c>
      <c r="E788" s="16">
        <v>0</v>
      </c>
      <c r="F788" s="1" t="s">
        <v>3331</v>
      </c>
      <c r="G788" s="1" t="s">
        <v>3337</v>
      </c>
      <c r="H788" s="23">
        <v>3</v>
      </c>
      <c r="I788" s="23"/>
      <c r="J788" s="23">
        <v>0</v>
      </c>
      <c r="K788" s="23">
        <v>0</v>
      </c>
      <c r="L788" s="41">
        <f>23653.74*H788</f>
        <v>70961.22</v>
      </c>
      <c r="M788" s="27"/>
      <c r="N788" s="27">
        <v>41738</v>
      </c>
      <c r="O788" s="27">
        <v>41743</v>
      </c>
      <c r="P788" s="27">
        <v>41746</v>
      </c>
      <c r="Q788" s="42">
        <f t="shared" si="19"/>
        <v>3</v>
      </c>
      <c r="R788" s="1" t="s">
        <v>4308</v>
      </c>
      <c r="S788" s="1">
        <v>3121</v>
      </c>
      <c r="T788" s="1" t="s">
        <v>3751</v>
      </c>
      <c r="U788" s="1" t="s">
        <v>4309</v>
      </c>
      <c r="V788" s="1" t="s">
        <v>3751</v>
      </c>
      <c r="W788" s="1" t="s">
        <v>4310</v>
      </c>
      <c r="X788" s="27">
        <v>41745</v>
      </c>
      <c r="Y788" s="1" t="s">
        <v>3336</v>
      </c>
    </row>
    <row r="789" spans="1:25">
      <c r="A789" s="17">
        <v>1</v>
      </c>
      <c r="B789" s="1" t="s">
        <v>594</v>
      </c>
      <c r="C789" s="1" t="s">
        <v>2367</v>
      </c>
      <c r="D789" s="1">
        <v>10328531</v>
      </c>
      <c r="E789" s="16">
        <v>3</v>
      </c>
      <c r="F789" s="1" t="s">
        <v>3331</v>
      </c>
      <c r="G789" s="1" t="s">
        <v>3337</v>
      </c>
      <c r="H789" s="23">
        <v>3</v>
      </c>
      <c r="I789" s="23"/>
      <c r="J789" s="23">
        <v>0</v>
      </c>
      <c r="K789" s="23">
        <v>0</v>
      </c>
      <c r="L789" s="41">
        <f>23653.74*H789</f>
        <v>70961.22</v>
      </c>
      <c r="M789" s="27"/>
      <c r="N789" s="27">
        <v>41739</v>
      </c>
      <c r="O789" s="27">
        <v>41740</v>
      </c>
      <c r="P789" s="27">
        <v>41745</v>
      </c>
      <c r="Q789" s="42">
        <f t="shared" si="19"/>
        <v>2</v>
      </c>
      <c r="R789" s="1" t="s">
        <v>4311</v>
      </c>
      <c r="S789" s="1">
        <v>950</v>
      </c>
      <c r="T789" s="51" t="s">
        <v>3340</v>
      </c>
      <c r="U789" s="8" t="s">
        <v>3334</v>
      </c>
      <c r="V789" s="8" t="s">
        <v>3340</v>
      </c>
      <c r="W789" s="1" t="s">
        <v>3341</v>
      </c>
      <c r="X789" s="27">
        <v>41743</v>
      </c>
      <c r="Y789" s="1" t="s">
        <v>3336</v>
      </c>
    </row>
    <row r="790" spans="1:25">
      <c r="A790" s="17">
        <v>1</v>
      </c>
      <c r="B790" s="1" t="s">
        <v>595</v>
      </c>
      <c r="C790" s="1" t="s">
        <v>2368</v>
      </c>
      <c r="D790" s="1">
        <v>13032822</v>
      </c>
      <c r="E790" s="16">
        <v>9</v>
      </c>
      <c r="F790" s="1" t="s">
        <v>3331</v>
      </c>
      <c r="G790" s="1" t="s">
        <v>3332</v>
      </c>
      <c r="H790" s="23">
        <v>3</v>
      </c>
      <c r="I790" s="23"/>
      <c r="J790" s="23">
        <v>0</v>
      </c>
      <c r="K790" s="23">
        <v>0</v>
      </c>
      <c r="L790" s="41">
        <v>70961</v>
      </c>
      <c r="M790" s="27"/>
      <c r="N790" s="27">
        <v>41739</v>
      </c>
      <c r="O790" s="27">
        <v>41740</v>
      </c>
      <c r="P790" s="27">
        <v>41745</v>
      </c>
      <c r="Q790" s="42">
        <f t="shared" si="19"/>
        <v>2</v>
      </c>
      <c r="R790" s="1" t="s">
        <v>4312</v>
      </c>
      <c r="S790" s="1">
        <v>953</v>
      </c>
      <c r="T790" s="1" t="s">
        <v>3605</v>
      </c>
      <c r="U790" s="1" t="s">
        <v>3354</v>
      </c>
      <c r="V790" s="1" t="s">
        <v>3354</v>
      </c>
      <c r="W790" s="1" t="s">
        <v>3385</v>
      </c>
      <c r="X790" s="27">
        <v>41743</v>
      </c>
      <c r="Y790" s="1" t="s">
        <v>3336</v>
      </c>
    </row>
    <row r="791" spans="1:25">
      <c r="A791" s="17">
        <v>1</v>
      </c>
      <c r="B791" s="1" t="s">
        <v>596</v>
      </c>
      <c r="C791" s="1" t="s">
        <v>2369</v>
      </c>
      <c r="D791" s="1">
        <v>12776882</v>
      </c>
      <c r="E791" s="128" t="s">
        <v>3319</v>
      </c>
      <c r="F791" s="1" t="s">
        <v>3331</v>
      </c>
      <c r="G791" s="1" t="s">
        <v>3332</v>
      </c>
      <c r="H791" s="23">
        <v>3</v>
      </c>
      <c r="I791" s="23"/>
      <c r="J791" s="23">
        <v>0</v>
      </c>
      <c r="K791" s="23">
        <v>0</v>
      </c>
      <c r="L791" s="41">
        <f>23685.18*H791</f>
        <v>71055.540000000008</v>
      </c>
      <c r="M791" s="27"/>
      <c r="N791" s="27">
        <v>41739</v>
      </c>
      <c r="O791" s="27">
        <v>41745</v>
      </c>
      <c r="P791" s="27">
        <v>41750</v>
      </c>
      <c r="Q791" s="42">
        <f t="shared" si="19"/>
        <v>4</v>
      </c>
      <c r="R791" s="1" t="s">
        <v>4313</v>
      </c>
      <c r="S791" s="1">
        <v>3650</v>
      </c>
      <c r="T791" s="1" t="s">
        <v>3576</v>
      </c>
      <c r="U791" s="1" t="s">
        <v>3364</v>
      </c>
      <c r="V791" s="1" t="s">
        <v>3576</v>
      </c>
      <c r="W791" s="1" t="s">
        <v>3378</v>
      </c>
      <c r="X791" s="27">
        <v>41750</v>
      </c>
      <c r="Y791" s="1" t="s">
        <v>3336</v>
      </c>
    </row>
    <row r="792" spans="1:25">
      <c r="A792" s="17">
        <v>1</v>
      </c>
      <c r="B792" s="1" t="s">
        <v>597</v>
      </c>
      <c r="C792" s="1" t="s">
        <v>2370</v>
      </c>
      <c r="D792" s="1">
        <v>13744717</v>
      </c>
      <c r="E792" s="16">
        <v>7</v>
      </c>
      <c r="F792" s="1" t="s">
        <v>3331</v>
      </c>
      <c r="G792" s="1" t="s">
        <v>3332</v>
      </c>
      <c r="H792" s="23">
        <f>3+J792</f>
        <v>3.8</v>
      </c>
      <c r="I792" s="23"/>
      <c r="J792" s="23">
        <v>0.8</v>
      </c>
      <c r="K792" s="23">
        <v>0</v>
      </c>
      <c r="L792" s="41">
        <f>23685.18*H792</f>
        <v>90003.683999999994</v>
      </c>
      <c r="M792" s="27"/>
      <c r="N792" s="27">
        <v>41745</v>
      </c>
      <c r="O792" s="27">
        <v>41745</v>
      </c>
      <c r="P792" s="27">
        <v>41750</v>
      </c>
      <c r="Q792" s="42">
        <f t="shared" ref="Q792:Q855" si="20">NETWORKDAYS(O792,X792)</f>
        <v>4</v>
      </c>
      <c r="R792" s="1" t="s">
        <v>4314</v>
      </c>
      <c r="S792" s="1"/>
      <c r="T792" s="1" t="s">
        <v>3992</v>
      </c>
      <c r="U792" s="1" t="s">
        <v>3992</v>
      </c>
      <c r="V792" s="1" t="s">
        <v>3992</v>
      </c>
      <c r="W792" s="1" t="s">
        <v>3993</v>
      </c>
      <c r="X792" s="27">
        <v>41750</v>
      </c>
      <c r="Y792" s="1" t="s">
        <v>3336</v>
      </c>
    </row>
    <row r="793" spans="1:25">
      <c r="A793" s="17">
        <v>1</v>
      </c>
      <c r="B793" s="1" t="s">
        <v>598</v>
      </c>
      <c r="C793" s="1" t="s">
        <v>2371</v>
      </c>
      <c r="D793" s="1">
        <v>12290317</v>
      </c>
      <c r="E793" s="16">
        <v>6</v>
      </c>
      <c r="F793" s="1" t="s">
        <v>3331</v>
      </c>
      <c r="G793" s="1" t="s">
        <v>3332</v>
      </c>
      <c r="H793" s="23">
        <v>3</v>
      </c>
      <c r="I793" s="23"/>
      <c r="J793" s="23">
        <v>0</v>
      </c>
      <c r="K793" s="23">
        <v>0</v>
      </c>
      <c r="L793" s="41">
        <v>70961</v>
      </c>
      <c r="M793" s="27"/>
      <c r="N793" s="27">
        <v>41739</v>
      </c>
      <c r="O793" s="27">
        <v>41740</v>
      </c>
      <c r="P793" s="27">
        <v>41743</v>
      </c>
      <c r="Q793" s="42">
        <f t="shared" si="20"/>
        <v>1</v>
      </c>
      <c r="R793" s="1" t="s">
        <v>4315</v>
      </c>
      <c r="S793" s="1">
        <v>19927</v>
      </c>
      <c r="T793" s="1" t="s">
        <v>3605</v>
      </c>
      <c r="U793" s="1" t="s">
        <v>3354</v>
      </c>
      <c r="V793" s="1" t="s">
        <v>3354</v>
      </c>
      <c r="W793" s="1" t="s">
        <v>3385</v>
      </c>
      <c r="X793" s="27">
        <v>41740</v>
      </c>
      <c r="Y793" s="1" t="s">
        <v>3336</v>
      </c>
    </row>
    <row r="794" spans="1:25">
      <c r="A794" s="17">
        <v>1</v>
      </c>
      <c r="B794" s="1" t="s">
        <v>599</v>
      </c>
      <c r="C794" s="1" t="s">
        <v>2372</v>
      </c>
      <c r="D794" s="1">
        <v>12720263</v>
      </c>
      <c r="E794" s="16" t="s">
        <v>3319</v>
      </c>
      <c r="F794" s="1" t="s">
        <v>3331</v>
      </c>
      <c r="G794" s="1" t="s">
        <v>3337</v>
      </c>
      <c r="H794" s="23">
        <v>3</v>
      </c>
      <c r="I794" s="23"/>
      <c r="J794" s="23">
        <v>0</v>
      </c>
      <c r="K794" s="23">
        <v>0</v>
      </c>
      <c r="L794" s="41">
        <f>23672.6*H794</f>
        <v>71017.799999999988</v>
      </c>
      <c r="M794" s="27"/>
      <c r="N794" s="27">
        <v>41739</v>
      </c>
      <c r="O794" s="27">
        <v>41743</v>
      </c>
      <c r="P794" s="27">
        <v>41744</v>
      </c>
      <c r="Q794" s="42">
        <f t="shared" si="20"/>
        <v>2</v>
      </c>
      <c r="R794" s="1" t="s">
        <v>4316</v>
      </c>
      <c r="S794" s="1">
        <v>350</v>
      </c>
      <c r="T794" s="1" t="s">
        <v>3334</v>
      </c>
      <c r="U794" s="1" t="s">
        <v>3344</v>
      </c>
      <c r="V794" s="1" t="s">
        <v>3344</v>
      </c>
      <c r="W794" s="1" t="s">
        <v>3716</v>
      </c>
      <c r="X794" s="27">
        <v>41744</v>
      </c>
      <c r="Y794" s="1" t="s">
        <v>3336</v>
      </c>
    </row>
    <row r="795" spans="1:25">
      <c r="A795" s="17">
        <v>1</v>
      </c>
      <c r="B795" s="1" t="s">
        <v>600</v>
      </c>
      <c r="C795" s="1" t="s">
        <v>2369</v>
      </c>
      <c r="D795" s="1">
        <v>12776882</v>
      </c>
      <c r="E795" s="128" t="s">
        <v>3319</v>
      </c>
      <c r="F795" s="1" t="s">
        <v>3331</v>
      </c>
      <c r="G795" s="1" t="s">
        <v>3337</v>
      </c>
      <c r="H795" s="23">
        <v>3</v>
      </c>
      <c r="I795" s="23"/>
      <c r="J795" s="23">
        <v>0</v>
      </c>
      <c r="K795" s="23">
        <v>0</v>
      </c>
      <c r="L795" s="41">
        <v>70961</v>
      </c>
      <c r="M795" s="27"/>
      <c r="N795" s="27">
        <v>41739</v>
      </c>
      <c r="O795" s="27">
        <v>41740</v>
      </c>
      <c r="P795" s="27">
        <v>41740</v>
      </c>
      <c r="Q795" s="42">
        <f t="shared" si="20"/>
        <v>1</v>
      </c>
      <c r="R795" s="1" t="s">
        <v>4317</v>
      </c>
      <c r="S795" s="1">
        <v>715</v>
      </c>
      <c r="T795" s="1" t="s">
        <v>3334</v>
      </c>
      <c r="U795" s="1" t="s">
        <v>3344</v>
      </c>
      <c r="V795" s="1" t="s">
        <v>3344</v>
      </c>
      <c r="W795" s="1" t="s">
        <v>3716</v>
      </c>
      <c r="X795" s="27">
        <v>41740</v>
      </c>
      <c r="Y795" s="1" t="s">
        <v>3336</v>
      </c>
    </row>
    <row r="796" spans="1:25">
      <c r="A796" s="17">
        <v>1</v>
      </c>
      <c r="B796" s="1" t="s">
        <v>601</v>
      </c>
      <c r="C796" s="1" t="s">
        <v>2369</v>
      </c>
      <c r="D796" s="1">
        <v>12776882</v>
      </c>
      <c r="E796" s="128" t="s">
        <v>3319</v>
      </c>
      <c r="F796" s="1" t="s">
        <v>3331</v>
      </c>
      <c r="G796" s="1" t="s">
        <v>3337</v>
      </c>
      <c r="H796" s="23">
        <v>3</v>
      </c>
      <c r="I796" s="23"/>
      <c r="J796" s="23">
        <v>0</v>
      </c>
      <c r="K796" s="23">
        <v>0</v>
      </c>
      <c r="L796" s="41">
        <v>70961</v>
      </c>
      <c r="M796" s="27"/>
      <c r="N796" s="27">
        <v>41739</v>
      </c>
      <c r="O796" s="27">
        <v>41740</v>
      </c>
      <c r="P796" s="27">
        <v>41740</v>
      </c>
      <c r="Q796" s="42">
        <f t="shared" si="20"/>
        <v>1</v>
      </c>
      <c r="R796" s="1" t="s">
        <v>4318</v>
      </c>
      <c r="S796" s="1">
        <v>715</v>
      </c>
      <c r="T796" s="1" t="s">
        <v>3334</v>
      </c>
      <c r="U796" s="1" t="s">
        <v>3344</v>
      </c>
      <c r="V796" s="1" t="s">
        <v>3344</v>
      </c>
      <c r="W796" s="1" t="s">
        <v>3716</v>
      </c>
      <c r="X796" s="27">
        <v>41740</v>
      </c>
      <c r="Y796" s="1" t="s">
        <v>3336</v>
      </c>
    </row>
    <row r="797" spans="1:25">
      <c r="A797" s="17">
        <v>1</v>
      </c>
      <c r="B797" s="1" t="s">
        <v>602</v>
      </c>
      <c r="C797" s="1" t="s">
        <v>2373</v>
      </c>
      <c r="D797" s="1">
        <v>16125758</v>
      </c>
      <c r="E797" s="16">
        <v>3</v>
      </c>
      <c r="F797" s="1" t="s">
        <v>3331</v>
      </c>
      <c r="G797" s="1" t="s">
        <v>3332</v>
      </c>
      <c r="H797" s="23">
        <v>3</v>
      </c>
      <c r="I797" s="23"/>
      <c r="J797" s="23">
        <v>0</v>
      </c>
      <c r="K797" s="23">
        <v>0</v>
      </c>
      <c r="L797" s="41"/>
      <c r="M797" s="27"/>
      <c r="N797" s="27">
        <v>41740</v>
      </c>
      <c r="O797" s="1"/>
      <c r="P797" s="1"/>
      <c r="Q797" s="42">
        <f t="shared" si="20"/>
        <v>0</v>
      </c>
      <c r="R797" s="1" t="s">
        <v>4319</v>
      </c>
      <c r="S797" s="1">
        <v>9098</v>
      </c>
      <c r="T797" s="1" t="s">
        <v>3390</v>
      </c>
      <c r="U797" s="1" t="s">
        <v>3364</v>
      </c>
      <c r="V797" s="1" t="s">
        <v>3391</v>
      </c>
      <c r="W797" s="1" t="s">
        <v>3378</v>
      </c>
      <c r="X797" s="1"/>
      <c r="Y797" s="1" t="s">
        <v>3405</v>
      </c>
    </row>
    <row r="798" spans="1:25">
      <c r="A798" s="17">
        <v>1</v>
      </c>
      <c r="B798" s="1" t="s">
        <v>603</v>
      </c>
      <c r="C798" s="1" t="s">
        <v>2374</v>
      </c>
      <c r="D798" s="1">
        <v>15325128</v>
      </c>
      <c r="E798" s="128">
        <v>2</v>
      </c>
      <c r="F798" s="1" t="s">
        <v>3331</v>
      </c>
      <c r="G798" s="1" t="s">
        <v>3332</v>
      </c>
      <c r="H798" s="23">
        <v>3</v>
      </c>
      <c r="I798" s="23"/>
      <c r="J798" s="23">
        <v>0</v>
      </c>
      <c r="K798" s="23">
        <v>0</v>
      </c>
      <c r="L798" s="41">
        <f>23678.89*H798</f>
        <v>71036.67</v>
      </c>
      <c r="M798" s="27"/>
      <c r="N798" s="27">
        <v>41740</v>
      </c>
      <c r="O798" s="27">
        <v>41744</v>
      </c>
      <c r="P798" s="27">
        <v>41746</v>
      </c>
      <c r="Q798" s="42">
        <f t="shared" si="20"/>
        <v>3</v>
      </c>
      <c r="R798" s="1" t="s">
        <v>4320</v>
      </c>
      <c r="S798" s="1">
        <v>615</v>
      </c>
      <c r="T798" s="1" t="s">
        <v>3452</v>
      </c>
      <c r="U798" s="8" t="s">
        <v>3349</v>
      </c>
      <c r="V798" s="8" t="s">
        <v>3452</v>
      </c>
      <c r="W798" s="1" t="s">
        <v>3378</v>
      </c>
      <c r="X798" s="27">
        <v>41746</v>
      </c>
      <c r="Y798" s="1" t="s">
        <v>3336</v>
      </c>
    </row>
    <row r="799" spans="1:25">
      <c r="A799" s="17">
        <v>1</v>
      </c>
      <c r="B799" s="1" t="s">
        <v>604</v>
      </c>
      <c r="C799" s="1" t="s">
        <v>2375</v>
      </c>
      <c r="D799" s="1">
        <v>14548149</v>
      </c>
      <c r="E799" s="16" t="s">
        <v>3319</v>
      </c>
      <c r="F799" s="1" t="s">
        <v>3331</v>
      </c>
      <c r="G799" s="1" t="s">
        <v>3332</v>
      </c>
      <c r="H799" s="23">
        <v>3</v>
      </c>
      <c r="I799" s="23"/>
      <c r="J799" s="23">
        <v>0</v>
      </c>
      <c r="K799" s="23">
        <v>0</v>
      </c>
      <c r="L799" s="41">
        <f>23672.6*H799</f>
        <v>71017.799999999988</v>
      </c>
      <c r="M799" s="27"/>
      <c r="N799" s="27">
        <v>41740</v>
      </c>
      <c r="O799" s="27">
        <v>41743</v>
      </c>
      <c r="P799" s="27">
        <v>41746</v>
      </c>
      <c r="Q799" s="42">
        <f t="shared" si="20"/>
        <v>3</v>
      </c>
      <c r="R799" s="1" t="s">
        <v>4321</v>
      </c>
      <c r="S799" s="1">
        <v>209</v>
      </c>
      <c r="T799" s="1" t="s">
        <v>3348</v>
      </c>
      <c r="U799" s="8" t="s">
        <v>3349</v>
      </c>
      <c r="V799" s="1" t="s">
        <v>3348</v>
      </c>
      <c r="W799" s="1" t="s">
        <v>3350</v>
      </c>
      <c r="X799" s="27">
        <v>41745</v>
      </c>
      <c r="Y799" s="1" t="s">
        <v>3336</v>
      </c>
    </row>
    <row r="800" spans="1:25">
      <c r="A800" s="17">
        <v>1</v>
      </c>
      <c r="B800" s="1" t="s">
        <v>605</v>
      </c>
      <c r="C800" s="1" t="s">
        <v>2376</v>
      </c>
      <c r="D800" s="1">
        <v>6346540</v>
      </c>
      <c r="E800" s="128">
        <v>2</v>
      </c>
      <c r="F800" s="1" t="s">
        <v>3331</v>
      </c>
      <c r="G800" s="1" t="s">
        <v>3381</v>
      </c>
      <c r="H800" s="23">
        <v>3</v>
      </c>
      <c r="I800" s="23"/>
      <c r="J800" s="23">
        <v>0</v>
      </c>
      <c r="K800" s="23">
        <v>0</v>
      </c>
      <c r="L800" s="41">
        <f>23672.6*H800</f>
        <v>71017.799999999988</v>
      </c>
      <c r="M800" s="27"/>
      <c r="N800" s="27">
        <v>41740</v>
      </c>
      <c r="O800" s="27">
        <v>41743</v>
      </c>
      <c r="P800" s="27">
        <v>41746</v>
      </c>
      <c r="Q800" s="42">
        <f t="shared" si="20"/>
        <v>3</v>
      </c>
      <c r="R800" s="1" t="s">
        <v>4322</v>
      </c>
      <c r="S800" s="1">
        <v>11</v>
      </c>
      <c r="T800" s="1" t="s">
        <v>3883</v>
      </c>
      <c r="U800" s="1" t="s">
        <v>3354</v>
      </c>
      <c r="V800" s="1" t="s">
        <v>3400</v>
      </c>
      <c r="W800" s="1" t="s">
        <v>3355</v>
      </c>
      <c r="X800" s="27">
        <v>41745</v>
      </c>
      <c r="Y800" s="1" t="s">
        <v>3336</v>
      </c>
    </row>
    <row r="801" spans="1:25">
      <c r="A801" s="17">
        <v>1</v>
      </c>
      <c r="B801" s="1" t="s">
        <v>606</v>
      </c>
      <c r="C801" s="1" t="s">
        <v>2377</v>
      </c>
      <c r="D801" s="1">
        <v>11669178</v>
      </c>
      <c r="E801" s="16">
        <v>7</v>
      </c>
      <c r="F801" s="1" t="s">
        <v>3331</v>
      </c>
      <c r="G801" s="1" t="s">
        <v>3332</v>
      </c>
      <c r="H801" s="23">
        <v>3</v>
      </c>
      <c r="I801" s="23"/>
      <c r="J801" s="23">
        <v>0</v>
      </c>
      <c r="K801" s="23">
        <v>0</v>
      </c>
      <c r="L801" s="41">
        <f>23678.89*H801</f>
        <v>71036.67</v>
      </c>
      <c r="M801" s="27"/>
      <c r="N801" s="27">
        <v>41743</v>
      </c>
      <c r="O801" s="27">
        <v>41744</v>
      </c>
      <c r="P801" s="27">
        <f>X801</f>
        <v>41746</v>
      </c>
      <c r="Q801" s="42">
        <f t="shared" si="20"/>
        <v>3</v>
      </c>
      <c r="R801" s="1" t="s">
        <v>4323</v>
      </c>
      <c r="S801" s="1"/>
      <c r="T801" s="1" t="s">
        <v>3363</v>
      </c>
      <c r="U801" s="1" t="s">
        <v>3364</v>
      </c>
      <c r="V801" s="1" t="s">
        <v>3365</v>
      </c>
      <c r="W801" s="1" t="s">
        <v>3366</v>
      </c>
      <c r="X801" s="27">
        <v>41746</v>
      </c>
      <c r="Y801" s="1" t="s">
        <v>3336</v>
      </c>
    </row>
    <row r="802" spans="1:25">
      <c r="A802" s="17">
        <v>1</v>
      </c>
      <c r="B802" s="1" t="s">
        <v>607</v>
      </c>
      <c r="C802" s="1" t="s">
        <v>2378</v>
      </c>
      <c r="D802" s="1">
        <v>14531504</v>
      </c>
      <c r="E802" s="16">
        <v>2</v>
      </c>
      <c r="F802" s="1" t="s">
        <v>3331</v>
      </c>
      <c r="G802" s="1" t="s">
        <v>3332</v>
      </c>
      <c r="H802" s="23">
        <v>3</v>
      </c>
      <c r="I802" s="23"/>
      <c r="J802" s="23">
        <v>0</v>
      </c>
      <c r="K802" s="23">
        <v>0</v>
      </c>
      <c r="L802" s="41">
        <f>23685.18*H802</f>
        <v>71055.540000000008</v>
      </c>
      <c r="M802" s="27"/>
      <c r="N802" s="27">
        <v>41743</v>
      </c>
      <c r="O802" s="27">
        <v>41745</v>
      </c>
      <c r="P802" s="27">
        <v>41751</v>
      </c>
      <c r="Q802" s="42">
        <f t="shared" si="20"/>
        <v>1</v>
      </c>
      <c r="R802" s="1" t="s">
        <v>4324</v>
      </c>
      <c r="S802" s="1">
        <v>69</v>
      </c>
      <c r="T802" s="1" t="s">
        <v>3576</v>
      </c>
      <c r="U802" s="1" t="s">
        <v>3364</v>
      </c>
      <c r="V802" s="1" t="s">
        <v>3576</v>
      </c>
      <c r="W802" s="1" t="s">
        <v>3378</v>
      </c>
      <c r="X802" s="27">
        <v>41745</v>
      </c>
      <c r="Y802" s="1" t="s">
        <v>3336</v>
      </c>
    </row>
    <row r="803" spans="1:25">
      <c r="A803" s="17">
        <v>1</v>
      </c>
      <c r="B803" s="1" t="s">
        <v>608</v>
      </c>
      <c r="C803" s="1" t="s">
        <v>2379</v>
      </c>
      <c r="D803" s="1">
        <v>12583722</v>
      </c>
      <c r="E803" s="16">
        <v>0</v>
      </c>
      <c r="F803" s="1" t="s">
        <v>3331</v>
      </c>
      <c r="G803" s="1" t="s">
        <v>3332</v>
      </c>
      <c r="H803" s="23">
        <v>3</v>
      </c>
      <c r="I803" s="23"/>
      <c r="J803" s="23">
        <v>0</v>
      </c>
      <c r="K803" s="23">
        <v>0</v>
      </c>
      <c r="L803" s="41">
        <f>23678.89*H803</f>
        <v>71036.67</v>
      </c>
      <c r="M803" s="27"/>
      <c r="N803" s="27">
        <v>41743</v>
      </c>
      <c r="O803" s="27">
        <v>41744</v>
      </c>
      <c r="P803" s="27">
        <v>41750</v>
      </c>
      <c r="Q803" s="42">
        <f t="shared" si="20"/>
        <v>2</v>
      </c>
      <c r="R803" s="1" t="s">
        <v>4325</v>
      </c>
      <c r="S803" s="1">
        <v>621</v>
      </c>
      <c r="T803" s="51" t="s">
        <v>3400</v>
      </c>
      <c r="U803" s="8" t="s">
        <v>3334</v>
      </c>
      <c r="V803" s="51" t="s">
        <v>3400</v>
      </c>
      <c r="W803" s="1" t="s">
        <v>3355</v>
      </c>
      <c r="X803" s="27">
        <v>41745</v>
      </c>
      <c r="Y803" s="1" t="s">
        <v>3336</v>
      </c>
    </row>
    <row r="804" spans="1:25">
      <c r="A804" s="17">
        <v>1</v>
      </c>
      <c r="B804" s="1" t="s">
        <v>609</v>
      </c>
      <c r="C804" s="1" t="s">
        <v>2380</v>
      </c>
      <c r="D804" s="1">
        <v>76132612</v>
      </c>
      <c r="E804" s="16">
        <v>0</v>
      </c>
      <c r="F804" s="1" t="s">
        <v>3331</v>
      </c>
      <c r="G804" s="1" t="s">
        <v>3332</v>
      </c>
      <c r="H804" s="23">
        <v>3</v>
      </c>
      <c r="I804" s="23"/>
      <c r="J804" s="23">
        <v>0</v>
      </c>
      <c r="K804" s="23">
        <v>0</v>
      </c>
      <c r="L804" s="41">
        <f>H804*23691.47</f>
        <v>71074.41</v>
      </c>
      <c r="M804" s="27"/>
      <c r="N804" s="27">
        <v>41744</v>
      </c>
      <c r="O804" s="27">
        <v>41746</v>
      </c>
      <c r="P804" s="27">
        <v>41752</v>
      </c>
      <c r="Q804" s="42">
        <f t="shared" si="20"/>
        <v>4</v>
      </c>
      <c r="R804" s="1" t="s">
        <v>4326</v>
      </c>
      <c r="S804" s="1">
        <v>5511</v>
      </c>
      <c r="T804" s="1" t="s">
        <v>3461</v>
      </c>
      <c r="U804" s="1" t="s">
        <v>3462</v>
      </c>
      <c r="V804" s="1" t="s">
        <v>3462</v>
      </c>
      <c r="W804" s="1" t="s">
        <v>3350</v>
      </c>
      <c r="X804" s="27">
        <v>41751</v>
      </c>
      <c r="Y804" s="1" t="s">
        <v>3336</v>
      </c>
    </row>
    <row r="805" spans="1:25">
      <c r="A805" s="17">
        <v>1</v>
      </c>
      <c r="B805" s="1" t="s">
        <v>610</v>
      </c>
      <c r="C805" s="1" t="s">
        <v>2381</v>
      </c>
      <c r="D805" s="1">
        <v>12244575</v>
      </c>
      <c r="E805" s="16">
        <v>5</v>
      </c>
      <c r="F805" s="1" t="s">
        <v>3331</v>
      </c>
      <c r="G805" s="1" t="s">
        <v>3332</v>
      </c>
      <c r="H805" s="23">
        <v>3</v>
      </c>
      <c r="I805" s="23"/>
      <c r="J805" s="23">
        <v>0</v>
      </c>
      <c r="K805" s="23">
        <v>0</v>
      </c>
      <c r="L805" s="41">
        <f>23685.18*H805</f>
        <v>71055.540000000008</v>
      </c>
      <c r="M805" s="27"/>
      <c r="N805" s="27">
        <v>41744</v>
      </c>
      <c r="O805" s="27">
        <v>41745</v>
      </c>
      <c r="P805" s="27">
        <v>41751</v>
      </c>
      <c r="Q805" s="42">
        <f t="shared" si="20"/>
        <v>4</v>
      </c>
      <c r="R805" s="1" t="s">
        <v>4327</v>
      </c>
      <c r="S805" s="1">
        <v>20</v>
      </c>
      <c r="T805" s="1" t="s">
        <v>3839</v>
      </c>
      <c r="U805" s="1" t="s">
        <v>3354</v>
      </c>
      <c r="V805" s="1" t="s">
        <v>3839</v>
      </c>
      <c r="W805" s="1" t="s">
        <v>3385</v>
      </c>
      <c r="X805" s="27">
        <v>41750</v>
      </c>
      <c r="Y805" s="1" t="s">
        <v>3336</v>
      </c>
    </row>
    <row r="806" spans="1:25">
      <c r="A806" s="17">
        <v>1</v>
      </c>
      <c r="B806" s="1" t="s">
        <v>611</v>
      </c>
      <c r="C806" s="1" t="s">
        <v>2382</v>
      </c>
      <c r="D806" s="1">
        <v>10312195</v>
      </c>
      <c r="E806" s="16">
        <v>7</v>
      </c>
      <c r="F806" s="1" t="s">
        <v>3331</v>
      </c>
      <c r="G806" s="1" t="s">
        <v>3332</v>
      </c>
      <c r="H806" s="23">
        <v>3</v>
      </c>
      <c r="I806" s="23"/>
      <c r="J806" s="23">
        <v>0</v>
      </c>
      <c r="K806" s="23">
        <v>0</v>
      </c>
      <c r="L806" s="41">
        <f>H806*23691.47</f>
        <v>71074.41</v>
      </c>
      <c r="M806" s="27"/>
      <c r="N806" s="27">
        <v>41744</v>
      </c>
      <c r="O806" s="27">
        <v>41746</v>
      </c>
      <c r="P806" s="27">
        <v>41751</v>
      </c>
      <c r="Q806" s="42">
        <f t="shared" si="20"/>
        <v>7</v>
      </c>
      <c r="R806" s="1" t="s">
        <v>4328</v>
      </c>
      <c r="S806" s="1">
        <v>1680</v>
      </c>
      <c r="T806" s="1" t="s">
        <v>3992</v>
      </c>
      <c r="U806" s="1" t="s">
        <v>3992</v>
      </c>
      <c r="V806" s="1" t="s">
        <v>3992</v>
      </c>
      <c r="W806" s="1" t="s">
        <v>3993</v>
      </c>
      <c r="X806" s="27">
        <v>41754</v>
      </c>
      <c r="Y806" s="1" t="s">
        <v>3336</v>
      </c>
    </row>
    <row r="807" spans="1:25">
      <c r="A807" s="17">
        <v>1</v>
      </c>
      <c r="B807" s="1" t="s">
        <v>612</v>
      </c>
      <c r="C807" s="1" t="s">
        <v>2383</v>
      </c>
      <c r="D807" s="1">
        <v>10034648</v>
      </c>
      <c r="E807" s="16">
        <v>6</v>
      </c>
      <c r="F807" s="1" t="s">
        <v>3331</v>
      </c>
      <c r="G807" s="1" t="s">
        <v>3332</v>
      </c>
      <c r="H807" s="23">
        <v>3</v>
      </c>
      <c r="I807" s="23"/>
      <c r="J807" s="23">
        <v>0</v>
      </c>
      <c r="K807" s="23">
        <v>0</v>
      </c>
      <c r="L807" s="41">
        <f>23685.18*H807</f>
        <v>71055.540000000008</v>
      </c>
      <c r="M807" s="27"/>
      <c r="N807" s="27">
        <v>41744</v>
      </c>
      <c r="O807" s="27">
        <v>41745</v>
      </c>
      <c r="P807" s="27">
        <v>41751</v>
      </c>
      <c r="Q807" s="42">
        <f t="shared" si="20"/>
        <v>1</v>
      </c>
      <c r="R807" s="1" t="s">
        <v>4329</v>
      </c>
      <c r="S807" s="1">
        <v>426</v>
      </c>
      <c r="T807" s="1" t="s">
        <v>3390</v>
      </c>
      <c r="U807" s="1" t="s">
        <v>3364</v>
      </c>
      <c r="V807" s="1" t="s">
        <v>3391</v>
      </c>
      <c r="W807" s="1" t="s">
        <v>3378</v>
      </c>
      <c r="X807" s="27">
        <v>41745</v>
      </c>
      <c r="Y807" s="1" t="s">
        <v>3336</v>
      </c>
    </row>
    <row r="808" spans="1:25">
      <c r="A808" s="17">
        <v>1</v>
      </c>
      <c r="B808" s="1" t="s">
        <v>613</v>
      </c>
      <c r="C808" s="1" t="s">
        <v>2384</v>
      </c>
      <c r="D808" s="1">
        <v>10358469</v>
      </c>
      <c r="E808" s="16">
        <v>8</v>
      </c>
      <c r="F808" s="1" t="s">
        <v>3331</v>
      </c>
      <c r="G808" s="1" t="s">
        <v>3332</v>
      </c>
      <c r="H808" s="23">
        <v>3</v>
      </c>
      <c r="I808" s="23"/>
      <c r="J808" s="23">
        <v>0</v>
      </c>
      <c r="K808" s="23">
        <v>0</v>
      </c>
      <c r="L808" s="41">
        <f>H808*23704.06</f>
        <v>71112.180000000008</v>
      </c>
      <c r="M808" s="27"/>
      <c r="N808" s="27">
        <v>41745</v>
      </c>
      <c r="O808" s="27">
        <v>41748</v>
      </c>
      <c r="P808" s="27">
        <v>41750</v>
      </c>
      <c r="Q808" s="42">
        <f t="shared" si="20"/>
        <v>2</v>
      </c>
      <c r="R808" s="1" t="s">
        <v>4330</v>
      </c>
      <c r="S808" s="1">
        <v>1241</v>
      </c>
      <c r="T808" s="51" t="s">
        <v>3400</v>
      </c>
      <c r="U808" s="8" t="s">
        <v>3334</v>
      </c>
      <c r="V808" s="51" t="s">
        <v>3400</v>
      </c>
      <c r="W808" s="1" t="s">
        <v>3355</v>
      </c>
      <c r="X808" s="27">
        <v>41751</v>
      </c>
      <c r="Y808" s="1" t="s">
        <v>3336</v>
      </c>
    </row>
    <row r="809" spans="1:25">
      <c r="A809" s="17">
        <v>1</v>
      </c>
      <c r="B809" s="1" t="s">
        <v>614</v>
      </c>
      <c r="C809" s="1" t="s">
        <v>2385</v>
      </c>
      <c r="D809" s="1">
        <v>15816687</v>
      </c>
      <c r="E809" s="16">
        <v>9</v>
      </c>
      <c r="F809" s="1" t="s">
        <v>3331</v>
      </c>
      <c r="G809" s="1" t="s">
        <v>3332</v>
      </c>
      <c r="H809" s="23">
        <v>3</v>
      </c>
      <c r="I809" s="23"/>
      <c r="J809" s="23">
        <v>0</v>
      </c>
      <c r="K809" s="23">
        <v>0</v>
      </c>
      <c r="L809" s="41">
        <f>23685.18*H809</f>
        <v>71055.540000000008</v>
      </c>
      <c r="M809" s="27"/>
      <c r="N809" s="27">
        <v>41745</v>
      </c>
      <c r="O809" s="27">
        <v>41745</v>
      </c>
      <c r="P809" s="27">
        <v>41751</v>
      </c>
      <c r="Q809" s="42">
        <f t="shared" si="20"/>
        <v>1</v>
      </c>
      <c r="R809" s="1" t="s">
        <v>4331</v>
      </c>
      <c r="S809" s="1">
        <v>421</v>
      </c>
      <c r="T809" s="1" t="s">
        <v>3563</v>
      </c>
      <c r="U809" s="1" t="s">
        <v>3462</v>
      </c>
      <c r="V809" s="1" t="s">
        <v>3563</v>
      </c>
      <c r="W809" s="1" t="s">
        <v>3564</v>
      </c>
      <c r="X809" s="27">
        <v>41745</v>
      </c>
      <c r="Y809" s="1" t="s">
        <v>3336</v>
      </c>
    </row>
    <row r="810" spans="1:25">
      <c r="A810" s="17">
        <v>1</v>
      </c>
      <c r="B810" s="1" t="s">
        <v>615</v>
      </c>
      <c r="C810" s="1" t="s">
        <v>2386</v>
      </c>
      <c r="D810" s="1">
        <v>13321664</v>
      </c>
      <c r="E810" s="16">
        <v>2</v>
      </c>
      <c r="F810" s="1" t="s">
        <v>3331</v>
      </c>
      <c r="G810" s="1" t="s">
        <v>3332</v>
      </c>
      <c r="H810" s="23">
        <v>3</v>
      </c>
      <c r="I810" s="23"/>
      <c r="J810" s="23">
        <v>0</v>
      </c>
      <c r="K810" s="23">
        <v>0</v>
      </c>
      <c r="L810" s="41">
        <f>23685.18*H810</f>
        <v>71055.540000000008</v>
      </c>
      <c r="M810" s="27"/>
      <c r="N810" s="27">
        <v>41745</v>
      </c>
      <c r="O810" s="27">
        <v>41745</v>
      </c>
      <c r="P810" s="27">
        <v>41751</v>
      </c>
      <c r="Q810" s="42">
        <f t="shared" si="20"/>
        <v>2</v>
      </c>
      <c r="R810" s="1" t="s">
        <v>4332</v>
      </c>
      <c r="S810" s="1">
        <v>5111</v>
      </c>
      <c r="T810" s="1" t="s">
        <v>4070</v>
      </c>
      <c r="U810" s="1" t="s">
        <v>4070</v>
      </c>
      <c r="V810" s="1" t="s">
        <v>4070</v>
      </c>
      <c r="W810" s="1" t="s">
        <v>4071</v>
      </c>
      <c r="X810" s="27">
        <v>41746</v>
      </c>
      <c r="Y810" s="1" t="s">
        <v>3336</v>
      </c>
    </row>
    <row r="811" spans="1:25">
      <c r="A811" s="17">
        <v>1</v>
      </c>
      <c r="B811" s="1" t="s">
        <v>616</v>
      </c>
      <c r="C811" s="1" t="s">
        <v>2387</v>
      </c>
      <c r="D811" s="1">
        <v>11614411</v>
      </c>
      <c r="E811" s="16">
        <v>5</v>
      </c>
      <c r="F811" s="1" t="s">
        <v>3331</v>
      </c>
      <c r="G811" s="1" t="s">
        <v>3332</v>
      </c>
      <c r="H811" s="23">
        <v>3</v>
      </c>
      <c r="I811" s="23"/>
      <c r="J811" s="23">
        <v>0</v>
      </c>
      <c r="K811" s="23">
        <v>0</v>
      </c>
      <c r="L811" s="41">
        <f>H811*23716.55</f>
        <v>71149.649999999994</v>
      </c>
      <c r="M811" s="27"/>
      <c r="N811" s="27">
        <v>41746</v>
      </c>
      <c r="O811" s="64">
        <v>41750</v>
      </c>
      <c r="P811" s="27">
        <v>41752</v>
      </c>
      <c r="Q811" s="42">
        <f t="shared" si="20"/>
        <v>4</v>
      </c>
      <c r="R811" s="1" t="s">
        <v>4333</v>
      </c>
      <c r="S811" s="1">
        <v>8403</v>
      </c>
      <c r="T811" s="1" t="s">
        <v>3390</v>
      </c>
      <c r="U811" s="1" t="s">
        <v>3364</v>
      </c>
      <c r="V811" s="1" t="s">
        <v>3391</v>
      </c>
      <c r="W811" s="1" t="s">
        <v>3378</v>
      </c>
      <c r="X811" s="27">
        <v>41753</v>
      </c>
      <c r="Y811" s="1" t="s">
        <v>3336</v>
      </c>
    </row>
    <row r="812" spans="1:25">
      <c r="A812" s="17">
        <v>1</v>
      </c>
      <c r="B812" s="1" t="s">
        <v>617</v>
      </c>
      <c r="C812" s="1" t="s">
        <v>2388</v>
      </c>
      <c r="D812" s="1">
        <v>24010884</v>
      </c>
      <c r="E812" s="16">
        <v>4</v>
      </c>
      <c r="F812" s="1" t="s">
        <v>3331</v>
      </c>
      <c r="G812" s="1" t="s">
        <v>3337</v>
      </c>
      <c r="H812" s="23">
        <v>3</v>
      </c>
      <c r="I812" s="23"/>
      <c r="J812" s="23">
        <v>0</v>
      </c>
      <c r="K812" s="23">
        <v>0</v>
      </c>
      <c r="L812" s="41">
        <f>H812*23691.47</f>
        <v>71074.41</v>
      </c>
      <c r="M812" s="27"/>
      <c r="N812" s="27">
        <v>41746</v>
      </c>
      <c r="O812" s="27">
        <v>41746</v>
      </c>
      <c r="P812" s="27">
        <v>41752</v>
      </c>
      <c r="Q812" s="42">
        <f t="shared" si="20"/>
        <v>1</v>
      </c>
      <c r="R812" s="1" t="s">
        <v>4334</v>
      </c>
      <c r="S812" s="1">
        <v>2510</v>
      </c>
      <c r="T812" s="1" t="s">
        <v>3334</v>
      </c>
      <c r="U812" s="1" t="s">
        <v>3344</v>
      </c>
      <c r="V812" s="1" t="s">
        <v>3344</v>
      </c>
      <c r="W812" s="1" t="s">
        <v>3716</v>
      </c>
      <c r="X812" s="27">
        <v>41746</v>
      </c>
      <c r="Y812" s="1" t="s">
        <v>3336</v>
      </c>
    </row>
    <row r="813" spans="1:25">
      <c r="A813" s="17">
        <v>1</v>
      </c>
      <c r="B813" s="1" t="s">
        <v>618</v>
      </c>
      <c r="C813" s="1" t="s">
        <v>2389</v>
      </c>
      <c r="D813" s="1">
        <v>14120591</v>
      </c>
      <c r="E813" s="16">
        <v>9</v>
      </c>
      <c r="F813" s="1" t="s">
        <v>3331</v>
      </c>
      <c r="G813" s="1" t="s">
        <v>3332</v>
      </c>
      <c r="H813" s="23">
        <v>3</v>
      </c>
      <c r="I813" s="23"/>
      <c r="J813" s="23">
        <v>0</v>
      </c>
      <c r="K813" s="23">
        <v>0</v>
      </c>
      <c r="L813" s="41">
        <f>H813*23722.95</f>
        <v>71168.850000000006</v>
      </c>
      <c r="M813" s="27"/>
      <c r="N813" s="27">
        <v>41750</v>
      </c>
      <c r="O813" s="27">
        <v>41751</v>
      </c>
      <c r="P813" s="27">
        <v>41753</v>
      </c>
      <c r="Q813" s="42">
        <f t="shared" si="20"/>
        <v>2</v>
      </c>
      <c r="R813" s="1" t="s">
        <v>4335</v>
      </c>
      <c r="S813" s="1">
        <v>635</v>
      </c>
      <c r="T813" s="1" t="s">
        <v>3358</v>
      </c>
      <c r="U813" s="11" t="s">
        <v>3334</v>
      </c>
      <c r="V813" s="11" t="s">
        <v>3358</v>
      </c>
      <c r="W813" s="1" t="s">
        <v>3335</v>
      </c>
      <c r="X813" s="27">
        <v>41752</v>
      </c>
      <c r="Y813" s="1" t="s">
        <v>3336</v>
      </c>
    </row>
    <row r="814" spans="1:25">
      <c r="A814" s="17">
        <v>1</v>
      </c>
      <c r="B814" s="1" t="s">
        <v>619</v>
      </c>
      <c r="C814" s="1" t="s">
        <v>2390</v>
      </c>
      <c r="D814" s="1">
        <v>21194735</v>
      </c>
      <c r="E814" s="16">
        <v>7</v>
      </c>
      <c r="F814" s="1" t="s">
        <v>3331</v>
      </c>
      <c r="G814" s="1" t="s">
        <v>3337</v>
      </c>
      <c r="H814" s="23">
        <v>3</v>
      </c>
      <c r="I814" s="23"/>
      <c r="J814" s="23">
        <v>0</v>
      </c>
      <c r="K814" s="23">
        <v>0</v>
      </c>
      <c r="L814" s="41">
        <f>23729.25*H814</f>
        <v>71187.75</v>
      </c>
      <c r="M814" s="27"/>
      <c r="N814" s="27">
        <v>41750</v>
      </c>
      <c r="O814" s="27">
        <v>41752</v>
      </c>
      <c r="P814" s="27">
        <v>41754</v>
      </c>
      <c r="Q814" s="42">
        <f t="shared" si="20"/>
        <v>2</v>
      </c>
      <c r="R814" s="1" t="s">
        <v>4336</v>
      </c>
      <c r="S814" s="1">
        <v>1515</v>
      </c>
      <c r="T814" s="1" t="s">
        <v>3358</v>
      </c>
      <c r="U814" s="11" t="s">
        <v>3334</v>
      </c>
      <c r="V814" s="11" t="s">
        <v>3358</v>
      </c>
      <c r="W814" s="1" t="s">
        <v>3335</v>
      </c>
      <c r="X814" s="27">
        <v>41753</v>
      </c>
      <c r="Y814" s="1" t="s">
        <v>3336</v>
      </c>
    </row>
    <row r="815" spans="1:25">
      <c r="A815" s="17">
        <v>1</v>
      </c>
      <c r="B815" s="1" t="s">
        <v>620</v>
      </c>
      <c r="C815" s="1" t="s">
        <v>2391</v>
      </c>
      <c r="D815" s="1">
        <v>15138785</v>
      </c>
      <c r="E815" s="16">
        <v>3</v>
      </c>
      <c r="F815" s="1" t="s">
        <v>3331</v>
      </c>
      <c r="G815" s="1" t="s">
        <v>3332</v>
      </c>
      <c r="H815" s="23">
        <v>3</v>
      </c>
      <c r="I815" s="23"/>
      <c r="J815" s="23">
        <v>0</v>
      </c>
      <c r="K815" s="23">
        <v>0</v>
      </c>
      <c r="L815" s="41">
        <f>H815*23716.55</f>
        <v>71149.649999999994</v>
      </c>
      <c r="M815" s="27"/>
      <c r="N815" s="27">
        <v>41750</v>
      </c>
      <c r="O815" s="27">
        <v>41750</v>
      </c>
      <c r="P815" s="27">
        <v>41752</v>
      </c>
      <c r="Q815" s="42">
        <f t="shared" si="20"/>
        <v>2</v>
      </c>
      <c r="R815" s="1" t="s">
        <v>4337</v>
      </c>
      <c r="S815" s="1">
        <v>625</v>
      </c>
      <c r="T815" s="1" t="s">
        <v>4338</v>
      </c>
      <c r="U815" s="1" t="s">
        <v>3431</v>
      </c>
      <c r="V815" s="1" t="s">
        <v>3431</v>
      </c>
      <c r="W815" s="1" t="s">
        <v>3432</v>
      </c>
      <c r="X815" s="27">
        <v>41751</v>
      </c>
      <c r="Y815" s="1" t="s">
        <v>3336</v>
      </c>
    </row>
    <row r="816" spans="1:25">
      <c r="A816" s="17">
        <v>1</v>
      </c>
      <c r="B816" s="1" t="s">
        <v>621</v>
      </c>
      <c r="C816" s="1" t="s">
        <v>2392</v>
      </c>
      <c r="D816" s="1">
        <v>7682107</v>
      </c>
      <c r="E816" s="16">
        <v>0</v>
      </c>
      <c r="F816" s="1" t="s">
        <v>3331</v>
      </c>
      <c r="G816" s="1" t="s">
        <v>3332</v>
      </c>
      <c r="H816" s="23">
        <v>3</v>
      </c>
      <c r="I816" s="23"/>
      <c r="J816" s="23">
        <v>0</v>
      </c>
      <c r="K816" s="23">
        <v>0</v>
      </c>
      <c r="L816" s="41"/>
      <c r="M816" s="27"/>
      <c r="N816" s="27">
        <v>41750</v>
      </c>
      <c r="O816" s="27">
        <v>41751</v>
      </c>
      <c r="P816" s="1"/>
      <c r="Q816" s="42">
        <f t="shared" si="20"/>
        <v>-29822</v>
      </c>
      <c r="R816" s="1" t="s">
        <v>4339</v>
      </c>
      <c r="S816" s="1">
        <v>1725</v>
      </c>
      <c r="T816" s="1" t="s">
        <v>3334</v>
      </c>
      <c r="U816" s="1" t="s">
        <v>3344</v>
      </c>
      <c r="V816" s="1" t="s">
        <v>3344</v>
      </c>
      <c r="W816" s="1" t="s">
        <v>3716</v>
      </c>
      <c r="X816" s="1"/>
      <c r="Y816" s="1" t="s">
        <v>3405</v>
      </c>
    </row>
    <row r="817" spans="1:25">
      <c r="A817" s="17">
        <v>1</v>
      </c>
      <c r="B817" s="1" t="s">
        <v>622</v>
      </c>
      <c r="C817" s="1" t="s">
        <v>2393</v>
      </c>
      <c r="D817" s="1">
        <v>16041082</v>
      </c>
      <c r="E817" s="16">
        <v>5</v>
      </c>
      <c r="F817" s="1" t="s">
        <v>3331</v>
      </c>
      <c r="G817" s="1" t="s">
        <v>3337</v>
      </c>
      <c r="H817" s="23">
        <v>3</v>
      </c>
      <c r="I817" s="23"/>
      <c r="J817" s="23">
        <v>0</v>
      </c>
      <c r="K817" s="23">
        <v>0</v>
      </c>
      <c r="L817" s="41">
        <f>23729.25*H817</f>
        <v>71187.75</v>
      </c>
      <c r="M817" s="27"/>
      <c r="N817" s="27">
        <v>41750</v>
      </c>
      <c r="O817" s="27">
        <v>41752</v>
      </c>
      <c r="P817" s="27">
        <v>41754</v>
      </c>
      <c r="Q817" s="42">
        <f t="shared" si="20"/>
        <v>1</v>
      </c>
      <c r="R817" s="1" t="s">
        <v>4340</v>
      </c>
      <c r="S817" s="1">
        <v>1260</v>
      </c>
      <c r="T817" s="1" t="s">
        <v>3461</v>
      </c>
      <c r="U817" s="1" t="s">
        <v>3462</v>
      </c>
      <c r="V817" s="1" t="s">
        <v>3462</v>
      </c>
      <c r="W817" s="1" t="s">
        <v>3350</v>
      </c>
      <c r="X817" s="27">
        <v>41752</v>
      </c>
      <c r="Y817" s="1" t="s">
        <v>3336</v>
      </c>
    </row>
    <row r="818" spans="1:25">
      <c r="A818" s="17">
        <v>1</v>
      </c>
      <c r="B818" s="7" t="s">
        <v>623</v>
      </c>
      <c r="C818" s="7" t="s">
        <v>2394</v>
      </c>
      <c r="D818" s="7">
        <v>13231264</v>
      </c>
      <c r="E818" s="134">
        <v>8</v>
      </c>
      <c r="F818" s="7" t="s">
        <v>3331</v>
      </c>
      <c r="G818" s="7" t="s">
        <v>3332</v>
      </c>
      <c r="H818" s="73">
        <v>3</v>
      </c>
      <c r="I818" s="73"/>
      <c r="J818" s="73">
        <v>0</v>
      </c>
      <c r="K818" s="73">
        <v>0</v>
      </c>
      <c r="L818" s="41"/>
      <c r="M818" s="74"/>
      <c r="N818" s="74">
        <v>41751</v>
      </c>
      <c r="O818" s="7"/>
      <c r="P818" s="7"/>
      <c r="Q818" s="42">
        <f t="shared" si="20"/>
        <v>0</v>
      </c>
      <c r="R818" s="7" t="s">
        <v>4341</v>
      </c>
      <c r="S818" s="7">
        <v>930</v>
      </c>
      <c r="T818" s="7" t="s">
        <v>3567</v>
      </c>
      <c r="U818" s="7"/>
      <c r="V818" s="7"/>
      <c r="W818" s="7"/>
      <c r="X818" s="7"/>
      <c r="Y818" s="7" t="s">
        <v>3405</v>
      </c>
    </row>
    <row r="819" spans="1:25">
      <c r="A819" s="17">
        <v>1</v>
      </c>
      <c r="B819" s="1" t="s">
        <v>624</v>
      </c>
      <c r="C819" s="1" t="s">
        <v>2395</v>
      </c>
      <c r="D819" s="1">
        <v>12800673</v>
      </c>
      <c r="E819" s="16">
        <v>7</v>
      </c>
      <c r="F819" s="1" t="s">
        <v>3331</v>
      </c>
      <c r="G819" s="1" t="s">
        <v>3332</v>
      </c>
      <c r="H819" s="23">
        <v>3</v>
      </c>
      <c r="I819" s="23"/>
      <c r="J819" s="23">
        <v>0</v>
      </c>
      <c r="K819" s="23">
        <v>0</v>
      </c>
      <c r="L819" s="41">
        <f>23729.25*H819</f>
        <v>71187.75</v>
      </c>
      <c r="M819" s="27"/>
      <c r="N819" s="27">
        <v>41751</v>
      </c>
      <c r="O819" s="27">
        <v>41752</v>
      </c>
      <c r="P819" s="27">
        <v>41754</v>
      </c>
      <c r="Q819" s="42">
        <f t="shared" si="20"/>
        <v>2</v>
      </c>
      <c r="R819" s="1" t="s">
        <v>4342</v>
      </c>
      <c r="S819" s="1">
        <v>6914</v>
      </c>
      <c r="T819" s="1" t="s">
        <v>3363</v>
      </c>
      <c r="U819" s="1" t="s">
        <v>3364</v>
      </c>
      <c r="V819" s="1" t="s">
        <v>3365</v>
      </c>
      <c r="W819" s="1" t="s">
        <v>3366</v>
      </c>
      <c r="X819" s="27">
        <v>41753</v>
      </c>
      <c r="Y819" s="1" t="s">
        <v>3336</v>
      </c>
    </row>
    <row r="820" spans="1:25">
      <c r="A820" s="17">
        <v>1</v>
      </c>
      <c r="B820" s="1" t="s">
        <v>625</v>
      </c>
      <c r="C820" s="1" t="s">
        <v>2396</v>
      </c>
      <c r="D820" s="1">
        <v>9674468</v>
      </c>
      <c r="E820" s="16">
        <v>4</v>
      </c>
      <c r="F820" s="1" t="s">
        <v>3331</v>
      </c>
      <c r="G820" s="1" t="s">
        <v>3332</v>
      </c>
      <c r="H820" s="23">
        <v>3</v>
      </c>
      <c r="I820" s="23"/>
      <c r="J820" s="23">
        <v>0</v>
      </c>
      <c r="K820" s="23">
        <v>0</v>
      </c>
      <c r="L820" s="41">
        <f>H820*23722.95</f>
        <v>71168.850000000006</v>
      </c>
      <c r="M820" s="27"/>
      <c r="N820" s="27">
        <v>41751</v>
      </c>
      <c r="O820" s="27">
        <v>41751</v>
      </c>
      <c r="P820" s="27">
        <v>41754</v>
      </c>
      <c r="Q820" s="42">
        <f t="shared" si="20"/>
        <v>3</v>
      </c>
      <c r="R820" s="1" t="s">
        <v>4343</v>
      </c>
      <c r="S820" s="1">
        <v>531</v>
      </c>
      <c r="T820" s="1" t="s">
        <v>3365</v>
      </c>
      <c r="U820" s="11" t="s">
        <v>3334</v>
      </c>
      <c r="V820" s="1" t="s">
        <v>3365</v>
      </c>
      <c r="W820" s="1" t="s">
        <v>3366</v>
      </c>
      <c r="X820" s="27">
        <v>41753</v>
      </c>
      <c r="Y820" s="1" t="s">
        <v>3336</v>
      </c>
    </row>
    <row r="821" spans="1:25">
      <c r="A821" s="17">
        <v>1</v>
      </c>
      <c r="B821" s="1" t="s">
        <v>626</v>
      </c>
      <c r="C821" s="1" t="s">
        <v>2397</v>
      </c>
      <c r="D821" s="1">
        <v>14414474</v>
      </c>
      <c r="E821" s="16" t="s">
        <v>3319</v>
      </c>
      <c r="F821" s="1" t="s">
        <v>3331</v>
      </c>
      <c r="G821" s="1" t="s">
        <v>3843</v>
      </c>
      <c r="H821" s="23" t="e">
        <f>1.4+(E821*0.04%)</f>
        <v>#VALUE!</v>
      </c>
      <c r="I821" s="23"/>
      <c r="J821" s="23">
        <v>0</v>
      </c>
      <c r="K821" s="23">
        <v>0</v>
      </c>
      <c r="L821" s="41"/>
      <c r="M821" s="27"/>
      <c r="N821" s="27">
        <v>41751</v>
      </c>
      <c r="O821" s="1"/>
      <c r="P821" s="1"/>
      <c r="Q821" s="42">
        <f t="shared" si="20"/>
        <v>0</v>
      </c>
      <c r="R821" s="1" t="s">
        <v>4344</v>
      </c>
      <c r="S821" s="1" t="s">
        <v>4345</v>
      </c>
      <c r="T821" s="1" t="s">
        <v>3334</v>
      </c>
      <c r="U821" s="1" t="s">
        <v>3344</v>
      </c>
      <c r="V821" s="1" t="s">
        <v>3344</v>
      </c>
      <c r="W821" s="1" t="s">
        <v>3716</v>
      </c>
      <c r="X821" s="27"/>
      <c r="Y821" s="1" t="s">
        <v>3405</v>
      </c>
    </row>
    <row r="822" spans="1:25">
      <c r="A822" s="17">
        <v>1</v>
      </c>
      <c r="B822" s="1" t="s">
        <v>627</v>
      </c>
      <c r="C822" s="1" t="s">
        <v>2398</v>
      </c>
      <c r="D822" s="1">
        <v>12789657</v>
      </c>
      <c r="E822" s="16">
        <v>7</v>
      </c>
      <c r="F822" s="1" t="s">
        <v>3331</v>
      </c>
      <c r="G822" s="1" t="s">
        <v>3332</v>
      </c>
      <c r="H822" s="23">
        <v>3</v>
      </c>
      <c r="I822" s="23"/>
      <c r="J822" s="23">
        <v>0</v>
      </c>
      <c r="K822" s="23">
        <v>0</v>
      </c>
      <c r="L822" s="41">
        <f>23729.25*H822</f>
        <v>71187.75</v>
      </c>
      <c r="M822" s="27"/>
      <c r="N822" s="27">
        <v>41751</v>
      </c>
      <c r="O822" s="27">
        <v>41752</v>
      </c>
      <c r="P822" s="27">
        <v>41754</v>
      </c>
      <c r="Q822" s="42">
        <f t="shared" si="20"/>
        <v>2</v>
      </c>
      <c r="R822" s="1" t="s">
        <v>4346</v>
      </c>
      <c r="S822" s="1">
        <v>6855</v>
      </c>
      <c r="T822" s="1" t="s">
        <v>3437</v>
      </c>
      <c r="U822" s="1" t="s">
        <v>3431</v>
      </c>
      <c r="V822" s="1" t="s">
        <v>3431</v>
      </c>
      <c r="W822" s="1" t="s">
        <v>3432</v>
      </c>
      <c r="X822" s="27">
        <v>41753</v>
      </c>
      <c r="Y822" s="1" t="s">
        <v>3336</v>
      </c>
    </row>
    <row r="823" spans="1:25">
      <c r="A823" s="17">
        <v>1</v>
      </c>
      <c r="B823" s="1" t="s">
        <v>628</v>
      </c>
      <c r="C823" s="1" t="s">
        <v>2399</v>
      </c>
      <c r="D823" s="1">
        <v>11904237</v>
      </c>
      <c r="E823" s="16">
        <v>2</v>
      </c>
      <c r="F823" s="1" t="s">
        <v>3331</v>
      </c>
      <c r="G823" s="1" t="s">
        <v>3332</v>
      </c>
      <c r="H823" s="23">
        <v>3</v>
      </c>
      <c r="I823" s="23"/>
      <c r="J823" s="23">
        <v>0</v>
      </c>
      <c r="K823" s="23">
        <v>0</v>
      </c>
      <c r="L823" s="41">
        <f>23729.25*H823</f>
        <v>71187.75</v>
      </c>
      <c r="M823" s="27"/>
      <c r="N823" s="27">
        <v>41751</v>
      </c>
      <c r="O823" s="27">
        <v>41752</v>
      </c>
      <c r="P823" s="27">
        <v>41754</v>
      </c>
      <c r="Q823" s="42">
        <f t="shared" si="20"/>
        <v>3</v>
      </c>
      <c r="R823" s="1" t="s">
        <v>3400</v>
      </c>
      <c r="S823" s="1">
        <v>1851</v>
      </c>
      <c r="T823" s="51" t="s">
        <v>3431</v>
      </c>
      <c r="U823" s="51" t="s">
        <v>3431</v>
      </c>
      <c r="V823" s="51" t="s">
        <v>3431</v>
      </c>
      <c r="W823" s="1" t="s">
        <v>3432</v>
      </c>
      <c r="X823" s="27">
        <v>41754</v>
      </c>
      <c r="Y823" s="1" t="s">
        <v>3336</v>
      </c>
    </row>
    <row r="824" spans="1:25">
      <c r="A824" s="17">
        <v>1</v>
      </c>
      <c r="B824" s="1" t="s">
        <v>629</v>
      </c>
      <c r="C824" s="1" t="s">
        <v>2400</v>
      </c>
      <c r="D824" s="1">
        <v>13117652</v>
      </c>
      <c r="E824" s="16" t="s">
        <v>3319</v>
      </c>
      <c r="F824" s="1" t="s">
        <v>3331</v>
      </c>
      <c r="G824" s="1" t="s">
        <v>3337</v>
      </c>
      <c r="H824" s="23">
        <v>3</v>
      </c>
      <c r="I824" s="23"/>
      <c r="J824" s="23">
        <v>0</v>
      </c>
      <c r="K824" s="23">
        <v>0</v>
      </c>
      <c r="L824" s="41">
        <f>23729.25*H824</f>
        <v>71187.75</v>
      </c>
      <c r="M824" s="27"/>
      <c r="N824" s="27">
        <v>41751</v>
      </c>
      <c r="O824" s="27">
        <v>41752</v>
      </c>
      <c r="P824" s="27">
        <v>41754</v>
      </c>
      <c r="Q824" s="42">
        <f t="shared" si="20"/>
        <v>3</v>
      </c>
      <c r="R824" s="1" t="s">
        <v>4347</v>
      </c>
      <c r="S824" s="1">
        <v>1600</v>
      </c>
      <c r="T824" s="1" t="s">
        <v>3437</v>
      </c>
      <c r="U824" s="1" t="s">
        <v>3431</v>
      </c>
      <c r="V824" s="1" t="s">
        <v>3431</v>
      </c>
      <c r="W824" s="1" t="s">
        <v>3432</v>
      </c>
      <c r="X824" s="27">
        <v>41754</v>
      </c>
      <c r="Y824" s="1" t="s">
        <v>3336</v>
      </c>
    </row>
    <row r="825" spans="1:25">
      <c r="A825" s="17">
        <v>1</v>
      </c>
      <c r="B825" s="1" t="s">
        <v>630</v>
      </c>
      <c r="C825" s="1" t="s">
        <v>2401</v>
      </c>
      <c r="D825" s="1">
        <v>13475120</v>
      </c>
      <c r="E825" s="16">
        <v>7</v>
      </c>
      <c r="F825" s="1" t="s">
        <v>3331</v>
      </c>
      <c r="G825" s="1" t="s">
        <v>3332</v>
      </c>
      <c r="H825" s="23">
        <v>3</v>
      </c>
      <c r="I825" s="23"/>
      <c r="J825" s="23">
        <v>0</v>
      </c>
      <c r="K825" s="23">
        <v>0</v>
      </c>
      <c r="L825" s="41">
        <f>H825*23735.56</f>
        <v>71206.680000000008</v>
      </c>
      <c r="M825" s="27"/>
      <c r="N825" s="27">
        <v>41753</v>
      </c>
      <c r="O825" s="27">
        <v>41753</v>
      </c>
      <c r="P825" s="27">
        <v>41757</v>
      </c>
      <c r="Q825" s="42">
        <f t="shared" si="20"/>
        <v>3</v>
      </c>
      <c r="R825" s="1" t="s">
        <v>4348</v>
      </c>
      <c r="S825" s="1">
        <v>155</v>
      </c>
      <c r="T825" s="51" t="s">
        <v>3400</v>
      </c>
      <c r="U825" s="8" t="s">
        <v>3334</v>
      </c>
      <c r="V825" s="51" t="s">
        <v>3400</v>
      </c>
      <c r="W825" s="1" t="s">
        <v>3355</v>
      </c>
      <c r="X825" s="27">
        <v>41757</v>
      </c>
      <c r="Y825" s="1" t="s">
        <v>3336</v>
      </c>
    </row>
    <row r="826" spans="1:25">
      <c r="A826" s="17">
        <v>1</v>
      </c>
      <c r="B826" s="1" t="s">
        <v>631</v>
      </c>
      <c r="C826" s="1" t="s">
        <v>2402</v>
      </c>
      <c r="D826" s="1">
        <v>13066987</v>
      </c>
      <c r="E826" s="16">
        <v>5</v>
      </c>
      <c r="F826" s="1" t="s">
        <v>3331</v>
      </c>
      <c r="G826" s="1" t="s">
        <v>3381</v>
      </c>
      <c r="H826" s="23">
        <v>3</v>
      </c>
      <c r="I826" s="23"/>
      <c r="J826" s="23">
        <v>0</v>
      </c>
      <c r="K826" s="23">
        <v>0</v>
      </c>
      <c r="L826" s="41">
        <f>H826*23760.79</f>
        <v>71282.37</v>
      </c>
      <c r="M826" s="27"/>
      <c r="N826" s="27">
        <v>41752</v>
      </c>
      <c r="O826" s="27">
        <v>41757</v>
      </c>
      <c r="P826" s="27">
        <f>X826</f>
        <v>41759</v>
      </c>
      <c r="Q826" s="42">
        <f t="shared" si="20"/>
        <v>3</v>
      </c>
      <c r="R826" s="1" t="s">
        <v>4349</v>
      </c>
      <c r="S826" s="1">
        <v>5768</v>
      </c>
      <c r="T826" s="1" t="s">
        <v>3563</v>
      </c>
      <c r="U826" s="1" t="s">
        <v>3462</v>
      </c>
      <c r="V826" s="1" t="s">
        <v>3563</v>
      </c>
      <c r="W826" s="1" t="s">
        <v>3564</v>
      </c>
      <c r="X826" s="27">
        <v>41759</v>
      </c>
      <c r="Y826" s="1" t="s">
        <v>3336</v>
      </c>
    </row>
    <row r="827" spans="1:25">
      <c r="A827" s="17">
        <v>1</v>
      </c>
      <c r="B827" s="1" t="s">
        <v>632</v>
      </c>
      <c r="C827" s="1" t="s">
        <v>2403</v>
      </c>
      <c r="D827" s="1">
        <v>9814187</v>
      </c>
      <c r="E827" s="16">
        <v>1</v>
      </c>
      <c r="F827" s="1" t="s">
        <v>3331</v>
      </c>
      <c r="G827" s="1" t="s">
        <v>3332</v>
      </c>
      <c r="H827" s="23">
        <v>3</v>
      </c>
      <c r="I827" s="23"/>
      <c r="J827" s="23">
        <v>0</v>
      </c>
      <c r="K827" s="23">
        <v>0</v>
      </c>
      <c r="L827" s="41"/>
      <c r="M827" s="27"/>
      <c r="N827" s="27">
        <v>41757</v>
      </c>
      <c r="O827" s="27">
        <v>41757</v>
      </c>
      <c r="P827" s="27">
        <v>41759</v>
      </c>
      <c r="Q827" s="42">
        <f t="shared" si="20"/>
        <v>-29826</v>
      </c>
      <c r="R827" s="1" t="s">
        <v>4350</v>
      </c>
      <c r="S827" s="1">
        <v>2272</v>
      </c>
      <c r="T827" s="1" t="s">
        <v>4030</v>
      </c>
      <c r="U827" s="1"/>
      <c r="V827" s="1"/>
      <c r="W827" s="1"/>
      <c r="X827" s="1"/>
      <c r="Y827" s="1" t="s">
        <v>3405</v>
      </c>
    </row>
    <row r="828" spans="1:25">
      <c r="A828" s="17">
        <v>1</v>
      </c>
      <c r="B828" s="1" t="s">
        <v>633</v>
      </c>
      <c r="C828" s="1" t="s">
        <v>2404</v>
      </c>
      <c r="D828" s="1">
        <v>9048274</v>
      </c>
      <c r="E828" s="16">
        <v>2</v>
      </c>
      <c r="F828" s="1" t="s">
        <v>3331</v>
      </c>
      <c r="G828" s="1" t="s">
        <v>3337</v>
      </c>
      <c r="H828" s="23">
        <v>3</v>
      </c>
      <c r="I828" s="23"/>
      <c r="J828" s="23">
        <v>0</v>
      </c>
      <c r="K828" s="23">
        <v>0</v>
      </c>
      <c r="L828" s="41">
        <f>23729.25*H828</f>
        <v>71187.75</v>
      </c>
      <c r="M828" s="27"/>
      <c r="N828" s="27">
        <v>41752</v>
      </c>
      <c r="O828" s="27">
        <v>41752</v>
      </c>
      <c r="P828" s="27">
        <v>41754</v>
      </c>
      <c r="Q828" s="42">
        <f t="shared" si="20"/>
        <v>3</v>
      </c>
      <c r="R828" s="1" t="s">
        <v>4351</v>
      </c>
      <c r="S828" s="1">
        <v>340</v>
      </c>
      <c r="T828" s="51" t="s">
        <v>3431</v>
      </c>
      <c r="U828" s="51" t="s">
        <v>3431</v>
      </c>
      <c r="V828" s="51" t="s">
        <v>3431</v>
      </c>
      <c r="W828" s="1" t="s">
        <v>3432</v>
      </c>
      <c r="X828" s="27">
        <v>41754</v>
      </c>
      <c r="Y828" s="1" t="s">
        <v>3336</v>
      </c>
    </row>
    <row r="829" spans="1:25">
      <c r="A829" s="17">
        <v>1</v>
      </c>
      <c r="B829" s="1" t="s">
        <v>634</v>
      </c>
      <c r="C829" s="1" t="s">
        <v>2405</v>
      </c>
      <c r="D829" s="1">
        <v>16252604</v>
      </c>
      <c r="E829" s="16">
        <v>9</v>
      </c>
      <c r="F829" s="1" t="s">
        <v>3331</v>
      </c>
      <c r="G829" s="1" t="s">
        <v>3337</v>
      </c>
      <c r="H829" s="23">
        <v>3</v>
      </c>
      <c r="I829" s="23"/>
      <c r="J829" s="23">
        <v>0</v>
      </c>
      <c r="K829" s="23">
        <v>0</v>
      </c>
      <c r="L829" s="41">
        <f>H829*23767.1</f>
        <v>71301.299999999988</v>
      </c>
      <c r="M829" s="27"/>
      <c r="N829" s="27">
        <v>41752</v>
      </c>
      <c r="O829" s="27">
        <v>41758</v>
      </c>
      <c r="P829" s="27">
        <v>41731</v>
      </c>
      <c r="Q829" s="42">
        <f t="shared" si="20"/>
        <v>2</v>
      </c>
      <c r="R829" s="1" t="s">
        <v>4352</v>
      </c>
      <c r="S829" s="1"/>
      <c r="T829" s="1" t="s">
        <v>3865</v>
      </c>
      <c r="U829" s="1" t="s">
        <v>3865</v>
      </c>
      <c r="V829" s="1" t="s">
        <v>3865</v>
      </c>
      <c r="W829" s="1" t="s">
        <v>3866</v>
      </c>
      <c r="X829" s="27">
        <v>41759</v>
      </c>
      <c r="Y829" s="1" t="s">
        <v>3336</v>
      </c>
    </row>
    <row r="830" spans="1:25">
      <c r="A830" s="17">
        <v>1</v>
      </c>
      <c r="B830" s="1" t="s">
        <v>635</v>
      </c>
      <c r="C830" s="1" t="s">
        <v>2406</v>
      </c>
      <c r="D830" s="1">
        <v>13899484</v>
      </c>
      <c r="E830" s="16">
        <v>8</v>
      </c>
      <c r="F830" s="1" t="s">
        <v>3331</v>
      </c>
      <c r="G830" s="1" t="s">
        <v>3337</v>
      </c>
      <c r="H830" s="23">
        <v>3</v>
      </c>
      <c r="I830" s="23"/>
      <c r="J830" s="23">
        <v>0</v>
      </c>
      <c r="K830" s="23">
        <v>0</v>
      </c>
      <c r="L830" s="41">
        <f>H830*23741.86</f>
        <v>71225.58</v>
      </c>
      <c r="M830" s="27"/>
      <c r="N830" s="27">
        <v>41752</v>
      </c>
      <c r="O830" s="27">
        <v>41754</v>
      </c>
      <c r="P830" s="27">
        <v>41758</v>
      </c>
      <c r="Q830" s="42">
        <f t="shared" si="20"/>
        <v>2</v>
      </c>
      <c r="R830" s="1" t="s">
        <v>4353</v>
      </c>
      <c r="S830" s="1">
        <v>411</v>
      </c>
      <c r="T830" s="1" t="s">
        <v>3334</v>
      </c>
      <c r="U830" s="1" t="s">
        <v>3344</v>
      </c>
      <c r="V830" s="1" t="s">
        <v>3344</v>
      </c>
      <c r="W830" s="1" t="s">
        <v>3716</v>
      </c>
      <c r="X830" s="27">
        <v>41757</v>
      </c>
      <c r="Y830" s="1" t="s">
        <v>3336</v>
      </c>
    </row>
    <row r="831" spans="1:25">
      <c r="A831" s="17">
        <v>1</v>
      </c>
      <c r="B831" s="1" t="s">
        <v>636</v>
      </c>
      <c r="C831" s="1" t="s">
        <v>2407</v>
      </c>
      <c r="D831" s="1">
        <v>24097533</v>
      </c>
      <c r="E831" s="16">
        <v>5</v>
      </c>
      <c r="F831" s="1" t="s">
        <v>3331</v>
      </c>
      <c r="G831" s="1" t="s">
        <v>3332</v>
      </c>
      <c r="H831" s="23">
        <v>3</v>
      </c>
      <c r="I831" s="23"/>
      <c r="J831" s="23">
        <v>0</v>
      </c>
      <c r="K831" s="23">
        <v>0</v>
      </c>
      <c r="L831" s="41">
        <f>H831*23741.86</f>
        <v>71225.58</v>
      </c>
      <c r="M831" s="27"/>
      <c r="N831" s="27">
        <v>41752</v>
      </c>
      <c r="O831" s="27">
        <v>41754</v>
      </c>
      <c r="P831" s="27">
        <v>41758</v>
      </c>
      <c r="Q831" s="42">
        <f t="shared" si="20"/>
        <v>3</v>
      </c>
      <c r="R831" s="1" t="s">
        <v>4354</v>
      </c>
      <c r="S831" s="1">
        <v>5910</v>
      </c>
      <c r="T831" s="1" t="s">
        <v>3365</v>
      </c>
      <c r="U831" s="11" t="s">
        <v>3334</v>
      </c>
      <c r="V831" s="1" t="s">
        <v>3365</v>
      </c>
      <c r="W831" s="1" t="s">
        <v>3366</v>
      </c>
      <c r="X831" s="27">
        <v>41758</v>
      </c>
      <c r="Y831" s="1" t="s">
        <v>3336</v>
      </c>
    </row>
    <row r="832" spans="1:25">
      <c r="A832" s="17">
        <v>1</v>
      </c>
      <c r="B832" s="1" t="s">
        <v>637</v>
      </c>
      <c r="C832" s="1" t="s">
        <v>2408</v>
      </c>
      <c r="D832" s="1">
        <v>11803759</v>
      </c>
      <c r="E832" s="16">
        <v>6</v>
      </c>
      <c r="F832" s="1" t="s">
        <v>3331</v>
      </c>
      <c r="G832" s="1" t="s">
        <v>3332</v>
      </c>
      <c r="H832" s="23">
        <v>3</v>
      </c>
      <c r="I832" s="23"/>
      <c r="J832" s="23">
        <v>0</v>
      </c>
      <c r="K832" s="23">
        <v>0</v>
      </c>
      <c r="L832" s="41">
        <f>H832*23760.79</f>
        <v>71282.37</v>
      </c>
      <c r="M832" s="27"/>
      <c r="N832" s="27">
        <v>41753</v>
      </c>
      <c r="O832" s="27">
        <v>41757</v>
      </c>
      <c r="P832" s="27">
        <v>41759</v>
      </c>
      <c r="Q832" s="42">
        <f t="shared" si="20"/>
        <v>3</v>
      </c>
      <c r="R832" s="1" t="s">
        <v>4355</v>
      </c>
      <c r="S832" s="1">
        <v>7401</v>
      </c>
      <c r="T832" s="51" t="s">
        <v>3340</v>
      </c>
      <c r="U832" s="8" t="s">
        <v>3334</v>
      </c>
      <c r="V832" s="8" t="s">
        <v>3340</v>
      </c>
      <c r="W832" s="1" t="s">
        <v>3341</v>
      </c>
      <c r="X832" s="27">
        <v>41759</v>
      </c>
      <c r="Y832" s="1" t="s">
        <v>3336</v>
      </c>
    </row>
    <row r="833" spans="1:25">
      <c r="A833" s="17">
        <v>1</v>
      </c>
      <c r="B833" s="1" t="s">
        <v>638</v>
      </c>
      <c r="C833" s="1" t="s">
        <v>2409</v>
      </c>
      <c r="D833" s="1">
        <v>10955186</v>
      </c>
      <c r="E833" s="16">
        <v>4</v>
      </c>
      <c r="F833" s="1" t="s">
        <v>3331</v>
      </c>
      <c r="G833" s="1" t="s">
        <v>3332</v>
      </c>
      <c r="H833" s="23">
        <v>3</v>
      </c>
      <c r="I833" s="23"/>
      <c r="J833" s="23">
        <v>0</v>
      </c>
      <c r="K833" s="23">
        <v>0</v>
      </c>
      <c r="L833" s="41">
        <f>H833*23760.79</f>
        <v>71282.37</v>
      </c>
      <c r="M833" s="27"/>
      <c r="N833" s="27">
        <v>41753</v>
      </c>
      <c r="O833" s="27">
        <v>41757</v>
      </c>
      <c r="P833" s="27">
        <v>41759</v>
      </c>
      <c r="Q833" s="42">
        <f t="shared" si="20"/>
        <v>2</v>
      </c>
      <c r="R833" s="1" t="s">
        <v>4356</v>
      </c>
      <c r="S833" s="1">
        <v>9211</v>
      </c>
      <c r="T833" s="1" t="s">
        <v>3605</v>
      </c>
      <c r="U833" s="1" t="s">
        <v>3354</v>
      </c>
      <c r="V833" s="1" t="s">
        <v>3354</v>
      </c>
      <c r="W833" s="1" t="s">
        <v>3385</v>
      </c>
      <c r="X833" s="27">
        <v>41758</v>
      </c>
      <c r="Y833" s="1" t="s">
        <v>3336</v>
      </c>
    </row>
    <row r="834" spans="1:25">
      <c r="A834" s="17">
        <v>1</v>
      </c>
      <c r="B834" s="1" t="s">
        <v>639</v>
      </c>
      <c r="C834" s="1" t="s">
        <v>2410</v>
      </c>
      <c r="D834" s="1">
        <v>7936524</v>
      </c>
      <c r="E834" s="16">
        <v>6</v>
      </c>
      <c r="F834" s="1" t="s">
        <v>3331</v>
      </c>
      <c r="G834" s="1" t="s">
        <v>3381</v>
      </c>
      <c r="H834" s="23">
        <v>3</v>
      </c>
      <c r="I834" s="23"/>
      <c r="J834" s="23">
        <v>0</v>
      </c>
      <c r="K834" s="23">
        <v>0</v>
      </c>
      <c r="L834" s="41">
        <f>23767.1*H834</f>
        <v>71301.299999999988</v>
      </c>
      <c r="M834" s="27"/>
      <c r="N834" s="27">
        <v>41753</v>
      </c>
      <c r="O834" s="27">
        <v>41758</v>
      </c>
      <c r="P834" s="27">
        <v>41761</v>
      </c>
      <c r="Q834" s="42">
        <f t="shared" si="20"/>
        <v>4</v>
      </c>
      <c r="R834" s="1" t="s">
        <v>4357</v>
      </c>
      <c r="S834" s="1"/>
      <c r="T834" s="1" t="s">
        <v>4358</v>
      </c>
      <c r="U834" s="8" t="s">
        <v>3384</v>
      </c>
      <c r="V834" s="1" t="s">
        <v>3384</v>
      </c>
      <c r="W834" s="1" t="s">
        <v>3385</v>
      </c>
      <c r="X834" s="27">
        <v>41761</v>
      </c>
      <c r="Y834" s="1" t="s">
        <v>3336</v>
      </c>
    </row>
    <row r="835" spans="1:25">
      <c r="A835" s="17">
        <v>1</v>
      </c>
      <c r="B835" s="1" t="s">
        <v>640</v>
      </c>
      <c r="C835" s="1" t="s">
        <v>2411</v>
      </c>
      <c r="D835" s="1">
        <v>12268596</v>
      </c>
      <c r="E835" s="16">
        <v>9</v>
      </c>
      <c r="F835" s="1" t="s">
        <v>3331</v>
      </c>
      <c r="G835" s="1" t="s">
        <v>3332</v>
      </c>
      <c r="H835" s="23">
        <v>3</v>
      </c>
      <c r="I835" s="23"/>
      <c r="J835" s="23">
        <v>0</v>
      </c>
      <c r="K835" s="23">
        <v>0</v>
      </c>
      <c r="L835" s="41">
        <f>23767.1*H835</f>
        <v>71301.299999999988</v>
      </c>
      <c r="M835" s="27"/>
      <c r="N835" s="27">
        <v>41753</v>
      </c>
      <c r="O835" s="56">
        <v>41758</v>
      </c>
      <c r="P835" s="27">
        <v>41731</v>
      </c>
      <c r="Q835" s="42">
        <f t="shared" si="20"/>
        <v>4</v>
      </c>
      <c r="R835" s="1" t="s">
        <v>4359</v>
      </c>
      <c r="S835" s="1">
        <v>1393</v>
      </c>
      <c r="T835" s="1" t="s">
        <v>3384</v>
      </c>
      <c r="U835" s="8" t="s">
        <v>3384</v>
      </c>
      <c r="V835" s="1" t="s">
        <v>3384</v>
      </c>
      <c r="W835" s="1" t="s">
        <v>3385</v>
      </c>
      <c r="X835" s="27">
        <v>41761</v>
      </c>
      <c r="Y835" s="1" t="s">
        <v>3336</v>
      </c>
    </row>
    <row r="836" spans="1:25">
      <c r="A836" s="17">
        <v>1</v>
      </c>
      <c r="B836" s="4" t="s">
        <v>641</v>
      </c>
      <c r="C836" s="4" t="s">
        <v>2412</v>
      </c>
      <c r="D836" s="4">
        <v>76137646</v>
      </c>
      <c r="E836" s="20">
        <v>2</v>
      </c>
      <c r="F836" s="4" t="s">
        <v>3331</v>
      </c>
      <c r="G836" s="4" t="s">
        <v>4360</v>
      </c>
      <c r="H836" s="23">
        <f>2.4+(E836*0.03%)</f>
        <v>2.4005999999999998</v>
      </c>
      <c r="I836" s="23"/>
      <c r="J836" s="23">
        <v>0</v>
      </c>
      <c r="K836" s="23">
        <v>0</v>
      </c>
      <c r="L836" s="41">
        <f>H836*23760.79</f>
        <v>57040.152473999995</v>
      </c>
      <c r="M836" s="56"/>
      <c r="N836" s="56">
        <v>41753</v>
      </c>
      <c r="O836" s="56">
        <v>41757</v>
      </c>
      <c r="P836" s="56">
        <v>41759</v>
      </c>
      <c r="Q836" s="42">
        <f t="shared" si="20"/>
        <v>1</v>
      </c>
      <c r="R836" s="4" t="s">
        <v>4361</v>
      </c>
      <c r="S836" s="4">
        <v>1200</v>
      </c>
      <c r="T836" s="51" t="s">
        <v>3400</v>
      </c>
      <c r="U836" s="8" t="s">
        <v>3334</v>
      </c>
      <c r="V836" s="51" t="s">
        <v>3400</v>
      </c>
      <c r="W836" s="1" t="s">
        <v>3355</v>
      </c>
      <c r="X836" s="56">
        <v>41757</v>
      </c>
      <c r="Y836" s="1" t="s">
        <v>3336</v>
      </c>
    </row>
    <row r="837" spans="1:25">
      <c r="A837" s="17">
        <v>1</v>
      </c>
      <c r="B837" s="1" t="s">
        <v>642</v>
      </c>
      <c r="C837" s="1" t="s">
        <v>2413</v>
      </c>
      <c r="D837" s="1">
        <v>5641718</v>
      </c>
      <c r="E837" s="16">
        <v>4</v>
      </c>
      <c r="F837" s="1" t="s">
        <v>3331</v>
      </c>
      <c r="G837" s="1" t="s">
        <v>3672</v>
      </c>
      <c r="H837" s="23">
        <v>3</v>
      </c>
      <c r="I837" s="23"/>
      <c r="J837" s="23">
        <v>0</v>
      </c>
      <c r="K837" s="23">
        <v>0</v>
      </c>
      <c r="L837" s="41">
        <f>H837*23767.1</f>
        <v>71301.299999999988</v>
      </c>
      <c r="M837" s="27"/>
      <c r="N837" s="27">
        <v>41754</v>
      </c>
      <c r="O837" s="27">
        <v>41758</v>
      </c>
      <c r="P837" s="27">
        <v>41731</v>
      </c>
      <c r="Q837" s="42">
        <f t="shared" si="20"/>
        <v>2</v>
      </c>
      <c r="R837" s="1" t="s">
        <v>4362</v>
      </c>
      <c r="S837" s="1">
        <v>68</v>
      </c>
      <c r="T837" s="1" t="s">
        <v>3437</v>
      </c>
      <c r="U837" s="1" t="s">
        <v>3431</v>
      </c>
      <c r="V837" s="1" t="s">
        <v>3431</v>
      </c>
      <c r="W837" s="1" t="s">
        <v>3432</v>
      </c>
      <c r="X837" s="27">
        <v>41759</v>
      </c>
      <c r="Y837" s="1" t="s">
        <v>3336</v>
      </c>
    </row>
    <row r="838" spans="1:25">
      <c r="A838" s="17">
        <v>1</v>
      </c>
      <c r="B838" s="1" t="s">
        <v>643</v>
      </c>
      <c r="C838" s="1" t="s">
        <v>2414</v>
      </c>
      <c r="D838" s="1">
        <v>16155994</v>
      </c>
      <c r="E838" s="16">
        <v>6</v>
      </c>
      <c r="F838" s="1" t="s">
        <v>3331</v>
      </c>
      <c r="G838" s="1" t="s">
        <v>3332</v>
      </c>
      <c r="H838" s="23">
        <v>3</v>
      </c>
      <c r="I838" s="23"/>
      <c r="J838" s="23">
        <v>0</v>
      </c>
      <c r="K838" s="23">
        <v>0</v>
      </c>
      <c r="L838" s="41">
        <f>H838*23767.1</f>
        <v>71301.299999999988</v>
      </c>
      <c r="M838" s="27"/>
      <c r="N838" s="27">
        <v>41754</v>
      </c>
      <c r="O838" s="27">
        <v>41758</v>
      </c>
      <c r="P838" s="27">
        <v>41731</v>
      </c>
      <c r="Q838" s="42">
        <f t="shared" si="20"/>
        <v>2</v>
      </c>
      <c r="R838" s="1" t="s">
        <v>4363</v>
      </c>
      <c r="S838" s="1">
        <v>4855</v>
      </c>
      <c r="T838" s="53" t="s">
        <v>3377</v>
      </c>
      <c r="U838" s="11" t="s">
        <v>3334</v>
      </c>
      <c r="V838" s="53" t="s">
        <v>3377</v>
      </c>
      <c r="W838" s="1" t="s">
        <v>3378</v>
      </c>
      <c r="X838" s="27">
        <v>41759</v>
      </c>
      <c r="Y838" s="1" t="s">
        <v>3336</v>
      </c>
    </row>
    <row r="839" spans="1:25">
      <c r="A839" s="17">
        <v>1</v>
      </c>
      <c r="B839" s="1" t="s">
        <v>644</v>
      </c>
      <c r="C839" s="1" t="s">
        <v>2415</v>
      </c>
      <c r="D839" s="1">
        <v>10964723</v>
      </c>
      <c r="E839" s="16">
        <v>3</v>
      </c>
      <c r="F839" s="1" t="s">
        <v>3331</v>
      </c>
      <c r="G839" s="1" t="s">
        <v>3381</v>
      </c>
      <c r="H839" s="23">
        <v>3</v>
      </c>
      <c r="I839" s="23"/>
      <c r="J839" s="23">
        <v>1</v>
      </c>
      <c r="K839" s="23">
        <v>0</v>
      </c>
      <c r="L839" s="41">
        <f>23773.41*H839</f>
        <v>71320.23</v>
      </c>
      <c r="M839" s="27"/>
      <c r="N839" s="27">
        <v>41757</v>
      </c>
      <c r="O839" s="27">
        <v>41759</v>
      </c>
      <c r="P839" s="27">
        <v>41761</v>
      </c>
      <c r="Q839" s="42">
        <f t="shared" si="20"/>
        <v>3</v>
      </c>
      <c r="R839" s="1" t="s">
        <v>4364</v>
      </c>
      <c r="S839" s="1">
        <v>3500</v>
      </c>
      <c r="T839" s="1" t="s">
        <v>3399</v>
      </c>
      <c r="U839" s="1" t="s">
        <v>3354</v>
      </c>
      <c r="V839" s="1" t="s">
        <v>3400</v>
      </c>
      <c r="W839" s="1" t="s">
        <v>3378</v>
      </c>
      <c r="X839" s="27">
        <v>41761</v>
      </c>
      <c r="Y839" s="1" t="s">
        <v>3336</v>
      </c>
    </row>
    <row r="840" spans="1:25">
      <c r="A840" s="17">
        <v>1</v>
      </c>
      <c r="B840" s="1" t="s">
        <v>645</v>
      </c>
      <c r="C840" s="1" t="s">
        <v>2416</v>
      </c>
      <c r="D840" s="1">
        <v>12141900</v>
      </c>
      <c r="E840" s="16">
        <v>9</v>
      </c>
      <c r="F840" s="1" t="s">
        <v>3331</v>
      </c>
      <c r="G840" s="1" t="s">
        <v>3337</v>
      </c>
      <c r="H840" s="23">
        <v>3</v>
      </c>
      <c r="I840" s="23"/>
      <c r="J840" s="23">
        <v>0</v>
      </c>
      <c r="K840" s="23">
        <v>0</v>
      </c>
      <c r="L840" s="41">
        <f>H840*23767.1</f>
        <v>71301.299999999988</v>
      </c>
      <c r="M840" s="27"/>
      <c r="N840" s="27">
        <v>41757</v>
      </c>
      <c r="O840" s="27">
        <v>41758</v>
      </c>
      <c r="P840" s="27">
        <v>41731</v>
      </c>
      <c r="Q840" s="42">
        <f t="shared" si="20"/>
        <v>2</v>
      </c>
      <c r="R840" s="1" t="s">
        <v>4365</v>
      </c>
      <c r="S840" s="1">
        <v>2890</v>
      </c>
      <c r="T840" s="1" t="s">
        <v>3484</v>
      </c>
      <c r="U840" s="1" t="s">
        <v>3364</v>
      </c>
      <c r="V840" s="1" t="s">
        <v>3364</v>
      </c>
      <c r="W840" s="1" t="s">
        <v>3335</v>
      </c>
      <c r="X840" s="27">
        <v>41759</v>
      </c>
      <c r="Y840" s="1" t="s">
        <v>3336</v>
      </c>
    </row>
    <row r="841" spans="1:25">
      <c r="A841" s="17">
        <v>1</v>
      </c>
      <c r="B841" s="1" t="s">
        <v>646</v>
      </c>
      <c r="C841" s="1" t="s">
        <v>2417</v>
      </c>
      <c r="D841" s="1">
        <v>14728282</v>
      </c>
      <c r="E841" s="16">
        <v>6</v>
      </c>
      <c r="F841" s="1" t="s">
        <v>3331</v>
      </c>
      <c r="G841" s="1" t="s">
        <v>3337</v>
      </c>
      <c r="H841" s="23">
        <v>3</v>
      </c>
      <c r="I841" s="23"/>
      <c r="J841" s="23">
        <v>0</v>
      </c>
      <c r="K841" s="23">
        <v>0</v>
      </c>
      <c r="L841" s="41">
        <f>23773.41*H841</f>
        <v>71320.23</v>
      </c>
      <c r="M841" s="27"/>
      <c r="N841" s="27">
        <v>41757</v>
      </c>
      <c r="O841" s="27">
        <v>41759</v>
      </c>
      <c r="P841" s="27">
        <v>41764</v>
      </c>
      <c r="Q841" s="42">
        <f t="shared" si="20"/>
        <v>4</v>
      </c>
      <c r="R841" s="1" t="s">
        <v>4366</v>
      </c>
      <c r="S841" s="1">
        <v>2601</v>
      </c>
      <c r="T841" s="1" t="s">
        <v>3334</v>
      </c>
      <c r="U841" s="1" t="s">
        <v>3344</v>
      </c>
      <c r="V841" s="1" t="s">
        <v>3344</v>
      </c>
      <c r="W841" s="1" t="s">
        <v>3716</v>
      </c>
      <c r="X841" s="27">
        <v>41764</v>
      </c>
      <c r="Y841" s="1" t="s">
        <v>3336</v>
      </c>
    </row>
    <row r="842" spans="1:25">
      <c r="A842" s="17">
        <v>1</v>
      </c>
      <c r="B842" s="1" t="s">
        <v>647</v>
      </c>
      <c r="C842" s="1" t="s">
        <v>2418</v>
      </c>
      <c r="D842" s="1">
        <v>16405891</v>
      </c>
      <c r="E842" s="16">
        <v>3</v>
      </c>
      <c r="F842" s="1" t="s">
        <v>3331</v>
      </c>
      <c r="G842" s="1" t="s">
        <v>3332</v>
      </c>
      <c r="H842" s="23">
        <v>3</v>
      </c>
      <c r="I842" s="23"/>
      <c r="J842" s="23">
        <v>0</v>
      </c>
      <c r="K842" s="23">
        <v>0</v>
      </c>
      <c r="L842" s="41">
        <v>71433</v>
      </c>
      <c r="M842" s="27"/>
      <c r="N842" s="27">
        <v>41765</v>
      </c>
      <c r="O842" s="27">
        <v>41766</v>
      </c>
      <c r="P842" s="27">
        <f t="shared" ref="P842:P856" si="21">O842+2</f>
        <v>41768</v>
      </c>
      <c r="Q842" s="42">
        <f t="shared" si="20"/>
        <v>1</v>
      </c>
      <c r="R842" s="1" t="s">
        <v>4367</v>
      </c>
      <c r="S842" s="1">
        <v>3187</v>
      </c>
      <c r="T842" s="1" t="s">
        <v>3863</v>
      </c>
      <c r="U842" s="1" t="s">
        <v>3462</v>
      </c>
      <c r="V842" s="1" t="s">
        <v>3462</v>
      </c>
      <c r="W842" s="1" t="s">
        <v>3350</v>
      </c>
      <c r="X842" s="27">
        <v>41766</v>
      </c>
      <c r="Y842" s="1" t="s">
        <v>3336</v>
      </c>
    </row>
    <row r="843" spans="1:25">
      <c r="A843" s="17">
        <v>1</v>
      </c>
      <c r="B843" s="1" t="s">
        <v>648</v>
      </c>
      <c r="C843" s="1" t="s">
        <v>2419</v>
      </c>
      <c r="D843" s="1">
        <v>7115192</v>
      </c>
      <c r="E843" s="16">
        <v>1</v>
      </c>
      <c r="F843" s="1" t="s">
        <v>3331</v>
      </c>
      <c r="G843" s="1" t="s">
        <v>4368</v>
      </c>
      <c r="H843" s="23">
        <f>1.4+(E843*0.04%)</f>
        <v>1.4003999999999999</v>
      </c>
      <c r="I843" s="23"/>
      <c r="J843" s="23">
        <v>0</v>
      </c>
      <c r="K843" s="23">
        <v>0</v>
      </c>
      <c r="L843" s="41">
        <f>23786.04*H843</f>
        <v>33309.970415999996</v>
      </c>
      <c r="M843" s="27"/>
      <c r="N843" s="27">
        <v>41758</v>
      </c>
      <c r="O843" s="27">
        <v>41761</v>
      </c>
      <c r="P843" s="27">
        <f t="shared" si="21"/>
        <v>41763</v>
      </c>
      <c r="Q843" s="42">
        <f t="shared" si="20"/>
        <v>3</v>
      </c>
      <c r="R843" s="1" t="s">
        <v>4369</v>
      </c>
      <c r="S843" s="1">
        <v>4445</v>
      </c>
      <c r="T843" s="1" t="s">
        <v>3512</v>
      </c>
      <c r="U843" s="1" t="s">
        <v>3354</v>
      </c>
      <c r="V843" s="1" t="s">
        <v>3354</v>
      </c>
      <c r="W843" s="1" t="s">
        <v>3385</v>
      </c>
      <c r="X843" s="27">
        <v>41765</v>
      </c>
      <c r="Y843" s="1" t="s">
        <v>3336</v>
      </c>
    </row>
    <row r="844" spans="1:25">
      <c r="A844" s="17">
        <v>1</v>
      </c>
      <c r="B844" s="1" t="s">
        <v>649</v>
      </c>
      <c r="C844" s="1" t="s">
        <v>2420</v>
      </c>
      <c r="D844" s="1">
        <v>13264165</v>
      </c>
      <c r="E844" s="16" t="s">
        <v>3319</v>
      </c>
      <c r="F844" s="1" t="s">
        <v>3331</v>
      </c>
      <c r="G844" s="1" t="s">
        <v>3332</v>
      </c>
      <c r="H844" s="23">
        <v>3</v>
      </c>
      <c r="I844" s="23"/>
      <c r="J844" s="23">
        <v>0</v>
      </c>
      <c r="K844" s="23">
        <v>0</v>
      </c>
      <c r="L844" s="41">
        <v>71433</v>
      </c>
      <c r="M844" s="27"/>
      <c r="N844" s="27">
        <v>41765</v>
      </c>
      <c r="O844" s="27">
        <v>41767</v>
      </c>
      <c r="P844" s="27">
        <f t="shared" si="21"/>
        <v>41769</v>
      </c>
      <c r="Q844" s="42">
        <f t="shared" si="20"/>
        <v>4</v>
      </c>
      <c r="R844" s="1" t="s">
        <v>4370</v>
      </c>
      <c r="S844" s="1">
        <v>121</v>
      </c>
      <c r="T844" s="1" t="s">
        <v>3384</v>
      </c>
      <c r="U844" s="8" t="s">
        <v>3384</v>
      </c>
      <c r="V844" s="1" t="s">
        <v>3384</v>
      </c>
      <c r="W844" s="1" t="s">
        <v>3385</v>
      </c>
      <c r="X844" s="27">
        <v>41772</v>
      </c>
      <c r="Y844" s="1" t="s">
        <v>3336</v>
      </c>
    </row>
    <row r="845" spans="1:25">
      <c r="A845" s="17">
        <v>1</v>
      </c>
      <c r="B845" s="1" t="s">
        <v>650</v>
      </c>
      <c r="C845" s="1" t="s">
        <v>2421</v>
      </c>
      <c r="D845" s="1">
        <v>14045803</v>
      </c>
      <c r="E845" s="16">
        <v>1</v>
      </c>
      <c r="F845" s="1" t="s">
        <v>3331</v>
      </c>
      <c r="G845" s="1" t="s">
        <v>3332</v>
      </c>
      <c r="H845" s="23">
        <v>3</v>
      </c>
      <c r="I845" s="23"/>
      <c r="J845" s="23">
        <v>0</v>
      </c>
      <c r="K845" s="23">
        <v>0</v>
      </c>
      <c r="L845" s="41">
        <f>H845*23767.1</f>
        <v>71301.299999999988</v>
      </c>
      <c r="M845" s="27"/>
      <c r="N845" s="27">
        <v>41758</v>
      </c>
      <c r="O845" s="27">
        <v>41764</v>
      </c>
      <c r="P845" s="27">
        <f t="shared" si="21"/>
        <v>41766</v>
      </c>
      <c r="Q845" s="42">
        <f t="shared" si="20"/>
        <v>3</v>
      </c>
      <c r="R845" s="1" t="s">
        <v>4371</v>
      </c>
      <c r="S845" s="1">
        <v>3596</v>
      </c>
      <c r="T845" s="1" t="s">
        <v>3576</v>
      </c>
      <c r="U845" s="1" t="s">
        <v>3364</v>
      </c>
      <c r="V845" s="1" t="s">
        <v>3576</v>
      </c>
      <c r="W845" s="1" t="s">
        <v>3378</v>
      </c>
      <c r="X845" s="27">
        <v>41766</v>
      </c>
      <c r="Y845" s="1" t="s">
        <v>3336</v>
      </c>
    </row>
    <row r="846" spans="1:25">
      <c r="A846" s="17">
        <v>1</v>
      </c>
      <c r="B846" s="1" t="s">
        <v>651</v>
      </c>
      <c r="C846" s="1" t="s">
        <v>2422</v>
      </c>
      <c r="D846" s="1">
        <v>15316590</v>
      </c>
      <c r="E846" s="128">
        <v>4</v>
      </c>
      <c r="F846" s="1" t="s">
        <v>3331</v>
      </c>
      <c r="G846" s="1" t="s">
        <v>3337</v>
      </c>
      <c r="H846" s="23">
        <v>3</v>
      </c>
      <c r="I846" s="23"/>
      <c r="J846" s="23">
        <v>0</v>
      </c>
      <c r="K846" s="23">
        <v>0</v>
      </c>
      <c r="L846" s="41">
        <f t="shared" ref="L846:L851" si="22">23805.1*H846</f>
        <v>71415.299999999988</v>
      </c>
      <c r="M846" s="27"/>
      <c r="N846" s="27">
        <v>41759</v>
      </c>
      <c r="O846" s="27">
        <v>41764</v>
      </c>
      <c r="P846" s="27">
        <f t="shared" si="21"/>
        <v>41766</v>
      </c>
      <c r="Q846" s="42">
        <f t="shared" si="20"/>
        <v>2</v>
      </c>
      <c r="R846" s="1" t="s">
        <v>4372</v>
      </c>
      <c r="S846" s="1">
        <v>3727</v>
      </c>
      <c r="T846" s="1" t="s">
        <v>3576</v>
      </c>
      <c r="U846" s="1" t="s">
        <v>3364</v>
      </c>
      <c r="V846" s="1" t="s">
        <v>3576</v>
      </c>
      <c r="W846" s="1" t="s">
        <v>3378</v>
      </c>
      <c r="X846" s="27">
        <v>41765</v>
      </c>
      <c r="Y846" s="1" t="s">
        <v>3336</v>
      </c>
    </row>
    <row r="847" spans="1:25">
      <c r="A847" s="17">
        <v>1</v>
      </c>
      <c r="B847" s="1" t="s">
        <v>652</v>
      </c>
      <c r="C847" s="1" t="s">
        <v>2423</v>
      </c>
      <c r="D847" s="1">
        <v>7080509</v>
      </c>
      <c r="E847" s="16" t="s">
        <v>3319</v>
      </c>
      <c r="F847" s="1" t="s">
        <v>3331</v>
      </c>
      <c r="G847" s="1" t="s">
        <v>3381</v>
      </c>
      <c r="H847" s="23">
        <v>3</v>
      </c>
      <c r="I847" s="23"/>
      <c r="J847" s="23">
        <v>0</v>
      </c>
      <c r="K847" s="23">
        <v>0</v>
      </c>
      <c r="L847" s="41">
        <f>23811.33*H847</f>
        <v>71433.990000000005</v>
      </c>
      <c r="M847" s="27"/>
      <c r="N847" s="27">
        <v>41759</v>
      </c>
      <c r="O847" s="27">
        <v>41765</v>
      </c>
      <c r="P847" s="27">
        <f t="shared" si="21"/>
        <v>41767</v>
      </c>
      <c r="Q847" s="42">
        <f t="shared" si="20"/>
        <v>3</v>
      </c>
      <c r="R847" s="1" t="s">
        <v>4373</v>
      </c>
      <c r="S847" s="1"/>
      <c r="T847" s="1" t="s">
        <v>3839</v>
      </c>
      <c r="U847" s="1" t="s">
        <v>3354</v>
      </c>
      <c r="V847" s="1" t="s">
        <v>3839</v>
      </c>
      <c r="W847" s="1" t="s">
        <v>3385</v>
      </c>
      <c r="X847" s="27">
        <v>41767</v>
      </c>
      <c r="Y847" s="1" t="s">
        <v>3336</v>
      </c>
    </row>
    <row r="848" spans="1:25">
      <c r="A848" s="17">
        <v>1</v>
      </c>
      <c r="B848" s="1" t="s">
        <v>653</v>
      </c>
      <c r="C848" s="1" t="s">
        <v>2424</v>
      </c>
      <c r="D848" s="1">
        <v>16068604</v>
      </c>
      <c r="E848" s="16">
        <v>9</v>
      </c>
      <c r="F848" s="1" t="s">
        <v>3331</v>
      </c>
      <c r="G848" s="1" t="s">
        <v>3332</v>
      </c>
      <c r="H848" s="23">
        <v>3</v>
      </c>
      <c r="I848" s="23"/>
      <c r="J848" s="23">
        <v>0</v>
      </c>
      <c r="K848" s="23">
        <v>0</v>
      </c>
      <c r="L848" s="41">
        <f t="shared" si="22"/>
        <v>71415.299999999988</v>
      </c>
      <c r="M848" s="27"/>
      <c r="N848" s="27">
        <v>41759</v>
      </c>
      <c r="O848" s="27">
        <v>41764</v>
      </c>
      <c r="P848" s="27">
        <f t="shared" si="21"/>
        <v>41766</v>
      </c>
      <c r="Q848" s="42">
        <f t="shared" si="20"/>
        <v>2</v>
      </c>
      <c r="R848" s="1" t="s">
        <v>4374</v>
      </c>
      <c r="S848" s="1">
        <v>2084</v>
      </c>
      <c r="T848" s="51" t="s">
        <v>3400</v>
      </c>
      <c r="U848" s="8" t="s">
        <v>3334</v>
      </c>
      <c r="V848" s="51" t="s">
        <v>3400</v>
      </c>
      <c r="W848" s="1" t="s">
        <v>3355</v>
      </c>
      <c r="X848" s="27">
        <v>41765</v>
      </c>
      <c r="Y848" s="1" t="s">
        <v>3336</v>
      </c>
    </row>
    <row r="849" spans="1:25">
      <c r="A849" s="17">
        <v>1</v>
      </c>
      <c r="B849" s="1" t="s">
        <v>654</v>
      </c>
      <c r="C849" s="1" t="s">
        <v>2425</v>
      </c>
      <c r="D849" s="1">
        <v>11497069</v>
      </c>
      <c r="E849" s="16">
        <v>7</v>
      </c>
      <c r="F849" s="23" t="s">
        <v>3331</v>
      </c>
      <c r="G849" s="23" t="s">
        <v>3337</v>
      </c>
      <c r="H849" s="23">
        <v>3</v>
      </c>
      <c r="I849" s="23"/>
      <c r="J849" s="23">
        <v>0</v>
      </c>
      <c r="K849" s="23">
        <v>0</v>
      </c>
      <c r="L849" s="41">
        <f>23805.1*H849</f>
        <v>71415.299999999988</v>
      </c>
      <c r="M849" s="1"/>
      <c r="N849" s="27">
        <v>41761</v>
      </c>
      <c r="O849" s="27">
        <v>41764</v>
      </c>
      <c r="P849" s="27">
        <f t="shared" si="21"/>
        <v>41766</v>
      </c>
      <c r="Q849" s="42">
        <f t="shared" si="20"/>
        <v>3</v>
      </c>
      <c r="R849" s="1" t="s">
        <v>4375</v>
      </c>
      <c r="S849" s="1">
        <v>2933</v>
      </c>
      <c r="T849" s="51" t="s">
        <v>3431</v>
      </c>
      <c r="U849" s="51" t="s">
        <v>3431</v>
      </c>
      <c r="V849" s="51" t="s">
        <v>3431</v>
      </c>
      <c r="W849" s="1" t="s">
        <v>3432</v>
      </c>
      <c r="X849" s="27">
        <v>41766</v>
      </c>
      <c r="Y849" s="1" t="s">
        <v>3336</v>
      </c>
    </row>
    <row r="850" spans="1:25">
      <c r="A850" s="17">
        <v>1</v>
      </c>
      <c r="B850" s="1" t="s">
        <v>655</v>
      </c>
      <c r="C850" s="1" t="s">
        <v>2425</v>
      </c>
      <c r="D850" s="1">
        <v>11497069</v>
      </c>
      <c r="E850" s="16">
        <v>7</v>
      </c>
      <c r="F850" s="23" t="s">
        <v>3331</v>
      </c>
      <c r="G850" s="23" t="s">
        <v>3337</v>
      </c>
      <c r="H850" s="23">
        <v>3</v>
      </c>
      <c r="I850" s="23"/>
      <c r="J850" s="23">
        <v>0</v>
      </c>
      <c r="K850" s="23">
        <v>0</v>
      </c>
      <c r="L850" s="41">
        <f>23805.1*H850</f>
        <v>71415.299999999988</v>
      </c>
      <c r="M850" s="27"/>
      <c r="N850" s="27">
        <v>41761</v>
      </c>
      <c r="O850" s="27">
        <v>41764</v>
      </c>
      <c r="P850" s="27">
        <f t="shared" si="21"/>
        <v>41766</v>
      </c>
      <c r="Q850" s="42">
        <f t="shared" si="20"/>
        <v>2</v>
      </c>
      <c r="R850" s="1" t="s">
        <v>4376</v>
      </c>
      <c r="S850" s="1">
        <v>2933</v>
      </c>
      <c r="T850" s="51" t="s">
        <v>3431</v>
      </c>
      <c r="U850" s="51" t="s">
        <v>3431</v>
      </c>
      <c r="V850" s="51" t="s">
        <v>3431</v>
      </c>
      <c r="W850" s="1" t="s">
        <v>3432</v>
      </c>
      <c r="X850" s="27">
        <v>41765</v>
      </c>
      <c r="Y850" s="1" t="s">
        <v>3336</v>
      </c>
    </row>
    <row r="851" spans="1:25">
      <c r="A851" s="17">
        <v>1</v>
      </c>
      <c r="B851" s="1" t="s">
        <v>656</v>
      </c>
      <c r="C851" s="1" t="s">
        <v>2426</v>
      </c>
      <c r="D851" s="1">
        <v>12696165</v>
      </c>
      <c r="E851" s="16">
        <v>0</v>
      </c>
      <c r="F851" s="23" t="s">
        <v>3331</v>
      </c>
      <c r="G851" s="23" t="s">
        <v>3332</v>
      </c>
      <c r="H851" s="23">
        <v>3</v>
      </c>
      <c r="I851" s="23"/>
      <c r="J851" s="23">
        <v>0</v>
      </c>
      <c r="K851" s="23">
        <v>0</v>
      </c>
      <c r="L851" s="41">
        <f t="shared" si="22"/>
        <v>71415.299999999988</v>
      </c>
      <c r="M851" s="62"/>
      <c r="N851" s="27">
        <v>41761</v>
      </c>
      <c r="O851" s="27">
        <v>41764</v>
      </c>
      <c r="P851" s="27">
        <f t="shared" si="21"/>
        <v>41766</v>
      </c>
      <c r="Q851" s="42">
        <f t="shared" si="20"/>
        <v>3</v>
      </c>
      <c r="R851" s="1" t="s">
        <v>4377</v>
      </c>
      <c r="S851" s="1">
        <v>303</v>
      </c>
      <c r="T851" s="51" t="s">
        <v>3431</v>
      </c>
      <c r="U851" s="51" t="s">
        <v>3431</v>
      </c>
      <c r="V851" s="51" t="s">
        <v>3431</v>
      </c>
      <c r="W851" s="1" t="s">
        <v>3432</v>
      </c>
      <c r="X851" s="27">
        <v>41766</v>
      </c>
      <c r="Y851" s="1" t="s">
        <v>3336</v>
      </c>
    </row>
    <row r="852" spans="1:25">
      <c r="A852" s="17">
        <v>1</v>
      </c>
      <c r="B852" s="1" t="s">
        <v>657</v>
      </c>
      <c r="C852" s="1" t="s">
        <v>2427</v>
      </c>
      <c r="D852" s="1">
        <v>13033056</v>
      </c>
      <c r="E852" s="16">
        <v>8</v>
      </c>
      <c r="F852" s="23" t="s">
        <v>3331</v>
      </c>
      <c r="G852" s="23" t="s">
        <v>3332</v>
      </c>
      <c r="H852" s="23">
        <v>3</v>
      </c>
      <c r="I852" s="23"/>
      <c r="J852" s="23">
        <v>0</v>
      </c>
      <c r="K852" s="23">
        <v>0</v>
      </c>
      <c r="L852" s="41">
        <f>H852*23767.1</f>
        <v>71301.299999999988</v>
      </c>
      <c r="M852" s="62"/>
      <c r="N852" s="27">
        <v>41754</v>
      </c>
      <c r="O852" s="27">
        <v>41758</v>
      </c>
      <c r="P852" s="27">
        <f t="shared" si="21"/>
        <v>41760</v>
      </c>
      <c r="Q852" s="42">
        <f t="shared" si="20"/>
        <v>4</v>
      </c>
      <c r="R852" s="1" t="s">
        <v>4378</v>
      </c>
      <c r="S852" s="1">
        <v>2120</v>
      </c>
      <c r="T852" s="1" t="s">
        <v>3384</v>
      </c>
      <c r="U852" s="8" t="s">
        <v>3384</v>
      </c>
      <c r="V852" s="1" t="s">
        <v>3384</v>
      </c>
      <c r="W852" s="1" t="s">
        <v>3385</v>
      </c>
      <c r="X852" s="27">
        <v>41761</v>
      </c>
      <c r="Y852" s="1" t="s">
        <v>3336</v>
      </c>
    </row>
    <row r="853" spans="1:25">
      <c r="A853" s="17">
        <v>1</v>
      </c>
      <c r="B853" s="1" t="s">
        <v>658</v>
      </c>
      <c r="C853" s="1" t="s">
        <v>2428</v>
      </c>
      <c r="D853" s="1">
        <v>11687794</v>
      </c>
      <c r="E853" s="16">
        <v>5</v>
      </c>
      <c r="F853" s="23" t="s">
        <v>3331</v>
      </c>
      <c r="G853" s="23" t="s">
        <v>3332</v>
      </c>
      <c r="H853" s="23">
        <v>3</v>
      </c>
      <c r="I853" s="23"/>
      <c r="J853" s="23">
        <v>0</v>
      </c>
      <c r="K853" s="23">
        <v>0</v>
      </c>
      <c r="L853" s="75"/>
      <c r="M853" s="62"/>
      <c r="N853" s="27">
        <v>41764</v>
      </c>
      <c r="O853" s="1"/>
      <c r="P853" s="27">
        <f t="shared" si="21"/>
        <v>2</v>
      </c>
      <c r="Q853" s="42">
        <f t="shared" si="20"/>
        <v>0</v>
      </c>
      <c r="R853" s="1" t="s">
        <v>4379</v>
      </c>
      <c r="S853" s="1">
        <v>8482</v>
      </c>
      <c r="T853" s="1" t="s">
        <v>3365</v>
      </c>
      <c r="U853" s="1" t="s">
        <v>3364</v>
      </c>
      <c r="V853" s="1" t="s">
        <v>3365</v>
      </c>
      <c r="W853" s="1" t="s">
        <v>3366</v>
      </c>
      <c r="X853" s="1"/>
      <c r="Y853" s="1" t="s">
        <v>3405</v>
      </c>
    </row>
    <row r="854" spans="1:25">
      <c r="A854" s="17">
        <v>1</v>
      </c>
      <c r="B854" s="1" t="s">
        <v>659</v>
      </c>
      <c r="C854" s="1" t="s">
        <v>2429</v>
      </c>
      <c r="D854" s="1">
        <v>13882547</v>
      </c>
      <c r="E854" s="16">
        <v>7</v>
      </c>
      <c r="F854" s="23" t="s">
        <v>3331</v>
      </c>
      <c r="G854" s="23" t="s">
        <v>3337</v>
      </c>
      <c r="H854" s="23">
        <v>3</v>
      </c>
      <c r="I854" s="23"/>
      <c r="J854" s="23">
        <v>0</v>
      </c>
      <c r="K854" s="23">
        <v>0</v>
      </c>
      <c r="L854" s="76">
        <v>71415</v>
      </c>
      <c r="M854" s="62"/>
      <c r="N854" s="27">
        <v>41764</v>
      </c>
      <c r="O854" s="27">
        <v>41766</v>
      </c>
      <c r="P854" s="27">
        <f t="shared" si="21"/>
        <v>41768</v>
      </c>
      <c r="Q854" s="42">
        <f t="shared" si="20"/>
        <v>3</v>
      </c>
      <c r="R854" s="1" t="s">
        <v>4380</v>
      </c>
      <c r="S854" s="1">
        <v>525</v>
      </c>
      <c r="T854" s="1" t="s">
        <v>3334</v>
      </c>
      <c r="U854" s="1" t="s">
        <v>3344</v>
      </c>
      <c r="V854" s="1" t="s">
        <v>3344</v>
      </c>
      <c r="W854" s="1" t="s">
        <v>3716</v>
      </c>
      <c r="X854" s="27">
        <v>41768</v>
      </c>
      <c r="Y854" s="1" t="s">
        <v>3336</v>
      </c>
    </row>
    <row r="855" spans="1:25">
      <c r="A855" s="17">
        <v>1</v>
      </c>
      <c r="B855" s="1" t="s">
        <v>660</v>
      </c>
      <c r="C855" s="1" t="s">
        <v>2430</v>
      </c>
      <c r="D855" s="1">
        <v>14131149</v>
      </c>
      <c r="E855" s="16">
        <v>2</v>
      </c>
      <c r="F855" s="23" t="s">
        <v>3331</v>
      </c>
      <c r="G855" s="41" t="s">
        <v>3332</v>
      </c>
      <c r="H855" s="23">
        <v>3</v>
      </c>
      <c r="I855" s="23"/>
      <c r="J855" s="23">
        <v>0</v>
      </c>
      <c r="K855" s="23">
        <v>0</v>
      </c>
      <c r="L855" s="41">
        <v>71433</v>
      </c>
      <c r="M855" s="42"/>
      <c r="N855" s="27">
        <v>41765</v>
      </c>
      <c r="O855" s="27">
        <v>41767</v>
      </c>
      <c r="P855" s="27">
        <f t="shared" si="21"/>
        <v>41769</v>
      </c>
      <c r="Q855" s="42">
        <f t="shared" si="20"/>
        <v>2</v>
      </c>
      <c r="R855" s="1" t="s">
        <v>4381</v>
      </c>
      <c r="S855" s="1">
        <v>2436</v>
      </c>
      <c r="T855" s="1" t="s">
        <v>3365</v>
      </c>
      <c r="U855" s="11" t="s">
        <v>3334</v>
      </c>
      <c r="V855" s="1" t="s">
        <v>3365</v>
      </c>
      <c r="W855" s="1" t="s">
        <v>3366</v>
      </c>
      <c r="X855" s="27">
        <v>41769</v>
      </c>
      <c r="Y855" s="1" t="s">
        <v>3336</v>
      </c>
    </row>
    <row r="856" spans="1:25">
      <c r="A856" s="17">
        <v>1</v>
      </c>
      <c r="B856" s="1" t="s">
        <v>661</v>
      </c>
      <c r="C856" s="23" t="s">
        <v>2431</v>
      </c>
      <c r="D856" s="1">
        <v>13092522</v>
      </c>
      <c r="E856" s="16">
        <v>7</v>
      </c>
      <c r="F856" s="1" t="s">
        <v>3331</v>
      </c>
      <c r="G856" s="27" t="s">
        <v>3381</v>
      </c>
      <c r="H856" s="23">
        <v>3</v>
      </c>
      <c r="I856" s="23"/>
      <c r="J856" s="23">
        <v>0</v>
      </c>
      <c r="K856" s="23">
        <v>0</v>
      </c>
      <c r="L856" s="41">
        <v>71433</v>
      </c>
      <c r="M856" s="1"/>
      <c r="N856" s="27">
        <v>41765</v>
      </c>
      <c r="O856" s="27">
        <v>41767</v>
      </c>
      <c r="P856" s="27">
        <f t="shared" si="21"/>
        <v>41769</v>
      </c>
      <c r="Q856" s="42">
        <f t="shared" ref="Q856:Q919" si="23">NETWORKDAYS(O856,X856)</f>
        <v>2</v>
      </c>
      <c r="R856" s="1" t="s">
        <v>4382</v>
      </c>
      <c r="S856" s="1"/>
      <c r="T856" s="1" t="s">
        <v>3969</v>
      </c>
      <c r="U856" s="1" t="s">
        <v>3462</v>
      </c>
      <c r="V856" s="1" t="s">
        <v>3969</v>
      </c>
      <c r="W856" s="8" t="s">
        <v>3534</v>
      </c>
      <c r="X856" s="27">
        <v>41768</v>
      </c>
      <c r="Y856" s="1" t="s">
        <v>3336</v>
      </c>
    </row>
    <row r="857" spans="1:25">
      <c r="A857" s="17">
        <v>1</v>
      </c>
      <c r="B857" s="1" t="s">
        <v>662</v>
      </c>
      <c r="C857" s="27" t="s">
        <v>2432</v>
      </c>
      <c r="D857" s="1">
        <v>13303127</v>
      </c>
      <c r="E857" s="16">
        <v>8</v>
      </c>
      <c r="F857" s="1" t="s">
        <v>3331</v>
      </c>
      <c r="G857" s="1" t="s">
        <v>3337</v>
      </c>
      <c r="H857" s="23">
        <v>3</v>
      </c>
      <c r="I857" s="23"/>
      <c r="J857" s="23">
        <v>0</v>
      </c>
      <c r="K857" s="23">
        <v>0</v>
      </c>
      <c r="L857" s="41">
        <v>71433</v>
      </c>
      <c r="M857" s="1"/>
      <c r="N857" s="27">
        <v>41765</v>
      </c>
      <c r="O857" s="27">
        <v>41767</v>
      </c>
      <c r="P857" s="27">
        <f>O857+4</f>
        <v>41771</v>
      </c>
      <c r="Q857" s="42">
        <f t="shared" si="23"/>
        <v>2</v>
      </c>
      <c r="R857" s="1" t="s">
        <v>4383</v>
      </c>
      <c r="S857" s="1">
        <v>31</v>
      </c>
      <c r="T857" s="53" t="s">
        <v>3377</v>
      </c>
      <c r="U857" s="11" t="s">
        <v>3334</v>
      </c>
      <c r="V857" s="53" t="s">
        <v>3377</v>
      </c>
      <c r="W857" s="1" t="s">
        <v>3378</v>
      </c>
      <c r="X857" s="27">
        <v>41768</v>
      </c>
      <c r="Y857" s="1" t="s">
        <v>3336</v>
      </c>
    </row>
    <row r="858" spans="1:25">
      <c r="A858" s="17">
        <v>1</v>
      </c>
      <c r="B858" s="1" t="s">
        <v>663</v>
      </c>
      <c r="C858" s="1" t="s">
        <v>2433</v>
      </c>
      <c r="D858" s="1">
        <v>13454559</v>
      </c>
      <c r="E858" s="16">
        <v>3</v>
      </c>
      <c r="F858" s="1" t="s">
        <v>3331</v>
      </c>
      <c r="G858" s="1" t="s">
        <v>3337</v>
      </c>
      <c r="H858" s="23">
        <v>3</v>
      </c>
      <c r="I858" s="23"/>
      <c r="J858" s="23">
        <v>0</v>
      </c>
      <c r="K858" s="23">
        <v>0</v>
      </c>
      <c r="L858" s="41">
        <v>71433</v>
      </c>
      <c r="M858" s="62"/>
      <c r="N858" s="27">
        <v>41765</v>
      </c>
      <c r="O858" s="27">
        <v>41767</v>
      </c>
      <c r="P858" s="27">
        <f>O858+4</f>
        <v>41771</v>
      </c>
      <c r="Q858" s="42">
        <f t="shared" si="23"/>
        <v>3</v>
      </c>
      <c r="R858" s="1" t="s">
        <v>4384</v>
      </c>
      <c r="S858" s="1"/>
      <c r="T858" s="1" t="s">
        <v>3358</v>
      </c>
      <c r="U858" s="11" t="s">
        <v>3334</v>
      </c>
      <c r="V858" s="11" t="s">
        <v>3358</v>
      </c>
      <c r="W858" s="1" t="s">
        <v>3335</v>
      </c>
      <c r="X858" s="27">
        <v>41771</v>
      </c>
      <c r="Y858" s="1" t="s">
        <v>3336</v>
      </c>
    </row>
    <row r="859" spans="1:25">
      <c r="A859" s="17">
        <v>1</v>
      </c>
      <c r="B859" s="1" t="s">
        <v>664</v>
      </c>
      <c r="C859" s="1" t="s">
        <v>2434</v>
      </c>
      <c r="D859" s="1">
        <v>10069654</v>
      </c>
      <c r="E859" s="16">
        <v>1</v>
      </c>
      <c r="F859" s="1" t="s">
        <v>3331</v>
      </c>
      <c r="G859" s="1" t="s">
        <v>4385</v>
      </c>
      <c r="H859" s="23">
        <f>2.4+(0.03%*E859)</f>
        <v>2.4003000000000001</v>
      </c>
      <c r="I859" s="23"/>
      <c r="J859" s="23">
        <v>0</v>
      </c>
      <c r="K859" s="23">
        <v>0</v>
      </c>
      <c r="L859" s="77">
        <v>169531</v>
      </c>
      <c r="M859" s="62"/>
      <c r="N859" s="27">
        <v>41766</v>
      </c>
      <c r="O859" s="27">
        <v>41773</v>
      </c>
      <c r="P859" s="27">
        <f t="shared" ref="P859:P904" si="24">O859+2</f>
        <v>41775</v>
      </c>
      <c r="Q859" s="42">
        <f t="shared" si="23"/>
        <v>2</v>
      </c>
      <c r="R859" s="1" t="s">
        <v>4386</v>
      </c>
      <c r="S859" s="1"/>
      <c r="T859" s="1" t="s">
        <v>3384</v>
      </c>
      <c r="U859" s="8" t="s">
        <v>3384</v>
      </c>
      <c r="V859" s="1" t="s">
        <v>3384</v>
      </c>
      <c r="W859" s="1" t="s">
        <v>3385</v>
      </c>
      <c r="X859" s="27">
        <v>41774</v>
      </c>
      <c r="Y859" s="1" t="s">
        <v>3336</v>
      </c>
    </row>
    <row r="860" spans="1:25">
      <c r="A860" s="17">
        <v>1</v>
      </c>
      <c r="B860" s="1" t="s">
        <v>665</v>
      </c>
      <c r="C860" s="1" t="s">
        <v>2435</v>
      </c>
      <c r="D860" s="1">
        <v>16659606</v>
      </c>
      <c r="E860" s="16">
        <v>8</v>
      </c>
      <c r="F860" s="1" t="s">
        <v>3331</v>
      </c>
      <c r="G860" s="1" t="s">
        <v>3332</v>
      </c>
      <c r="H860" s="23">
        <v>3</v>
      </c>
      <c r="I860" s="23"/>
      <c r="J860" s="23">
        <v>0</v>
      </c>
      <c r="K860" s="23">
        <v>0</v>
      </c>
      <c r="L860" s="77">
        <v>71452</v>
      </c>
      <c r="M860" s="62"/>
      <c r="N860" s="27">
        <v>41766</v>
      </c>
      <c r="O860" s="27">
        <v>41771</v>
      </c>
      <c r="P860" s="27">
        <f t="shared" si="24"/>
        <v>41773</v>
      </c>
      <c r="Q860" s="42">
        <f t="shared" si="23"/>
        <v>3</v>
      </c>
      <c r="R860" s="1" t="s">
        <v>4387</v>
      </c>
      <c r="S860" s="1">
        <v>2968</v>
      </c>
      <c r="T860" s="1" t="s">
        <v>3484</v>
      </c>
      <c r="U860" s="1" t="s">
        <v>3364</v>
      </c>
      <c r="V860" s="1" t="s">
        <v>3364</v>
      </c>
      <c r="W860" s="1" t="s">
        <v>3335</v>
      </c>
      <c r="X860" s="27">
        <v>41773</v>
      </c>
      <c r="Y860" s="1" t="s">
        <v>3336</v>
      </c>
    </row>
    <row r="861" spans="1:25">
      <c r="A861" s="17">
        <v>1</v>
      </c>
      <c r="B861" s="1" t="s">
        <v>666</v>
      </c>
      <c r="C861" s="1" t="s">
        <v>2436</v>
      </c>
      <c r="D861" s="1">
        <v>14559394</v>
      </c>
      <c r="E861" s="16">
        <v>8</v>
      </c>
      <c r="F861" s="1" t="s">
        <v>3331</v>
      </c>
      <c r="G861" s="1" t="s">
        <v>3332</v>
      </c>
      <c r="H861" s="23">
        <v>3</v>
      </c>
      <c r="I861" s="23"/>
      <c r="J861" s="23">
        <v>0</v>
      </c>
      <c r="K861" s="23">
        <v>0</v>
      </c>
      <c r="L861" s="77">
        <v>71469</v>
      </c>
      <c r="M861" s="62"/>
      <c r="N861" s="27">
        <v>41767</v>
      </c>
      <c r="O861" s="27">
        <v>41773</v>
      </c>
      <c r="P861" s="27">
        <f t="shared" si="24"/>
        <v>41775</v>
      </c>
      <c r="Q861" s="42">
        <f t="shared" si="23"/>
        <v>2</v>
      </c>
      <c r="R861" s="1" t="s">
        <v>4388</v>
      </c>
      <c r="S861" s="1">
        <v>4262</v>
      </c>
      <c r="T861" s="1" t="s">
        <v>3751</v>
      </c>
      <c r="U861" s="8" t="s">
        <v>4309</v>
      </c>
      <c r="V861" s="1" t="s">
        <v>3751</v>
      </c>
      <c r="W861" s="1" t="s">
        <v>4310</v>
      </c>
      <c r="X861" s="27">
        <v>41774</v>
      </c>
      <c r="Y861" s="1" t="s">
        <v>3336</v>
      </c>
    </row>
    <row r="862" spans="1:25">
      <c r="A862" s="17">
        <v>1</v>
      </c>
      <c r="B862" s="1" t="s">
        <v>667</v>
      </c>
      <c r="C862" s="1" t="s">
        <v>2437</v>
      </c>
      <c r="D862" s="1">
        <v>7736569</v>
      </c>
      <c r="E862" s="16">
        <v>9</v>
      </c>
      <c r="F862" s="1" t="s">
        <v>3331</v>
      </c>
      <c r="G862" s="1" t="s">
        <v>3337</v>
      </c>
      <c r="H862" s="23">
        <v>4.2</v>
      </c>
      <c r="I862" s="23"/>
      <c r="J862" s="23">
        <v>1.2</v>
      </c>
      <c r="K862" s="23">
        <v>3.1</v>
      </c>
      <c r="L862" s="77">
        <v>100056</v>
      </c>
      <c r="M862" s="62"/>
      <c r="N862" s="27">
        <v>41767</v>
      </c>
      <c r="O862" s="27">
        <v>41773</v>
      </c>
      <c r="P862" s="27">
        <f t="shared" si="24"/>
        <v>41775</v>
      </c>
      <c r="Q862" s="42">
        <f t="shared" si="23"/>
        <v>5</v>
      </c>
      <c r="R862" s="1" t="s">
        <v>4389</v>
      </c>
      <c r="S862" s="1"/>
      <c r="T862" s="51" t="s">
        <v>3431</v>
      </c>
      <c r="U862" s="51" t="s">
        <v>3431</v>
      </c>
      <c r="V862" s="51" t="s">
        <v>3431</v>
      </c>
      <c r="W862" s="1" t="s">
        <v>3432</v>
      </c>
      <c r="X862" s="27">
        <v>41779</v>
      </c>
      <c r="Y862" s="1" t="s">
        <v>3336</v>
      </c>
    </row>
    <row r="863" spans="1:25">
      <c r="A863" s="17">
        <v>1</v>
      </c>
      <c r="B863" s="1" t="s">
        <v>668</v>
      </c>
      <c r="C863" s="1" t="s">
        <v>2438</v>
      </c>
      <c r="D863" s="1">
        <v>14090005</v>
      </c>
      <c r="E863" s="16">
        <v>2</v>
      </c>
      <c r="F863" s="1" t="s">
        <v>3331</v>
      </c>
      <c r="G863" s="1" t="s">
        <v>3332</v>
      </c>
      <c r="H863" s="23">
        <v>3</v>
      </c>
      <c r="I863" s="23"/>
      <c r="J863" s="23">
        <v>0</v>
      </c>
      <c r="K863" s="23">
        <v>0</v>
      </c>
      <c r="L863" s="77">
        <v>71469</v>
      </c>
      <c r="M863" s="62"/>
      <c r="N863" s="27">
        <v>41767</v>
      </c>
      <c r="O863" s="27">
        <v>41771</v>
      </c>
      <c r="P863" s="27">
        <f t="shared" si="24"/>
        <v>41773</v>
      </c>
      <c r="Q863" s="42">
        <f t="shared" si="23"/>
        <v>3</v>
      </c>
      <c r="R863" s="1" t="s">
        <v>4390</v>
      </c>
      <c r="S863" s="1">
        <v>19320</v>
      </c>
      <c r="T863" s="1" t="s">
        <v>3636</v>
      </c>
      <c r="U863" s="8" t="s">
        <v>3462</v>
      </c>
      <c r="V863" s="1" t="s">
        <v>3636</v>
      </c>
      <c r="W863" s="1" t="s">
        <v>3534</v>
      </c>
      <c r="X863" s="27">
        <v>41773</v>
      </c>
      <c r="Y863" s="1" t="s">
        <v>3336</v>
      </c>
    </row>
    <row r="864" spans="1:25">
      <c r="A864" s="17">
        <v>1</v>
      </c>
      <c r="B864" s="1" t="s">
        <v>669</v>
      </c>
      <c r="C864" s="1" t="s">
        <v>2439</v>
      </c>
      <c r="D864" s="1">
        <v>13479748</v>
      </c>
      <c r="E864" s="16">
        <v>7</v>
      </c>
      <c r="F864" s="1" t="s">
        <v>3331</v>
      </c>
      <c r="G864" s="1" t="s">
        <v>3332</v>
      </c>
      <c r="H864" s="23">
        <v>3</v>
      </c>
      <c r="I864" s="23"/>
      <c r="J864" s="23">
        <v>0</v>
      </c>
      <c r="K864" s="23">
        <v>0</v>
      </c>
      <c r="L864" s="77">
        <v>71469</v>
      </c>
      <c r="M864" s="62"/>
      <c r="N864" s="27">
        <v>41767</v>
      </c>
      <c r="O864" s="27">
        <v>41771</v>
      </c>
      <c r="P864" s="27">
        <f t="shared" si="24"/>
        <v>41773</v>
      </c>
      <c r="Q864" s="42">
        <f t="shared" si="23"/>
        <v>2</v>
      </c>
      <c r="R864" s="1" t="s">
        <v>4391</v>
      </c>
      <c r="S864" s="1">
        <v>831</v>
      </c>
      <c r="T864" s="1" t="s">
        <v>3365</v>
      </c>
      <c r="U864" s="11" t="s">
        <v>3334</v>
      </c>
      <c r="V864" s="1" t="s">
        <v>3365</v>
      </c>
      <c r="W864" s="1" t="s">
        <v>3366</v>
      </c>
      <c r="X864" s="27">
        <v>41772</v>
      </c>
      <c r="Y864" s="1" t="s">
        <v>3336</v>
      </c>
    </row>
    <row r="865" spans="1:25">
      <c r="A865" s="17">
        <v>1</v>
      </c>
      <c r="B865" s="1" t="s">
        <v>670</v>
      </c>
      <c r="C865" s="1" t="s">
        <v>2440</v>
      </c>
      <c r="D865" s="1">
        <v>2409869</v>
      </c>
      <c r="E865" s="16">
        <v>5</v>
      </c>
      <c r="F865" s="1" t="s">
        <v>3331</v>
      </c>
      <c r="G865" s="1" t="s">
        <v>3337</v>
      </c>
      <c r="H865" s="23">
        <v>3</v>
      </c>
      <c r="I865" s="23"/>
      <c r="J865" s="23">
        <v>0</v>
      </c>
      <c r="K865" s="23">
        <v>0</v>
      </c>
      <c r="L865" s="77">
        <v>71490</v>
      </c>
      <c r="M865" s="62"/>
      <c r="N865" s="27">
        <v>41768</v>
      </c>
      <c r="O865" s="27">
        <v>41772</v>
      </c>
      <c r="P865" s="27">
        <f t="shared" si="24"/>
        <v>41774</v>
      </c>
      <c r="Q865" s="42">
        <f t="shared" si="23"/>
        <v>3</v>
      </c>
      <c r="R865" s="133" t="s">
        <v>4392</v>
      </c>
      <c r="S865" s="1">
        <v>110</v>
      </c>
      <c r="T865" s="1" t="s">
        <v>3334</v>
      </c>
      <c r="U865" s="8" t="s">
        <v>3344</v>
      </c>
      <c r="V865" s="1" t="s">
        <v>3344</v>
      </c>
      <c r="W865" s="1" t="s">
        <v>3716</v>
      </c>
      <c r="X865" s="27">
        <v>41774</v>
      </c>
      <c r="Y865" s="1" t="s">
        <v>3336</v>
      </c>
    </row>
    <row r="866" spans="1:25">
      <c r="A866" s="17">
        <v>1</v>
      </c>
      <c r="B866" s="1" t="s">
        <v>671</v>
      </c>
      <c r="C866" s="1" t="s">
        <v>2441</v>
      </c>
      <c r="D866" s="1">
        <v>17042346</v>
      </c>
      <c r="E866" s="16">
        <v>1</v>
      </c>
      <c r="F866" s="1" t="s">
        <v>3331</v>
      </c>
      <c r="G866" s="1" t="s">
        <v>3381</v>
      </c>
      <c r="H866" s="23">
        <v>3</v>
      </c>
      <c r="I866" s="23"/>
      <c r="J866" s="23">
        <v>0</v>
      </c>
      <c r="K866" s="23">
        <v>0</v>
      </c>
      <c r="L866" s="77">
        <v>71490</v>
      </c>
      <c r="M866" s="62"/>
      <c r="N866" s="27">
        <v>41768</v>
      </c>
      <c r="O866" s="27">
        <v>41768</v>
      </c>
      <c r="P866" s="27">
        <f t="shared" si="24"/>
        <v>41770</v>
      </c>
      <c r="Q866" s="42">
        <f t="shared" si="23"/>
        <v>4</v>
      </c>
      <c r="R866" s="1" t="s">
        <v>4393</v>
      </c>
      <c r="S866" s="1"/>
      <c r="T866" s="51" t="s">
        <v>3431</v>
      </c>
      <c r="U866" s="51" t="s">
        <v>3431</v>
      </c>
      <c r="V866" s="51" t="s">
        <v>3431</v>
      </c>
      <c r="W866" s="1" t="s">
        <v>3432</v>
      </c>
      <c r="X866" s="27">
        <v>41773</v>
      </c>
      <c r="Y866" s="1" t="s">
        <v>3336</v>
      </c>
    </row>
    <row r="867" spans="1:25">
      <c r="A867" s="17">
        <v>1</v>
      </c>
      <c r="B867" s="1" t="s">
        <v>672</v>
      </c>
      <c r="C867" s="1" t="s">
        <v>2442</v>
      </c>
      <c r="D867" s="1">
        <v>22497096</v>
      </c>
      <c r="E867" s="16" t="s">
        <v>3319</v>
      </c>
      <c r="F867" s="1" t="s">
        <v>3331</v>
      </c>
      <c r="G867" s="1" t="s">
        <v>3332</v>
      </c>
      <c r="H867" s="23">
        <v>3</v>
      </c>
      <c r="I867" s="23"/>
      <c r="J867" s="23">
        <v>0</v>
      </c>
      <c r="K867" s="23">
        <v>0</v>
      </c>
      <c r="L867" s="77">
        <v>71490</v>
      </c>
      <c r="M867" s="62"/>
      <c r="N867" s="27">
        <v>41768</v>
      </c>
      <c r="O867" s="27">
        <v>41773</v>
      </c>
      <c r="P867" s="27">
        <f t="shared" si="24"/>
        <v>41775</v>
      </c>
      <c r="Q867" s="42">
        <f t="shared" si="23"/>
        <v>3</v>
      </c>
      <c r="R867" s="1" t="s">
        <v>4394</v>
      </c>
      <c r="S867" s="1">
        <v>5291</v>
      </c>
      <c r="T867" s="1" t="s">
        <v>3363</v>
      </c>
      <c r="U867" s="1" t="s">
        <v>3364</v>
      </c>
      <c r="V867" s="1" t="s">
        <v>3365</v>
      </c>
      <c r="W867" s="1" t="s">
        <v>3366</v>
      </c>
      <c r="X867" s="27">
        <v>41775</v>
      </c>
      <c r="Y867" s="1" t="s">
        <v>3336</v>
      </c>
    </row>
    <row r="868" spans="1:25">
      <c r="A868" s="17">
        <v>1</v>
      </c>
      <c r="B868" s="1" t="s">
        <v>673</v>
      </c>
      <c r="C868" s="1" t="s">
        <v>2443</v>
      </c>
      <c r="D868" s="1">
        <v>6095563</v>
      </c>
      <c r="E868" s="16">
        <v>8</v>
      </c>
      <c r="F868" s="1" t="s">
        <v>3331</v>
      </c>
      <c r="G868" s="1" t="s">
        <v>3337</v>
      </c>
      <c r="H868" s="23">
        <v>3</v>
      </c>
      <c r="I868" s="23"/>
      <c r="J868" s="23">
        <v>0</v>
      </c>
      <c r="K868" s="23">
        <v>0</v>
      </c>
      <c r="L868" s="77">
        <v>71532</v>
      </c>
      <c r="M868" s="62"/>
      <c r="N868" s="27">
        <v>41771</v>
      </c>
      <c r="O868" s="27">
        <v>41772</v>
      </c>
      <c r="P868" s="27">
        <f t="shared" si="24"/>
        <v>41774</v>
      </c>
      <c r="Q868" s="42">
        <f t="shared" si="23"/>
        <v>4</v>
      </c>
      <c r="R868" s="133" t="s">
        <v>4395</v>
      </c>
      <c r="S868" s="1">
        <v>2510</v>
      </c>
      <c r="T868" s="1" t="s">
        <v>3334</v>
      </c>
      <c r="U868" s="1" t="s">
        <v>3344</v>
      </c>
      <c r="V868" s="1" t="s">
        <v>3344</v>
      </c>
      <c r="W868" s="1" t="s">
        <v>3345</v>
      </c>
      <c r="X868" s="27">
        <v>41775</v>
      </c>
      <c r="Y868" s="1" t="s">
        <v>3336</v>
      </c>
    </row>
    <row r="869" spans="1:25">
      <c r="A869" s="17">
        <v>1</v>
      </c>
      <c r="B869" s="1" t="s">
        <v>674</v>
      </c>
      <c r="C869" s="1" t="s">
        <v>2444</v>
      </c>
      <c r="D869" s="1">
        <v>9312371</v>
      </c>
      <c r="E869" s="16">
        <v>9</v>
      </c>
      <c r="F869" s="1" t="s">
        <v>3331</v>
      </c>
      <c r="G869" s="1" t="s">
        <v>3337</v>
      </c>
      <c r="H869" s="23">
        <v>3</v>
      </c>
      <c r="I869" s="23"/>
      <c r="J869" s="23">
        <v>0</v>
      </c>
      <c r="K869" s="23">
        <v>0</v>
      </c>
      <c r="L869" s="77">
        <v>71532</v>
      </c>
      <c r="M869" s="62"/>
      <c r="N869" s="27">
        <v>41771</v>
      </c>
      <c r="O869" s="27">
        <v>41772</v>
      </c>
      <c r="P869" s="27">
        <f t="shared" si="24"/>
        <v>41774</v>
      </c>
      <c r="Q869" s="42">
        <f t="shared" si="23"/>
        <v>2</v>
      </c>
      <c r="R869" s="1" t="s">
        <v>4396</v>
      </c>
      <c r="S869" s="1">
        <v>1140</v>
      </c>
      <c r="T869" s="51" t="s">
        <v>3431</v>
      </c>
      <c r="U869" s="51" t="s">
        <v>3431</v>
      </c>
      <c r="V869" s="51" t="s">
        <v>3431</v>
      </c>
      <c r="W869" s="1" t="s">
        <v>3432</v>
      </c>
      <c r="X869" s="27">
        <v>41773</v>
      </c>
      <c r="Y869" s="1" t="s">
        <v>3336</v>
      </c>
    </row>
    <row r="870" spans="1:25">
      <c r="A870" s="17">
        <v>1</v>
      </c>
      <c r="B870" s="1" t="s">
        <v>675</v>
      </c>
      <c r="C870" s="1" t="s">
        <v>2445</v>
      </c>
      <c r="D870" s="1">
        <v>7269463</v>
      </c>
      <c r="E870" s="16">
        <v>5</v>
      </c>
      <c r="F870" s="1" t="s">
        <v>3331</v>
      </c>
      <c r="G870" s="1" t="s">
        <v>3843</v>
      </c>
      <c r="H870" s="23">
        <f>1.4+(0.04%*E870)</f>
        <v>1.4019999999999999</v>
      </c>
      <c r="I870" s="23"/>
      <c r="J870" s="23">
        <v>0</v>
      </c>
      <c r="K870" s="23">
        <v>0</v>
      </c>
      <c r="L870" s="62"/>
      <c r="M870" s="62"/>
      <c r="N870" s="27">
        <v>41771</v>
      </c>
      <c r="O870" s="27">
        <v>41772</v>
      </c>
      <c r="P870" s="27">
        <f t="shared" si="24"/>
        <v>41774</v>
      </c>
      <c r="Q870" s="42">
        <f t="shared" si="23"/>
        <v>-21</v>
      </c>
      <c r="R870" s="1" t="s">
        <v>4397</v>
      </c>
      <c r="S870" s="1">
        <v>2672</v>
      </c>
      <c r="T870" s="1" t="s">
        <v>3550</v>
      </c>
      <c r="U870" s="8" t="s">
        <v>3364</v>
      </c>
      <c r="V870" s="1" t="s">
        <v>3365</v>
      </c>
      <c r="W870" s="1" t="s">
        <v>3366</v>
      </c>
      <c r="X870" s="27">
        <v>41744</v>
      </c>
      <c r="Y870" s="1" t="s">
        <v>3336</v>
      </c>
    </row>
    <row r="871" spans="1:25">
      <c r="A871" s="17">
        <v>1</v>
      </c>
      <c r="B871" s="1" t="s">
        <v>676</v>
      </c>
      <c r="C871" s="1" t="s">
        <v>2446</v>
      </c>
      <c r="D871" s="1">
        <v>9800445</v>
      </c>
      <c r="E871" s="16">
        <v>9</v>
      </c>
      <c r="F871" s="1" t="s">
        <v>3331</v>
      </c>
      <c r="G871" s="1" t="s">
        <v>3337</v>
      </c>
      <c r="H871" s="23">
        <v>3</v>
      </c>
      <c r="I871" s="23"/>
      <c r="J871" s="23">
        <v>0</v>
      </c>
      <c r="K871" s="23">
        <v>1.4</v>
      </c>
      <c r="L871" s="77">
        <v>71532</v>
      </c>
      <c r="M871" s="62"/>
      <c r="N871" s="27">
        <v>41771</v>
      </c>
      <c r="O871" s="27">
        <v>41774</v>
      </c>
      <c r="P871" s="27">
        <f t="shared" si="24"/>
        <v>41776</v>
      </c>
      <c r="Q871" s="42">
        <f t="shared" si="23"/>
        <v>4</v>
      </c>
      <c r="R871" s="1" t="s">
        <v>4398</v>
      </c>
      <c r="S871" s="1">
        <v>3395</v>
      </c>
      <c r="T871" s="1" t="s">
        <v>3541</v>
      </c>
      <c r="U871" s="1" t="s">
        <v>3541</v>
      </c>
      <c r="V871" s="1" t="s">
        <v>3541</v>
      </c>
      <c r="W871" s="1" t="s">
        <v>3542</v>
      </c>
      <c r="X871" s="27">
        <v>41779</v>
      </c>
      <c r="Y871" s="1" t="s">
        <v>3336</v>
      </c>
    </row>
    <row r="872" spans="1:25">
      <c r="A872" s="17">
        <v>1</v>
      </c>
      <c r="B872" s="1" t="s">
        <v>677</v>
      </c>
      <c r="C872" s="1" t="s">
        <v>2447</v>
      </c>
      <c r="D872" s="1">
        <v>1432087</v>
      </c>
      <c r="E872" s="128">
        <v>3</v>
      </c>
      <c r="F872" s="1" t="s">
        <v>3331</v>
      </c>
      <c r="G872" s="1" t="s">
        <v>3337</v>
      </c>
      <c r="H872" s="23">
        <v>3</v>
      </c>
      <c r="I872" s="23"/>
      <c r="J872" s="23">
        <v>0</v>
      </c>
      <c r="K872" s="23">
        <v>0</v>
      </c>
      <c r="L872" s="77">
        <v>71532</v>
      </c>
      <c r="M872" s="62"/>
      <c r="N872" s="27">
        <v>41771</v>
      </c>
      <c r="O872" s="27">
        <v>41773</v>
      </c>
      <c r="P872" s="27">
        <f t="shared" si="24"/>
        <v>41775</v>
      </c>
      <c r="Q872" s="42">
        <f t="shared" si="23"/>
        <v>1</v>
      </c>
      <c r="R872" s="1" t="s">
        <v>4399</v>
      </c>
      <c r="S872" s="1">
        <v>92</v>
      </c>
      <c r="T872" s="53" t="s">
        <v>3377</v>
      </c>
      <c r="U872" s="11" t="s">
        <v>3334</v>
      </c>
      <c r="V872" s="53" t="s">
        <v>3377</v>
      </c>
      <c r="W872" s="1" t="s">
        <v>3378</v>
      </c>
      <c r="X872" s="27">
        <v>41773</v>
      </c>
      <c r="Y872" s="1" t="s">
        <v>3336</v>
      </c>
    </row>
    <row r="873" spans="1:25">
      <c r="A873" s="17">
        <v>1</v>
      </c>
      <c r="B873" s="1" t="s">
        <v>678</v>
      </c>
      <c r="C873" s="1" t="s">
        <v>2342</v>
      </c>
      <c r="D873" s="1">
        <v>12918305</v>
      </c>
      <c r="E873" s="16">
        <v>5</v>
      </c>
      <c r="F873" s="1" t="s">
        <v>3331</v>
      </c>
      <c r="G873" s="1" t="s">
        <v>3332</v>
      </c>
      <c r="H873" s="23">
        <v>3</v>
      </c>
      <c r="I873" s="23"/>
      <c r="J873" s="23">
        <v>0</v>
      </c>
      <c r="K873" s="23">
        <v>0</v>
      </c>
      <c r="L873" s="77">
        <v>71532</v>
      </c>
      <c r="M873" s="62"/>
      <c r="N873" s="27">
        <v>41771</v>
      </c>
      <c r="O873" s="27">
        <v>41781</v>
      </c>
      <c r="P873" s="27">
        <f t="shared" si="24"/>
        <v>41783</v>
      </c>
      <c r="Q873" s="42">
        <f t="shared" si="23"/>
        <v>3</v>
      </c>
      <c r="R873" s="1" t="s">
        <v>4400</v>
      </c>
      <c r="S873" s="1">
        <v>495</v>
      </c>
      <c r="T873" s="51" t="s">
        <v>3340</v>
      </c>
      <c r="U873" s="8" t="s">
        <v>3334</v>
      </c>
      <c r="V873" s="8" t="s">
        <v>3340</v>
      </c>
      <c r="W873" s="1" t="s">
        <v>3341</v>
      </c>
      <c r="X873" s="27">
        <v>41785</v>
      </c>
      <c r="Y873" s="1" t="s">
        <v>3336</v>
      </c>
    </row>
    <row r="874" spans="1:25">
      <c r="A874" s="17">
        <v>1</v>
      </c>
      <c r="B874" s="1" t="s">
        <v>679</v>
      </c>
      <c r="C874" s="27" t="s">
        <v>2448</v>
      </c>
      <c r="D874" s="1">
        <v>13014506</v>
      </c>
      <c r="E874" s="16" t="s">
        <v>3319</v>
      </c>
      <c r="F874" s="1" t="s">
        <v>3331</v>
      </c>
      <c r="G874" s="1" t="s">
        <v>3337</v>
      </c>
      <c r="H874" s="23">
        <v>3</v>
      </c>
      <c r="I874" s="23"/>
      <c r="J874" s="23">
        <v>0</v>
      </c>
      <c r="K874" s="23">
        <v>0</v>
      </c>
      <c r="L874" s="77">
        <v>71532</v>
      </c>
      <c r="M874" s="27"/>
      <c r="N874" s="27">
        <v>41771</v>
      </c>
      <c r="O874" s="27">
        <v>41772</v>
      </c>
      <c r="P874" s="27">
        <f t="shared" si="24"/>
        <v>41774</v>
      </c>
      <c r="Q874" s="42">
        <f t="shared" si="23"/>
        <v>4</v>
      </c>
      <c r="R874" s="1" t="s">
        <v>4401</v>
      </c>
      <c r="S874" s="1">
        <v>77</v>
      </c>
      <c r="T874" s="1" t="s">
        <v>3358</v>
      </c>
      <c r="U874" s="11" t="s">
        <v>3334</v>
      </c>
      <c r="V874" s="11" t="s">
        <v>3358</v>
      </c>
      <c r="W874" s="1" t="s">
        <v>3335</v>
      </c>
      <c r="X874" s="27">
        <v>41775</v>
      </c>
      <c r="Y874" s="1" t="s">
        <v>3336</v>
      </c>
    </row>
    <row r="875" spans="1:25">
      <c r="A875" s="17">
        <v>1</v>
      </c>
      <c r="B875" s="1" t="s">
        <v>680</v>
      </c>
      <c r="C875" s="27" t="s">
        <v>2449</v>
      </c>
      <c r="D875" s="1">
        <v>15879960</v>
      </c>
      <c r="E875" s="16" t="s">
        <v>3319</v>
      </c>
      <c r="F875" s="1" t="s">
        <v>3331</v>
      </c>
      <c r="G875" s="1" t="s">
        <v>3337</v>
      </c>
      <c r="H875" s="23">
        <v>3</v>
      </c>
      <c r="I875" s="23"/>
      <c r="J875" s="23">
        <v>0</v>
      </c>
      <c r="K875" s="23">
        <v>0</v>
      </c>
      <c r="L875" s="62"/>
      <c r="M875" s="27"/>
      <c r="N875" s="27">
        <v>41771</v>
      </c>
      <c r="O875" s="27"/>
      <c r="P875" s="27">
        <f t="shared" si="24"/>
        <v>2</v>
      </c>
      <c r="Q875" s="42">
        <f t="shared" si="23"/>
        <v>0</v>
      </c>
      <c r="R875" s="1" t="s">
        <v>4402</v>
      </c>
      <c r="S875" s="1">
        <v>270</v>
      </c>
      <c r="T875" s="1" t="s">
        <v>3751</v>
      </c>
      <c r="U875" s="1"/>
      <c r="V875" s="1" t="s">
        <v>3751</v>
      </c>
      <c r="W875" s="1" t="s">
        <v>4310</v>
      </c>
      <c r="X875" s="1"/>
      <c r="Y875" s="62" t="s">
        <v>3405</v>
      </c>
    </row>
    <row r="876" spans="1:25">
      <c r="A876" s="17">
        <v>1</v>
      </c>
      <c r="B876" s="1" t="s">
        <v>681</v>
      </c>
      <c r="C876" s="1" t="s">
        <v>2450</v>
      </c>
      <c r="D876" s="1">
        <v>8921596</v>
      </c>
      <c r="E876" s="16" t="s">
        <v>3319</v>
      </c>
      <c r="F876" s="1" t="s">
        <v>3331</v>
      </c>
      <c r="G876" s="1" t="s">
        <v>3337</v>
      </c>
      <c r="H876" s="23">
        <v>3</v>
      </c>
      <c r="I876" s="23"/>
      <c r="J876" s="23">
        <v>0</v>
      </c>
      <c r="K876" s="23">
        <v>1.4</v>
      </c>
      <c r="L876" s="77">
        <v>71546</v>
      </c>
      <c r="M876" s="62"/>
      <c r="N876" s="27">
        <v>41772</v>
      </c>
      <c r="O876" s="27">
        <v>41773</v>
      </c>
      <c r="P876" s="27">
        <f t="shared" si="24"/>
        <v>41775</v>
      </c>
      <c r="Q876" s="42">
        <f t="shared" si="23"/>
        <v>3</v>
      </c>
      <c r="R876" s="1" t="s">
        <v>4403</v>
      </c>
      <c r="S876" s="1">
        <v>741</v>
      </c>
      <c r="T876" s="1" t="s">
        <v>3541</v>
      </c>
      <c r="U876" s="1" t="s">
        <v>3541</v>
      </c>
      <c r="V876" s="1" t="s">
        <v>3541</v>
      </c>
      <c r="W876" s="1" t="s">
        <v>3542</v>
      </c>
      <c r="X876" s="27">
        <v>41775</v>
      </c>
      <c r="Y876" s="1" t="s">
        <v>3336</v>
      </c>
    </row>
    <row r="877" spans="1:25">
      <c r="A877" s="17">
        <v>1</v>
      </c>
      <c r="B877" s="1" t="s">
        <v>682</v>
      </c>
      <c r="C877" s="1" t="s">
        <v>2451</v>
      </c>
      <c r="D877" s="1">
        <v>13457702</v>
      </c>
      <c r="E877" s="16">
        <v>9</v>
      </c>
      <c r="F877" s="1" t="s">
        <v>3331</v>
      </c>
      <c r="G877" s="1" t="s">
        <v>3332</v>
      </c>
      <c r="H877" s="23">
        <v>3</v>
      </c>
      <c r="I877" s="23"/>
      <c r="J877" s="23">
        <v>0</v>
      </c>
      <c r="K877" s="23">
        <v>0</v>
      </c>
      <c r="L877" s="77">
        <v>71546</v>
      </c>
      <c r="M877" s="62"/>
      <c r="N877" s="27">
        <v>41772</v>
      </c>
      <c r="O877" s="27">
        <v>41774</v>
      </c>
      <c r="P877" s="27">
        <f t="shared" si="24"/>
        <v>41776</v>
      </c>
      <c r="Q877" s="42">
        <f t="shared" si="23"/>
        <v>3</v>
      </c>
      <c r="R877" s="1" t="s">
        <v>4404</v>
      </c>
      <c r="S877" s="1">
        <v>998</v>
      </c>
      <c r="T877" s="1" t="s">
        <v>3334</v>
      </c>
      <c r="U877" s="1" t="s">
        <v>3344</v>
      </c>
      <c r="V877" s="1" t="s">
        <v>3344</v>
      </c>
      <c r="W877" s="1" t="s">
        <v>3345</v>
      </c>
      <c r="X877" s="27">
        <v>41778</v>
      </c>
      <c r="Y877" s="1" t="s">
        <v>3336</v>
      </c>
    </row>
    <row r="878" spans="1:25">
      <c r="A878" s="17">
        <v>1</v>
      </c>
      <c r="B878" s="1" t="s">
        <v>683</v>
      </c>
      <c r="C878" s="1" t="s">
        <v>2452</v>
      </c>
      <c r="D878" s="1">
        <v>11614492</v>
      </c>
      <c r="E878" s="16">
        <v>1</v>
      </c>
      <c r="F878" s="1" t="s">
        <v>3331</v>
      </c>
      <c r="G878" s="1" t="s">
        <v>3337</v>
      </c>
      <c r="H878" s="23">
        <v>3</v>
      </c>
      <c r="I878" s="23"/>
      <c r="J878" s="23">
        <v>0</v>
      </c>
      <c r="K878" s="23">
        <v>0</v>
      </c>
      <c r="L878" s="77">
        <v>71546</v>
      </c>
      <c r="M878" s="62"/>
      <c r="N878" s="27">
        <v>41772</v>
      </c>
      <c r="O878" s="27">
        <v>41773</v>
      </c>
      <c r="P878" s="27">
        <f t="shared" si="24"/>
        <v>41775</v>
      </c>
      <c r="Q878" s="42">
        <f t="shared" si="23"/>
        <v>2</v>
      </c>
      <c r="R878" s="1" t="s">
        <v>4405</v>
      </c>
      <c r="S878" s="1">
        <v>195</v>
      </c>
      <c r="T878" s="1" t="s">
        <v>3484</v>
      </c>
      <c r="U878" s="1" t="s">
        <v>3364</v>
      </c>
      <c r="V878" s="1" t="s">
        <v>3364</v>
      </c>
      <c r="W878" s="1" t="s">
        <v>3335</v>
      </c>
      <c r="X878" s="27">
        <v>41774</v>
      </c>
      <c r="Y878" s="1" t="s">
        <v>3336</v>
      </c>
    </row>
    <row r="879" spans="1:25">
      <c r="A879" s="17">
        <v>1</v>
      </c>
      <c r="B879" s="1" t="s">
        <v>684</v>
      </c>
      <c r="C879" s="1" t="s">
        <v>2453</v>
      </c>
      <c r="D879" s="1">
        <v>15618549</v>
      </c>
      <c r="E879" s="16">
        <v>3</v>
      </c>
      <c r="F879" s="1" t="s">
        <v>3331</v>
      </c>
      <c r="G879" s="1" t="s">
        <v>3332</v>
      </c>
      <c r="H879" s="23">
        <v>3</v>
      </c>
      <c r="I879" s="23"/>
      <c r="J879" s="23">
        <v>0</v>
      </c>
      <c r="K879" s="23">
        <v>0</v>
      </c>
      <c r="L879" s="77">
        <v>71559</v>
      </c>
      <c r="M879" s="62"/>
      <c r="N879" s="27">
        <v>41773</v>
      </c>
      <c r="O879" s="27">
        <v>41774</v>
      </c>
      <c r="P879" s="27">
        <f t="shared" si="24"/>
        <v>41776</v>
      </c>
      <c r="Q879" s="42">
        <f t="shared" si="23"/>
        <v>4</v>
      </c>
      <c r="R879" s="1" t="s">
        <v>4406</v>
      </c>
      <c r="S879" s="1">
        <v>1373</v>
      </c>
      <c r="T879" s="1" t="s">
        <v>3363</v>
      </c>
      <c r="U879" s="1" t="s">
        <v>3364</v>
      </c>
      <c r="V879" s="1" t="s">
        <v>3365</v>
      </c>
      <c r="W879" s="1" t="s">
        <v>3366</v>
      </c>
      <c r="X879" s="27">
        <v>41779</v>
      </c>
      <c r="Y879" s="1" t="s">
        <v>3336</v>
      </c>
    </row>
    <row r="880" spans="1:25">
      <c r="A880" s="17">
        <v>1</v>
      </c>
      <c r="B880" s="1" t="s">
        <v>685</v>
      </c>
      <c r="C880" s="1" t="s">
        <v>2454</v>
      </c>
      <c r="D880" s="1">
        <v>19656045</v>
      </c>
      <c r="E880" s="16">
        <v>9</v>
      </c>
      <c r="F880" s="1" t="s">
        <v>3331</v>
      </c>
      <c r="G880" s="1" t="s">
        <v>3672</v>
      </c>
      <c r="H880" s="23">
        <v>3</v>
      </c>
      <c r="I880" s="23"/>
      <c r="J880" s="23">
        <v>0</v>
      </c>
      <c r="K880" s="23">
        <v>0</v>
      </c>
      <c r="L880" s="77">
        <v>71559</v>
      </c>
      <c r="M880" s="62"/>
      <c r="N880" s="27">
        <v>41773</v>
      </c>
      <c r="O880" s="27">
        <v>41778</v>
      </c>
      <c r="P880" s="27">
        <f t="shared" si="24"/>
        <v>41780</v>
      </c>
      <c r="Q880" s="42">
        <f t="shared" si="23"/>
        <v>2</v>
      </c>
      <c r="R880" s="1" t="s">
        <v>4407</v>
      </c>
      <c r="S880" s="1">
        <v>875</v>
      </c>
      <c r="T880" s="51" t="s">
        <v>3400</v>
      </c>
      <c r="U880" s="8" t="s">
        <v>3334</v>
      </c>
      <c r="V880" s="51" t="s">
        <v>3400</v>
      </c>
      <c r="W880" s="1" t="s">
        <v>3355</v>
      </c>
      <c r="X880" s="27">
        <v>41779</v>
      </c>
      <c r="Y880" s="1" t="s">
        <v>3336</v>
      </c>
    </row>
    <row r="881" spans="1:25">
      <c r="A881" s="17">
        <v>1</v>
      </c>
      <c r="B881" s="1" t="s">
        <v>686</v>
      </c>
      <c r="C881" s="1" t="s">
        <v>2455</v>
      </c>
      <c r="D881" s="1">
        <v>13951700</v>
      </c>
      <c r="E881" s="16">
        <v>8</v>
      </c>
      <c r="F881" s="1" t="s">
        <v>3331</v>
      </c>
      <c r="G881" s="1" t="s">
        <v>3337</v>
      </c>
      <c r="H881" s="23">
        <v>3</v>
      </c>
      <c r="I881" s="23"/>
      <c r="J881" s="23">
        <v>0</v>
      </c>
      <c r="K881" s="23">
        <v>0</v>
      </c>
      <c r="L881" s="77">
        <v>71559</v>
      </c>
      <c r="M881" s="62"/>
      <c r="N881" s="27">
        <v>41773</v>
      </c>
      <c r="O881" s="27">
        <v>41774</v>
      </c>
      <c r="P881" s="27">
        <f t="shared" si="24"/>
        <v>41776</v>
      </c>
      <c r="Q881" s="42">
        <f t="shared" si="23"/>
        <v>3</v>
      </c>
      <c r="R881" s="1" t="s">
        <v>4408</v>
      </c>
      <c r="S881" s="1">
        <v>1720</v>
      </c>
      <c r="T881" s="51" t="s">
        <v>3431</v>
      </c>
      <c r="U881" s="51" t="s">
        <v>3431</v>
      </c>
      <c r="V881" s="51" t="s">
        <v>3431</v>
      </c>
      <c r="W881" s="1" t="s">
        <v>3432</v>
      </c>
      <c r="X881" s="27">
        <v>41778</v>
      </c>
      <c r="Y881" s="1" t="s">
        <v>3336</v>
      </c>
    </row>
    <row r="882" spans="1:25">
      <c r="A882" s="17">
        <v>1</v>
      </c>
      <c r="B882" s="1" t="s">
        <v>687</v>
      </c>
      <c r="C882" s="1" t="s">
        <v>2456</v>
      </c>
      <c r="D882" s="1">
        <v>9397336</v>
      </c>
      <c r="E882" s="16">
        <v>4</v>
      </c>
      <c r="F882" s="1" t="s">
        <v>3331</v>
      </c>
      <c r="G882" s="1" t="s">
        <v>3332</v>
      </c>
      <c r="H882" s="23">
        <v>3</v>
      </c>
      <c r="I882" s="23"/>
      <c r="J882" s="23">
        <v>0</v>
      </c>
      <c r="K882" s="23">
        <v>0</v>
      </c>
      <c r="L882" s="77">
        <v>71573</v>
      </c>
      <c r="M882" s="62"/>
      <c r="N882" s="27">
        <v>41774</v>
      </c>
      <c r="O882" s="27">
        <v>41778</v>
      </c>
      <c r="P882" s="27">
        <f t="shared" si="24"/>
        <v>41780</v>
      </c>
      <c r="Q882" s="42">
        <f t="shared" si="23"/>
        <v>2</v>
      </c>
      <c r="R882" s="1" t="s">
        <v>4409</v>
      </c>
      <c r="S882" s="1">
        <v>1526</v>
      </c>
      <c r="T882" s="51" t="s">
        <v>3431</v>
      </c>
      <c r="U882" s="51" t="s">
        <v>3431</v>
      </c>
      <c r="V882" s="51" t="s">
        <v>3431</v>
      </c>
      <c r="W882" s="1" t="s">
        <v>3432</v>
      </c>
      <c r="X882" s="27">
        <v>41779</v>
      </c>
      <c r="Y882" s="1" t="s">
        <v>3336</v>
      </c>
    </row>
    <row r="883" spans="1:25">
      <c r="A883" s="17">
        <v>1</v>
      </c>
      <c r="B883" s="1" t="s">
        <v>688</v>
      </c>
      <c r="C883" s="1" t="s">
        <v>2457</v>
      </c>
      <c r="D883" s="1">
        <v>13455745</v>
      </c>
      <c r="E883" s="16">
        <v>1</v>
      </c>
      <c r="F883" s="1" t="s">
        <v>3331</v>
      </c>
      <c r="G883" s="1" t="s">
        <v>3332</v>
      </c>
      <c r="H883" s="23">
        <v>3</v>
      </c>
      <c r="I883" s="23"/>
      <c r="J883" s="23">
        <v>0</v>
      </c>
      <c r="K883" s="23">
        <v>0</v>
      </c>
      <c r="L883" s="77">
        <v>71573</v>
      </c>
      <c r="M883" s="62"/>
      <c r="N883" s="27">
        <v>41774</v>
      </c>
      <c r="O883" s="27">
        <v>41773</v>
      </c>
      <c r="P883" s="27">
        <f t="shared" si="24"/>
        <v>41775</v>
      </c>
      <c r="Q883" s="42">
        <f t="shared" si="23"/>
        <v>4</v>
      </c>
      <c r="R883" s="1" t="s">
        <v>4410</v>
      </c>
      <c r="S883" s="1">
        <v>565</v>
      </c>
      <c r="T883" s="1" t="s">
        <v>3605</v>
      </c>
      <c r="U883" s="1" t="s">
        <v>3354</v>
      </c>
      <c r="V883" s="1" t="s">
        <v>3354</v>
      </c>
      <c r="W883" s="1" t="s">
        <v>3385</v>
      </c>
      <c r="X883" s="27">
        <v>41778</v>
      </c>
      <c r="Y883" s="1" t="s">
        <v>3336</v>
      </c>
    </row>
    <row r="884" spans="1:25">
      <c r="A884" s="17">
        <v>1</v>
      </c>
      <c r="B884" s="1" t="s">
        <v>689</v>
      </c>
      <c r="C884" s="1" t="s">
        <v>2203</v>
      </c>
      <c r="D884" s="1">
        <v>10579847</v>
      </c>
      <c r="E884" s="16">
        <v>4</v>
      </c>
      <c r="F884" s="1" t="s">
        <v>3331</v>
      </c>
      <c r="G884" s="1" t="s">
        <v>3332</v>
      </c>
      <c r="H884" s="23">
        <v>3</v>
      </c>
      <c r="I884" s="23"/>
      <c r="J884" s="23">
        <v>0</v>
      </c>
      <c r="K884" s="23">
        <v>0</v>
      </c>
      <c r="L884" s="77">
        <v>71573</v>
      </c>
      <c r="M884" s="62"/>
      <c r="N884" s="27">
        <v>41774</v>
      </c>
      <c r="O884" s="27">
        <v>41778</v>
      </c>
      <c r="P884" s="27">
        <f t="shared" si="24"/>
        <v>41780</v>
      </c>
      <c r="Q884" s="42">
        <f t="shared" si="23"/>
        <v>1</v>
      </c>
      <c r="R884" s="1" t="s">
        <v>4118</v>
      </c>
      <c r="S884" s="1">
        <v>117</v>
      </c>
      <c r="T884" s="1" t="s">
        <v>3365</v>
      </c>
      <c r="U884" s="11" t="s">
        <v>3334</v>
      </c>
      <c r="V884" s="1" t="s">
        <v>3365</v>
      </c>
      <c r="W884" s="1" t="s">
        <v>3366</v>
      </c>
      <c r="X884" s="27">
        <v>41778</v>
      </c>
      <c r="Y884" s="1" t="s">
        <v>3336</v>
      </c>
    </row>
    <row r="885" spans="1:25">
      <c r="A885" s="17">
        <v>1</v>
      </c>
      <c r="B885" s="1" t="s">
        <v>690</v>
      </c>
      <c r="C885" s="1" t="s">
        <v>2458</v>
      </c>
      <c r="D885" s="1">
        <v>14728208</v>
      </c>
      <c r="E885" s="16">
        <v>7</v>
      </c>
      <c r="F885" s="1" t="s">
        <v>3331</v>
      </c>
      <c r="G885" s="1" t="s">
        <v>3337</v>
      </c>
      <c r="H885" s="23">
        <f t="shared" ref="H885:H914" si="25">3+J885</f>
        <v>4.2</v>
      </c>
      <c r="I885" s="23"/>
      <c r="J885" s="23">
        <v>1.2</v>
      </c>
      <c r="K885" s="23">
        <v>3.1</v>
      </c>
      <c r="L885" s="77">
        <v>100220</v>
      </c>
      <c r="M885" s="62"/>
      <c r="N885" s="27">
        <v>41775</v>
      </c>
      <c r="O885" s="27">
        <v>41776</v>
      </c>
      <c r="P885" s="27">
        <f t="shared" si="24"/>
        <v>41778</v>
      </c>
      <c r="Q885" s="42">
        <f t="shared" si="23"/>
        <v>1</v>
      </c>
      <c r="R885" s="1" t="s">
        <v>4411</v>
      </c>
      <c r="S885" s="1"/>
      <c r="T885" s="1" t="s">
        <v>4220</v>
      </c>
      <c r="U885" s="8" t="s">
        <v>4220</v>
      </c>
      <c r="V885" s="1" t="s">
        <v>4220</v>
      </c>
      <c r="W885" s="1" t="s">
        <v>4412</v>
      </c>
      <c r="X885" s="27">
        <v>41778</v>
      </c>
      <c r="Y885" s="1" t="s">
        <v>3336</v>
      </c>
    </row>
    <row r="886" spans="1:25">
      <c r="A886" s="17">
        <v>1</v>
      </c>
      <c r="B886" s="1" t="s">
        <v>691</v>
      </c>
      <c r="C886" s="1" t="s">
        <v>2459</v>
      </c>
      <c r="D886" s="1">
        <v>15373647</v>
      </c>
      <c r="E886" s="16">
        <v>2</v>
      </c>
      <c r="F886" s="1" t="s">
        <v>3331</v>
      </c>
      <c r="G886" s="1" t="s">
        <v>3337</v>
      </c>
      <c r="H886" s="23">
        <f t="shared" si="25"/>
        <v>3</v>
      </c>
      <c r="I886" s="23"/>
      <c r="J886" s="23">
        <v>0</v>
      </c>
      <c r="K886" s="23">
        <v>0</v>
      </c>
      <c r="L886" s="77">
        <v>71640</v>
      </c>
      <c r="M886" s="62"/>
      <c r="N886" s="27">
        <v>41779</v>
      </c>
      <c r="O886" s="27">
        <v>41779</v>
      </c>
      <c r="P886" s="27">
        <f t="shared" si="24"/>
        <v>41781</v>
      </c>
      <c r="Q886" s="42">
        <f t="shared" si="23"/>
        <v>3</v>
      </c>
      <c r="R886" s="1" t="s">
        <v>4413</v>
      </c>
      <c r="S886" s="1">
        <v>3595</v>
      </c>
      <c r="T886" s="1" t="s">
        <v>3576</v>
      </c>
      <c r="U886" s="1" t="s">
        <v>3364</v>
      </c>
      <c r="V886" s="1" t="s">
        <v>3576</v>
      </c>
      <c r="W886" s="1" t="s">
        <v>3378</v>
      </c>
      <c r="X886" s="27">
        <v>41781</v>
      </c>
      <c r="Y886" s="1" t="s">
        <v>3336</v>
      </c>
    </row>
    <row r="887" spans="1:25">
      <c r="A887" s="17">
        <v>1</v>
      </c>
      <c r="B887" s="1" t="s">
        <v>692</v>
      </c>
      <c r="C887" s="1" t="s">
        <v>2460</v>
      </c>
      <c r="D887" s="1">
        <v>14217695</v>
      </c>
      <c r="E887" s="16">
        <v>5</v>
      </c>
      <c r="F887" s="1" t="s">
        <v>3331</v>
      </c>
      <c r="G887" s="1" t="s">
        <v>3337</v>
      </c>
      <c r="H887" s="23">
        <f t="shared" si="25"/>
        <v>3</v>
      </c>
      <c r="I887" s="23"/>
      <c r="J887" s="23">
        <v>0</v>
      </c>
      <c r="K887" s="23">
        <v>0</v>
      </c>
      <c r="L887" s="77">
        <v>71640</v>
      </c>
      <c r="M887" s="62"/>
      <c r="N887" s="27">
        <v>41779</v>
      </c>
      <c r="O887" s="27">
        <v>41781</v>
      </c>
      <c r="P887" s="27">
        <f t="shared" si="24"/>
        <v>41783</v>
      </c>
      <c r="Q887" s="42">
        <f t="shared" si="23"/>
        <v>3</v>
      </c>
      <c r="R887" s="1" t="s">
        <v>4414</v>
      </c>
      <c r="S887" s="1">
        <v>3225</v>
      </c>
      <c r="T887" s="53" t="s">
        <v>3377</v>
      </c>
      <c r="U887" s="11" t="s">
        <v>3334</v>
      </c>
      <c r="V887" s="53" t="s">
        <v>3377</v>
      </c>
      <c r="W887" s="1" t="s">
        <v>3378</v>
      </c>
      <c r="X887" s="27">
        <v>41785</v>
      </c>
      <c r="Y887" s="1" t="s">
        <v>3336</v>
      </c>
    </row>
    <row r="888" spans="1:25">
      <c r="A888" s="17">
        <v>1</v>
      </c>
      <c r="B888" s="1" t="s">
        <v>693</v>
      </c>
      <c r="C888" s="1" t="s">
        <v>2461</v>
      </c>
      <c r="D888" s="1">
        <v>13953886</v>
      </c>
      <c r="E888" s="16">
        <v>2</v>
      </c>
      <c r="F888" s="1" t="s">
        <v>3331</v>
      </c>
      <c r="G888" s="1" t="s">
        <v>3337</v>
      </c>
      <c r="H888" s="23">
        <f t="shared" si="25"/>
        <v>3</v>
      </c>
      <c r="I888" s="23"/>
      <c r="J888" s="23">
        <v>0</v>
      </c>
      <c r="K888" s="23">
        <v>0</v>
      </c>
      <c r="L888" s="77">
        <v>71640</v>
      </c>
      <c r="M888" s="62"/>
      <c r="N888" s="27">
        <v>41779</v>
      </c>
      <c r="O888" s="27">
        <v>41786</v>
      </c>
      <c r="P888" s="27">
        <f t="shared" si="24"/>
        <v>41788</v>
      </c>
      <c r="Q888" s="42">
        <f t="shared" si="23"/>
        <v>3</v>
      </c>
      <c r="R888" s="1" t="s">
        <v>4415</v>
      </c>
      <c r="S888" s="1">
        <v>1600</v>
      </c>
      <c r="T888" s="1" t="s">
        <v>3437</v>
      </c>
      <c r="U888" s="1" t="s">
        <v>3431</v>
      </c>
      <c r="V888" s="1" t="s">
        <v>3431</v>
      </c>
      <c r="W888" s="1" t="s">
        <v>3432</v>
      </c>
      <c r="X888" s="27">
        <v>41788</v>
      </c>
      <c r="Y888" s="1" t="s">
        <v>3336</v>
      </c>
    </row>
    <row r="889" spans="1:25">
      <c r="A889" s="17">
        <v>1</v>
      </c>
      <c r="B889" s="1" t="s">
        <v>694</v>
      </c>
      <c r="C889" s="1" t="s">
        <v>2462</v>
      </c>
      <c r="D889" s="1">
        <v>9869030</v>
      </c>
      <c r="E889" s="16">
        <v>1</v>
      </c>
      <c r="F889" s="1" t="s">
        <v>3331</v>
      </c>
      <c r="G889" s="1" t="s">
        <v>3332</v>
      </c>
      <c r="H889" s="23">
        <f t="shared" si="25"/>
        <v>3</v>
      </c>
      <c r="I889" s="23"/>
      <c r="J889" s="23">
        <v>0</v>
      </c>
      <c r="K889" s="23">
        <v>0</v>
      </c>
      <c r="L889" s="77">
        <v>71865</v>
      </c>
      <c r="M889" s="62"/>
      <c r="N889" s="27">
        <v>41794</v>
      </c>
      <c r="O889" s="27">
        <v>41795</v>
      </c>
      <c r="P889" s="27">
        <f t="shared" si="24"/>
        <v>41797</v>
      </c>
      <c r="Q889" s="42">
        <f t="shared" si="23"/>
        <v>3</v>
      </c>
      <c r="R889" s="1" t="s">
        <v>4416</v>
      </c>
      <c r="S889" s="1">
        <v>2360</v>
      </c>
      <c r="T889" s="1" t="s">
        <v>3334</v>
      </c>
      <c r="U889" s="1" t="s">
        <v>3344</v>
      </c>
      <c r="V889" s="1" t="s">
        <v>3344</v>
      </c>
      <c r="W889" s="1" t="s">
        <v>3345</v>
      </c>
      <c r="X889" s="27">
        <v>41799</v>
      </c>
      <c r="Y889" s="1" t="s">
        <v>3336</v>
      </c>
    </row>
    <row r="890" spans="1:25">
      <c r="A890" s="17">
        <v>1</v>
      </c>
      <c r="B890" s="1" t="s">
        <v>695</v>
      </c>
      <c r="C890" s="1" t="s">
        <v>2463</v>
      </c>
      <c r="D890" s="1">
        <v>11334807</v>
      </c>
      <c r="E890" s="16">
        <v>0</v>
      </c>
      <c r="F890" s="1" t="s">
        <v>3331</v>
      </c>
      <c r="G890" s="1" t="s">
        <v>3337</v>
      </c>
      <c r="H890" s="23">
        <f t="shared" si="25"/>
        <v>3</v>
      </c>
      <c r="I890" s="23"/>
      <c r="J890" s="23">
        <v>0</v>
      </c>
      <c r="K890" s="23">
        <v>0</v>
      </c>
      <c r="L890" s="77">
        <v>71573</v>
      </c>
      <c r="M890" s="62"/>
      <c r="N890" s="27">
        <v>41774</v>
      </c>
      <c r="O890" s="27">
        <v>41779</v>
      </c>
      <c r="P890" s="27">
        <f t="shared" si="24"/>
        <v>41781</v>
      </c>
      <c r="Q890" s="42">
        <f t="shared" si="23"/>
        <v>3</v>
      </c>
      <c r="R890" s="1" t="s">
        <v>4417</v>
      </c>
      <c r="S890" s="1">
        <v>2051</v>
      </c>
      <c r="T890" s="1" t="s">
        <v>3334</v>
      </c>
      <c r="U890" s="1" t="s">
        <v>3344</v>
      </c>
      <c r="V890" s="1" t="s">
        <v>3344</v>
      </c>
      <c r="W890" s="1" t="s">
        <v>3345</v>
      </c>
      <c r="X890" s="27">
        <v>41781</v>
      </c>
      <c r="Y890" s="1" t="s">
        <v>3336</v>
      </c>
    </row>
    <row r="891" spans="1:25">
      <c r="A891" s="17">
        <v>1</v>
      </c>
      <c r="B891" s="1" t="s">
        <v>696</v>
      </c>
      <c r="C891" s="1" t="s">
        <v>2464</v>
      </c>
      <c r="D891" s="1">
        <v>16423213</v>
      </c>
      <c r="E891" s="16">
        <v>1</v>
      </c>
      <c r="F891" s="1" t="s">
        <v>3331</v>
      </c>
      <c r="G891" s="1" t="s">
        <v>3337</v>
      </c>
      <c r="H891" s="23">
        <f t="shared" si="25"/>
        <v>3</v>
      </c>
      <c r="I891" s="23"/>
      <c r="J891" s="23">
        <v>0</v>
      </c>
      <c r="K891" s="23">
        <v>0</v>
      </c>
      <c r="L891" s="77">
        <v>71586</v>
      </c>
      <c r="M891" s="62"/>
      <c r="N891" s="27">
        <v>41775</v>
      </c>
      <c r="O891" s="27">
        <v>41778</v>
      </c>
      <c r="P891" s="27">
        <f t="shared" si="24"/>
        <v>41780</v>
      </c>
      <c r="Q891" s="42">
        <f t="shared" si="23"/>
        <v>4</v>
      </c>
      <c r="R891" s="1" t="s">
        <v>4418</v>
      </c>
      <c r="S891" s="1">
        <v>2667</v>
      </c>
      <c r="T891" s="1" t="s">
        <v>3484</v>
      </c>
      <c r="U891" s="1" t="s">
        <v>3364</v>
      </c>
      <c r="V891" s="1" t="s">
        <v>3364</v>
      </c>
      <c r="W891" s="1" t="s">
        <v>3335</v>
      </c>
      <c r="X891" s="27">
        <v>41781</v>
      </c>
      <c r="Y891" s="1" t="s">
        <v>3336</v>
      </c>
    </row>
    <row r="892" spans="1:25">
      <c r="A892" s="17">
        <v>1</v>
      </c>
      <c r="B892" s="1" t="s">
        <v>697</v>
      </c>
      <c r="C892" s="1" t="s">
        <v>2465</v>
      </c>
      <c r="D892" s="1">
        <v>8357061</v>
      </c>
      <c r="E892" s="16" t="s">
        <v>3319</v>
      </c>
      <c r="F892" s="1" t="s">
        <v>3331</v>
      </c>
      <c r="G892" s="1" t="s">
        <v>3332</v>
      </c>
      <c r="H892" s="23">
        <f t="shared" si="25"/>
        <v>3</v>
      </c>
      <c r="I892" s="23"/>
      <c r="J892" s="23">
        <v>0</v>
      </c>
      <c r="K892" s="23">
        <v>0</v>
      </c>
      <c r="L892" s="77">
        <v>71640</v>
      </c>
      <c r="M892" s="62"/>
      <c r="N892" s="27">
        <v>41779</v>
      </c>
      <c r="O892" s="27">
        <v>41787</v>
      </c>
      <c r="P892" s="27">
        <f t="shared" si="24"/>
        <v>41789</v>
      </c>
      <c r="Q892" s="42">
        <f t="shared" si="23"/>
        <v>3</v>
      </c>
      <c r="R892" s="1" t="s">
        <v>4419</v>
      </c>
      <c r="S892" s="1">
        <v>1098</v>
      </c>
      <c r="T892" s="51" t="s">
        <v>3431</v>
      </c>
      <c r="U892" s="51" t="s">
        <v>3431</v>
      </c>
      <c r="V892" s="51" t="s">
        <v>3431</v>
      </c>
      <c r="W892" s="1" t="s">
        <v>3432</v>
      </c>
      <c r="X892" s="27">
        <v>41789</v>
      </c>
      <c r="Y892" s="1" t="s">
        <v>3336</v>
      </c>
    </row>
    <row r="893" spans="1:25">
      <c r="A893" s="17">
        <v>1</v>
      </c>
      <c r="B893" s="1" t="s">
        <v>698</v>
      </c>
      <c r="C893" s="1" t="s">
        <v>2466</v>
      </c>
      <c r="D893" s="1">
        <v>8983741</v>
      </c>
      <c r="E893" s="16">
        <v>3</v>
      </c>
      <c r="F893" s="1" t="s">
        <v>3331</v>
      </c>
      <c r="G893" s="1" t="s">
        <v>3337</v>
      </c>
      <c r="H893" s="23">
        <f t="shared" si="25"/>
        <v>3</v>
      </c>
      <c r="I893" s="23"/>
      <c r="J893" s="23">
        <v>0</v>
      </c>
      <c r="K893" s="23">
        <v>0</v>
      </c>
      <c r="L893" s="77">
        <v>71640</v>
      </c>
      <c r="M893" s="62"/>
      <c r="N893" s="27">
        <v>41779</v>
      </c>
      <c r="O893" s="27">
        <v>41782</v>
      </c>
      <c r="P893" s="27">
        <f t="shared" si="24"/>
        <v>41784</v>
      </c>
      <c r="Q893" s="42">
        <f t="shared" si="23"/>
        <v>3</v>
      </c>
      <c r="R893" s="1" t="s">
        <v>4420</v>
      </c>
      <c r="S893" s="1">
        <v>1720</v>
      </c>
      <c r="T893" s="1" t="s">
        <v>3437</v>
      </c>
      <c r="U893" s="1" t="s">
        <v>3431</v>
      </c>
      <c r="V893" s="1" t="s">
        <v>3431</v>
      </c>
      <c r="W893" s="1" t="s">
        <v>3432</v>
      </c>
      <c r="X893" s="27">
        <v>41786</v>
      </c>
      <c r="Y893" s="1" t="s">
        <v>3336</v>
      </c>
    </row>
    <row r="894" spans="1:25">
      <c r="A894" s="17">
        <v>1</v>
      </c>
      <c r="B894" s="1" t="s">
        <v>699</v>
      </c>
      <c r="C894" s="1" t="s">
        <v>2467</v>
      </c>
      <c r="D894" s="1">
        <v>12324091</v>
      </c>
      <c r="E894" s="16" t="s">
        <v>3319</v>
      </c>
      <c r="F894" s="1" t="s">
        <v>3331</v>
      </c>
      <c r="G894" s="1" t="s">
        <v>3337</v>
      </c>
      <c r="H894" s="23">
        <f t="shared" si="25"/>
        <v>3</v>
      </c>
      <c r="I894" s="23"/>
      <c r="J894" s="23">
        <v>0</v>
      </c>
      <c r="K894" s="23">
        <v>0</v>
      </c>
      <c r="L894" s="77">
        <v>71640</v>
      </c>
      <c r="M894" s="62"/>
      <c r="N894" s="27">
        <v>41779</v>
      </c>
      <c r="O894" s="27">
        <v>41781</v>
      </c>
      <c r="P894" s="27">
        <f t="shared" si="24"/>
        <v>41783</v>
      </c>
      <c r="Q894" s="42">
        <f t="shared" si="23"/>
        <v>2</v>
      </c>
      <c r="R894" s="1" t="s">
        <v>4421</v>
      </c>
      <c r="S894" s="1">
        <v>1809</v>
      </c>
      <c r="T894" s="1" t="s">
        <v>3437</v>
      </c>
      <c r="U894" s="1" t="s">
        <v>3431</v>
      </c>
      <c r="V894" s="1" t="s">
        <v>3431</v>
      </c>
      <c r="W894" s="1" t="s">
        <v>3432</v>
      </c>
      <c r="X894" s="27">
        <v>41782</v>
      </c>
      <c r="Y894" s="1" t="s">
        <v>3336</v>
      </c>
    </row>
    <row r="895" spans="1:25">
      <c r="A895" s="17">
        <v>1</v>
      </c>
      <c r="B895" s="1" t="s">
        <v>700</v>
      </c>
      <c r="C895" s="1" t="s">
        <v>2468</v>
      </c>
      <c r="D895" s="1">
        <v>7124148</v>
      </c>
      <c r="E895" s="16">
        <v>3</v>
      </c>
      <c r="F895" s="1" t="s">
        <v>3331</v>
      </c>
      <c r="G895" s="1" t="s">
        <v>3332</v>
      </c>
      <c r="H895" s="23">
        <f t="shared" si="25"/>
        <v>3</v>
      </c>
      <c r="I895" s="23"/>
      <c r="J895" s="23">
        <v>0</v>
      </c>
      <c r="K895" s="23">
        <v>1.2</v>
      </c>
      <c r="L895" s="77">
        <v>71670</v>
      </c>
      <c r="M895" s="62"/>
      <c r="N895" s="27">
        <v>41781</v>
      </c>
      <c r="O895" s="27">
        <v>41785</v>
      </c>
      <c r="P895" s="27">
        <f t="shared" si="24"/>
        <v>41787</v>
      </c>
      <c r="Q895" s="42">
        <f t="shared" si="23"/>
        <v>3</v>
      </c>
      <c r="R895" s="1" t="s">
        <v>4422</v>
      </c>
      <c r="S895" s="1">
        <v>3260</v>
      </c>
      <c r="T895" s="1" t="s">
        <v>3541</v>
      </c>
      <c r="U895" s="1" t="s">
        <v>3541</v>
      </c>
      <c r="V895" s="1" t="s">
        <v>3541</v>
      </c>
      <c r="W895" s="1" t="s">
        <v>3542</v>
      </c>
      <c r="X895" s="27">
        <v>41787</v>
      </c>
      <c r="Y895" s="1" t="s">
        <v>3336</v>
      </c>
    </row>
    <row r="896" spans="1:25">
      <c r="A896" s="17">
        <v>1</v>
      </c>
      <c r="B896" s="1" t="s">
        <v>701</v>
      </c>
      <c r="C896" s="1" t="s">
        <v>2469</v>
      </c>
      <c r="D896" s="1">
        <v>10405563</v>
      </c>
      <c r="E896" s="16" t="s">
        <v>3319</v>
      </c>
      <c r="F896" s="1" t="s">
        <v>3331</v>
      </c>
      <c r="G896" s="1" t="s">
        <v>3332</v>
      </c>
      <c r="H896" s="23">
        <f t="shared" si="25"/>
        <v>3</v>
      </c>
      <c r="I896" s="23"/>
      <c r="J896" s="23">
        <v>0</v>
      </c>
      <c r="K896" s="23">
        <v>0</v>
      </c>
      <c r="L896" s="77">
        <v>71670</v>
      </c>
      <c r="M896" s="62"/>
      <c r="N896" s="27">
        <v>41781</v>
      </c>
      <c r="O896" s="27">
        <v>41786</v>
      </c>
      <c r="P896" s="27">
        <f t="shared" si="24"/>
        <v>41788</v>
      </c>
      <c r="Q896" s="42">
        <f t="shared" si="23"/>
        <v>2</v>
      </c>
      <c r="R896" s="1" t="s">
        <v>4423</v>
      </c>
      <c r="S896" s="1">
        <v>2725</v>
      </c>
      <c r="T896" s="53" t="s">
        <v>3377</v>
      </c>
      <c r="U896" s="11" t="s">
        <v>3334</v>
      </c>
      <c r="V896" s="53" t="s">
        <v>3377</v>
      </c>
      <c r="W896" s="1" t="s">
        <v>3378</v>
      </c>
      <c r="X896" s="27">
        <v>41787</v>
      </c>
      <c r="Y896" s="1" t="s">
        <v>3336</v>
      </c>
    </row>
    <row r="897" spans="1:25">
      <c r="A897" s="17">
        <v>1</v>
      </c>
      <c r="B897" s="1" t="s">
        <v>702</v>
      </c>
      <c r="C897" s="1" t="s">
        <v>2470</v>
      </c>
      <c r="D897" s="1">
        <v>8583156</v>
      </c>
      <c r="E897" s="16">
        <v>9</v>
      </c>
      <c r="F897" s="1" t="s">
        <v>3331</v>
      </c>
      <c r="G897" s="1" t="s">
        <v>3332</v>
      </c>
      <c r="H897" s="23">
        <f>3+J897</f>
        <v>3</v>
      </c>
      <c r="I897" s="23"/>
      <c r="J897" s="23">
        <v>0</v>
      </c>
      <c r="K897" s="23">
        <v>0</v>
      </c>
      <c r="L897" s="77">
        <v>71725</v>
      </c>
      <c r="M897" s="62"/>
      <c r="N897" s="27">
        <v>41785</v>
      </c>
      <c r="O897" s="27">
        <v>41787</v>
      </c>
      <c r="P897" s="27">
        <f t="shared" si="24"/>
        <v>41789</v>
      </c>
      <c r="Q897" s="42">
        <f t="shared" si="23"/>
        <v>1</v>
      </c>
      <c r="R897" s="1" t="s">
        <v>4424</v>
      </c>
      <c r="S897" s="1">
        <v>9340</v>
      </c>
      <c r="T897" s="1" t="s">
        <v>3348</v>
      </c>
      <c r="U897" s="8" t="s">
        <v>3349</v>
      </c>
      <c r="V897" s="1" t="s">
        <v>3348</v>
      </c>
      <c r="W897" s="1" t="s">
        <v>3350</v>
      </c>
      <c r="X897" s="27">
        <v>41787</v>
      </c>
      <c r="Y897" s="1" t="s">
        <v>3336</v>
      </c>
    </row>
    <row r="898" spans="1:25">
      <c r="A898" s="17">
        <v>1</v>
      </c>
      <c r="B898" s="1" t="s">
        <v>703</v>
      </c>
      <c r="C898" s="1" t="s">
        <v>2471</v>
      </c>
      <c r="D898" s="1">
        <v>10742952</v>
      </c>
      <c r="E898" s="16">
        <v>2</v>
      </c>
      <c r="F898" s="1" t="s">
        <v>3331</v>
      </c>
      <c r="G898" s="1" t="s">
        <v>3332</v>
      </c>
      <c r="H898" s="23">
        <f>3+J898</f>
        <v>3</v>
      </c>
      <c r="I898" s="23"/>
      <c r="J898" s="23">
        <v>0</v>
      </c>
      <c r="K898" s="23">
        <v>0</v>
      </c>
      <c r="L898" s="77">
        <v>71725</v>
      </c>
      <c r="M898" s="62"/>
      <c r="N898" s="27">
        <v>41785</v>
      </c>
      <c r="O898" s="27">
        <v>41786</v>
      </c>
      <c r="P898" s="27">
        <f t="shared" si="24"/>
        <v>41788</v>
      </c>
      <c r="Q898" s="42">
        <f t="shared" si="23"/>
        <v>2</v>
      </c>
      <c r="R898" s="1" t="s">
        <v>4425</v>
      </c>
      <c r="S898" s="1">
        <v>8895</v>
      </c>
      <c r="T898" s="1" t="s">
        <v>3390</v>
      </c>
      <c r="U898" s="1" t="s">
        <v>3364</v>
      </c>
      <c r="V898" s="1" t="s">
        <v>3391</v>
      </c>
      <c r="W898" s="1" t="s">
        <v>3378</v>
      </c>
      <c r="X898" s="27">
        <v>41787</v>
      </c>
      <c r="Y898" s="1" t="s">
        <v>3336</v>
      </c>
    </row>
    <row r="899" spans="1:25">
      <c r="A899" s="17">
        <v>1</v>
      </c>
      <c r="B899" s="1" t="s">
        <v>704</v>
      </c>
      <c r="C899" s="1" t="s">
        <v>2472</v>
      </c>
      <c r="D899" s="1">
        <v>14131144</v>
      </c>
      <c r="E899" s="16">
        <v>1</v>
      </c>
      <c r="F899" s="1" t="s">
        <v>3331</v>
      </c>
      <c r="G899" s="1" t="s">
        <v>3332</v>
      </c>
      <c r="H899" s="23">
        <f>3+J899</f>
        <v>3</v>
      </c>
      <c r="I899" s="23"/>
      <c r="J899" s="23">
        <v>0</v>
      </c>
      <c r="K899" s="23">
        <v>0</v>
      </c>
      <c r="L899" s="77">
        <v>71725</v>
      </c>
      <c r="M899" s="62"/>
      <c r="N899" s="27">
        <v>41785</v>
      </c>
      <c r="O899" s="27">
        <v>41786</v>
      </c>
      <c r="P899" s="27">
        <f t="shared" si="24"/>
        <v>41788</v>
      </c>
      <c r="Q899" s="42">
        <f t="shared" si="23"/>
        <v>3</v>
      </c>
      <c r="R899" s="1" t="s">
        <v>4426</v>
      </c>
      <c r="S899" s="1">
        <v>1096</v>
      </c>
      <c r="T899" s="1" t="s">
        <v>3484</v>
      </c>
      <c r="U899" s="1" t="s">
        <v>4427</v>
      </c>
      <c r="V899" s="1" t="s">
        <v>3484</v>
      </c>
      <c r="W899" s="1" t="s">
        <v>3335</v>
      </c>
      <c r="X899" s="27">
        <v>41788</v>
      </c>
      <c r="Y899" s="1" t="s">
        <v>3336</v>
      </c>
    </row>
    <row r="900" spans="1:25">
      <c r="A900" s="17">
        <v>1</v>
      </c>
      <c r="B900" s="1" t="s">
        <v>705</v>
      </c>
      <c r="C900" s="1" t="s">
        <v>2473</v>
      </c>
      <c r="D900" s="1">
        <v>13057313</v>
      </c>
      <c r="E900" s="16">
        <v>4</v>
      </c>
      <c r="F900" s="1" t="s">
        <v>3331</v>
      </c>
      <c r="G900" s="1" t="s">
        <v>3332</v>
      </c>
      <c r="H900" s="23">
        <f>3+J900</f>
        <v>3</v>
      </c>
      <c r="I900" s="23"/>
      <c r="J900" s="23">
        <v>0</v>
      </c>
      <c r="K900" s="23">
        <v>0</v>
      </c>
      <c r="L900" s="77">
        <v>71725</v>
      </c>
      <c r="M900" s="62"/>
      <c r="N900" s="27">
        <v>41785</v>
      </c>
      <c r="O900" s="27">
        <v>41786</v>
      </c>
      <c r="P900" s="27">
        <f t="shared" si="24"/>
        <v>41788</v>
      </c>
      <c r="Q900" s="42">
        <f t="shared" si="23"/>
        <v>4</v>
      </c>
      <c r="R900" s="1" t="s">
        <v>4428</v>
      </c>
      <c r="S900" s="1">
        <v>271</v>
      </c>
      <c r="T900" s="1" t="s">
        <v>3567</v>
      </c>
      <c r="U900" s="1" t="s">
        <v>3462</v>
      </c>
      <c r="V900" s="1" t="s">
        <v>3567</v>
      </c>
      <c r="W900" s="1" t="s">
        <v>3564</v>
      </c>
      <c r="X900" s="27">
        <v>41789</v>
      </c>
      <c r="Y900" s="1" t="s">
        <v>3336</v>
      </c>
    </row>
    <row r="901" spans="1:25">
      <c r="A901" s="17">
        <v>1</v>
      </c>
      <c r="B901" s="1" t="s">
        <v>706</v>
      </c>
      <c r="C901" s="1" t="s">
        <v>2341</v>
      </c>
      <c r="D901" s="1">
        <v>14242126</v>
      </c>
      <c r="E901" s="16">
        <v>7</v>
      </c>
      <c r="F901" s="1" t="s">
        <v>3331</v>
      </c>
      <c r="G901" s="1" t="s">
        <v>3332</v>
      </c>
      <c r="H901" s="23">
        <f>3+J901</f>
        <v>3</v>
      </c>
      <c r="I901" s="23"/>
      <c r="J901" s="23">
        <v>0</v>
      </c>
      <c r="K901" s="23">
        <v>0</v>
      </c>
      <c r="L901" s="77">
        <v>71725</v>
      </c>
      <c r="M901" s="62"/>
      <c r="N901" s="27">
        <v>41785</v>
      </c>
      <c r="O901" s="27">
        <v>41786</v>
      </c>
      <c r="P901" s="27">
        <f t="shared" si="24"/>
        <v>41788</v>
      </c>
      <c r="Q901" s="42">
        <f t="shared" si="23"/>
        <v>6</v>
      </c>
      <c r="R901" s="1" t="s">
        <v>4429</v>
      </c>
      <c r="S901" s="1">
        <v>1650</v>
      </c>
      <c r="T901" s="1" t="s">
        <v>4220</v>
      </c>
      <c r="U901" s="8" t="s">
        <v>4220</v>
      </c>
      <c r="V901" s="1" t="s">
        <v>4220</v>
      </c>
      <c r="W901" s="1" t="s">
        <v>4412</v>
      </c>
      <c r="X901" s="27">
        <v>41793</v>
      </c>
      <c r="Y901" s="1" t="s">
        <v>3336</v>
      </c>
    </row>
    <row r="902" spans="1:25">
      <c r="A902" s="17">
        <v>1</v>
      </c>
      <c r="B902" s="1" t="s">
        <v>707</v>
      </c>
      <c r="C902" s="1" t="s">
        <v>2474</v>
      </c>
      <c r="D902" s="1">
        <v>12097958</v>
      </c>
      <c r="E902" s="16">
        <v>2</v>
      </c>
      <c r="F902" s="1" t="s">
        <v>3331</v>
      </c>
      <c r="G902" s="1" t="s">
        <v>3332</v>
      </c>
      <c r="H902" s="23">
        <v>3</v>
      </c>
      <c r="I902" s="23"/>
      <c r="J902" s="23">
        <v>0</v>
      </c>
      <c r="K902" s="23">
        <v>0</v>
      </c>
      <c r="L902" s="77">
        <v>71725</v>
      </c>
      <c r="M902" s="62"/>
      <c r="N902" s="27">
        <v>41785</v>
      </c>
      <c r="O902" s="27">
        <v>41786</v>
      </c>
      <c r="P902" s="27">
        <f t="shared" si="24"/>
        <v>41788</v>
      </c>
      <c r="Q902" s="42">
        <f t="shared" si="23"/>
        <v>2</v>
      </c>
      <c r="R902" s="1" t="s">
        <v>4430</v>
      </c>
      <c r="S902" s="1">
        <v>16</v>
      </c>
      <c r="T902" s="1" t="s">
        <v>3865</v>
      </c>
      <c r="U902" s="1" t="s">
        <v>3865</v>
      </c>
      <c r="V902" s="1" t="s">
        <v>3865</v>
      </c>
      <c r="W902" s="1" t="s">
        <v>3866</v>
      </c>
      <c r="X902" s="27">
        <v>41787</v>
      </c>
      <c r="Y902" s="1" t="s">
        <v>3336</v>
      </c>
    </row>
    <row r="903" spans="1:25">
      <c r="A903" s="17">
        <v>1</v>
      </c>
      <c r="B903" s="1" t="s">
        <v>708</v>
      </c>
      <c r="C903" s="1" t="s">
        <v>2475</v>
      </c>
      <c r="D903" s="1">
        <v>9704683</v>
      </c>
      <c r="E903" s="16">
        <v>2</v>
      </c>
      <c r="F903" s="1" t="s">
        <v>3331</v>
      </c>
      <c r="G903" s="1" t="s">
        <v>3332</v>
      </c>
      <c r="H903" s="23">
        <f t="shared" si="25"/>
        <v>3</v>
      </c>
      <c r="I903" s="23"/>
      <c r="J903" s="23">
        <v>0</v>
      </c>
      <c r="K903" s="23">
        <v>0</v>
      </c>
      <c r="L903" s="77">
        <v>71725</v>
      </c>
      <c r="M903" s="62"/>
      <c r="N903" s="27">
        <v>41785</v>
      </c>
      <c r="O903" s="27">
        <v>41787</v>
      </c>
      <c r="P903" s="27">
        <f t="shared" si="24"/>
        <v>41789</v>
      </c>
      <c r="Q903" s="42">
        <f t="shared" si="23"/>
        <v>4</v>
      </c>
      <c r="R903" s="1" t="s">
        <v>4431</v>
      </c>
      <c r="S903" s="1">
        <v>1415</v>
      </c>
      <c r="T903" s="51" t="s">
        <v>3340</v>
      </c>
      <c r="U903" s="8" t="s">
        <v>3334</v>
      </c>
      <c r="V903" s="8" t="s">
        <v>3340</v>
      </c>
      <c r="W903" s="1" t="s">
        <v>3341</v>
      </c>
      <c r="X903" s="27">
        <v>41792</v>
      </c>
      <c r="Y903" s="1" t="s">
        <v>3336</v>
      </c>
    </row>
    <row r="904" spans="1:25">
      <c r="A904" s="17">
        <v>1</v>
      </c>
      <c r="B904" s="1" t="s">
        <v>709</v>
      </c>
      <c r="C904" s="1" t="s">
        <v>2476</v>
      </c>
      <c r="D904" s="1">
        <v>10810582</v>
      </c>
      <c r="E904" s="16">
        <v>8</v>
      </c>
      <c r="F904" s="1" t="s">
        <v>3331</v>
      </c>
      <c r="G904" s="1" t="s">
        <v>3337</v>
      </c>
      <c r="H904" s="23">
        <f t="shared" si="25"/>
        <v>3</v>
      </c>
      <c r="I904" s="23"/>
      <c r="J904" s="23">
        <v>0</v>
      </c>
      <c r="K904" s="23">
        <v>0</v>
      </c>
      <c r="L904" s="77">
        <v>71725</v>
      </c>
      <c r="M904" s="62"/>
      <c r="N904" s="27">
        <v>41785</v>
      </c>
      <c r="O904" s="27">
        <v>41787</v>
      </c>
      <c r="P904" s="27">
        <f t="shared" si="24"/>
        <v>41789</v>
      </c>
      <c r="Q904" s="42">
        <f t="shared" si="23"/>
        <v>3</v>
      </c>
      <c r="R904" s="1" t="s">
        <v>4432</v>
      </c>
      <c r="S904" s="1">
        <v>1331</v>
      </c>
      <c r="T904" s="1" t="s">
        <v>3461</v>
      </c>
      <c r="U904" s="1" t="s">
        <v>3462</v>
      </c>
      <c r="V904" s="1" t="s">
        <v>3461</v>
      </c>
      <c r="W904" s="1" t="s">
        <v>3350</v>
      </c>
      <c r="X904" s="27">
        <v>41789</v>
      </c>
      <c r="Y904" s="1" t="s">
        <v>3336</v>
      </c>
    </row>
    <row r="905" spans="1:25">
      <c r="A905" s="17">
        <v>1</v>
      </c>
      <c r="B905" s="1" t="s">
        <v>710</v>
      </c>
      <c r="C905" s="1" t="s">
        <v>2477</v>
      </c>
      <c r="D905" s="1">
        <v>8774229</v>
      </c>
      <c r="E905" s="16">
        <v>6</v>
      </c>
      <c r="F905" s="1" t="s">
        <v>3331</v>
      </c>
      <c r="G905" s="1" t="s">
        <v>3337</v>
      </c>
      <c r="H905" s="23">
        <f t="shared" si="25"/>
        <v>3</v>
      </c>
      <c r="I905" s="23"/>
      <c r="J905" s="23">
        <v>0</v>
      </c>
      <c r="K905" s="23">
        <v>0</v>
      </c>
      <c r="L905" s="77">
        <v>71725</v>
      </c>
      <c r="M905" s="62"/>
      <c r="N905" s="27">
        <v>41785</v>
      </c>
      <c r="O905" s="27">
        <v>41786</v>
      </c>
      <c r="P905" s="27">
        <v>41820</v>
      </c>
      <c r="Q905" s="42">
        <f t="shared" si="23"/>
        <v>1</v>
      </c>
      <c r="R905" s="1" t="s">
        <v>4433</v>
      </c>
      <c r="S905" s="1">
        <v>220</v>
      </c>
      <c r="T905" s="1" t="s">
        <v>3349</v>
      </c>
      <c r="U905" s="1" t="s">
        <v>3344</v>
      </c>
      <c r="V905" s="1" t="s">
        <v>3334</v>
      </c>
      <c r="W905" s="1" t="s">
        <v>3345</v>
      </c>
      <c r="X905" s="27">
        <v>41786</v>
      </c>
      <c r="Y905" s="1" t="s">
        <v>3336</v>
      </c>
    </row>
    <row r="906" spans="1:25">
      <c r="A906" s="17">
        <v>1</v>
      </c>
      <c r="B906" s="1" t="s">
        <v>711</v>
      </c>
      <c r="C906" s="1" t="s">
        <v>2478</v>
      </c>
      <c r="D906" s="1">
        <v>13298993</v>
      </c>
      <c r="E906" s="16">
        <v>1</v>
      </c>
      <c r="F906" s="1" t="s">
        <v>3331</v>
      </c>
      <c r="G906" s="1" t="s">
        <v>3332</v>
      </c>
      <c r="H906" s="23">
        <f t="shared" si="25"/>
        <v>3</v>
      </c>
      <c r="I906" s="23"/>
      <c r="J906" s="23">
        <v>0</v>
      </c>
      <c r="K906" s="23">
        <v>0</v>
      </c>
      <c r="L906" s="77">
        <v>71725</v>
      </c>
      <c r="M906" s="62"/>
      <c r="N906" s="27">
        <v>41785</v>
      </c>
      <c r="O906" s="27">
        <v>41786</v>
      </c>
      <c r="P906" s="27">
        <f t="shared" ref="P906:P937" si="26">O906+2</f>
        <v>41788</v>
      </c>
      <c r="Q906" s="42">
        <f t="shared" si="23"/>
        <v>3</v>
      </c>
      <c r="R906" s="1" t="s">
        <v>4434</v>
      </c>
      <c r="S906" s="1">
        <v>1376</v>
      </c>
      <c r="T906" s="1" t="s">
        <v>4435</v>
      </c>
      <c r="U906" s="1" t="s">
        <v>3462</v>
      </c>
      <c r="V906" s="1" t="s">
        <v>3461</v>
      </c>
      <c r="W906" s="1" t="s">
        <v>3350</v>
      </c>
      <c r="X906" s="27">
        <v>41788</v>
      </c>
      <c r="Y906" s="1" t="s">
        <v>3336</v>
      </c>
    </row>
    <row r="907" spans="1:25">
      <c r="A907" s="17">
        <v>1</v>
      </c>
      <c r="B907" s="1" t="s">
        <v>712</v>
      </c>
      <c r="C907" s="1" t="s">
        <v>2479</v>
      </c>
      <c r="D907" s="1">
        <v>14174928</v>
      </c>
      <c r="E907" s="16">
        <v>5</v>
      </c>
      <c r="F907" s="1" t="s">
        <v>3331</v>
      </c>
      <c r="G907" s="1" t="s">
        <v>3332</v>
      </c>
      <c r="H907" s="23">
        <f t="shared" si="25"/>
        <v>3</v>
      </c>
      <c r="I907" s="23"/>
      <c r="J907" s="23">
        <v>0</v>
      </c>
      <c r="K907" s="23">
        <v>0</v>
      </c>
      <c r="L907" s="77">
        <v>71769</v>
      </c>
      <c r="M907" s="62"/>
      <c r="N907" s="27">
        <v>41786</v>
      </c>
      <c r="O907" s="27">
        <v>41788</v>
      </c>
      <c r="P907" s="27">
        <f t="shared" si="26"/>
        <v>41790</v>
      </c>
      <c r="Q907" s="42">
        <f t="shared" si="23"/>
        <v>3</v>
      </c>
      <c r="R907" s="1" t="s">
        <v>4436</v>
      </c>
      <c r="S907" s="1">
        <v>5534</v>
      </c>
      <c r="T907" s="1" t="s">
        <v>3390</v>
      </c>
      <c r="U907" s="1" t="s">
        <v>3364</v>
      </c>
      <c r="V907" s="1" t="s">
        <v>3377</v>
      </c>
      <c r="W907" s="1" t="s">
        <v>4437</v>
      </c>
      <c r="X907" s="27">
        <v>41792</v>
      </c>
      <c r="Y907" s="1" t="s">
        <v>3336</v>
      </c>
    </row>
    <row r="908" spans="1:25">
      <c r="A908" s="17">
        <v>1</v>
      </c>
      <c r="B908" s="1" t="s">
        <v>713</v>
      </c>
      <c r="C908" s="1" t="s">
        <v>2480</v>
      </c>
      <c r="D908" s="1">
        <v>16025465</v>
      </c>
      <c r="E908" s="16">
        <v>3</v>
      </c>
      <c r="F908" s="1" t="s">
        <v>3331</v>
      </c>
      <c r="G908" s="1" t="s">
        <v>3332</v>
      </c>
      <c r="H908" s="23">
        <f t="shared" si="25"/>
        <v>3</v>
      </c>
      <c r="I908" s="23"/>
      <c r="J908" s="23">
        <v>0</v>
      </c>
      <c r="K908" s="23">
        <v>0</v>
      </c>
      <c r="L908" s="77">
        <v>71850</v>
      </c>
      <c r="M908" s="62"/>
      <c r="N908" s="27">
        <v>41786</v>
      </c>
      <c r="O908" s="27">
        <v>41794</v>
      </c>
      <c r="P908" s="27">
        <f t="shared" si="26"/>
        <v>41796</v>
      </c>
      <c r="Q908" s="42">
        <f t="shared" si="23"/>
        <v>2</v>
      </c>
      <c r="R908" s="1" t="s">
        <v>4438</v>
      </c>
      <c r="S908" s="1">
        <v>2860</v>
      </c>
      <c r="T908" s="1" t="s">
        <v>3541</v>
      </c>
      <c r="U908" s="1" t="s">
        <v>4439</v>
      </c>
      <c r="V908" s="1" t="s">
        <v>3541</v>
      </c>
      <c r="W908" s="1" t="s">
        <v>3542</v>
      </c>
      <c r="X908" s="27">
        <v>41795</v>
      </c>
      <c r="Y908" s="1" t="s">
        <v>3336</v>
      </c>
    </row>
    <row r="909" spans="1:25">
      <c r="A909" s="17">
        <v>1</v>
      </c>
      <c r="B909" s="1" t="s">
        <v>714</v>
      </c>
      <c r="C909" s="1" t="s">
        <v>2481</v>
      </c>
      <c r="D909" s="1">
        <v>7579464</v>
      </c>
      <c r="E909" s="16">
        <v>9</v>
      </c>
      <c r="F909" s="1" t="s">
        <v>3331</v>
      </c>
      <c r="G909" s="1" t="s">
        <v>3332</v>
      </c>
      <c r="H909" s="23">
        <f t="shared" si="25"/>
        <v>3</v>
      </c>
      <c r="I909" s="23"/>
      <c r="J909" s="23">
        <v>0</v>
      </c>
      <c r="K909" s="23">
        <v>0</v>
      </c>
      <c r="L909" s="77">
        <v>71781</v>
      </c>
      <c r="M909" s="62"/>
      <c r="N909" s="27">
        <v>41787</v>
      </c>
      <c r="O909" s="27">
        <v>41789</v>
      </c>
      <c r="P909" s="27">
        <f t="shared" si="26"/>
        <v>41791</v>
      </c>
      <c r="Q909" s="42">
        <f t="shared" si="23"/>
        <v>3</v>
      </c>
      <c r="R909" s="1" t="s">
        <v>4440</v>
      </c>
      <c r="S909" s="1">
        <v>166</v>
      </c>
      <c r="T909" s="1" t="s">
        <v>3348</v>
      </c>
      <c r="U909" s="8" t="s">
        <v>3349</v>
      </c>
      <c r="V909" s="1" t="s">
        <v>3348</v>
      </c>
      <c r="W909" s="1" t="s">
        <v>3350</v>
      </c>
      <c r="X909" s="27">
        <v>41793</v>
      </c>
      <c r="Y909" s="1" t="s">
        <v>3336</v>
      </c>
    </row>
    <row r="910" spans="1:25">
      <c r="A910" s="17">
        <v>1</v>
      </c>
      <c r="B910" s="1" t="s">
        <v>715</v>
      </c>
      <c r="C910" s="1" t="s">
        <v>2482</v>
      </c>
      <c r="D910" s="1">
        <v>7259608</v>
      </c>
      <c r="E910" s="16">
        <v>0</v>
      </c>
      <c r="F910" s="1" t="s">
        <v>3331</v>
      </c>
      <c r="G910" s="1" t="s">
        <v>3337</v>
      </c>
      <c r="H910" s="23">
        <f t="shared" si="25"/>
        <v>3</v>
      </c>
      <c r="I910" s="23"/>
      <c r="J910" s="23">
        <v>0</v>
      </c>
      <c r="K910" s="23">
        <v>0</v>
      </c>
      <c r="L910" s="77">
        <v>71823</v>
      </c>
      <c r="M910" s="62"/>
      <c r="N910" s="27">
        <v>41788</v>
      </c>
      <c r="O910" s="27">
        <v>41792</v>
      </c>
      <c r="P910" s="27">
        <f t="shared" si="26"/>
        <v>41794</v>
      </c>
      <c r="Q910" s="42">
        <f t="shared" si="23"/>
        <v>3</v>
      </c>
      <c r="R910" s="1" t="s">
        <v>4441</v>
      </c>
      <c r="S910" s="1">
        <v>3310</v>
      </c>
      <c r="T910" s="1" t="s">
        <v>3358</v>
      </c>
      <c r="U910" s="11" t="s">
        <v>3334</v>
      </c>
      <c r="V910" s="11" t="s">
        <v>3358</v>
      </c>
      <c r="W910" s="1" t="s">
        <v>3335</v>
      </c>
      <c r="X910" s="27">
        <v>41794</v>
      </c>
      <c r="Y910" s="1" t="s">
        <v>3336</v>
      </c>
    </row>
    <row r="911" spans="1:25">
      <c r="A911" s="17">
        <v>1</v>
      </c>
      <c r="B911" s="1" t="s">
        <v>716</v>
      </c>
      <c r="C911" s="1" t="s">
        <v>2483</v>
      </c>
      <c r="D911" s="1">
        <v>14261207</v>
      </c>
      <c r="E911" s="16">
        <v>0</v>
      </c>
      <c r="F911" s="1" t="s">
        <v>3331</v>
      </c>
      <c r="G911" s="1" t="s">
        <v>3337</v>
      </c>
      <c r="H911" s="23">
        <f t="shared" si="25"/>
        <v>3</v>
      </c>
      <c r="I911" s="23"/>
      <c r="J911" s="23">
        <v>0</v>
      </c>
      <c r="K911" s="23">
        <v>0</v>
      </c>
      <c r="L911" s="77">
        <v>71781</v>
      </c>
      <c r="M911" s="62"/>
      <c r="N911" s="27">
        <v>41789</v>
      </c>
      <c r="O911" s="27">
        <v>41793</v>
      </c>
      <c r="P911" s="27">
        <f t="shared" si="26"/>
        <v>41795</v>
      </c>
      <c r="Q911" s="42">
        <f t="shared" si="23"/>
        <v>1</v>
      </c>
      <c r="R911" s="1" t="s">
        <v>4442</v>
      </c>
      <c r="S911" s="1">
        <v>3280</v>
      </c>
      <c r="T911" s="53" t="s">
        <v>3377</v>
      </c>
      <c r="U911" s="11" t="s">
        <v>3334</v>
      </c>
      <c r="V911" s="53" t="s">
        <v>3377</v>
      </c>
      <c r="W911" s="1" t="s">
        <v>3378</v>
      </c>
      <c r="X911" s="27">
        <v>41793</v>
      </c>
      <c r="Y911" s="1" t="s">
        <v>3336</v>
      </c>
    </row>
    <row r="912" spans="1:25">
      <c r="A912" s="17">
        <v>1</v>
      </c>
      <c r="B912" s="1" t="s">
        <v>717</v>
      </c>
      <c r="C912" s="1" t="s">
        <v>2484</v>
      </c>
      <c r="D912" s="1">
        <v>8573666</v>
      </c>
      <c r="E912" s="16">
        <v>3</v>
      </c>
      <c r="F912" s="1" t="s">
        <v>3331</v>
      </c>
      <c r="G912" s="1" t="s">
        <v>3337</v>
      </c>
      <c r="H912" s="23">
        <f t="shared" si="25"/>
        <v>3</v>
      </c>
      <c r="I912" s="23"/>
      <c r="J912" s="23">
        <v>0</v>
      </c>
      <c r="K912" s="23">
        <v>0</v>
      </c>
      <c r="L912" s="77">
        <v>71781</v>
      </c>
      <c r="M912" s="62"/>
      <c r="N912" s="27">
        <v>41789</v>
      </c>
      <c r="O912" s="27">
        <v>41792</v>
      </c>
      <c r="P912" s="27">
        <f t="shared" si="26"/>
        <v>41794</v>
      </c>
      <c r="Q912" s="42">
        <f t="shared" si="23"/>
        <v>4</v>
      </c>
      <c r="R912" s="1" t="s">
        <v>4443</v>
      </c>
      <c r="S912" s="1">
        <v>6150</v>
      </c>
      <c r="T912" s="1" t="s">
        <v>3358</v>
      </c>
      <c r="U912" s="11" t="s">
        <v>3334</v>
      </c>
      <c r="V912" s="11" t="s">
        <v>3358</v>
      </c>
      <c r="W912" s="1" t="s">
        <v>3335</v>
      </c>
      <c r="X912" s="27">
        <v>41795</v>
      </c>
      <c r="Y912" s="1" t="s">
        <v>3336</v>
      </c>
    </row>
    <row r="913" spans="1:25">
      <c r="A913" s="17">
        <v>1</v>
      </c>
      <c r="B913" s="1" t="s">
        <v>718</v>
      </c>
      <c r="C913" s="1" t="s">
        <v>2485</v>
      </c>
      <c r="D913" s="16" t="s">
        <v>3314</v>
      </c>
      <c r="E913" s="16">
        <v>1</v>
      </c>
      <c r="F913" s="1" t="s">
        <v>3331</v>
      </c>
      <c r="G913" s="1" t="s">
        <v>3332</v>
      </c>
      <c r="H913" s="23">
        <f t="shared" si="25"/>
        <v>3</v>
      </c>
      <c r="I913" s="23"/>
      <c r="J913" s="23">
        <v>0</v>
      </c>
      <c r="K913" s="23">
        <v>0</v>
      </c>
      <c r="L913" s="77">
        <v>71781</v>
      </c>
      <c r="M913" s="62"/>
      <c r="N913" s="27">
        <v>41789</v>
      </c>
      <c r="O913" s="27">
        <v>41792</v>
      </c>
      <c r="P913" s="27">
        <f t="shared" si="26"/>
        <v>41794</v>
      </c>
      <c r="Q913" s="42">
        <f t="shared" si="23"/>
        <v>1</v>
      </c>
      <c r="R913" s="1" t="s">
        <v>4444</v>
      </c>
      <c r="S913" s="1">
        <v>3638</v>
      </c>
      <c r="T913" s="1" t="s">
        <v>3751</v>
      </c>
      <c r="U913" s="1" t="s">
        <v>4309</v>
      </c>
      <c r="V913" s="1" t="s">
        <v>3751</v>
      </c>
      <c r="W913" s="1" t="s">
        <v>4310</v>
      </c>
      <c r="X913" s="27">
        <v>41792</v>
      </c>
      <c r="Y913" s="1" t="s">
        <v>3336</v>
      </c>
    </row>
    <row r="914" spans="1:25">
      <c r="A914" s="17">
        <v>1</v>
      </c>
      <c r="B914" s="1" t="s">
        <v>719</v>
      </c>
      <c r="C914" s="1" t="s">
        <v>2486</v>
      </c>
      <c r="D914" s="1">
        <v>17389647</v>
      </c>
      <c r="E914" s="16">
        <v>6</v>
      </c>
      <c r="F914" s="1" t="s">
        <v>3331</v>
      </c>
      <c r="G914" s="1" t="s">
        <v>3337</v>
      </c>
      <c r="H914" s="23">
        <f t="shared" si="25"/>
        <v>3</v>
      </c>
      <c r="I914" s="23"/>
      <c r="J914" s="23">
        <v>0</v>
      </c>
      <c r="K914" s="23">
        <v>0</v>
      </c>
      <c r="L914" s="77">
        <v>71781</v>
      </c>
      <c r="M914" s="62"/>
      <c r="N914" s="27">
        <v>41789</v>
      </c>
      <c r="O914" s="27">
        <v>41793</v>
      </c>
      <c r="P914" s="27">
        <f t="shared" si="26"/>
        <v>41795</v>
      </c>
      <c r="Q914" s="42">
        <f t="shared" si="23"/>
        <v>3</v>
      </c>
      <c r="R914" s="1" t="s">
        <v>4445</v>
      </c>
      <c r="S914" s="1">
        <v>1037</v>
      </c>
      <c r="T914" s="1" t="s">
        <v>3461</v>
      </c>
      <c r="U914" s="1" t="s">
        <v>3462</v>
      </c>
      <c r="V914" s="1" t="s">
        <v>3461</v>
      </c>
      <c r="W914" s="1" t="s">
        <v>3350</v>
      </c>
      <c r="X914" s="27">
        <v>41795</v>
      </c>
      <c r="Y914" s="1" t="s">
        <v>3336</v>
      </c>
    </row>
    <row r="915" spans="1:25">
      <c r="A915" s="17">
        <v>1</v>
      </c>
      <c r="B915" s="1" t="s">
        <v>720</v>
      </c>
      <c r="C915" s="1" t="s">
        <v>2487</v>
      </c>
      <c r="D915" s="1">
        <v>15357973</v>
      </c>
      <c r="E915" s="16">
        <v>3</v>
      </c>
      <c r="F915" s="1" t="s">
        <v>3331</v>
      </c>
      <c r="G915" s="1" t="s">
        <v>3337</v>
      </c>
      <c r="H915" s="23">
        <v>3</v>
      </c>
      <c r="I915" s="23"/>
      <c r="J915" s="23">
        <v>0</v>
      </c>
      <c r="K915" s="23">
        <v>0</v>
      </c>
      <c r="L915" s="77">
        <v>71781</v>
      </c>
      <c r="M915" s="62"/>
      <c r="N915" s="27">
        <v>41789</v>
      </c>
      <c r="O915" s="27">
        <v>41792</v>
      </c>
      <c r="P915" s="27">
        <f t="shared" si="26"/>
        <v>41794</v>
      </c>
      <c r="Q915" s="42">
        <f t="shared" si="23"/>
        <v>1</v>
      </c>
      <c r="R915" s="1" t="s">
        <v>4446</v>
      </c>
      <c r="S915" s="1">
        <v>6575</v>
      </c>
      <c r="T915" s="1" t="s">
        <v>3358</v>
      </c>
      <c r="U915" s="11" t="s">
        <v>3334</v>
      </c>
      <c r="V915" s="11" t="s">
        <v>3358</v>
      </c>
      <c r="W915" s="1" t="s">
        <v>3335</v>
      </c>
      <c r="X915" s="27">
        <v>41792</v>
      </c>
      <c r="Y915" s="1" t="s">
        <v>3336</v>
      </c>
    </row>
    <row r="916" spans="1:25">
      <c r="A916" s="17">
        <v>1</v>
      </c>
      <c r="B916" s="1" t="s">
        <v>721</v>
      </c>
      <c r="C916" s="1" t="s">
        <v>2488</v>
      </c>
      <c r="D916" s="1">
        <v>7115702</v>
      </c>
      <c r="E916" s="16">
        <v>4</v>
      </c>
      <c r="F916" s="1" t="s">
        <v>3331</v>
      </c>
      <c r="G916" s="1" t="s">
        <v>3337</v>
      </c>
      <c r="H916" s="23">
        <f>3+J916</f>
        <v>3</v>
      </c>
      <c r="I916" s="23"/>
      <c r="J916" s="23">
        <v>0</v>
      </c>
      <c r="K916" s="23">
        <v>0</v>
      </c>
      <c r="L916" s="77">
        <v>71358</v>
      </c>
      <c r="M916" s="62"/>
      <c r="N916" s="27">
        <v>41789</v>
      </c>
      <c r="O916" s="27">
        <v>41792</v>
      </c>
      <c r="P916" s="27">
        <f t="shared" si="26"/>
        <v>41794</v>
      </c>
      <c r="Q916" s="42">
        <f t="shared" si="23"/>
        <v>4</v>
      </c>
      <c r="R916" s="1" t="s">
        <v>4447</v>
      </c>
      <c r="S916" s="1">
        <v>275</v>
      </c>
      <c r="T916" s="1" t="s">
        <v>4448</v>
      </c>
      <c r="U916" s="1" t="s">
        <v>4448</v>
      </c>
      <c r="V916" s="1" t="s">
        <v>4448</v>
      </c>
      <c r="W916" s="1" t="s">
        <v>4449</v>
      </c>
      <c r="X916" s="27">
        <v>41795</v>
      </c>
      <c r="Y916" s="1" t="s">
        <v>3336</v>
      </c>
    </row>
    <row r="917" spans="1:25">
      <c r="A917" s="17">
        <v>1</v>
      </c>
      <c r="B917" s="1" t="s">
        <v>722</v>
      </c>
      <c r="C917" s="1" t="s">
        <v>2489</v>
      </c>
      <c r="D917" s="1">
        <v>13588120</v>
      </c>
      <c r="E917" s="16">
        <v>1</v>
      </c>
      <c r="F917" s="1" t="s">
        <v>3331</v>
      </c>
      <c r="G917" s="1" t="s">
        <v>3332</v>
      </c>
      <c r="H917" s="23">
        <f t="shared" ref="H917:H928" si="27">3+J917</f>
        <v>3</v>
      </c>
      <c r="I917" s="23"/>
      <c r="J917" s="23">
        <v>0</v>
      </c>
      <c r="K917" s="23">
        <v>0</v>
      </c>
      <c r="L917" s="77">
        <v>71850</v>
      </c>
      <c r="M917" s="62"/>
      <c r="N917" s="27">
        <v>41792</v>
      </c>
      <c r="O917" s="27">
        <v>41794</v>
      </c>
      <c r="P917" s="27">
        <f t="shared" si="26"/>
        <v>41796</v>
      </c>
      <c r="Q917" s="42">
        <f t="shared" si="23"/>
        <v>3</v>
      </c>
      <c r="R917" s="1" t="s">
        <v>4450</v>
      </c>
      <c r="S917" s="1">
        <v>2587</v>
      </c>
      <c r="T917" s="1" t="s">
        <v>4451</v>
      </c>
      <c r="U917" s="1" t="s">
        <v>3364</v>
      </c>
      <c r="V917" s="1" t="s">
        <v>3363</v>
      </c>
      <c r="W917" s="1" t="s">
        <v>3366</v>
      </c>
      <c r="X917" s="27">
        <v>41796</v>
      </c>
      <c r="Y917" s="1" t="s">
        <v>3336</v>
      </c>
    </row>
    <row r="918" spans="1:25">
      <c r="A918" s="17">
        <v>1</v>
      </c>
      <c r="B918" s="1" t="s">
        <v>723</v>
      </c>
      <c r="C918" s="1" t="s">
        <v>2490</v>
      </c>
      <c r="D918" s="1">
        <v>9036736</v>
      </c>
      <c r="E918" s="16">
        <v>6</v>
      </c>
      <c r="F918" s="1" t="s">
        <v>3331</v>
      </c>
      <c r="G918" s="1" t="s">
        <v>3332</v>
      </c>
      <c r="H918" s="23">
        <f t="shared" si="27"/>
        <v>3</v>
      </c>
      <c r="I918" s="23"/>
      <c r="J918" s="23">
        <v>0</v>
      </c>
      <c r="K918" s="23">
        <v>0</v>
      </c>
      <c r="L918" s="77">
        <v>71877</v>
      </c>
      <c r="M918" s="62"/>
      <c r="N918" s="27">
        <v>41792</v>
      </c>
      <c r="O918" s="27">
        <v>41796</v>
      </c>
      <c r="P918" s="27">
        <f t="shared" si="26"/>
        <v>41798</v>
      </c>
      <c r="Q918" s="42">
        <f t="shared" si="23"/>
        <v>1</v>
      </c>
      <c r="R918" s="1" t="s">
        <v>4452</v>
      </c>
      <c r="S918" s="1">
        <v>4773</v>
      </c>
      <c r="T918" s="51" t="s">
        <v>3400</v>
      </c>
      <c r="U918" s="8" t="s">
        <v>3334</v>
      </c>
      <c r="V918" s="51" t="s">
        <v>3400</v>
      </c>
      <c r="W918" s="1" t="s">
        <v>3355</v>
      </c>
      <c r="X918" s="27">
        <v>41796</v>
      </c>
      <c r="Y918" s="1" t="s">
        <v>3336</v>
      </c>
    </row>
    <row r="919" spans="1:25">
      <c r="A919" s="17">
        <v>1</v>
      </c>
      <c r="B919" s="1" t="s">
        <v>724</v>
      </c>
      <c r="C919" s="1" t="s">
        <v>2491</v>
      </c>
      <c r="D919" s="1">
        <v>12154583</v>
      </c>
      <c r="E919" s="16">
        <v>7</v>
      </c>
      <c r="F919" s="1" t="s">
        <v>3331</v>
      </c>
      <c r="G919" s="1" t="s">
        <v>3337</v>
      </c>
      <c r="H919" s="23">
        <f t="shared" si="27"/>
        <v>3</v>
      </c>
      <c r="I919" s="23"/>
      <c r="J919" s="23">
        <v>0</v>
      </c>
      <c r="K919" s="23">
        <v>0</v>
      </c>
      <c r="L919" s="77">
        <v>71862</v>
      </c>
      <c r="M919" s="62"/>
      <c r="N919" s="27">
        <v>41792</v>
      </c>
      <c r="O919" s="27">
        <v>41795</v>
      </c>
      <c r="P919" s="27">
        <f t="shared" si="26"/>
        <v>41797</v>
      </c>
      <c r="Q919" s="42">
        <f t="shared" si="23"/>
        <v>3</v>
      </c>
      <c r="R919" s="1" t="s">
        <v>4453</v>
      </c>
      <c r="S919" s="1">
        <v>4120</v>
      </c>
      <c r="T919" s="51" t="s">
        <v>3396</v>
      </c>
      <c r="U919" s="8" t="s">
        <v>3334</v>
      </c>
      <c r="V919" s="51" t="s">
        <v>3396</v>
      </c>
      <c r="W919" s="1" t="s">
        <v>3385</v>
      </c>
      <c r="X919" s="27">
        <v>41799</v>
      </c>
      <c r="Y919" s="1" t="s">
        <v>3336</v>
      </c>
    </row>
    <row r="920" spans="1:25">
      <c r="A920" s="17">
        <v>1</v>
      </c>
      <c r="B920" s="1" t="s">
        <v>725</v>
      </c>
      <c r="C920" s="1" t="s">
        <v>2492</v>
      </c>
      <c r="D920" s="1">
        <v>15537874</v>
      </c>
      <c r="E920" s="128">
        <v>3</v>
      </c>
      <c r="F920" s="1" t="s">
        <v>3331</v>
      </c>
      <c r="G920" s="1" t="s">
        <v>3332</v>
      </c>
      <c r="H920" s="23">
        <f t="shared" si="27"/>
        <v>3</v>
      </c>
      <c r="I920" s="23"/>
      <c r="J920" s="23">
        <v>0</v>
      </c>
      <c r="K920" s="23">
        <v>0</v>
      </c>
      <c r="L920" s="77">
        <v>71862</v>
      </c>
      <c r="M920" s="62"/>
      <c r="N920" s="27">
        <v>41793</v>
      </c>
      <c r="O920" s="27">
        <v>41795</v>
      </c>
      <c r="P920" s="27">
        <f t="shared" si="26"/>
        <v>41797</v>
      </c>
      <c r="Q920" s="42">
        <f t="shared" ref="Q920:Q983" si="28">NETWORKDAYS(O920,X920)</f>
        <v>4</v>
      </c>
      <c r="R920" s="1" t="s">
        <v>4454</v>
      </c>
      <c r="S920" s="1">
        <v>1247</v>
      </c>
      <c r="T920" s="1" t="s">
        <v>3363</v>
      </c>
      <c r="U920" s="1" t="s">
        <v>4455</v>
      </c>
      <c r="V920" s="1" t="s">
        <v>3363</v>
      </c>
      <c r="W920" s="1" t="s">
        <v>3366</v>
      </c>
      <c r="X920" s="27">
        <v>41800</v>
      </c>
      <c r="Y920" s="1" t="s">
        <v>3336</v>
      </c>
    </row>
    <row r="921" spans="1:25">
      <c r="A921" s="17">
        <v>1</v>
      </c>
      <c r="B921" s="1" t="s">
        <v>726</v>
      </c>
      <c r="C921" s="1" t="s">
        <v>2493</v>
      </c>
      <c r="D921" s="1">
        <v>10609553</v>
      </c>
      <c r="E921" s="16">
        <v>1</v>
      </c>
      <c r="F921" s="1" t="s">
        <v>3331</v>
      </c>
      <c r="G921" s="1" t="s">
        <v>3332</v>
      </c>
      <c r="H921" s="23">
        <f t="shared" si="27"/>
        <v>3</v>
      </c>
      <c r="I921" s="23"/>
      <c r="J921" s="23">
        <v>0</v>
      </c>
      <c r="K921" s="23">
        <v>0</v>
      </c>
      <c r="L921" s="77">
        <v>71877</v>
      </c>
      <c r="M921" s="62"/>
      <c r="N921" s="27">
        <v>41793</v>
      </c>
      <c r="O921" s="27">
        <v>41796</v>
      </c>
      <c r="P921" s="27">
        <f t="shared" si="26"/>
        <v>41798</v>
      </c>
      <c r="Q921" s="42">
        <f t="shared" si="28"/>
        <v>1</v>
      </c>
      <c r="R921" s="1" t="s">
        <v>4456</v>
      </c>
      <c r="S921" s="1">
        <v>1883</v>
      </c>
      <c r="T921" s="51" t="s">
        <v>3400</v>
      </c>
      <c r="U921" s="8" t="s">
        <v>3334</v>
      </c>
      <c r="V921" s="51" t="s">
        <v>3400</v>
      </c>
      <c r="W921" s="1" t="s">
        <v>3355</v>
      </c>
      <c r="X921" s="27">
        <v>41796</v>
      </c>
      <c r="Y921" s="1" t="s">
        <v>3336</v>
      </c>
    </row>
    <row r="922" spans="1:25">
      <c r="A922" s="17">
        <v>1</v>
      </c>
      <c r="B922" s="1" t="s">
        <v>627</v>
      </c>
      <c r="C922" s="1" t="s">
        <v>2494</v>
      </c>
      <c r="D922" s="1">
        <v>12114017</v>
      </c>
      <c r="E922" s="16">
        <v>9</v>
      </c>
      <c r="F922" s="1" t="s">
        <v>3331</v>
      </c>
      <c r="G922" s="1" t="s">
        <v>3337</v>
      </c>
      <c r="H922" s="23">
        <f t="shared" si="27"/>
        <v>3</v>
      </c>
      <c r="I922" s="23"/>
      <c r="J922" s="23">
        <v>0</v>
      </c>
      <c r="K922" s="23">
        <v>0</v>
      </c>
      <c r="L922" s="62"/>
      <c r="M922" s="62"/>
      <c r="N922" s="27">
        <v>41793</v>
      </c>
      <c r="O922" s="27"/>
      <c r="P922" s="27">
        <f t="shared" si="26"/>
        <v>2</v>
      </c>
      <c r="Q922" s="42">
        <f t="shared" si="28"/>
        <v>0</v>
      </c>
      <c r="R922" s="1" t="s">
        <v>4457</v>
      </c>
      <c r="S922" s="1">
        <v>46</v>
      </c>
      <c r="T922" s="1" t="s">
        <v>3358</v>
      </c>
      <c r="U922" s="1" t="s">
        <v>3364</v>
      </c>
      <c r="V922" s="1" t="s">
        <v>3358</v>
      </c>
      <c r="W922" s="1" t="s">
        <v>3335</v>
      </c>
      <c r="X922" s="1"/>
      <c r="Y922" s="1" t="s">
        <v>3405</v>
      </c>
    </row>
    <row r="923" spans="1:25">
      <c r="A923" s="17">
        <v>1</v>
      </c>
      <c r="B923" s="1" t="s">
        <v>727</v>
      </c>
      <c r="C923" s="1" t="s">
        <v>2495</v>
      </c>
      <c r="D923" s="1">
        <v>12301452</v>
      </c>
      <c r="E923" s="16">
        <v>9</v>
      </c>
      <c r="F923" s="1" t="s">
        <v>3331</v>
      </c>
      <c r="G923" s="1" t="s">
        <v>3332</v>
      </c>
      <c r="H923" s="23">
        <f t="shared" si="27"/>
        <v>3</v>
      </c>
      <c r="I923" s="23"/>
      <c r="J923" s="23">
        <v>0</v>
      </c>
      <c r="K923" s="23">
        <v>0</v>
      </c>
      <c r="L923" s="77">
        <v>71862</v>
      </c>
      <c r="M923" s="62"/>
      <c r="N923" s="27">
        <v>41793</v>
      </c>
      <c r="O923" s="27">
        <v>41795</v>
      </c>
      <c r="P923" s="27">
        <f t="shared" si="26"/>
        <v>41797</v>
      </c>
      <c r="Q923" s="42">
        <f t="shared" si="28"/>
        <v>2</v>
      </c>
      <c r="R923" s="1" t="s">
        <v>4458</v>
      </c>
      <c r="S923" s="1">
        <v>1651</v>
      </c>
      <c r="T923" s="51" t="s">
        <v>3431</v>
      </c>
      <c r="U923" s="51" t="s">
        <v>3431</v>
      </c>
      <c r="V923" s="51" t="s">
        <v>3431</v>
      </c>
      <c r="W923" s="1" t="s">
        <v>3432</v>
      </c>
      <c r="X923" s="27">
        <v>41796</v>
      </c>
      <c r="Y923" s="1" t="s">
        <v>3336</v>
      </c>
    </row>
    <row r="924" spans="1:25">
      <c r="A924" s="17">
        <v>1</v>
      </c>
      <c r="B924" s="4" t="s">
        <v>728</v>
      </c>
      <c r="C924" s="4" t="s">
        <v>2496</v>
      </c>
      <c r="D924" s="4">
        <v>15371885</v>
      </c>
      <c r="E924" s="20">
        <v>7</v>
      </c>
      <c r="F924" s="4" t="s">
        <v>3331</v>
      </c>
      <c r="G924" s="4" t="s">
        <v>3337</v>
      </c>
      <c r="H924" s="23">
        <f t="shared" si="27"/>
        <v>3</v>
      </c>
      <c r="I924" s="23"/>
      <c r="J924" s="23">
        <v>0</v>
      </c>
      <c r="K924" s="23">
        <v>0</v>
      </c>
      <c r="L924" s="78"/>
      <c r="M924" s="78"/>
      <c r="N924" s="56">
        <v>41762</v>
      </c>
      <c r="O924" s="56"/>
      <c r="P924" s="56">
        <f t="shared" si="26"/>
        <v>2</v>
      </c>
      <c r="Q924" s="42">
        <f t="shared" si="28"/>
        <v>0</v>
      </c>
      <c r="R924" s="4" t="s">
        <v>4459</v>
      </c>
      <c r="S924" s="4">
        <v>601</v>
      </c>
      <c r="T924" s="4" t="s">
        <v>3334</v>
      </c>
      <c r="U924" s="4" t="s">
        <v>3344</v>
      </c>
      <c r="V924" s="4" t="s">
        <v>3334</v>
      </c>
      <c r="W924" s="4" t="s">
        <v>3345</v>
      </c>
      <c r="X924" s="4"/>
      <c r="Y924" s="4" t="s">
        <v>3405</v>
      </c>
    </row>
    <row r="925" spans="1:25">
      <c r="A925" s="17">
        <v>1</v>
      </c>
      <c r="B925" s="1" t="s">
        <v>729</v>
      </c>
      <c r="C925" s="1" t="s">
        <v>2497</v>
      </c>
      <c r="D925" s="1">
        <v>9967480</v>
      </c>
      <c r="E925" s="16">
        <v>6</v>
      </c>
      <c r="F925" s="1" t="s">
        <v>3331</v>
      </c>
      <c r="G925" s="1" t="s">
        <v>3332</v>
      </c>
      <c r="H925" s="23">
        <f t="shared" si="27"/>
        <v>3</v>
      </c>
      <c r="I925" s="23"/>
      <c r="J925" s="23">
        <v>0</v>
      </c>
      <c r="K925" s="23">
        <v>0</v>
      </c>
      <c r="L925" s="77">
        <v>71877</v>
      </c>
      <c r="M925" s="62"/>
      <c r="N925" s="27">
        <v>41794</v>
      </c>
      <c r="O925" s="27">
        <v>41796</v>
      </c>
      <c r="P925" s="27">
        <f t="shared" si="26"/>
        <v>41798</v>
      </c>
      <c r="Q925" s="42">
        <f t="shared" si="28"/>
        <v>3</v>
      </c>
      <c r="R925" s="1" t="s">
        <v>4460</v>
      </c>
      <c r="S925" s="1">
        <v>9529</v>
      </c>
      <c r="T925" s="1" t="s">
        <v>3365</v>
      </c>
      <c r="U925" s="11" t="s">
        <v>3334</v>
      </c>
      <c r="V925" s="1" t="s">
        <v>3365</v>
      </c>
      <c r="W925" s="1" t="s">
        <v>3366</v>
      </c>
      <c r="X925" s="27">
        <v>41800</v>
      </c>
      <c r="Y925" s="1" t="s">
        <v>3336</v>
      </c>
    </row>
    <row r="926" spans="1:25">
      <c r="A926" s="17">
        <v>1</v>
      </c>
      <c r="B926" s="1" t="s">
        <v>730</v>
      </c>
      <c r="C926" s="1" t="s">
        <v>2498</v>
      </c>
      <c r="D926" s="1">
        <v>12707213</v>
      </c>
      <c r="E926" s="16">
        <v>2</v>
      </c>
      <c r="F926" s="1" t="s">
        <v>3331</v>
      </c>
      <c r="G926" s="1" t="s">
        <v>3332</v>
      </c>
      <c r="H926" s="23">
        <f t="shared" si="27"/>
        <v>3</v>
      </c>
      <c r="I926" s="23"/>
      <c r="J926" s="23">
        <v>0</v>
      </c>
      <c r="K926" s="23">
        <v>0</v>
      </c>
      <c r="L926" s="77">
        <v>71877</v>
      </c>
      <c r="M926" s="62"/>
      <c r="N926" s="27">
        <v>41794</v>
      </c>
      <c r="O926" s="27">
        <v>41796</v>
      </c>
      <c r="P926" s="27">
        <f t="shared" si="26"/>
        <v>41798</v>
      </c>
      <c r="Q926" s="42">
        <f t="shared" si="28"/>
        <v>2</v>
      </c>
      <c r="R926" s="1" t="s">
        <v>4461</v>
      </c>
      <c r="S926" s="1">
        <v>6515</v>
      </c>
      <c r="T926" s="1" t="s">
        <v>3452</v>
      </c>
      <c r="U926" s="8" t="s">
        <v>3349</v>
      </c>
      <c r="V926" s="8" t="s">
        <v>3452</v>
      </c>
      <c r="W926" s="1" t="s">
        <v>3378</v>
      </c>
      <c r="X926" s="27">
        <v>41799</v>
      </c>
      <c r="Y926" s="1" t="s">
        <v>3336</v>
      </c>
    </row>
    <row r="927" spans="1:25">
      <c r="A927" s="17">
        <v>1</v>
      </c>
      <c r="B927" s="1" t="s">
        <v>731</v>
      </c>
      <c r="C927" s="1" t="s">
        <v>2499</v>
      </c>
      <c r="D927" s="1">
        <v>15412005</v>
      </c>
      <c r="E927" s="16" t="s">
        <v>3319</v>
      </c>
      <c r="F927" s="1" t="s">
        <v>3331</v>
      </c>
      <c r="G927" s="1" t="s">
        <v>3332</v>
      </c>
      <c r="H927" s="23">
        <f t="shared" si="27"/>
        <v>3</v>
      </c>
      <c r="I927" s="23"/>
      <c r="J927" s="23">
        <v>0</v>
      </c>
      <c r="K927" s="23">
        <v>0</v>
      </c>
      <c r="L927" s="77">
        <v>71877</v>
      </c>
      <c r="M927" s="62"/>
      <c r="N927" s="27">
        <v>41794</v>
      </c>
      <c r="O927" s="27">
        <v>41796</v>
      </c>
      <c r="P927" s="27">
        <f t="shared" si="26"/>
        <v>41798</v>
      </c>
      <c r="Q927" s="42">
        <f t="shared" si="28"/>
        <v>-20</v>
      </c>
      <c r="R927" s="1" t="s">
        <v>4462</v>
      </c>
      <c r="S927" s="1">
        <v>620</v>
      </c>
      <c r="T927" s="1" t="s">
        <v>3497</v>
      </c>
      <c r="U927" s="1" t="s">
        <v>4241</v>
      </c>
      <c r="V927" s="1" t="s">
        <v>4241</v>
      </c>
      <c r="W927" s="1" t="s">
        <v>3341</v>
      </c>
      <c r="X927" s="27">
        <v>41769</v>
      </c>
      <c r="Y927" s="1" t="s">
        <v>3336</v>
      </c>
    </row>
    <row r="928" spans="1:25">
      <c r="A928" s="17">
        <v>1</v>
      </c>
      <c r="B928" s="1" t="s">
        <v>732</v>
      </c>
      <c r="C928" s="1" t="s">
        <v>2500</v>
      </c>
      <c r="D928" s="1">
        <v>14412474</v>
      </c>
      <c r="E928" s="16" t="s">
        <v>3319</v>
      </c>
      <c r="F928" s="1" t="s">
        <v>3331</v>
      </c>
      <c r="G928" s="1" t="s">
        <v>3332</v>
      </c>
      <c r="H928" s="23">
        <f t="shared" si="27"/>
        <v>3</v>
      </c>
      <c r="I928" s="23"/>
      <c r="J928" s="23">
        <v>0</v>
      </c>
      <c r="K928" s="23">
        <v>0</v>
      </c>
      <c r="L928" s="62"/>
      <c r="M928" s="62"/>
      <c r="N928" s="27">
        <v>41796</v>
      </c>
      <c r="O928" s="27">
        <v>41800</v>
      </c>
      <c r="P928" s="27">
        <f t="shared" si="26"/>
        <v>41802</v>
      </c>
      <c r="Q928" s="42">
        <f t="shared" si="28"/>
        <v>-29857</v>
      </c>
      <c r="R928" s="1" t="s">
        <v>4463</v>
      </c>
      <c r="S928" s="1"/>
      <c r="T928" s="1" t="s">
        <v>3334</v>
      </c>
      <c r="U928" s="1" t="s">
        <v>3344</v>
      </c>
      <c r="V928" s="1" t="s">
        <v>3334</v>
      </c>
      <c r="W928" s="1" t="s">
        <v>3345</v>
      </c>
      <c r="X928" s="1"/>
      <c r="Y928" s="1" t="s">
        <v>3405</v>
      </c>
    </row>
    <row r="929" spans="1:25">
      <c r="A929" s="17">
        <v>1</v>
      </c>
      <c r="B929" s="1" t="s">
        <v>733</v>
      </c>
      <c r="C929" s="1" t="s">
        <v>2501</v>
      </c>
      <c r="D929" s="1">
        <v>13481799</v>
      </c>
      <c r="E929" s="16">
        <v>2</v>
      </c>
      <c r="F929" s="1" t="s">
        <v>3331</v>
      </c>
      <c r="G929" s="1" t="s">
        <v>3332</v>
      </c>
      <c r="H929" s="23">
        <v>3</v>
      </c>
      <c r="I929" s="23"/>
      <c r="J929" s="23">
        <v>0</v>
      </c>
      <c r="K929" s="23">
        <v>0</v>
      </c>
      <c r="L929" s="77">
        <v>72021</v>
      </c>
      <c r="M929" s="62"/>
      <c r="N929" s="27">
        <v>41796</v>
      </c>
      <c r="O929" s="27">
        <v>41721</v>
      </c>
      <c r="P929" s="27">
        <f t="shared" si="26"/>
        <v>41723</v>
      </c>
      <c r="Q929" s="42">
        <f t="shared" si="28"/>
        <v>66</v>
      </c>
      <c r="R929" s="1" t="s">
        <v>4464</v>
      </c>
      <c r="S929" s="1">
        <v>1237</v>
      </c>
      <c r="T929" s="1" t="s">
        <v>3605</v>
      </c>
      <c r="U929" s="1" t="s">
        <v>3354</v>
      </c>
      <c r="V929" s="1" t="s">
        <v>3605</v>
      </c>
      <c r="W929" s="1" t="s">
        <v>3385</v>
      </c>
      <c r="X929" s="27">
        <v>41813</v>
      </c>
      <c r="Y929" s="1" t="s">
        <v>3336</v>
      </c>
    </row>
    <row r="930" spans="1:25">
      <c r="A930" s="17">
        <v>1</v>
      </c>
      <c r="B930" s="1" t="s">
        <v>734</v>
      </c>
      <c r="C930" s="1" t="s">
        <v>2502</v>
      </c>
      <c r="D930" s="1">
        <v>17042051</v>
      </c>
      <c r="E930" s="16">
        <v>9</v>
      </c>
      <c r="F930" s="1" t="s">
        <v>3331</v>
      </c>
      <c r="G930" s="1" t="s">
        <v>3332</v>
      </c>
      <c r="H930" s="23">
        <f>3+J930</f>
        <v>3</v>
      </c>
      <c r="I930" s="23"/>
      <c r="J930" s="23">
        <v>0</v>
      </c>
      <c r="K930" s="23">
        <v>0</v>
      </c>
      <c r="L930" s="77">
        <v>71877</v>
      </c>
      <c r="M930" s="62"/>
      <c r="N930" s="27">
        <v>41795</v>
      </c>
      <c r="O930" s="27">
        <v>41796</v>
      </c>
      <c r="P930" s="27">
        <f t="shared" si="26"/>
        <v>41798</v>
      </c>
      <c r="Q930" s="42">
        <f t="shared" si="28"/>
        <v>2</v>
      </c>
      <c r="R930" s="1" t="s">
        <v>4465</v>
      </c>
      <c r="S930" s="1">
        <v>1809</v>
      </c>
      <c r="T930" s="1" t="s">
        <v>4466</v>
      </c>
      <c r="U930" s="1" t="s">
        <v>3431</v>
      </c>
      <c r="V930" s="1" t="s">
        <v>4466</v>
      </c>
      <c r="W930" s="1" t="s">
        <v>3432</v>
      </c>
      <c r="X930" s="27">
        <v>41799</v>
      </c>
      <c r="Y930" s="1" t="s">
        <v>3336</v>
      </c>
    </row>
    <row r="931" spans="1:25">
      <c r="A931" s="17">
        <v>1</v>
      </c>
      <c r="B931" s="1" t="s">
        <v>735</v>
      </c>
      <c r="C931" s="1" t="s">
        <v>2503</v>
      </c>
      <c r="D931" s="1">
        <v>14123234</v>
      </c>
      <c r="E931" s="16">
        <v>7</v>
      </c>
      <c r="F931" s="1" t="s">
        <v>3331</v>
      </c>
      <c r="G931" s="1" t="s">
        <v>3337</v>
      </c>
      <c r="H931" s="23">
        <f t="shared" ref="H931:H941" si="29">3+J931</f>
        <v>3</v>
      </c>
      <c r="I931" s="23"/>
      <c r="J931" s="23">
        <v>0</v>
      </c>
      <c r="K931" s="23">
        <v>0</v>
      </c>
      <c r="L931" s="77">
        <v>71919</v>
      </c>
      <c r="M931" s="62"/>
      <c r="N931" s="27">
        <v>41796</v>
      </c>
      <c r="O931" s="27">
        <v>41799</v>
      </c>
      <c r="P931" s="27">
        <f t="shared" si="26"/>
        <v>41801</v>
      </c>
      <c r="Q931" s="42">
        <f t="shared" si="28"/>
        <v>3</v>
      </c>
      <c r="R931" s="1" t="s">
        <v>4467</v>
      </c>
      <c r="S931" s="1">
        <v>98</v>
      </c>
      <c r="T931" s="51" t="s">
        <v>3396</v>
      </c>
      <c r="U931" s="8" t="s">
        <v>3334</v>
      </c>
      <c r="V931" s="51" t="s">
        <v>3396</v>
      </c>
      <c r="W931" s="1" t="s">
        <v>3385</v>
      </c>
      <c r="X931" s="27">
        <v>41801</v>
      </c>
      <c r="Y931" s="1" t="s">
        <v>3336</v>
      </c>
    </row>
    <row r="932" spans="1:25">
      <c r="A932" s="17">
        <v>1</v>
      </c>
      <c r="B932" s="1" t="s">
        <v>736</v>
      </c>
      <c r="C932" s="1" t="s">
        <v>2504</v>
      </c>
      <c r="D932" s="1">
        <v>9762423</v>
      </c>
      <c r="E932" s="16">
        <v>2</v>
      </c>
      <c r="F932" s="1" t="s">
        <v>3331</v>
      </c>
      <c r="G932" s="1" t="s">
        <v>3332</v>
      </c>
      <c r="H932" s="23">
        <f t="shared" si="29"/>
        <v>3</v>
      </c>
      <c r="I932" s="23"/>
      <c r="J932" s="23">
        <v>0</v>
      </c>
      <c r="K932" s="23">
        <v>0</v>
      </c>
      <c r="L932" s="77">
        <v>71934</v>
      </c>
      <c r="M932" s="62"/>
      <c r="N932" s="27">
        <v>41796</v>
      </c>
      <c r="O932" s="27">
        <v>41801</v>
      </c>
      <c r="P932" s="27">
        <f t="shared" si="26"/>
        <v>41803</v>
      </c>
      <c r="Q932" s="42">
        <f t="shared" si="28"/>
        <v>4</v>
      </c>
      <c r="R932" s="1" t="s">
        <v>4468</v>
      </c>
      <c r="S932" s="1">
        <v>8288</v>
      </c>
      <c r="T932" s="1" t="s">
        <v>3390</v>
      </c>
      <c r="U932" s="1" t="s">
        <v>3354</v>
      </c>
      <c r="V932" s="1" t="s">
        <v>3354</v>
      </c>
      <c r="W932" s="1" t="s">
        <v>4437</v>
      </c>
      <c r="X932" s="27">
        <v>41806</v>
      </c>
      <c r="Y932" s="1" t="s">
        <v>3336</v>
      </c>
    </row>
    <row r="933" spans="1:25">
      <c r="A933" s="17">
        <v>1</v>
      </c>
      <c r="B933" s="1" t="s">
        <v>737</v>
      </c>
      <c r="C933" s="1" t="s">
        <v>2505</v>
      </c>
      <c r="D933" s="1">
        <v>12659000</v>
      </c>
      <c r="E933" s="16">
        <v>8</v>
      </c>
      <c r="F933" s="1" t="s">
        <v>3331</v>
      </c>
      <c r="G933" s="1" t="s">
        <v>3337</v>
      </c>
      <c r="H933" s="23">
        <f t="shared" si="29"/>
        <v>3</v>
      </c>
      <c r="I933" s="23"/>
      <c r="J933" s="23">
        <v>0</v>
      </c>
      <c r="K933" s="23">
        <v>0</v>
      </c>
      <c r="L933" s="62"/>
      <c r="M933" s="62"/>
      <c r="N933" s="27">
        <v>41799</v>
      </c>
      <c r="O933" s="27"/>
      <c r="P933" s="27">
        <f t="shared" si="26"/>
        <v>2</v>
      </c>
      <c r="Q933" s="42">
        <f t="shared" si="28"/>
        <v>0</v>
      </c>
      <c r="R933" s="1" t="s">
        <v>4469</v>
      </c>
      <c r="S933" s="1">
        <v>144</v>
      </c>
      <c r="T933" s="1" t="s">
        <v>3484</v>
      </c>
      <c r="U933" s="1" t="s">
        <v>3364</v>
      </c>
      <c r="V933" s="1" t="s">
        <v>3484</v>
      </c>
      <c r="W933" s="1"/>
      <c r="X933" s="1"/>
      <c r="Y933" s="1" t="s">
        <v>3405</v>
      </c>
    </row>
    <row r="934" spans="1:25">
      <c r="A934" s="17">
        <v>1</v>
      </c>
      <c r="B934" s="1" t="s">
        <v>738</v>
      </c>
      <c r="C934" s="1" t="s">
        <v>2506</v>
      </c>
      <c r="D934" s="1">
        <v>14532362</v>
      </c>
      <c r="E934" s="16">
        <v>2</v>
      </c>
      <c r="F934" s="1" t="s">
        <v>3331</v>
      </c>
      <c r="G934" s="1" t="s">
        <v>4385</v>
      </c>
      <c r="H934" s="23">
        <f t="shared" si="29"/>
        <v>3</v>
      </c>
      <c r="I934" s="23"/>
      <c r="J934" s="23">
        <v>0</v>
      </c>
      <c r="K934" s="23">
        <v>0</v>
      </c>
      <c r="L934" s="77">
        <v>71928</v>
      </c>
      <c r="M934" s="62"/>
      <c r="N934" s="27">
        <v>41799</v>
      </c>
      <c r="O934" s="27">
        <v>41800</v>
      </c>
      <c r="P934" s="27">
        <f t="shared" si="26"/>
        <v>41802</v>
      </c>
      <c r="Q934" s="42">
        <f t="shared" si="28"/>
        <v>1</v>
      </c>
      <c r="R934" s="1" t="s">
        <v>4470</v>
      </c>
      <c r="S934" s="1">
        <v>2939</v>
      </c>
      <c r="T934" s="1" t="s">
        <v>3358</v>
      </c>
      <c r="U934" s="11" t="s">
        <v>3334</v>
      </c>
      <c r="V934" s="11" t="s">
        <v>3358</v>
      </c>
      <c r="W934" s="1" t="s">
        <v>3335</v>
      </c>
      <c r="X934" s="27">
        <v>41800</v>
      </c>
      <c r="Y934" s="1" t="s">
        <v>3336</v>
      </c>
    </row>
    <row r="935" spans="1:25">
      <c r="A935" s="17">
        <v>1</v>
      </c>
      <c r="B935" s="1" t="s">
        <v>739</v>
      </c>
      <c r="C935" s="1" t="s">
        <v>2507</v>
      </c>
      <c r="D935" s="1">
        <v>10076757</v>
      </c>
      <c r="E935" s="16">
        <v>0</v>
      </c>
      <c r="F935" s="1" t="s">
        <v>3331</v>
      </c>
      <c r="G935" s="1" t="s">
        <v>3381</v>
      </c>
      <c r="H935" s="23">
        <f t="shared" si="29"/>
        <v>3</v>
      </c>
      <c r="I935" s="23"/>
      <c r="J935" s="23">
        <v>0</v>
      </c>
      <c r="K935" s="23">
        <v>0</v>
      </c>
      <c r="L935" s="77">
        <v>72136</v>
      </c>
      <c r="M935" s="62"/>
      <c r="N935" s="27">
        <v>41799</v>
      </c>
      <c r="O935" s="27">
        <v>41768</v>
      </c>
      <c r="P935" s="27">
        <f t="shared" si="26"/>
        <v>41770</v>
      </c>
      <c r="Q935" s="42">
        <f t="shared" si="28"/>
        <v>1</v>
      </c>
      <c r="R935" s="1" t="s">
        <v>4471</v>
      </c>
      <c r="S935" s="1"/>
      <c r="T935" s="1" t="s">
        <v>4472</v>
      </c>
      <c r="U935" s="1" t="s">
        <v>4070</v>
      </c>
      <c r="V935" s="1" t="s">
        <v>4473</v>
      </c>
      <c r="W935" s="1" t="s">
        <v>4474</v>
      </c>
      <c r="X935" s="27">
        <v>41769</v>
      </c>
      <c r="Y935" s="1" t="s">
        <v>3336</v>
      </c>
    </row>
    <row r="936" spans="1:25">
      <c r="A936" s="17">
        <v>1</v>
      </c>
      <c r="B936" s="1" t="s">
        <v>740</v>
      </c>
      <c r="C936" s="1" t="s">
        <v>2508</v>
      </c>
      <c r="D936" s="1">
        <v>14412474</v>
      </c>
      <c r="E936" s="16" t="s">
        <v>3319</v>
      </c>
      <c r="F936" s="1" t="s">
        <v>3331</v>
      </c>
      <c r="G936" s="1" t="s">
        <v>4475</v>
      </c>
      <c r="H936" s="23">
        <v>3</v>
      </c>
      <c r="I936" s="23"/>
      <c r="J936" s="23">
        <v>0</v>
      </c>
      <c r="K936" s="23">
        <v>0</v>
      </c>
      <c r="L936" s="77">
        <v>71949</v>
      </c>
      <c r="M936" s="62"/>
      <c r="N936" s="27">
        <v>41799</v>
      </c>
      <c r="O936" s="27">
        <v>41803</v>
      </c>
      <c r="P936" s="27">
        <f t="shared" si="26"/>
        <v>41805</v>
      </c>
      <c r="Q936" s="42">
        <f t="shared" si="28"/>
        <v>2</v>
      </c>
      <c r="R936" s="1" t="s">
        <v>4476</v>
      </c>
      <c r="S936" s="1" t="s">
        <v>4477</v>
      </c>
      <c r="T936" s="1" t="s">
        <v>3334</v>
      </c>
      <c r="U936" s="1" t="s">
        <v>3344</v>
      </c>
      <c r="V936" s="1" t="s">
        <v>3334</v>
      </c>
      <c r="W936" s="1" t="s">
        <v>3345</v>
      </c>
      <c r="X936" s="27">
        <v>41806</v>
      </c>
      <c r="Y936" s="1" t="s">
        <v>3336</v>
      </c>
    </row>
    <row r="937" spans="1:25">
      <c r="A937" s="17">
        <v>1</v>
      </c>
      <c r="B937" s="1" t="s">
        <v>741</v>
      </c>
      <c r="C937" s="1" t="s">
        <v>2509</v>
      </c>
      <c r="D937" s="1">
        <v>15428448</v>
      </c>
      <c r="E937" s="16">
        <v>6</v>
      </c>
      <c r="F937" s="1" t="s">
        <v>3331</v>
      </c>
      <c r="G937" s="1" t="s">
        <v>3332</v>
      </c>
      <c r="H937" s="23">
        <v>3</v>
      </c>
      <c r="I937" s="23"/>
      <c r="J937" s="23">
        <v>0</v>
      </c>
      <c r="K937" s="23">
        <v>0</v>
      </c>
      <c r="L937" s="77">
        <v>71934</v>
      </c>
      <c r="M937" s="62"/>
      <c r="N937" s="27">
        <v>41799</v>
      </c>
      <c r="O937" s="27">
        <v>41801</v>
      </c>
      <c r="P937" s="27">
        <f t="shared" si="26"/>
        <v>41803</v>
      </c>
      <c r="Q937" s="42">
        <f t="shared" si="28"/>
        <v>4</v>
      </c>
      <c r="R937" s="1" t="s">
        <v>4478</v>
      </c>
      <c r="S937" s="1">
        <v>83</v>
      </c>
      <c r="T937" s="1" t="s">
        <v>3365</v>
      </c>
      <c r="U937" s="11" t="s">
        <v>3334</v>
      </c>
      <c r="V937" s="1" t="s">
        <v>3365</v>
      </c>
      <c r="W937" s="1" t="s">
        <v>3366</v>
      </c>
      <c r="X937" s="27">
        <v>41806</v>
      </c>
      <c r="Y937" s="1" t="s">
        <v>3336</v>
      </c>
    </row>
    <row r="938" spans="1:25">
      <c r="A938" s="17">
        <v>1</v>
      </c>
      <c r="B938" s="1" t="s">
        <v>742</v>
      </c>
      <c r="C938" s="1" t="s">
        <v>2510</v>
      </c>
      <c r="D938" s="1">
        <v>10359176</v>
      </c>
      <c r="E938" s="16">
        <v>7</v>
      </c>
      <c r="F938" s="1" t="s">
        <v>3331</v>
      </c>
      <c r="G938" s="1" t="s">
        <v>3337</v>
      </c>
      <c r="H938" s="23">
        <f t="shared" si="29"/>
        <v>3</v>
      </c>
      <c r="I938" s="23"/>
      <c r="J938" s="23">
        <v>0</v>
      </c>
      <c r="K938" s="23">
        <v>0</v>
      </c>
      <c r="L938" s="77">
        <v>71928</v>
      </c>
      <c r="M938" s="62"/>
      <c r="N938" s="27">
        <v>41799</v>
      </c>
      <c r="O938" s="27">
        <v>41800</v>
      </c>
      <c r="P938" s="27">
        <f t="shared" ref="P938:P969" si="30">O938+2</f>
        <v>41802</v>
      </c>
      <c r="Q938" s="42">
        <f t="shared" si="28"/>
        <v>4</v>
      </c>
      <c r="R938" s="1" t="s">
        <v>4479</v>
      </c>
      <c r="S938" s="1">
        <v>6180</v>
      </c>
      <c r="T938" s="1" t="s">
        <v>3365</v>
      </c>
      <c r="U938" s="11" t="s">
        <v>3334</v>
      </c>
      <c r="V938" s="1" t="s">
        <v>3365</v>
      </c>
      <c r="W938" s="1" t="s">
        <v>3366</v>
      </c>
      <c r="X938" s="27">
        <v>41803</v>
      </c>
      <c r="Y938" s="1" t="s">
        <v>3336</v>
      </c>
    </row>
    <row r="939" spans="1:25">
      <c r="A939" s="17">
        <v>1</v>
      </c>
      <c r="B939" s="1" t="s">
        <v>743</v>
      </c>
      <c r="C939" s="1" t="s">
        <v>2511</v>
      </c>
      <c r="D939" s="1">
        <v>78558500</v>
      </c>
      <c r="E939" s="16">
        <v>3</v>
      </c>
      <c r="F939" s="1" t="s">
        <v>3331</v>
      </c>
      <c r="G939" s="1" t="s">
        <v>3381</v>
      </c>
      <c r="H939" s="23">
        <f t="shared" si="29"/>
        <v>3</v>
      </c>
      <c r="I939" s="23"/>
      <c r="J939" s="23">
        <v>0</v>
      </c>
      <c r="K939" s="23">
        <v>0</v>
      </c>
      <c r="L939" s="77">
        <v>71991</v>
      </c>
      <c r="M939" s="62"/>
      <c r="N939" s="27">
        <v>41799</v>
      </c>
      <c r="O939" s="27">
        <v>41809</v>
      </c>
      <c r="P939" s="27">
        <f t="shared" si="30"/>
        <v>41811</v>
      </c>
      <c r="Q939" s="42">
        <f t="shared" si="28"/>
        <v>5</v>
      </c>
      <c r="R939" s="1" t="s">
        <v>4480</v>
      </c>
      <c r="S939" s="1">
        <v>90</v>
      </c>
      <c r="T939" s="1" t="s">
        <v>3384</v>
      </c>
      <c r="U939" s="8" t="s">
        <v>3384</v>
      </c>
      <c r="V939" s="1" t="s">
        <v>3384</v>
      </c>
      <c r="W939" s="1" t="s">
        <v>3385</v>
      </c>
      <c r="X939" s="27">
        <v>41815</v>
      </c>
      <c r="Y939" s="1" t="s">
        <v>3336</v>
      </c>
    </row>
    <row r="940" spans="1:25">
      <c r="A940" s="17">
        <v>1</v>
      </c>
      <c r="B940" s="1" t="s">
        <v>744</v>
      </c>
      <c r="C940" s="1" t="s">
        <v>2507</v>
      </c>
      <c r="D940" s="1">
        <v>10076757</v>
      </c>
      <c r="E940" s="16">
        <v>0</v>
      </c>
      <c r="F940" s="1" t="s">
        <v>3331</v>
      </c>
      <c r="G940" s="1" t="s">
        <v>3381</v>
      </c>
      <c r="H940" s="23">
        <f t="shared" si="29"/>
        <v>3</v>
      </c>
      <c r="I940" s="23"/>
      <c r="J940" s="23">
        <v>0</v>
      </c>
      <c r="K940" s="23">
        <v>0</v>
      </c>
      <c r="L940" s="77">
        <v>72136</v>
      </c>
      <c r="M940" s="62"/>
      <c r="N940" s="27">
        <v>41799</v>
      </c>
      <c r="O940" s="27">
        <v>41768</v>
      </c>
      <c r="P940" s="27">
        <f t="shared" si="30"/>
        <v>41770</v>
      </c>
      <c r="Q940" s="42">
        <f t="shared" si="28"/>
        <v>1</v>
      </c>
      <c r="R940" s="1" t="s">
        <v>4481</v>
      </c>
      <c r="S940" s="1"/>
      <c r="T940" s="1" t="s">
        <v>4472</v>
      </c>
      <c r="U940" s="1" t="s">
        <v>4070</v>
      </c>
      <c r="V940" s="1" t="s">
        <v>4473</v>
      </c>
      <c r="W940" s="1" t="s">
        <v>4474</v>
      </c>
      <c r="X940" s="27">
        <v>41769</v>
      </c>
      <c r="Y940" s="1" t="s">
        <v>3336</v>
      </c>
    </row>
    <row r="941" spans="1:25">
      <c r="A941" s="17">
        <v>1</v>
      </c>
      <c r="B941" s="1" t="s">
        <v>745</v>
      </c>
      <c r="C941" s="1" t="s">
        <v>2512</v>
      </c>
      <c r="D941" s="1">
        <v>14118821</v>
      </c>
      <c r="E941" s="16">
        <v>6</v>
      </c>
      <c r="F941" s="1" t="s">
        <v>3331</v>
      </c>
      <c r="G941" s="1" t="s">
        <v>3332</v>
      </c>
      <c r="H941" s="23">
        <f t="shared" si="29"/>
        <v>3</v>
      </c>
      <c r="I941" s="23"/>
      <c r="J941" s="23">
        <v>0</v>
      </c>
      <c r="K941" s="23">
        <v>0</v>
      </c>
      <c r="L941" s="77">
        <v>71949</v>
      </c>
      <c r="M941" s="62"/>
      <c r="N941" s="27">
        <v>41800</v>
      </c>
      <c r="O941" s="27">
        <v>41803</v>
      </c>
      <c r="P941" s="27">
        <f t="shared" si="30"/>
        <v>41805</v>
      </c>
      <c r="Q941" s="42">
        <f t="shared" si="28"/>
        <v>2</v>
      </c>
      <c r="R941" s="1" t="s">
        <v>4482</v>
      </c>
      <c r="S941" s="1">
        <v>2391</v>
      </c>
      <c r="T941" s="1" t="s">
        <v>3484</v>
      </c>
      <c r="U941" s="1" t="s">
        <v>3364</v>
      </c>
      <c r="V941" s="1" t="s">
        <v>3484</v>
      </c>
      <c r="W941" s="1" t="s">
        <v>3335</v>
      </c>
      <c r="X941" s="27">
        <v>41806</v>
      </c>
      <c r="Y941" s="1" t="s">
        <v>3336</v>
      </c>
    </row>
    <row r="942" spans="1:25">
      <c r="A942" s="17">
        <v>1</v>
      </c>
      <c r="B942" s="1" t="s">
        <v>746</v>
      </c>
      <c r="C942" s="1" t="s">
        <v>2513</v>
      </c>
      <c r="D942" s="1">
        <v>13547651</v>
      </c>
      <c r="E942" s="16" t="s">
        <v>3319</v>
      </c>
      <c r="F942" s="1" t="s">
        <v>3331</v>
      </c>
      <c r="G942" s="1" t="s">
        <v>3337</v>
      </c>
      <c r="H942" s="23">
        <v>3</v>
      </c>
      <c r="I942" s="23"/>
      <c r="J942" s="23">
        <v>0</v>
      </c>
      <c r="K942" s="23">
        <v>0</v>
      </c>
      <c r="L942" s="77">
        <v>71934</v>
      </c>
      <c r="M942" s="62"/>
      <c r="N942" s="27">
        <v>41800</v>
      </c>
      <c r="O942" s="27">
        <v>41801</v>
      </c>
      <c r="P942" s="27">
        <f t="shared" si="30"/>
        <v>41803</v>
      </c>
      <c r="Q942" s="42">
        <f t="shared" si="28"/>
        <v>1</v>
      </c>
      <c r="R942" s="1" t="s">
        <v>4483</v>
      </c>
      <c r="S942" s="1">
        <v>360</v>
      </c>
      <c r="T942" s="1" t="s">
        <v>3334</v>
      </c>
      <c r="U942" s="1" t="s">
        <v>3344</v>
      </c>
      <c r="V942" s="1" t="s">
        <v>3334</v>
      </c>
      <c r="W942" s="1" t="s">
        <v>3345</v>
      </c>
      <c r="X942" s="27">
        <v>41801</v>
      </c>
      <c r="Y942" s="1" t="s">
        <v>3336</v>
      </c>
    </row>
    <row r="943" spans="1:25">
      <c r="A943" s="17">
        <v>1</v>
      </c>
      <c r="B943" s="1" t="s">
        <v>747</v>
      </c>
      <c r="C943" s="1" t="s">
        <v>2514</v>
      </c>
      <c r="D943" s="1">
        <v>13622073</v>
      </c>
      <c r="E943" s="16" t="s">
        <v>3319</v>
      </c>
      <c r="F943" s="1" t="s">
        <v>3331</v>
      </c>
      <c r="G943" s="1" t="s">
        <v>3332</v>
      </c>
      <c r="H943" s="23">
        <f>3+J943</f>
        <v>3</v>
      </c>
      <c r="I943" s="23"/>
      <c r="J943" s="23">
        <v>0</v>
      </c>
      <c r="K943" s="23">
        <v>0</v>
      </c>
      <c r="L943" s="77">
        <v>71979</v>
      </c>
      <c r="M943" s="62"/>
      <c r="N943" s="27">
        <v>41800</v>
      </c>
      <c r="O943" s="27">
        <v>41807</v>
      </c>
      <c r="P943" s="27">
        <f t="shared" si="30"/>
        <v>41809</v>
      </c>
      <c r="Q943" s="42">
        <f t="shared" si="28"/>
        <v>4</v>
      </c>
      <c r="R943" s="1" t="s">
        <v>4484</v>
      </c>
      <c r="S943" s="1">
        <v>263</v>
      </c>
      <c r="T943" s="51" t="s">
        <v>3431</v>
      </c>
      <c r="U943" s="51" t="s">
        <v>3431</v>
      </c>
      <c r="V943" s="51" t="s">
        <v>3431</v>
      </c>
      <c r="W943" s="1" t="s">
        <v>3432</v>
      </c>
      <c r="X943" s="27">
        <v>41810</v>
      </c>
      <c r="Y943" s="1" t="s">
        <v>3336</v>
      </c>
    </row>
    <row r="944" spans="1:25">
      <c r="A944" s="17">
        <v>1</v>
      </c>
      <c r="B944" s="1" t="s">
        <v>748</v>
      </c>
      <c r="C944" s="1" t="s">
        <v>2515</v>
      </c>
      <c r="D944" s="1">
        <v>1125906</v>
      </c>
      <c r="E944" s="128">
        <v>5</v>
      </c>
      <c r="F944" s="1" t="s">
        <v>3331</v>
      </c>
      <c r="G944" s="1" t="s">
        <v>3332</v>
      </c>
      <c r="H944" s="23">
        <f>3+J944</f>
        <v>3</v>
      </c>
      <c r="I944" s="23"/>
      <c r="J944" s="23">
        <v>0</v>
      </c>
      <c r="K944" s="23">
        <v>0</v>
      </c>
      <c r="L944" s="77">
        <v>71949</v>
      </c>
      <c r="M944" s="62"/>
      <c r="N944" s="27">
        <v>41800</v>
      </c>
      <c r="O944" s="27">
        <v>41803</v>
      </c>
      <c r="P944" s="27">
        <f t="shared" si="30"/>
        <v>41805</v>
      </c>
      <c r="Q944" s="42">
        <f t="shared" si="28"/>
        <v>6</v>
      </c>
      <c r="R944" s="1" t="s">
        <v>4485</v>
      </c>
      <c r="S944" s="1">
        <v>2505</v>
      </c>
      <c r="T944" s="1" t="s">
        <v>3636</v>
      </c>
      <c r="U944" s="1" t="s">
        <v>3334</v>
      </c>
      <c r="V944" s="1" t="s">
        <v>3636</v>
      </c>
      <c r="W944" s="1" t="s">
        <v>3534</v>
      </c>
      <c r="X944" s="27">
        <v>41810</v>
      </c>
      <c r="Y944" s="1" t="s">
        <v>3336</v>
      </c>
    </row>
    <row r="945" spans="1:25">
      <c r="A945" s="17">
        <v>1</v>
      </c>
      <c r="B945" s="1" t="s">
        <v>749</v>
      </c>
      <c r="C945" s="1" t="s">
        <v>2516</v>
      </c>
      <c r="D945" s="1">
        <v>9854738</v>
      </c>
      <c r="E945" s="16" t="s">
        <v>3319</v>
      </c>
      <c r="F945" s="1" t="s">
        <v>3331</v>
      </c>
      <c r="G945" s="1" t="s">
        <v>3337</v>
      </c>
      <c r="H945" s="23">
        <f>3+J945</f>
        <v>3</v>
      </c>
      <c r="I945" s="23"/>
      <c r="J945" s="23">
        <v>0</v>
      </c>
      <c r="K945" s="23">
        <v>0</v>
      </c>
      <c r="L945" s="77">
        <v>71970</v>
      </c>
      <c r="M945" s="62"/>
      <c r="N945" s="27">
        <v>41800</v>
      </c>
      <c r="O945" s="27">
        <v>41806</v>
      </c>
      <c r="P945" s="27">
        <f t="shared" si="30"/>
        <v>41808</v>
      </c>
      <c r="Q945" s="42">
        <f t="shared" si="28"/>
        <v>3</v>
      </c>
      <c r="R945" s="1" t="s">
        <v>4486</v>
      </c>
      <c r="S945" s="1">
        <v>7150</v>
      </c>
      <c r="T945" s="51" t="s">
        <v>3340</v>
      </c>
      <c r="U945" s="8" t="s">
        <v>3334</v>
      </c>
      <c r="V945" s="8" t="s">
        <v>3340</v>
      </c>
      <c r="W945" s="1" t="s">
        <v>3341</v>
      </c>
      <c r="X945" s="27">
        <v>41808</v>
      </c>
      <c r="Y945" s="1" t="s">
        <v>3336</v>
      </c>
    </row>
    <row r="946" spans="1:25">
      <c r="A946" s="17">
        <v>1</v>
      </c>
      <c r="B946" s="1" t="s">
        <v>750</v>
      </c>
      <c r="C946" s="1" t="s">
        <v>2517</v>
      </c>
      <c r="D946" s="1">
        <v>16480656</v>
      </c>
      <c r="E946" s="16">
        <v>1</v>
      </c>
      <c r="F946" s="1" t="s">
        <v>3331</v>
      </c>
      <c r="G946" s="1" t="s">
        <v>3337</v>
      </c>
      <c r="H946" s="23">
        <f>3+J946</f>
        <v>3</v>
      </c>
      <c r="I946" s="23"/>
      <c r="J946" s="23">
        <v>0</v>
      </c>
      <c r="K946" s="23">
        <v>0</v>
      </c>
      <c r="L946" s="77">
        <v>71940</v>
      </c>
      <c r="M946" s="62"/>
      <c r="N946" s="27">
        <v>41800</v>
      </c>
      <c r="O946" s="27">
        <v>41802</v>
      </c>
      <c r="P946" s="27">
        <f t="shared" si="30"/>
        <v>41804</v>
      </c>
      <c r="Q946" s="42">
        <f t="shared" si="28"/>
        <v>5</v>
      </c>
      <c r="R946" s="1" t="s">
        <v>4487</v>
      </c>
      <c r="S946" s="1">
        <v>981</v>
      </c>
      <c r="T946" s="1" t="s">
        <v>3561</v>
      </c>
      <c r="U946" s="1" t="s">
        <v>4241</v>
      </c>
      <c r="V946" s="1" t="s">
        <v>3561</v>
      </c>
      <c r="W946" s="1" t="s">
        <v>4172</v>
      </c>
      <c r="X946" s="27">
        <v>41808</v>
      </c>
      <c r="Y946" s="1" t="s">
        <v>3336</v>
      </c>
    </row>
    <row r="947" spans="1:25">
      <c r="A947" s="17">
        <v>1</v>
      </c>
      <c r="B947" s="1" t="s">
        <v>751</v>
      </c>
      <c r="C947" s="1" t="s">
        <v>2518</v>
      </c>
      <c r="D947" s="1">
        <v>12244731</v>
      </c>
      <c r="E947" s="16">
        <v>6</v>
      </c>
      <c r="F947" s="1" t="s">
        <v>3331</v>
      </c>
      <c r="G947" s="1" t="s">
        <v>3332</v>
      </c>
      <c r="H947" s="23">
        <f>3+J947</f>
        <v>3</v>
      </c>
      <c r="I947" s="23"/>
      <c r="J947" s="23">
        <v>0</v>
      </c>
      <c r="K947" s="23">
        <v>0</v>
      </c>
      <c r="L947" s="77">
        <v>72027</v>
      </c>
      <c r="M947" s="62"/>
      <c r="N947" s="27">
        <v>41800</v>
      </c>
      <c r="O947" s="27">
        <v>41814</v>
      </c>
      <c r="P947" s="27">
        <f t="shared" si="30"/>
        <v>41816</v>
      </c>
      <c r="Q947" s="42">
        <f t="shared" si="28"/>
        <v>4</v>
      </c>
      <c r="R947" s="1" t="s">
        <v>4488</v>
      </c>
      <c r="S947" s="1">
        <v>1060</v>
      </c>
      <c r="T947" s="51" t="s">
        <v>3400</v>
      </c>
      <c r="U947" s="8" t="s">
        <v>3334</v>
      </c>
      <c r="V947" s="51" t="s">
        <v>3400</v>
      </c>
      <c r="W947" s="1" t="s">
        <v>3355</v>
      </c>
      <c r="X947" s="27">
        <v>41817</v>
      </c>
      <c r="Y947" s="1" t="s">
        <v>3336</v>
      </c>
    </row>
    <row r="948" spans="1:25">
      <c r="A948" s="17">
        <v>1</v>
      </c>
      <c r="B948" s="1" t="s">
        <v>752</v>
      </c>
      <c r="C948" s="1" t="s">
        <v>2519</v>
      </c>
      <c r="D948" s="1">
        <v>23955413</v>
      </c>
      <c r="E948" s="16" t="s">
        <v>3319</v>
      </c>
      <c r="F948" s="1" t="s">
        <v>3331</v>
      </c>
      <c r="G948" s="1" t="s">
        <v>3332</v>
      </c>
      <c r="H948" s="23">
        <v>3</v>
      </c>
      <c r="I948" s="23"/>
      <c r="J948" s="23">
        <v>0</v>
      </c>
      <c r="K948" s="23">
        <v>0</v>
      </c>
      <c r="L948" s="77">
        <v>71970</v>
      </c>
      <c r="M948" s="62"/>
      <c r="N948" s="27">
        <v>41800</v>
      </c>
      <c r="O948" s="27">
        <v>41806</v>
      </c>
      <c r="P948" s="27">
        <f t="shared" si="30"/>
        <v>41808</v>
      </c>
      <c r="Q948" s="42">
        <f t="shared" si="28"/>
        <v>3</v>
      </c>
      <c r="R948" s="1" t="s">
        <v>4489</v>
      </c>
      <c r="S948" s="1">
        <v>1809</v>
      </c>
      <c r="T948" s="1" t="s">
        <v>3404</v>
      </c>
      <c r="U948" s="1" t="s">
        <v>3364</v>
      </c>
      <c r="V948" s="1" t="s">
        <v>3404</v>
      </c>
      <c r="W948" s="1" t="s">
        <v>3335</v>
      </c>
      <c r="X948" s="27">
        <v>41808</v>
      </c>
      <c r="Y948" s="1" t="s">
        <v>3336</v>
      </c>
    </row>
    <row r="949" spans="1:25">
      <c r="A949" s="17">
        <v>1</v>
      </c>
      <c r="B949" s="1" t="s">
        <v>753</v>
      </c>
      <c r="C949" s="1" t="s">
        <v>2520</v>
      </c>
      <c r="D949" s="1">
        <v>13495241</v>
      </c>
      <c r="E949" s="16">
        <v>5</v>
      </c>
      <c r="F949" s="1" t="s">
        <v>3331</v>
      </c>
      <c r="G949" s="1" t="s">
        <v>3332</v>
      </c>
      <c r="H949" s="23">
        <f t="shared" ref="H949:H962" si="31">3+J949</f>
        <v>3</v>
      </c>
      <c r="I949" s="23"/>
      <c r="J949" s="23">
        <v>0</v>
      </c>
      <c r="K949" s="23">
        <v>0</v>
      </c>
      <c r="L949" s="77">
        <v>47966</v>
      </c>
      <c r="M949" s="62"/>
      <c r="N949" s="27">
        <v>41770</v>
      </c>
      <c r="O949" s="27">
        <v>41802</v>
      </c>
      <c r="P949" s="27">
        <f t="shared" si="30"/>
        <v>41804</v>
      </c>
      <c r="Q949" s="42">
        <f t="shared" si="28"/>
        <v>1</v>
      </c>
      <c r="R949" s="1" t="s">
        <v>4490</v>
      </c>
      <c r="S949" s="1">
        <v>1361</v>
      </c>
      <c r="T949" s="1" t="s">
        <v>3363</v>
      </c>
      <c r="U949" s="1" t="s">
        <v>4455</v>
      </c>
      <c r="V949" s="1" t="s">
        <v>3363</v>
      </c>
      <c r="W949" s="1" t="s">
        <v>3366</v>
      </c>
      <c r="X949" s="27">
        <v>41802</v>
      </c>
      <c r="Y949" s="1" t="s">
        <v>3336</v>
      </c>
    </row>
    <row r="950" spans="1:25">
      <c r="A950" s="17">
        <v>1</v>
      </c>
      <c r="B950" s="1" t="s">
        <v>754</v>
      </c>
      <c r="C950" s="1" t="s">
        <v>2521</v>
      </c>
      <c r="D950" s="1">
        <v>10830560</v>
      </c>
      <c r="E950" s="16">
        <v>6</v>
      </c>
      <c r="F950" s="1" t="s">
        <v>3331</v>
      </c>
      <c r="G950" s="1" t="s">
        <v>3332</v>
      </c>
      <c r="H950" s="23">
        <f t="shared" si="31"/>
        <v>3</v>
      </c>
      <c r="I950" s="23"/>
      <c r="J950" s="23">
        <v>0</v>
      </c>
      <c r="K950" s="23">
        <v>0</v>
      </c>
      <c r="L950" s="77">
        <v>47966</v>
      </c>
      <c r="M950" s="62"/>
      <c r="N950" s="27">
        <v>41801</v>
      </c>
      <c r="O950" s="27">
        <v>41803</v>
      </c>
      <c r="P950" s="27">
        <f t="shared" si="30"/>
        <v>41805</v>
      </c>
      <c r="Q950" s="42">
        <f t="shared" si="28"/>
        <v>4</v>
      </c>
      <c r="R950" s="1" t="s">
        <v>4491</v>
      </c>
      <c r="S950" s="1">
        <v>4160</v>
      </c>
      <c r="T950" s="1" t="s">
        <v>3390</v>
      </c>
      <c r="U950" s="1" t="s">
        <v>3364</v>
      </c>
      <c r="V950" s="1" t="s">
        <v>3390</v>
      </c>
      <c r="W950" s="1" t="s">
        <v>3378</v>
      </c>
      <c r="X950" s="27">
        <v>41808</v>
      </c>
      <c r="Y950" s="1" t="s">
        <v>3336</v>
      </c>
    </row>
    <row r="951" spans="1:25">
      <c r="A951" s="17">
        <v>1</v>
      </c>
      <c r="B951" s="1" t="s">
        <v>755</v>
      </c>
      <c r="C951" s="1" t="s">
        <v>2522</v>
      </c>
      <c r="D951" s="1">
        <v>12632329</v>
      </c>
      <c r="E951" s="16">
        <v>8</v>
      </c>
      <c r="F951" s="1" t="s">
        <v>3331</v>
      </c>
      <c r="G951" s="1" t="s">
        <v>3332</v>
      </c>
      <c r="H951" s="23">
        <f t="shared" si="31"/>
        <v>3</v>
      </c>
      <c r="I951" s="23"/>
      <c r="J951" s="23">
        <v>0</v>
      </c>
      <c r="K951" s="23">
        <v>0</v>
      </c>
      <c r="L951" s="77">
        <v>71949</v>
      </c>
      <c r="M951" s="62"/>
      <c r="N951" s="27">
        <v>41801</v>
      </c>
      <c r="O951" s="27">
        <v>41803</v>
      </c>
      <c r="P951" s="27">
        <f t="shared" si="30"/>
        <v>41805</v>
      </c>
      <c r="Q951" s="42">
        <f t="shared" si="28"/>
        <v>4</v>
      </c>
      <c r="R951" s="1" t="s">
        <v>4492</v>
      </c>
      <c r="S951" s="1">
        <v>9743</v>
      </c>
      <c r="T951" s="1" t="s">
        <v>3605</v>
      </c>
      <c r="U951" s="1" t="s">
        <v>3354</v>
      </c>
      <c r="V951" s="1" t="s">
        <v>3605</v>
      </c>
      <c r="W951" s="1" t="s">
        <v>4132</v>
      </c>
      <c r="X951" s="63">
        <v>41808</v>
      </c>
      <c r="Y951" s="1" t="s">
        <v>3336</v>
      </c>
    </row>
    <row r="952" spans="1:25">
      <c r="A952" s="17">
        <v>1</v>
      </c>
      <c r="B952" s="1" t="s">
        <v>756</v>
      </c>
      <c r="C952" s="1" t="s">
        <v>2523</v>
      </c>
      <c r="D952" s="1">
        <v>7031354</v>
      </c>
      <c r="E952" s="16">
        <v>5</v>
      </c>
      <c r="F952" s="1" t="s">
        <v>3331</v>
      </c>
      <c r="G952" s="1" t="s">
        <v>3337</v>
      </c>
      <c r="H952" s="23">
        <f t="shared" si="31"/>
        <v>3</v>
      </c>
      <c r="I952" s="23"/>
      <c r="J952" s="23">
        <v>0</v>
      </c>
      <c r="K952" s="23">
        <v>0</v>
      </c>
      <c r="L952" s="77">
        <v>71934</v>
      </c>
      <c r="M952" s="62"/>
      <c r="N952" s="27">
        <v>41801</v>
      </c>
      <c r="O952" s="27">
        <v>41801</v>
      </c>
      <c r="P952" s="27">
        <f t="shared" si="30"/>
        <v>41803</v>
      </c>
      <c r="Q952" s="42">
        <f t="shared" si="28"/>
        <v>3</v>
      </c>
      <c r="R952" s="1" t="s">
        <v>4493</v>
      </c>
      <c r="S952" s="1">
        <v>1484</v>
      </c>
      <c r="T952" s="1" t="s">
        <v>4472</v>
      </c>
      <c r="U952" s="1" t="s">
        <v>4070</v>
      </c>
      <c r="V952" s="1" t="s">
        <v>4472</v>
      </c>
      <c r="W952" s="1" t="s">
        <v>4474</v>
      </c>
      <c r="X952" s="27">
        <v>41803</v>
      </c>
      <c r="Y952" s="1" t="s">
        <v>3336</v>
      </c>
    </row>
    <row r="953" spans="1:25">
      <c r="A953" s="17">
        <v>1</v>
      </c>
      <c r="B953" s="1" t="s">
        <v>757</v>
      </c>
      <c r="C953" s="1" t="s">
        <v>2524</v>
      </c>
      <c r="D953" s="1">
        <v>13962683</v>
      </c>
      <c r="E953" s="16">
        <v>7</v>
      </c>
      <c r="F953" s="1" t="s">
        <v>3331</v>
      </c>
      <c r="G953" s="1" t="s">
        <v>3337</v>
      </c>
      <c r="H953" s="23">
        <f t="shared" si="31"/>
        <v>3</v>
      </c>
      <c r="I953" s="23"/>
      <c r="J953" s="23">
        <v>0</v>
      </c>
      <c r="K953" s="23">
        <v>0</v>
      </c>
      <c r="L953" s="77">
        <v>71991</v>
      </c>
      <c r="M953" s="62"/>
      <c r="N953" s="27">
        <v>41801</v>
      </c>
      <c r="O953" s="27">
        <v>41809</v>
      </c>
      <c r="P953" s="27">
        <f t="shared" si="30"/>
        <v>41811</v>
      </c>
      <c r="Q953" s="42">
        <f t="shared" si="28"/>
        <v>2</v>
      </c>
      <c r="R953" s="1" t="s">
        <v>4494</v>
      </c>
      <c r="S953" s="1">
        <v>103</v>
      </c>
      <c r="T953" s="53" t="s">
        <v>3377</v>
      </c>
      <c r="U953" s="11" t="s">
        <v>3334</v>
      </c>
      <c r="V953" s="53" t="s">
        <v>3377</v>
      </c>
      <c r="W953" s="1" t="s">
        <v>3378</v>
      </c>
      <c r="X953" s="27">
        <v>41810</v>
      </c>
      <c r="Y953" s="1" t="s">
        <v>3336</v>
      </c>
    </row>
    <row r="954" spans="1:25">
      <c r="A954" s="17">
        <v>1</v>
      </c>
      <c r="B954" s="1" t="s">
        <v>758</v>
      </c>
      <c r="C954" s="1" t="s">
        <v>2525</v>
      </c>
      <c r="D954" s="1">
        <v>15467192</v>
      </c>
      <c r="E954" s="16">
        <v>7</v>
      </c>
      <c r="F954" s="1" t="s">
        <v>3331</v>
      </c>
      <c r="G954" s="1" t="s">
        <v>3332</v>
      </c>
      <c r="H954" s="23">
        <f t="shared" si="31"/>
        <v>3</v>
      </c>
      <c r="I954" s="23"/>
      <c r="J954" s="23">
        <v>0</v>
      </c>
      <c r="K954" s="23">
        <v>0</v>
      </c>
      <c r="L954" s="77">
        <v>71970</v>
      </c>
      <c r="M954" s="62"/>
      <c r="N954" s="27">
        <v>41802</v>
      </c>
      <c r="O954" s="27">
        <v>41806</v>
      </c>
      <c r="P954" s="27">
        <f t="shared" si="30"/>
        <v>41808</v>
      </c>
      <c r="Q954" s="42">
        <f t="shared" si="28"/>
        <v>3</v>
      </c>
      <c r="R954" s="1" t="s">
        <v>4495</v>
      </c>
      <c r="S954" s="1">
        <v>1873</v>
      </c>
      <c r="T954" s="1" t="s">
        <v>3365</v>
      </c>
      <c r="U954" s="11" t="s">
        <v>3334</v>
      </c>
      <c r="V954" s="1" t="s">
        <v>3365</v>
      </c>
      <c r="W954" s="1" t="s">
        <v>3366</v>
      </c>
      <c r="X954" s="27">
        <v>41808</v>
      </c>
      <c r="Y954" s="1" t="s">
        <v>3336</v>
      </c>
    </row>
    <row r="955" spans="1:25">
      <c r="A955" s="17">
        <v>1</v>
      </c>
      <c r="B955" s="1" t="s">
        <v>759</v>
      </c>
      <c r="C955" s="1" t="s">
        <v>2526</v>
      </c>
      <c r="D955" s="1">
        <v>10960479</v>
      </c>
      <c r="E955" s="16">
        <v>7</v>
      </c>
      <c r="F955" s="1" t="s">
        <v>3331</v>
      </c>
      <c r="G955" s="1" t="s">
        <v>3332</v>
      </c>
      <c r="H955" s="23">
        <f t="shared" si="31"/>
        <v>3</v>
      </c>
      <c r="I955" s="23"/>
      <c r="J955" s="23">
        <v>0</v>
      </c>
      <c r="K955" s="23">
        <v>0</v>
      </c>
      <c r="L955" s="77">
        <v>71970</v>
      </c>
      <c r="M955" s="62"/>
      <c r="N955" s="27">
        <v>41802</v>
      </c>
      <c r="O955" s="27">
        <v>41806</v>
      </c>
      <c r="P955" s="27">
        <f t="shared" si="30"/>
        <v>41808</v>
      </c>
      <c r="Q955" s="42">
        <f t="shared" si="28"/>
        <v>3</v>
      </c>
      <c r="R955" s="1" t="s">
        <v>4496</v>
      </c>
      <c r="S955" s="1">
        <v>2150</v>
      </c>
      <c r="T955" s="51" t="s">
        <v>3431</v>
      </c>
      <c r="U955" s="51" t="s">
        <v>3431</v>
      </c>
      <c r="V955" s="51" t="s">
        <v>3431</v>
      </c>
      <c r="W955" s="1" t="s">
        <v>3432</v>
      </c>
      <c r="X955" s="27">
        <v>41808</v>
      </c>
      <c r="Y955" s="1" t="s">
        <v>3336</v>
      </c>
    </row>
    <row r="956" spans="1:25">
      <c r="A956" s="17">
        <v>1</v>
      </c>
      <c r="B956" s="1" t="s">
        <v>760</v>
      </c>
      <c r="C956" s="1" t="s">
        <v>2527</v>
      </c>
      <c r="D956" s="1">
        <v>13455743</v>
      </c>
      <c r="E956" s="16">
        <v>5</v>
      </c>
      <c r="F956" s="1" t="s">
        <v>3331</v>
      </c>
      <c r="G956" s="1" t="s">
        <v>3332</v>
      </c>
      <c r="H956" s="23">
        <f t="shared" si="31"/>
        <v>3</v>
      </c>
      <c r="I956" s="23"/>
      <c r="J956" s="23">
        <v>0</v>
      </c>
      <c r="K956" s="23">
        <v>0</v>
      </c>
      <c r="L956" s="77">
        <v>71970</v>
      </c>
      <c r="M956" s="62"/>
      <c r="N956" s="27">
        <v>41802</v>
      </c>
      <c r="O956" s="27">
        <v>41806</v>
      </c>
      <c r="P956" s="27">
        <f t="shared" si="30"/>
        <v>41808</v>
      </c>
      <c r="Q956" s="42">
        <f t="shared" si="28"/>
        <v>3</v>
      </c>
      <c r="R956" s="1" t="s">
        <v>4497</v>
      </c>
      <c r="S956" s="1">
        <v>281</v>
      </c>
      <c r="T956" s="1" t="s">
        <v>3751</v>
      </c>
      <c r="U956" s="1" t="s">
        <v>4309</v>
      </c>
      <c r="V956" s="1" t="s">
        <v>3751</v>
      </c>
      <c r="W956" s="1" t="s">
        <v>4310</v>
      </c>
      <c r="X956" s="27">
        <v>41808</v>
      </c>
      <c r="Y956" s="1" t="s">
        <v>3336</v>
      </c>
    </row>
    <row r="957" spans="1:25">
      <c r="A957" s="17">
        <v>1</v>
      </c>
      <c r="B957" s="1" t="s">
        <v>761</v>
      </c>
      <c r="C957" s="1" t="s">
        <v>2528</v>
      </c>
      <c r="D957" s="1">
        <v>15261344</v>
      </c>
      <c r="E957" s="16" t="s">
        <v>3319</v>
      </c>
      <c r="F957" s="1" t="s">
        <v>3331</v>
      </c>
      <c r="G957" s="1" t="s">
        <v>3337</v>
      </c>
      <c r="H957" s="23">
        <f t="shared" si="31"/>
        <v>3</v>
      </c>
      <c r="I957" s="23"/>
      <c r="J957" s="23">
        <v>0</v>
      </c>
      <c r="K957" s="23">
        <v>0</v>
      </c>
      <c r="L957" s="77">
        <v>71979</v>
      </c>
      <c r="M957" s="62"/>
      <c r="N957" s="27">
        <v>41802</v>
      </c>
      <c r="O957" s="27">
        <v>41807</v>
      </c>
      <c r="P957" s="27">
        <f t="shared" si="30"/>
        <v>41809</v>
      </c>
      <c r="Q957" s="42">
        <f t="shared" si="28"/>
        <v>2</v>
      </c>
      <c r="R957" s="1" t="s">
        <v>4498</v>
      </c>
      <c r="S957" s="1">
        <v>1550</v>
      </c>
      <c r="T957" s="1" t="s">
        <v>3358</v>
      </c>
      <c r="U957" s="11" t="s">
        <v>3334</v>
      </c>
      <c r="V957" s="11" t="s">
        <v>3358</v>
      </c>
      <c r="W957" s="1" t="s">
        <v>3335</v>
      </c>
      <c r="X957" s="27">
        <v>41808</v>
      </c>
      <c r="Y957" s="1" t="s">
        <v>3336</v>
      </c>
    </row>
    <row r="958" spans="1:25">
      <c r="A958" s="17">
        <v>1</v>
      </c>
      <c r="B958" s="1" t="s">
        <v>762</v>
      </c>
      <c r="C958" s="1" t="s">
        <v>2529</v>
      </c>
      <c r="D958" s="1">
        <v>10810582</v>
      </c>
      <c r="E958" s="16">
        <v>8</v>
      </c>
      <c r="F958" s="1" t="s">
        <v>3331</v>
      </c>
      <c r="G958" s="1" t="s">
        <v>3337</v>
      </c>
      <c r="H958" s="23">
        <f t="shared" si="31"/>
        <v>3</v>
      </c>
      <c r="I958" s="23"/>
      <c r="J958" s="23">
        <v>0</v>
      </c>
      <c r="K958" s="23">
        <v>0</v>
      </c>
      <c r="L958" s="77">
        <v>71985</v>
      </c>
      <c r="M958" s="62"/>
      <c r="N958" s="27">
        <v>41802</v>
      </c>
      <c r="O958" s="27">
        <v>41808</v>
      </c>
      <c r="P958" s="27">
        <f t="shared" si="30"/>
        <v>41810</v>
      </c>
      <c r="Q958" s="42">
        <f t="shared" si="28"/>
        <v>3</v>
      </c>
      <c r="R958" s="1" t="s">
        <v>4499</v>
      </c>
      <c r="S958" s="1">
        <v>1421</v>
      </c>
      <c r="T958" s="1" t="s">
        <v>3461</v>
      </c>
      <c r="U958" s="1" t="s">
        <v>3462</v>
      </c>
      <c r="V958" s="1" t="s">
        <v>3461</v>
      </c>
      <c r="W958" s="1" t="s">
        <v>3350</v>
      </c>
      <c r="X958" s="27">
        <v>41810</v>
      </c>
      <c r="Y958" s="1" t="s">
        <v>3336</v>
      </c>
    </row>
    <row r="959" spans="1:25">
      <c r="A959" s="17">
        <v>1</v>
      </c>
      <c r="B959" s="1" t="s">
        <v>763</v>
      </c>
      <c r="C959" s="1" t="s">
        <v>2530</v>
      </c>
      <c r="D959" s="1">
        <v>6470111</v>
      </c>
      <c r="E959" s="16">
        <v>4</v>
      </c>
      <c r="F959" s="1" t="s">
        <v>3331</v>
      </c>
      <c r="G959" s="1" t="s">
        <v>3332</v>
      </c>
      <c r="H959" s="23">
        <f t="shared" si="31"/>
        <v>3</v>
      </c>
      <c r="I959" s="23"/>
      <c r="J959" s="23">
        <v>0</v>
      </c>
      <c r="K959" s="23">
        <v>0</v>
      </c>
      <c r="L959" s="77">
        <v>71949</v>
      </c>
      <c r="M959" s="62"/>
      <c r="N959" s="27">
        <v>41802</v>
      </c>
      <c r="O959" s="27">
        <v>41803</v>
      </c>
      <c r="P959" s="27">
        <f t="shared" si="30"/>
        <v>41805</v>
      </c>
      <c r="Q959" s="42">
        <f t="shared" si="28"/>
        <v>2</v>
      </c>
      <c r="R959" s="1" t="s">
        <v>4500</v>
      </c>
      <c r="S959" s="1">
        <v>1147</v>
      </c>
      <c r="T959" s="1" t="s">
        <v>3751</v>
      </c>
      <c r="U959" s="1" t="s">
        <v>4309</v>
      </c>
      <c r="V959" s="1" t="s">
        <v>3751</v>
      </c>
      <c r="W959" s="1" t="s">
        <v>4310</v>
      </c>
      <c r="X959" s="27">
        <v>41806</v>
      </c>
      <c r="Y959" s="1" t="s">
        <v>3336</v>
      </c>
    </row>
    <row r="960" spans="1:25">
      <c r="A960" s="17">
        <v>1</v>
      </c>
      <c r="B960" s="1" t="s">
        <v>764</v>
      </c>
      <c r="C960" s="1" t="s">
        <v>2531</v>
      </c>
      <c r="D960" s="1">
        <v>17028912</v>
      </c>
      <c r="E960" s="16">
        <v>9</v>
      </c>
      <c r="F960" s="1" t="s">
        <v>3331</v>
      </c>
      <c r="G960" s="1" t="s">
        <v>3332</v>
      </c>
      <c r="H960" s="23">
        <f t="shared" si="31"/>
        <v>3</v>
      </c>
      <c r="I960" s="23"/>
      <c r="J960" s="23">
        <v>0</v>
      </c>
      <c r="K960" s="23">
        <v>0</v>
      </c>
      <c r="L960" s="62"/>
      <c r="M960" s="62"/>
      <c r="N960" s="27">
        <v>41806</v>
      </c>
      <c r="O960" s="27"/>
      <c r="P960" s="27">
        <f t="shared" si="30"/>
        <v>2</v>
      </c>
      <c r="Q960" s="42">
        <f t="shared" si="28"/>
        <v>0</v>
      </c>
      <c r="R960" s="1" t="s">
        <v>4501</v>
      </c>
      <c r="S960" s="1">
        <v>1279</v>
      </c>
      <c r="T960" s="1" t="s">
        <v>3400</v>
      </c>
      <c r="U960" s="1" t="s">
        <v>3354</v>
      </c>
      <c r="V960" s="1" t="s">
        <v>3400</v>
      </c>
      <c r="W960" s="1" t="s">
        <v>3355</v>
      </c>
      <c r="X960" s="1"/>
      <c r="Y960" s="1" t="s">
        <v>3405</v>
      </c>
    </row>
    <row r="961" spans="1:25">
      <c r="A961" s="17">
        <v>1</v>
      </c>
      <c r="B961" s="1" t="s">
        <v>765</v>
      </c>
      <c r="C961" s="1" t="s">
        <v>2532</v>
      </c>
      <c r="D961" s="1">
        <v>10775301</v>
      </c>
      <c r="E961" s="16" t="s">
        <v>3319</v>
      </c>
      <c r="F961" s="1" t="s">
        <v>3331</v>
      </c>
      <c r="G961" s="1" t="s">
        <v>3332</v>
      </c>
      <c r="H961" s="23">
        <f t="shared" si="31"/>
        <v>3</v>
      </c>
      <c r="I961" s="23"/>
      <c r="J961" s="23">
        <v>0</v>
      </c>
      <c r="K961" s="23">
        <v>0</v>
      </c>
      <c r="L961" s="77">
        <v>71979</v>
      </c>
      <c r="M961" s="62"/>
      <c r="N961" s="27">
        <v>41806</v>
      </c>
      <c r="O961" s="27">
        <v>41807</v>
      </c>
      <c r="P961" s="27">
        <f t="shared" si="30"/>
        <v>41809</v>
      </c>
      <c r="Q961" s="42">
        <f t="shared" si="28"/>
        <v>-42</v>
      </c>
      <c r="R961" s="1" t="s">
        <v>4502</v>
      </c>
      <c r="S961" s="1">
        <v>59</v>
      </c>
      <c r="T961" s="1" t="s">
        <v>3751</v>
      </c>
      <c r="U961" s="1" t="s">
        <v>4309</v>
      </c>
      <c r="V961" s="1" t="s">
        <v>3751</v>
      </c>
      <c r="W961" s="1" t="s">
        <v>4310</v>
      </c>
      <c r="X961" s="27">
        <v>41749</v>
      </c>
      <c r="Y961" s="1" t="s">
        <v>3336</v>
      </c>
    </row>
    <row r="962" spans="1:25">
      <c r="A962" s="17">
        <v>1</v>
      </c>
      <c r="B962" s="1" t="s">
        <v>766</v>
      </c>
      <c r="C962" s="1" t="s">
        <v>2533</v>
      </c>
      <c r="D962" s="1">
        <v>13663533</v>
      </c>
      <c r="E962" s="16">
        <v>6</v>
      </c>
      <c r="F962" s="1" t="s">
        <v>3331</v>
      </c>
      <c r="G962" s="1" t="s">
        <v>3332</v>
      </c>
      <c r="H962" s="23">
        <f t="shared" si="31"/>
        <v>3</v>
      </c>
      <c r="I962" s="23"/>
      <c r="J962" s="23">
        <v>0</v>
      </c>
      <c r="K962" s="23">
        <v>0</v>
      </c>
      <c r="L962" s="77">
        <v>71991</v>
      </c>
      <c r="M962" s="62"/>
      <c r="N962" s="27">
        <v>41806</v>
      </c>
      <c r="O962" s="27">
        <v>41809</v>
      </c>
      <c r="P962" s="27">
        <f t="shared" si="30"/>
        <v>41811</v>
      </c>
      <c r="Q962" s="42">
        <f t="shared" si="28"/>
        <v>4</v>
      </c>
      <c r="R962" s="1" t="s">
        <v>4503</v>
      </c>
      <c r="S962" s="1">
        <v>177</v>
      </c>
      <c r="T962" s="1" t="s">
        <v>3334</v>
      </c>
      <c r="U962" s="1" t="s">
        <v>3344</v>
      </c>
      <c r="V962" s="1" t="s">
        <v>3334</v>
      </c>
      <c r="W962" s="1" t="s">
        <v>3345</v>
      </c>
      <c r="X962" s="27">
        <v>41814</v>
      </c>
      <c r="Y962" s="1" t="s">
        <v>3336</v>
      </c>
    </row>
    <row r="963" spans="1:25">
      <c r="A963" s="17">
        <v>1</v>
      </c>
      <c r="B963" s="1" t="s">
        <v>767</v>
      </c>
      <c r="C963" s="1" t="s">
        <v>2534</v>
      </c>
      <c r="D963" s="1">
        <v>13837782</v>
      </c>
      <c r="E963" s="16">
        <v>2</v>
      </c>
      <c r="F963" s="1" t="s">
        <v>3331</v>
      </c>
      <c r="G963" s="1" t="s">
        <v>3337</v>
      </c>
      <c r="H963" s="23">
        <v>3</v>
      </c>
      <c r="I963" s="23"/>
      <c r="J963" s="23">
        <v>0</v>
      </c>
      <c r="K963" s="23">
        <v>0</v>
      </c>
      <c r="L963" s="77">
        <v>71991</v>
      </c>
      <c r="M963" s="62"/>
      <c r="N963" s="27">
        <v>41806</v>
      </c>
      <c r="O963" s="27">
        <v>41809</v>
      </c>
      <c r="P963" s="27">
        <f t="shared" si="30"/>
        <v>41811</v>
      </c>
      <c r="Q963" s="42">
        <f t="shared" si="28"/>
        <v>2</v>
      </c>
      <c r="R963" s="1" t="s">
        <v>4504</v>
      </c>
      <c r="S963" s="1">
        <v>297</v>
      </c>
      <c r="T963" s="1" t="s">
        <v>3334</v>
      </c>
      <c r="U963" s="1" t="s">
        <v>3344</v>
      </c>
      <c r="V963" s="1" t="s">
        <v>3334</v>
      </c>
      <c r="W963" s="1" t="s">
        <v>3716</v>
      </c>
      <c r="X963" s="27">
        <v>41810</v>
      </c>
      <c r="Y963" s="1" t="s">
        <v>3336</v>
      </c>
    </row>
    <row r="964" spans="1:25">
      <c r="A964" s="17">
        <v>1</v>
      </c>
      <c r="B964" s="1" t="s">
        <v>768</v>
      </c>
      <c r="C964" s="1" t="s">
        <v>2535</v>
      </c>
      <c r="D964" s="1">
        <v>11818650</v>
      </c>
      <c r="E964" s="16">
        <v>8</v>
      </c>
      <c r="F964" s="1" t="s">
        <v>3331</v>
      </c>
      <c r="G964" s="1" t="s">
        <v>3332</v>
      </c>
      <c r="H964" s="23">
        <f>3+J964</f>
        <v>3</v>
      </c>
      <c r="I964" s="23"/>
      <c r="J964" s="23">
        <v>0</v>
      </c>
      <c r="K964" s="23">
        <v>0</v>
      </c>
      <c r="L964" s="77">
        <v>71991</v>
      </c>
      <c r="M964" s="62"/>
      <c r="N964" s="27">
        <v>41806</v>
      </c>
      <c r="O964" s="27">
        <v>41809</v>
      </c>
      <c r="P964" s="27">
        <f t="shared" si="30"/>
        <v>41811</v>
      </c>
      <c r="Q964" s="42">
        <f t="shared" si="28"/>
        <v>2</v>
      </c>
      <c r="R964" s="1" t="s">
        <v>4505</v>
      </c>
      <c r="S964" s="1">
        <v>1568</v>
      </c>
      <c r="T964" s="51" t="s">
        <v>3431</v>
      </c>
      <c r="U964" s="51" t="s">
        <v>3431</v>
      </c>
      <c r="V964" s="51" t="s">
        <v>3431</v>
      </c>
      <c r="W964" s="1" t="s">
        <v>3432</v>
      </c>
      <c r="X964" s="27">
        <v>41810</v>
      </c>
      <c r="Y964" s="1" t="s">
        <v>3336</v>
      </c>
    </row>
    <row r="965" spans="1:25">
      <c r="A965" s="17">
        <v>1</v>
      </c>
      <c r="B965" s="1" t="s">
        <v>769</v>
      </c>
      <c r="C965" s="1" t="s">
        <v>2536</v>
      </c>
      <c r="D965" s="1">
        <v>9655966</v>
      </c>
      <c r="E965" s="16">
        <v>0</v>
      </c>
      <c r="F965" s="1" t="s">
        <v>3331</v>
      </c>
      <c r="G965" s="1" t="s">
        <v>3332</v>
      </c>
      <c r="H965" s="23">
        <f>3+J965</f>
        <v>3</v>
      </c>
      <c r="I965" s="23"/>
      <c r="J965" s="23">
        <v>0</v>
      </c>
      <c r="K965" s="23">
        <v>0</v>
      </c>
      <c r="L965" s="77">
        <v>71979</v>
      </c>
      <c r="M965" s="62"/>
      <c r="N965" s="27">
        <v>41806</v>
      </c>
      <c r="O965" s="27">
        <v>41807</v>
      </c>
      <c r="P965" s="27">
        <f t="shared" si="30"/>
        <v>41809</v>
      </c>
      <c r="Q965" s="42">
        <f t="shared" si="28"/>
        <v>-21</v>
      </c>
      <c r="R965" s="1" t="s">
        <v>4506</v>
      </c>
      <c r="S965" s="1">
        <v>2432</v>
      </c>
      <c r="T965" s="1" t="s">
        <v>3576</v>
      </c>
      <c r="U965" s="1" t="s">
        <v>3364</v>
      </c>
      <c r="V965" s="1" t="s">
        <v>3576</v>
      </c>
      <c r="W965" s="1" t="s">
        <v>3378</v>
      </c>
      <c r="X965" s="27">
        <v>41779</v>
      </c>
      <c r="Y965" s="1" t="s">
        <v>3336</v>
      </c>
    </row>
    <row r="966" spans="1:25">
      <c r="A966" s="17">
        <v>1</v>
      </c>
      <c r="B966" s="1" t="s">
        <v>770</v>
      </c>
      <c r="C966" s="1" t="s">
        <v>2537</v>
      </c>
      <c r="D966" s="1">
        <v>13944906</v>
      </c>
      <c r="E966" s="16">
        <v>1</v>
      </c>
      <c r="F966" s="1" t="s">
        <v>3331</v>
      </c>
      <c r="G966" s="1" t="s">
        <v>3337</v>
      </c>
      <c r="H966" s="23">
        <f>3+J966</f>
        <v>3</v>
      </c>
      <c r="I966" s="23"/>
      <c r="J966" s="23">
        <v>0</v>
      </c>
      <c r="K966" s="23">
        <v>0</v>
      </c>
      <c r="L966" s="77">
        <v>72078</v>
      </c>
      <c r="M966" s="62"/>
      <c r="N966" s="27">
        <v>41806</v>
      </c>
      <c r="O966" s="27">
        <v>41821</v>
      </c>
      <c r="P966" s="27">
        <f t="shared" si="30"/>
        <v>41823</v>
      </c>
      <c r="Q966" s="42">
        <f t="shared" si="28"/>
        <v>1</v>
      </c>
      <c r="R966" s="1" t="s">
        <v>4507</v>
      </c>
      <c r="S966" s="1">
        <v>2954</v>
      </c>
      <c r="T966" s="1" t="s">
        <v>3484</v>
      </c>
      <c r="U966" s="1" t="s">
        <v>3364</v>
      </c>
      <c r="V966" s="1" t="s">
        <v>3484</v>
      </c>
      <c r="W966" s="1" t="s">
        <v>3335</v>
      </c>
      <c r="X966" s="27">
        <v>41821</v>
      </c>
      <c r="Y966" s="1" t="s">
        <v>3336</v>
      </c>
    </row>
    <row r="967" spans="1:25">
      <c r="A967" s="17">
        <v>1</v>
      </c>
      <c r="B967" s="1" t="s">
        <v>771</v>
      </c>
      <c r="C967" s="1" t="s">
        <v>2538</v>
      </c>
      <c r="D967" s="1">
        <v>9606927</v>
      </c>
      <c r="E967" s="16">
        <v>8</v>
      </c>
      <c r="F967" s="1" t="s">
        <v>3331</v>
      </c>
      <c r="G967" s="1" t="s">
        <v>3337</v>
      </c>
      <c r="H967" s="23">
        <f>3+J967</f>
        <v>3</v>
      </c>
      <c r="I967" s="23"/>
      <c r="J967" s="23">
        <v>0</v>
      </c>
      <c r="K967" s="23">
        <v>0</v>
      </c>
      <c r="L967" s="62"/>
      <c r="M967" s="62"/>
      <c r="N967" s="27">
        <v>41806</v>
      </c>
      <c r="O967" s="27"/>
      <c r="P967" s="27">
        <f t="shared" si="30"/>
        <v>2</v>
      </c>
      <c r="Q967" s="42">
        <f t="shared" si="28"/>
        <v>0</v>
      </c>
      <c r="R967" s="1" t="s">
        <v>4508</v>
      </c>
      <c r="S967" s="1">
        <v>960</v>
      </c>
      <c r="T967" s="1" t="s">
        <v>3340</v>
      </c>
      <c r="U967" s="1"/>
      <c r="V967" s="1" t="s">
        <v>3340</v>
      </c>
      <c r="W967" s="1" t="s">
        <v>3385</v>
      </c>
      <c r="X967" s="1"/>
      <c r="Y967" s="1" t="s">
        <v>3405</v>
      </c>
    </row>
    <row r="968" spans="1:25">
      <c r="A968" s="17">
        <v>1</v>
      </c>
      <c r="B968" s="1" t="s">
        <v>772</v>
      </c>
      <c r="C968" s="1" t="s">
        <v>2539</v>
      </c>
      <c r="D968" s="1">
        <v>9898182</v>
      </c>
      <c r="E968" s="16">
        <v>9</v>
      </c>
      <c r="F968" s="1" t="s">
        <v>3331</v>
      </c>
      <c r="G968" s="1" t="s">
        <v>3332</v>
      </c>
      <c r="H968" s="23">
        <v>3</v>
      </c>
      <c r="I968" s="23"/>
      <c r="J968" s="23">
        <v>0</v>
      </c>
      <c r="K968" s="23">
        <v>0</v>
      </c>
      <c r="L968" s="77">
        <v>72048</v>
      </c>
      <c r="M968" s="62"/>
      <c r="N968" s="27">
        <v>41807</v>
      </c>
      <c r="O968" s="27">
        <v>41817</v>
      </c>
      <c r="P968" s="27">
        <f t="shared" si="30"/>
        <v>41819</v>
      </c>
      <c r="Q968" s="42">
        <f t="shared" si="28"/>
        <v>1</v>
      </c>
      <c r="R968" s="1" t="s">
        <v>4509</v>
      </c>
      <c r="S968" s="1">
        <v>7865</v>
      </c>
      <c r="T968" s="51" t="s">
        <v>3340</v>
      </c>
      <c r="U968" s="8" t="s">
        <v>3334</v>
      </c>
      <c r="V968" s="8" t="s">
        <v>3340</v>
      </c>
      <c r="W968" s="1" t="s">
        <v>3341</v>
      </c>
      <c r="X968" s="27">
        <v>41817</v>
      </c>
      <c r="Y968" s="1" t="s">
        <v>3336</v>
      </c>
    </row>
    <row r="969" spans="1:25">
      <c r="A969" s="17">
        <v>1</v>
      </c>
      <c r="B969" s="1" t="s">
        <v>773</v>
      </c>
      <c r="C969" s="1" t="s">
        <v>2540</v>
      </c>
      <c r="D969" s="1">
        <v>9126331</v>
      </c>
      <c r="E969" s="16">
        <v>9</v>
      </c>
      <c r="F969" s="1" t="s">
        <v>3331</v>
      </c>
      <c r="G969" s="1" t="s">
        <v>3332</v>
      </c>
      <c r="H969" s="23">
        <f>3+J969</f>
        <v>3</v>
      </c>
      <c r="I969" s="23"/>
      <c r="J969" s="23">
        <v>0</v>
      </c>
      <c r="K969" s="23">
        <v>0</v>
      </c>
      <c r="L969" s="77">
        <v>72048</v>
      </c>
      <c r="M969" s="62"/>
      <c r="N969" s="27">
        <v>41807</v>
      </c>
      <c r="O969" s="27">
        <v>41817</v>
      </c>
      <c r="P969" s="27">
        <f t="shared" si="30"/>
        <v>41819</v>
      </c>
      <c r="Q969" s="42">
        <f t="shared" si="28"/>
        <v>-8</v>
      </c>
      <c r="R969" s="1" t="s">
        <v>4510</v>
      </c>
      <c r="S969" s="1">
        <v>6053</v>
      </c>
      <c r="T969" s="1" t="s">
        <v>3390</v>
      </c>
      <c r="U969" s="1" t="s">
        <v>3364</v>
      </c>
      <c r="V969" s="1" t="s">
        <v>3390</v>
      </c>
      <c r="W969" s="1" t="s">
        <v>3378</v>
      </c>
      <c r="X969" s="27">
        <v>41808</v>
      </c>
      <c r="Y969" s="1" t="s">
        <v>3336</v>
      </c>
    </row>
    <row r="970" spans="1:25">
      <c r="A970" s="17">
        <v>1</v>
      </c>
      <c r="B970" s="1" t="s">
        <v>774</v>
      </c>
      <c r="C970" s="1" t="s">
        <v>2541</v>
      </c>
      <c r="D970" s="1">
        <v>5783830</v>
      </c>
      <c r="E970" s="16">
        <v>2</v>
      </c>
      <c r="F970" s="1" t="s">
        <v>3331</v>
      </c>
      <c r="G970" s="1" t="s">
        <v>3337</v>
      </c>
      <c r="H970" s="23">
        <f>3+J970</f>
        <v>3</v>
      </c>
      <c r="I970" s="23"/>
      <c r="J970" s="23">
        <v>0</v>
      </c>
      <c r="K970" s="23">
        <v>0</v>
      </c>
      <c r="L970" s="77">
        <v>71970</v>
      </c>
      <c r="M970" s="62"/>
      <c r="N970" s="27">
        <v>41807</v>
      </c>
      <c r="O970" s="27">
        <v>41806</v>
      </c>
      <c r="P970" s="27">
        <f t="shared" ref="P970:P977" si="32">O970+2</f>
        <v>41808</v>
      </c>
      <c r="Q970" s="42">
        <f t="shared" si="28"/>
        <v>10</v>
      </c>
      <c r="R970" s="1" t="s">
        <v>4511</v>
      </c>
      <c r="S970" s="1">
        <v>1757</v>
      </c>
      <c r="T970" s="1" t="s">
        <v>3334</v>
      </c>
      <c r="U970" s="1" t="s">
        <v>4512</v>
      </c>
      <c r="V970" s="1" t="s">
        <v>3334</v>
      </c>
      <c r="W970" s="1" t="s">
        <v>3716</v>
      </c>
      <c r="X970" s="27">
        <v>41817</v>
      </c>
      <c r="Y970" s="1" t="s">
        <v>3336</v>
      </c>
    </row>
    <row r="971" spans="1:25">
      <c r="A971" s="17">
        <v>1</v>
      </c>
      <c r="B971" s="1" t="s">
        <v>775</v>
      </c>
      <c r="C971" s="1" t="s">
        <v>2542</v>
      </c>
      <c r="D971" s="1">
        <v>12982833</v>
      </c>
      <c r="E971" s="16">
        <v>1</v>
      </c>
      <c r="F971" s="1" t="s">
        <v>3331</v>
      </c>
      <c r="G971" s="1" t="s">
        <v>3332</v>
      </c>
      <c r="H971" s="23">
        <f>3+J971</f>
        <v>3</v>
      </c>
      <c r="I971" s="23"/>
      <c r="J971" s="23">
        <v>0</v>
      </c>
      <c r="K971" s="23">
        <v>0</v>
      </c>
      <c r="L971" s="77">
        <v>72021</v>
      </c>
      <c r="M971" s="62"/>
      <c r="N971" s="27">
        <v>41807</v>
      </c>
      <c r="O971" s="27">
        <v>41813</v>
      </c>
      <c r="P971" s="27">
        <f t="shared" si="32"/>
        <v>41815</v>
      </c>
      <c r="Q971" s="42">
        <f t="shared" si="28"/>
        <v>1</v>
      </c>
      <c r="R971" s="1" t="s">
        <v>4513</v>
      </c>
      <c r="S971" s="1">
        <v>18934</v>
      </c>
      <c r="T971" s="1" t="s">
        <v>4514</v>
      </c>
      <c r="U971" s="1" t="s">
        <v>3334</v>
      </c>
      <c r="V971" s="1" t="s">
        <v>3636</v>
      </c>
      <c r="W971" s="1" t="s">
        <v>3534</v>
      </c>
      <c r="X971" s="27">
        <v>41813</v>
      </c>
      <c r="Y971" s="1" t="s">
        <v>3336</v>
      </c>
    </row>
    <row r="972" spans="1:25">
      <c r="A972" s="17">
        <v>1</v>
      </c>
      <c r="B972" s="1" t="s">
        <v>776</v>
      </c>
      <c r="C972" s="1" t="s">
        <v>2543</v>
      </c>
      <c r="D972" s="1">
        <v>8923502</v>
      </c>
      <c r="E972" s="16">
        <v>2</v>
      </c>
      <c r="F972" s="1" t="s">
        <v>3331</v>
      </c>
      <c r="G972" s="1" t="s">
        <v>3332</v>
      </c>
      <c r="H972" s="23">
        <f>3+J972</f>
        <v>3</v>
      </c>
      <c r="I972" s="23"/>
      <c r="J972" s="23">
        <v>0</v>
      </c>
      <c r="K972" s="23">
        <v>0</v>
      </c>
      <c r="L972" s="77">
        <v>72021</v>
      </c>
      <c r="M972" s="62"/>
      <c r="N972" s="27">
        <v>41808</v>
      </c>
      <c r="O972" s="27">
        <v>41782</v>
      </c>
      <c r="P972" s="27">
        <f t="shared" si="32"/>
        <v>41784</v>
      </c>
      <c r="Q972" s="42">
        <f t="shared" si="28"/>
        <v>24</v>
      </c>
      <c r="R972" s="1" t="s">
        <v>4515</v>
      </c>
      <c r="S972" s="1">
        <v>1274</v>
      </c>
      <c r="T972" s="1" t="s">
        <v>3751</v>
      </c>
      <c r="U972" s="1" t="s">
        <v>4516</v>
      </c>
      <c r="V972" s="1" t="s">
        <v>3751</v>
      </c>
      <c r="W972" s="1" t="s">
        <v>4310</v>
      </c>
      <c r="X972" s="27">
        <v>41815</v>
      </c>
      <c r="Y972" s="1" t="s">
        <v>3336</v>
      </c>
    </row>
    <row r="973" spans="1:25">
      <c r="A973" s="17">
        <v>1</v>
      </c>
      <c r="B973" s="1" t="s">
        <v>777</v>
      </c>
      <c r="C973" s="1" t="s">
        <v>2544</v>
      </c>
      <c r="D973" s="1">
        <v>13956108</v>
      </c>
      <c r="E973" s="16">
        <v>2</v>
      </c>
      <c r="F973" s="1" t="s">
        <v>3331</v>
      </c>
      <c r="G973" s="1" t="s">
        <v>3332</v>
      </c>
      <c r="H973" s="23">
        <v>3</v>
      </c>
      <c r="I973" s="23"/>
      <c r="J973" s="23">
        <v>0</v>
      </c>
      <c r="K973" s="23">
        <v>0</v>
      </c>
      <c r="L973" s="77">
        <v>72021</v>
      </c>
      <c r="M973" s="62"/>
      <c r="N973" s="27">
        <v>41808</v>
      </c>
      <c r="O973" s="27">
        <v>41813</v>
      </c>
      <c r="P973" s="27">
        <f t="shared" si="32"/>
        <v>41815</v>
      </c>
      <c r="Q973" s="42">
        <f t="shared" si="28"/>
        <v>1</v>
      </c>
      <c r="R973" s="1" t="s">
        <v>4517</v>
      </c>
      <c r="S973" s="1">
        <v>1420</v>
      </c>
      <c r="T973" s="51" t="s">
        <v>3431</v>
      </c>
      <c r="U973" s="51" t="s">
        <v>3431</v>
      </c>
      <c r="V973" s="51" t="s">
        <v>3431</v>
      </c>
      <c r="W973" s="1" t="s">
        <v>3432</v>
      </c>
      <c r="X973" s="27">
        <v>41813</v>
      </c>
      <c r="Y973" s="1" t="s">
        <v>3336</v>
      </c>
    </row>
    <row r="974" spans="1:25">
      <c r="A974" s="17">
        <v>1</v>
      </c>
      <c r="B974" s="1" t="s">
        <v>778</v>
      </c>
      <c r="C974" s="1" t="s">
        <v>2545</v>
      </c>
      <c r="D974" s="1">
        <v>12636173</v>
      </c>
      <c r="E974" s="16">
        <v>4</v>
      </c>
      <c r="F974" s="1" t="s">
        <v>3331</v>
      </c>
      <c r="G974" s="1" t="s">
        <v>3332</v>
      </c>
      <c r="H974" s="23">
        <f>3+J974</f>
        <v>3</v>
      </c>
      <c r="I974" s="23"/>
      <c r="J974" s="23">
        <v>0</v>
      </c>
      <c r="K974" s="23">
        <v>0</v>
      </c>
      <c r="L974" s="77">
        <v>72000</v>
      </c>
      <c r="M974" s="62"/>
      <c r="N974" s="27">
        <v>41808</v>
      </c>
      <c r="O974" s="27">
        <v>41810</v>
      </c>
      <c r="P974" s="27">
        <f t="shared" si="32"/>
        <v>41812</v>
      </c>
      <c r="Q974" s="42">
        <f t="shared" si="28"/>
        <v>2</v>
      </c>
      <c r="R974" s="1" t="s">
        <v>4518</v>
      </c>
      <c r="S974" s="1">
        <v>301</v>
      </c>
      <c r="T974" s="1" t="s">
        <v>3497</v>
      </c>
      <c r="U974" s="4" t="s">
        <v>3354</v>
      </c>
      <c r="V974" s="1" t="s">
        <v>3497</v>
      </c>
      <c r="W974" s="1" t="s">
        <v>4132</v>
      </c>
      <c r="X974" s="27">
        <v>41813</v>
      </c>
      <c r="Y974" s="1" t="s">
        <v>3336</v>
      </c>
    </row>
    <row r="975" spans="1:25">
      <c r="A975" s="17">
        <v>1</v>
      </c>
      <c r="B975" s="1" t="s">
        <v>779</v>
      </c>
      <c r="C975" s="1" t="s">
        <v>2546</v>
      </c>
      <c r="D975" s="1">
        <v>12157060</v>
      </c>
      <c r="E975" s="16">
        <v>2</v>
      </c>
      <c r="F975" s="1" t="s">
        <v>3331</v>
      </c>
      <c r="G975" s="1" t="s">
        <v>3337</v>
      </c>
      <c r="H975" s="23">
        <f>3+J975</f>
        <v>3</v>
      </c>
      <c r="I975" s="23"/>
      <c r="J975" s="23">
        <v>0</v>
      </c>
      <c r="K975" s="23">
        <v>0</v>
      </c>
      <c r="L975" s="77">
        <v>72021</v>
      </c>
      <c r="M975" s="62"/>
      <c r="N975" s="27">
        <v>41809</v>
      </c>
      <c r="O975" s="27">
        <v>41813</v>
      </c>
      <c r="P975" s="27">
        <f t="shared" si="32"/>
        <v>41815</v>
      </c>
      <c r="Q975" s="42">
        <f t="shared" si="28"/>
        <v>1</v>
      </c>
      <c r="R975" s="1" t="s">
        <v>4519</v>
      </c>
      <c r="S975" s="1">
        <v>1087</v>
      </c>
      <c r="T975" s="51" t="s">
        <v>3431</v>
      </c>
      <c r="U975" s="51" t="s">
        <v>3431</v>
      </c>
      <c r="V975" s="51" t="s">
        <v>3431</v>
      </c>
      <c r="W975" s="1" t="s">
        <v>3432</v>
      </c>
      <c r="X975" s="27">
        <v>41813</v>
      </c>
      <c r="Y975" s="1" t="s">
        <v>3336</v>
      </c>
    </row>
    <row r="976" spans="1:25">
      <c r="A976" s="17">
        <v>1</v>
      </c>
      <c r="B976" s="1" t="s">
        <v>780</v>
      </c>
      <c r="C976" s="1" t="s">
        <v>2547</v>
      </c>
      <c r="D976" s="1">
        <v>15348318</v>
      </c>
      <c r="E976" s="128">
        <v>3</v>
      </c>
      <c r="F976" s="1" t="s">
        <v>3331</v>
      </c>
      <c r="G976" s="1" t="s">
        <v>3337</v>
      </c>
      <c r="H976" s="23">
        <f>3+J976</f>
        <v>3</v>
      </c>
      <c r="I976" s="23"/>
      <c r="J976" s="23">
        <v>0</v>
      </c>
      <c r="K976" s="23">
        <v>0</v>
      </c>
      <c r="L976" s="77">
        <v>72021</v>
      </c>
      <c r="M976" s="62"/>
      <c r="N976" s="27">
        <v>41809</v>
      </c>
      <c r="O976" s="27">
        <v>41813</v>
      </c>
      <c r="P976" s="27">
        <f t="shared" si="32"/>
        <v>41815</v>
      </c>
      <c r="Q976" s="42">
        <f t="shared" si="28"/>
        <v>1</v>
      </c>
      <c r="R976" s="1" t="s">
        <v>4520</v>
      </c>
      <c r="S976" s="1">
        <v>3235</v>
      </c>
      <c r="T976" s="53" t="s">
        <v>3377</v>
      </c>
      <c r="U976" s="11" t="s">
        <v>3334</v>
      </c>
      <c r="V976" s="53" t="s">
        <v>3377</v>
      </c>
      <c r="W976" s="1" t="s">
        <v>3378</v>
      </c>
      <c r="X976" s="27">
        <v>41813</v>
      </c>
      <c r="Y976" s="1" t="s">
        <v>3336</v>
      </c>
    </row>
    <row r="977" spans="1:25">
      <c r="A977" s="17">
        <v>1</v>
      </c>
      <c r="B977" s="1" t="s">
        <v>781</v>
      </c>
      <c r="C977" s="1" t="s">
        <v>2548</v>
      </c>
      <c r="D977" s="1">
        <v>16151265</v>
      </c>
      <c r="E977" s="16">
        <v>6</v>
      </c>
      <c r="F977" s="1" t="s">
        <v>3331</v>
      </c>
      <c r="G977" s="1" t="s">
        <v>3337</v>
      </c>
      <c r="H977" s="23">
        <f>3+J977</f>
        <v>3</v>
      </c>
      <c r="I977" s="23"/>
      <c r="J977" s="23">
        <v>0</v>
      </c>
      <c r="K977" s="23">
        <v>0</v>
      </c>
      <c r="L977" s="77">
        <v>72021</v>
      </c>
      <c r="M977" s="62"/>
      <c r="N977" s="27">
        <v>41809</v>
      </c>
      <c r="O977" s="27">
        <v>41813</v>
      </c>
      <c r="P977" s="27">
        <f t="shared" si="32"/>
        <v>41815</v>
      </c>
      <c r="Q977" s="42">
        <f t="shared" si="28"/>
        <v>1</v>
      </c>
      <c r="R977" s="1" t="s">
        <v>4521</v>
      </c>
      <c r="S977" s="1">
        <v>557</v>
      </c>
      <c r="T977" s="1" t="s">
        <v>3334</v>
      </c>
      <c r="U977" s="1" t="s">
        <v>3349</v>
      </c>
      <c r="V977" s="1" t="s">
        <v>3334</v>
      </c>
      <c r="W977" s="1" t="s">
        <v>3716</v>
      </c>
      <c r="X977" s="27">
        <v>41813</v>
      </c>
      <c r="Y977" s="1" t="s">
        <v>3336</v>
      </c>
    </row>
    <row r="978" spans="1:25">
      <c r="A978" s="17">
        <v>1</v>
      </c>
      <c r="B978" s="1" t="s">
        <v>782</v>
      </c>
      <c r="C978" s="1" t="s">
        <v>2549</v>
      </c>
      <c r="D978" s="1">
        <v>13224441</v>
      </c>
      <c r="E978" s="16">
        <v>3</v>
      </c>
      <c r="F978" s="1" t="s">
        <v>3331</v>
      </c>
      <c r="G978" s="1" t="s">
        <v>3332</v>
      </c>
      <c r="H978" s="23">
        <v>3</v>
      </c>
      <c r="I978" s="23"/>
      <c r="J978" s="23">
        <v>0</v>
      </c>
      <c r="K978" s="23">
        <v>0</v>
      </c>
      <c r="L978" s="77">
        <v>72021</v>
      </c>
      <c r="M978" s="62"/>
      <c r="N978" s="27">
        <v>41810</v>
      </c>
      <c r="O978" s="27">
        <v>41847</v>
      </c>
      <c r="P978" s="27">
        <v>41817</v>
      </c>
      <c r="Q978" s="42">
        <f t="shared" si="28"/>
        <v>-21</v>
      </c>
      <c r="R978" s="1" t="s">
        <v>4522</v>
      </c>
      <c r="S978" s="1">
        <v>1360</v>
      </c>
      <c r="T978" s="1" t="s">
        <v>3992</v>
      </c>
      <c r="U978" s="1" t="s">
        <v>4523</v>
      </c>
      <c r="V978" s="1" t="s">
        <v>3992</v>
      </c>
      <c r="W978" s="1" t="s">
        <v>3993</v>
      </c>
      <c r="X978" s="27">
        <v>41817</v>
      </c>
      <c r="Y978" s="1" t="s">
        <v>3336</v>
      </c>
    </row>
    <row r="979" spans="1:25">
      <c r="A979" s="17">
        <v>1</v>
      </c>
      <c r="B979" s="1" t="s">
        <v>783</v>
      </c>
      <c r="C979" s="1" t="s">
        <v>2536</v>
      </c>
      <c r="D979" s="1">
        <v>9655966</v>
      </c>
      <c r="E979" s="16">
        <v>0</v>
      </c>
      <c r="F979" s="1" t="s">
        <v>3331</v>
      </c>
      <c r="G979" s="1" t="s">
        <v>3332</v>
      </c>
      <c r="H979" s="23">
        <f>3+J979</f>
        <v>3</v>
      </c>
      <c r="I979" s="23"/>
      <c r="J979" s="23">
        <v>0</v>
      </c>
      <c r="K979" s="23">
        <v>0</v>
      </c>
      <c r="L979" s="77">
        <v>72000</v>
      </c>
      <c r="M979" s="62"/>
      <c r="N979" s="27">
        <v>41810</v>
      </c>
      <c r="O979" s="27">
        <v>41810</v>
      </c>
      <c r="P979" s="27">
        <f t="shared" ref="P979:P993" si="33">O979+2</f>
        <v>41812</v>
      </c>
      <c r="Q979" s="42">
        <f t="shared" si="28"/>
        <v>5</v>
      </c>
      <c r="R979" s="1" t="s">
        <v>4524</v>
      </c>
      <c r="S979" s="1">
        <v>351</v>
      </c>
      <c r="T979" s="1" t="s">
        <v>3636</v>
      </c>
      <c r="U979" s="1" t="s">
        <v>3334</v>
      </c>
      <c r="V979" s="1" t="s">
        <v>3636</v>
      </c>
      <c r="W979" s="1" t="s">
        <v>3534</v>
      </c>
      <c r="X979" s="27">
        <v>41816</v>
      </c>
      <c r="Y979" s="1" t="s">
        <v>3336</v>
      </c>
    </row>
    <row r="980" spans="1:25">
      <c r="A980" s="17">
        <v>1</v>
      </c>
      <c r="B980" s="1" t="s">
        <v>784</v>
      </c>
      <c r="C980" s="1" t="s">
        <v>2550</v>
      </c>
      <c r="D980" s="1">
        <v>12664105</v>
      </c>
      <c r="E980" s="16">
        <v>2</v>
      </c>
      <c r="F980" s="1" t="s">
        <v>3331</v>
      </c>
      <c r="G980" s="1" t="s">
        <v>3332</v>
      </c>
      <c r="H980" s="23">
        <f>3+J980</f>
        <v>3</v>
      </c>
      <c r="I980" s="23"/>
      <c r="J980" s="23">
        <v>0</v>
      </c>
      <c r="K980" s="23">
        <v>0</v>
      </c>
      <c r="L980" s="77">
        <v>72036</v>
      </c>
      <c r="M980" s="62"/>
      <c r="N980" s="27">
        <v>41810</v>
      </c>
      <c r="O980" s="27">
        <v>41815</v>
      </c>
      <c r="P980" s="27">
        <f t="shared" si="33"/>
        <v>41817</v>
      </c>
      <c r="Q980" s="42">
        <f t="shared" si="28"/>
        <v>2</v>
      </c>
      <c r="R980" s="1" t="s">
        <v>4525</v>
      </c>
      <c r="S980" s="1">
        <v>5805</v>
      </c>
      <c r="T980" s="1" t="s">
        <v>3390</v>
      </c>
      <c r="U980" s="1" t="s">
        <v>3364</v>
      </c>
      <c r="V980" s="1" t="s">
        <v>3390</v>
      </c>
      <c r="W980" s="1" t="s">
        <v>3378</v>
      </c>
      <c r="X980" s="27">
        <v>41816</v>
      </c>
      <c r="Y980" s="1" t="s">
        <v>3336</v>
      </c>
    </row>
    <row r="981" spans="1:25">
      <c r="A981" s="17">
        <v>1</v>
      </c>
      <c r="B981" s="1" t="s">
        <v>785</v>
      </c>
      <c r="C981" s="1" t="s">
        <v>2551</v>
      </c>
      <c r="D981" s="1">
        <v>12145026</v>
      </c>
      <c r="E981" s="16">
        <v>7</v>
      </c>
      <c r="F981" s="1" t="s">
        <v>3331</v>
      </c>
      <c r="G981" s="1" t="s">
        <v>3332</v>
      </c>
      <c r="H981" s="23">
        <f>3+J981</f>
        <v>3</v>
      </c>
      <c r="I981" s="23"/>
      <c r="J981" s="23">
        <v>0</v>
      </c>
      <c r="K981" s="23">
        <v>0</v>
      </c>
      <c r="L981" s="77">
        <v>72021</v>
      </c>
      <c r="M981" s="62"/>
      <c r="N981" s="27">
        <v>41810</v>
      </c>
      <c r="O981" s="27">
        <v>41821</v>
      </c>
      <c r="P981" s="27">
        <f t="shared" si="33"/>
        <v>41823</v>
      </c>
      <c r="Q981" s="42">
        <f t="shared" si="28"/>
        <v>1</v>
      </c>
      <c r="R981" s="1" t="s">
        <v>4526</v>
      </c>
      <c r="S981" s="1">
        <v>1437</v>
      </c>
      <c r="T981" s="1" t="s">
        <v>3497</v>
      </c>
      <c r="U981" s="4" t="s">
        <v>3354</v>
      </c>
      <c r="V981" s="1" t="s">
        <v>3497</v>
      </c>
      <c r="W981" s="1" t="s">
        <v>4132</v>
      </c>
      <c r="X981" s="27">
        <v>41821</v>
      </c>
      <c r="Y981" s="1" t="s">
        <v>3336</v>
      </c>
    </row>
    <row r="982" spans="1:25">
      <c r="A982" s="17">
        <v>1</v>
      </c>
      <c r="B982" s="1" t="s">
        <v>786</v>
      </c>
      <c r="C982" s="1" t="s">
        <v>2552</v>
      </c>
      <c r="D982" s="1">
        <v>14113990</v>
      </c>
      <c r="E982" s="16">
        <v>8</v>
      </c>
      <c r="F982" s="1" t="s">
        <v>3331</v>
      </c>
      <c r="G982" s="1" t="s">
        <v>3332</v>
      </c>
      <c r="H982" s="23">
        <f>3+J982</f>
        <v>3</v>
      </c>
      <c r="I982" s="23"/>
      <c r="J982" s="23">
        <v>0</v>
      </c>
      <c r="K982" s="23">
        <v>0</v>
      </c>
      <c r="L982" s="77">
        <v>72021</v>
      </c>
      <c r="M982" s="62"/>
      <c r="N982" s="27">
        <v>41810</v>
      </c>
      <c r="O982" s="27">
        <v>41821</v>
      </c>
      <c r="P982" s="27">
        <f t="shared" si="33"/>
        <v>41823</v>
      </c>
      <c r="Q982" s="42">
        <f t="shared" si="28"/>
        <v>-6</v>
      </c>
      <c r="R982" s="1" t="s">
        <v>4527</v>
      </c>
      <c r="S982" s="1">
        <v>155</v>
      </c>
      <c r="T982" s="1" t="s">
        <v>3751</v>
      </c>
      <c r="U982" s="1" t="s">
        <v>3751</v>
      </c>
      <c r="V982" s="1" t="s">
        <v>3751</v>
      </c>
      <c r="W982" s="1" t="s">
        <v>4310</v>
      </c>
      <c r="X982" s="27">
        <v>41814</v>
      </c>
      <c r="Y982" s="1" t="s">
        <v>3336</v>
      </c>
    </row>
    <row r="983" spans="1:25">
      <c r="A983" s="17">
        <v>1</v>
      </c>
      <c r="B983" s="1" t="s">
        <v>787</v>
      </c>
      <c r="C983" s="1" t="s">
        <v>2553</v>
      </c>
      <c r="D983" s="1">
        <v>7848595</v>
      </c>
      <c r="E983" s="16">
        <v>7</v>
      </c>
      <c r="F983" s="1" t="s">
        <v>3331</v>
      </c>
      <c r="G983" s="1" t="s">
        <v>3337</v>
      </c>
      <c r="H983" s="23">
        <v>3</v>
      </c>
      <c r="I983" s="23"/>
      <c r="J983" s="23">
        <v>0</v>
      </c>
      <c r="K983" s="23">
        <v>0</v>
      </c>
      <c r="L983" s="77">
        <v>72027</v>
      </c>
      <c r="M983" s="62"/>
      <c r="N983" s="27">
        <v>41810</v>
      </c>
      <c r="O983" s="27">
        <v>41814</v>
      </c>
      <c r="P983" s="27">
        <f t="shared" si="33"/>
        <v>41816</v>
      </c>
      <c r="Q983" s="42">
        <f t="shared" si="28"/>
        <v>2</v>
      </c>
      <c r="R983" s="1" t="s">
        <v>4528</v>
      </c>
      <c r="S983" s="1">
        <v>5010</v>
      </c>
      <c r="T983" s="1" t="s">
        <v>3358</v>
      </c>
      <c r="U983" s="11" t="s">
        <v>3334</v>
      </c>
      <c r="V983" s="11" t="s">
        <v>3358</v>
      </c>
      <c r="W983" s="1" t="s">
        <v>3335</v>
      </c>
      <c r="X983" s="27">
        <v>41815</v>
      </c>
      <c r="Y983" s="1" t="s">
        <v>3336</v>
      </c>
    </row>
    <row r="984" spans="1:25">
      <c r="A984" s="17">
        <v>1</v>
      </c>
      <c r="B984" s="1" t="s">
        <v>788</v>
      </c>
      <c r="C984" s="1" t="s">
        <v>2554</v>
      </c>
      <c r="D984" s="1">
        <v>13698555</v>
      </c>
      <c r="E984" s="16">
        <v>8</v>
      </c>
      <c r="F984" s="1" t="s">
        <v>3331</v>
      </c>
      <c r="G984" s="1" t="s">
        <v>3332</v>
      </c>
      <c r="H984" s="23">
        <f>3+J984</f>
        <v>3</v>
      </c>
      <c r="I984" s="23"/>
      <c r="J984" s="23">
        <v>0</v>
      </c>
      <c r="K984" s="23">
        <v>0</v>
      </c>
      <c r="L984" s="77">
        <v>72048</v>
      </c>
      <c r="M984" s="62"/>
      <c r="N984" s="27">
        <v>41814</v>
      </c>
      <c r="O984" s="27">
        <v>41817</v>
      </c>
      <c r="P984" s="27">
        <f t="shared" si="33"/>
        <v>41819</v>
      </c>
      <c r="Q984" s="42">
        <f t="shared" ref="Q984:Q1047" si="34">NETWORKDAYS(O984,X984)</f>
        <v>1</v>
      </c>
      <c r="R984" s="1" t="s">
        <v>4529</v>
      </c>
      <c r="S984" s="1">
        <v>6297</v>
      </c>
      <c r="T984" s="1" t="s">
        <v>3390</v>
      </c>
      <c r="U984" s="1" t="s">
        <v>3364</v>
      </c>
      <c r="V984" s="1" t="s">
        <v>3390</v>
      </c>
      <c r="W984" s="1" t="s">
        <v>3378</v>
      </c>
      <c r="X984" s="27">
        <v>41817</v>
      </c>
      <c r="Y984" s="1" t="s">
        <v>3336</v>
      </c>
    </row>
    <row r="985" spans="1:25">
      <c r="A985" s="17">
        <v>1</v>
      </c>
      <c r="B985" s="1" t="s">
        <v>789</v>
      </c>
      <c r="C985" s="1" t="s">
        <v>2555</v>
      </c>
      <c r="D985" s="1">
        <v>6539269</v>
      </c>
      <c r="E985" s="16">
        <v>0</v>
      </c>
      <c r="F985" s="1" t="s">
        <v>3331</v>
      </c>
      <c r="G985" s="1" t="s">
        <v>3332</v>
      </c>
      <c r="H985" s="23">
        <f>3+J985</f>
        <v>3</v>
      </c>
      <c r="I985" s="23"/>
      <c r="J985" s="23">
        <v>0</v>
      </c>
      <c r="K985" s="23">
        <v>0</v>
      </c>
      <c r="L985" s="77">
        <v>72063</v>
      </c>
      <c r="M985" s="62"/>
      <c r="N985" s="27">
        <v>41814</v>
      </c>
      <c r="O985" s="27">
        <v>41819</v>
      </c>
      <c r="P985" s="27">
        <f t="shared" si="33"/>
        <v>41821</v>
      </c>
      <c r="Q985" s="42">
        <f t="shared" si="34"/>
        <v>2</v>
      </c>
      <c r="R985" s="1" t="s">
        <v>4530</v>
      </c>
      <c r="S985" s="1">
        <v>1483</v>
      </c>
      <c r="T985" s="51" t="s">
        <v>3431</v>
      </c>
      <c r="U985" s="51" t="s">
        <v>3431</v>
      </c>
      <c r="V985" s="51" t="s">
        <v>3431</v>
      </c>
      <c r="W985" s="1" t="s">
        <v>3432</v>
      </c>
      <c r="X985" s="27">
        <v>41821</v>
      </c>
      <c r="Y985" s="1" t="s">
        <v>3336</v>
      </c>
    </row>
    <row r="986" spans="1:25">
      <c r="A986" s="17">
        <v>1</v>
      </c>
      <c r="B986" s="1" t="s">
        <v>790</v>
      </c>
      <c r="C986" s="1" t="s">
        <v>2556</v>
      </c>
      <c r="D986" s="1">
        <v>76149044</v>
      </c>
      <c r="E986" s="16">
        <v>3</v>
      </c>
      <c r="F986" s="1" t="s">
        <v>3331</v>
      </c>
      <c r="G986" s="1" t="s">
        <v>4385</v>
      </c>
      <c r="H986" s="23">
        <f>3+J986</f>
        <v>3</v>
      </c>
      <c r="I986" s="23"/>
      <c r="J986" s="23">
        <v>0</v>
      </c>
      <c r="K986" s="23">
        <v>0</v>
      </c>
      <c r="L986" s="77">
        <v>72036</v>
      </c>
      <c r="M986" s="62"/>
      <c r="N986" s="27">
        <v>41814</v>
      </c>
      <c r="O986" s="27">
        <v>41815</v>
      </c>
      <c r="P986" s="27">
        <f t="shared" si="33"/>
        <v>41817</v>
      </c>
      <c r="Q986" s="42">
        <f t="shared" si="34"/>
        <v>1</v>
      </c>
      <c r="R986" s="1" t="s">
        <v>4531</v>
      </c>
      <c r="S986" s="1">
        <v>7730</v>
      </c>
      <c r="T986" s="1" t="s">
        <v>3358</v>
      </c>
      <c r="U986" s="11" t="s">
        <v>3334</v>
      </c>
      <c r="V986" s="11" t="s">
        <v>3358</v>
      </c>
      <c r="W986" s="1" t="s">
        <v>3335</v>
      </c>
      <c r="X986" s="27">
        <v>41815</v>
      </c>
      <c r="Y986" s="1" t="s">
        <v>3336</v>
      </c>
    </row>
    <row r="987" spans="1:25">
      <c r="A987" s="17">
        <v>1</v>
      </c>
      <c r="B987" s="1" t="s">
        <v>791</v>
      </c>
      <c r="C987" s="1" t="s">
        <v>2557</v>
      </c>
      <c r="D987" s="1">
        <v>12455928</v>
      </c>
      <c r="E987" s="16">
        <v>6</v>
      </c>
      <c r="F987" s="1" t="s">
        <v>3331</v>
      </c>
      <c r="G987" s="1" t="s">
        <v>3332</v>
      </c>
      <c r="H987" s="23">
        <f>3+J987</f>
        <v>3</v>
      </c>
      <c r="I987" s="23"/>
      <c r="J987" s="23">
        <v>0</v>
      </c>
      <c r="K987" s="23">
        <v>0</v>
      </c>
      <c r="L987" s="77">
        <v>72042</v>
      </c>
      <c r="M987" s="62"/>
      <c r="N987" s="27">
        <v>41814</v>
      </c>
      <c r="O987" s="27">
        <v>41816</v>
      </c>
      <c r="P987" s="27">
        <f t="shared" si="33"/>
        <v>41818</v>
      </c>
      <c r="Q987" s="42">
        <f t="shared" si="34"/>
        <v>1</v>
      </c>
      <c r="R987" s="1" t="s">
        <v>4532</v>
      </c>
      <c r="S987" s="1">
        <v>2725</v>
      </c>
      <c r="T987" s="53" t="s">
        <v>3377</v>
      </c>
      <c r="U987" s="11" t="s">
        <v>3334</v>
      </c>
      <c r="V987" s="53" t="s">
        <v>3377</v>
      </c>
      <c r="W987" s="1" t="s">
        <v>3378</v>
      </c>
      <c r="X987" s="27">
        <v>41816</v>
      </c>
      <c r="Y987" s="1" t="s">
        <v>3336</v>
      </c>
    </row>
    <row r="988" spans="1:25">
      <c r="A988" s="17">
        <v>1</v>
      </c>
      <c r="B988" s="1" t="s">
        <v>792</v>
      </c>
      <c r="C988" s="1" t="s">
        <v>2558</v>
      </c>
      <c r="D988" s="1">
        <v>14558934</v>
      </c>
      <c r="E988" s="16">
        <v>7</v>
      </c>
      <c r="F988" s="1" t="s">
        <v>3331</v>
      </c>
      <c r="G988" s="1" t="s">
        <v>3337</v>
      </c>
      <c r="H988" s="23">
        <v>3</v>
      </c>
      <c r="I988" s="23"/>
      <c r="J988" s="23">
        <v>0</v>
      </c>
      <c r="K988" s="23">
        <v>0</v>
      </c>
      <c r="L988" s="77">
        <v>72084</v>
      </c>
      <c r="M988" s="62"/>
      <c r="N988" s="27">
        <v>41814</v>
      </c>
      <c r="O988" s="27">
        <v>41822</v>
      </c>
      <c r="P988" s="27">
        <f t="shared" si="33"/>
        <v>41824</v>
      </c>
      <c r="Q988" s="42">
        <f t="shared" si="34"/>
        <v>1</v>
      </c>
      <c r="R988" s="1" t="s">
        <v>4533</v>
      </c>
      <c r="S988" s="1">
        <v>2370</v>
      </c>
      <c r="T988" s="1" t="s">
        <v>4534</v>
      </c>
      <c r="U988" s="1" t="s">
        <v>4535</v>
      </c>
      <c r="V988" s="79" t="s">
        <v>4534</v>
      </c>
      <c r="W988" s="80" t="s">
        <v>4536</v>
      </c>
      <c r="X988" s="81">
        <v>41822</v>
      </c>
      <c r="Y988" s="1" t="s">
        <v>3336</v>
      </c>
    </row>
    <row r="989" spans="1:25">
      <c r="A989" s="17">
        <v>1</v>
      </c>
      <c r="B989" s="1" t="s">
        <v>793</v>
      </c>
      <c r="C989" s="1" t="s">
        <v>2559</v>
      </c>
      <c r="D989" s="1">
        <v>10004503</v>
      </c>
      <c r="E989" s="16">
        <v>6</v>
      </c>
      <c r="F989" s="1" t="s">
        <v>3331</v>
      </c>
      <c r="G989" s="1" t="s">
        <v>3332</v>
      </c>
      <c r="H989" s="23">
        <f>3+J989</f>
        <v>3</v>
      </c>
      <c r="I989" s="23"/>
      <c r="J989" s="23">
        <v>0</v>
      </c>
      <c r="K989" s="23">
        <v>0</v>
      </c>
      <c r="L989" s="77">
        <v>72063</v>
      </c>
      <c r="M989" s="62"/>
      <c r="N989" s="27">
        <v>41815</v>
      </c>
      <c r="O989" s="27">
        <v>41819</v>
      </c>
      <c r="P989" s="27">
        <f t="shared" si="33"/>
        <v>41821</v>
      </c>
      <c r="Q989" s="42">
        <f t="shared" si="34"/>
        <v>2</v>
      </c>
      <c r="R989" s="1" t="s">
        <v>4537</v>
      </c>
      <c r="S989" s="1">
        <v>3936</v>
      </c>
      <c r="T989" s="51" t="s">
        <v>3431</v>
      </c>
      <c r="U989" s="51" t="s">
        <v>3431</v>
      </c>
      <c r="V989" s="51" t="s">
        <v>3431</v>
      </c>
      <c r="W989" s="6" t="s">
        <v>3432</v>
      </c>
      <c r="X989" s="27">
        <v>41821</v>
      </c>
      <c r="Y989" s="1" t="s">
        <v>3336</v>
      </c>
    </row>
    <row r="990" spans="1:25">
      <c r="A990" s="17">
        <v>1</v>
      </c>
      <c r="B990" s="1" t="s">
        <v>794</v>
      </c>
      <c r="C990" s="1" t="s">
        <v>2560</v>
      </c>
      <c r="D990" s="1">
        <v>14139550</v>
      </c>
      <c r="E990" s="16">
        <v>5</v>
      </c>
      <c r="F990" s="1" t="s">
        <v>3331</v>
      </c>
      <c r="G990" s="1" t="s">
        <v>3332</v>
      </c>
      <c r="H990" s="23">
        <f>3+J990</f>
        <v>3</v>
      </c>
      <c r="I990" s="23"/>
      <c r="J990" s="23">
        <v>0</v>
      </c>
      <c r="K990" s="23">
        <v>0</v>
      </c>
      <c r="L990" s="77">
        <v>72048</v>
      </c>
      <c r="M990" s="62"/>
      <c r="N990" s="27">
        <v>41815</v>
      </c>
      <c r="O990" s="27">
        <v>41817</v>
      </c>
      <c r="P990" s="27">
        <f t="shared" si="33"/>
        <v>41819</v>
      </c>
      <c r="Q990" s="42">
        <f t="shared" si="34"/>
        <v>1</v>
      </c>
      <c r="R990" s="1" t="s">
        <v>4538</v>
      </c>
      <c r="S990" s="1">
        <v>240</v>
      </c>
      <c r="T990" s="53" t="s">
        <v>3377</v>
      </c>
      <c r="U990" s="11" t="s">
        <v>3334</v>
      </c>
      <c r="V990" s="53" t="s">
        <v>3377</v>
      </c>
      <c r="W990" s="1" t="s">
        <v>3378</v>
      </c>
      <c r="X990" s="27">
        <v>41817</v>
      </c>
      <c r="Y990" s="1" t="s">
        <v>3336</v>
      </c>
    </row>
    <row r="991" spans="1:25">
      <c r="A991" s="17">
        <v>1</v>
      </c>
      <c r="B991" s="1" t="s">
        <v>795</v>
      </c>
      <c r="C991" s="1" t="s">
        <v>2561</v>
      </c>
      <c r="D991" s="1">
        <v>16010742</v>
      </c>
      <c r="E991" s="16">
        <v>0</v>
      </c>
      <c r="F991" s="1" t="s">
        <v>3331</v>
      </c>
      <c r="G991" s="1" t="s">
        <v>3381</v>
      </c>
      <c r="H991" s="23">
        <f>3+J991</f>
        <v>3</v>
      </c>
      <c r="I991" s="23"/>
      <c r="J991" s="23">
        <v>0</v>
      </c>
      <c r="K991" s="23">
        <v>0</v>
      </c>
      <c r="L991" s="77">
        <v>72063</v>
      </c>
      <c r="M991" s="62"/>
      <c r="N991" s="27">
        <v>41816</v>
      </c>
      <c r="O991" s="27">
        <v>41819</v>
      </c>
      <c r="P991" s="27">
        <f t="shared" si="33"/>
        <v>41821</v>
      </c>
      <c r="Q991" s="42">
        <f t="shared" si="34"/>
        <v>2</v>
      </c>
      <c r="R991" s="1" t="s">
        <v>4539</v>
      </c>
      <c r="S991" s="1">
        <v>17</v>
      </c>
      <c r="T991" s="1" t="s">
        <v>3579</v>
      </c>
      <c r="U991" s="1" t="s">
        <v>3354</v>
      </c>
      <c r="V991" s="1" t="s">
        <v>3579</v>
      </c>
      <c r="W991" s="1" t="s">
        <v>3580</v>
      </c>
      <c r="X991" s="27">
        <v>41821</v>
      </c>
      <c r="Y991" s="1" t="s">
        <v>3336</v>
      </c>
    </row>
    <row r="992" spans="1:25">
      <c r="A992" s="17">
        <v>1</v>
      </c>
      <c r="B992" s="1" t="s">
        <v>796</v>
      </c>
      <c r="C992" s="1" t="s">
        <v>2562</v>
      </c>
      <c r="D992" s="1">
        <v>15381382</v>
      </c>
      <c r="E992" s="16">
        <v>5</v>
      </c>
      <c r="F992" s="1" t="s">
        <v>3331</v>
      </c>
      <c r="G992" s="1" t="s">
        <v>3332</v>
      </c>
      <c r="H992" s="23">
        <f>3+J992</f>
        <v>3</v>
      </c>
      <c r="I992" s="23"/>
      <c r="J992" s="23">
        <v>0</v>
      </c>
      <c r="K992" s="23">
        <v>0</v>
      </c>
      <c r="L992" s="77">
        <v>72069</v>
      </c>
      <c r="M992" s="62"/>
      <c r="N992" s="27">
        <v>41816</v>
      </c>
      <c r="O992" s="27">
        <v>41820</v>
      </c>
      <c r="P992" s="27">
        <f t="shared" si="33"/>
        <v>41822</v>
      </c>
      <c r="Q992" s="42">
        <f t="shared" si="34"/>
        <v>4</v>
      </c>
      <c r="R992" s="1" t="s">
        <v>4540</v>
      </c>
      <c r="S992" s="1">
        <v>7299</v>
      </c>
      <c r="T992" s="1" t="s">
        <v>3605</v>
      </c>
      <c r="U992" s="1" t="s">
        <v>3354</v>
      </c>
      <c r="V992" s="1" t="s">
        <v>3605</v>
      </c>
      <c r="W992" s="1" t="s">
        <v>4132</v>
      </c>
      <c r="X992" s="27">
        <v>41823</v>
      </c>
      <c r="Y992" s="1" t="s">
        <v>3336</v>
      </c>
    </row>
    <row r="993" spans="1:25">
      <c r="A993" s="17">
        <v>1</v>
      </c>
      <c r="B993" s="1" t="s">
        <v>797</v>
      </c>
      <c r="C993" s="1" t="s">
        <v>2563</v>
      </c>
      <c r="D993" s="1">
        <v>13442121</v>
      </c>
      <c r="E993" s="16">
        <v>5</v>
      </c>
      <c r="F993" s="1" t="s">
        <v>3331</v>
      </c>
      <c r="G993" s="1" t="s">
        <v>3337</v>
      </c>
      <c r="H993" s="23">
        <v>3</v>
      </c>
      <c r="I993" s="23"/>
      <c r="J993" s="23">
        <v>0</v>
      </c>
      <c r="K993" s="23">
        <v>0</v>
      </c>
      <c r="L993" s="77">
        <v>72078</v>
      </c>
      <c r="M993" s="62"/>
      <c r="N993" s="27">
        <v>41816</v>
      </c>
      <c r="O993" s="27">
        <v>41821</v>
      </c>
      <c r="P993" s="27">
        <f t="shared" si="33"/>
        <v>41823</v>
      </c>
      <c r="Q993" s="42">
        <f t="shared" si="34"/>
        <v>1</v>
      </c>
      <c r="R993" s="1" t="s">
        <v>4541</v>
      </c>
      <c r="S993" s="1">
        <v>738</v>
      </c>
      <c r="T993" s="1" t="s">
        <v>3334</v>
      </c>
      <c r="U993" s="1" t="s">
        <v>4512</v>
      </c>
      <c r="V993" s="1" t="s">
        <v>3334</v>
      </c>
      <c r="W993" s="1" t="s">
        <v>3345</v>
      </c>
      <c r="X993" s="27">
        <v>41821</v>
      </c>
      <c r="Y993" s="1" t="s">
        <v>3336</v>
      </c>
    </row>
    <row r="994" spans="1:25">
      <c r="A994" s="17">
        <v>1</v>
      </c>
      <c r="B994" s="1" t="s">
        <v>798</v>
      </c>
      <c r="C994" s="1" t="s">
        <v>2564</v>
      </c>
      <c r="D994" s="1">
        <v>12157060</v>
      </c>
      <c r="E994" s="16">
        <v>2</v>
      </c>
      <c r="F994" s="1" t="s">
        <v>3331</v>
      </c>
      <c r="G994" s="1" t="s">
        <v>3337</v>
      </c>
      <c r="H994" s="23">
        <f>3+J994</f>
        <v>3</v>
      </c>
      <c r="I994" s="23"/>
      <c r="J994" s="23">
        <v>0</v>
      </c>
      <c r="K994" s="23">
        <v>0</v>
      </c>
      <c r="L994" s="77">
        <v>72000</v>
      </c>
      <c r="M994" s="62"/>
      <c r="N994" s="27">
        <v>41817</v>
      </c>
      <c r="O994" s="27">
        <v>41810</v>
      </c>
      <c r="P994" s="27">
        <v>41813</v>
      </c>
      <c r="Q994" s="42">
        <f t="shared" si="34"/>
        <v>2</v>
      </c>
      <c r="R994" s="1" t="s">
        <v>4542</v>
      </c>
      <c r="S994" s="1">
        <v>1087</v>
      </c>
      <c r="T994" s="51" t="s">
        <v>3431</v>
      </c>
      <c r="U994" s="51" t="s">
        <v>3431</v>
      </c>
      <c r="V994" s="51" t="s">
        <v>3431</v>
      </c>
      <c r="W994" s="1" t="s">
        <v>3432</v>
      </c>
      <c r="X994" s="27">
        <v>41813</v>
      </c>
      <c r="Y994" s="1" t="s">
        <v>3336</v>
      </c>
    </row>
    <row r="995" spans="1:25">
      <c r="A995" s="17">
        <v>1</v>
      </c>
      <c r="B995" s="1" t="s">
        <v>799</v>
      </c>
      <c r="C995" s="1" t="s">
        <v>2565</v>
      </c>
      <c r="D995" s="1">
        <v>17845867</v>
      </c>
      <c r="E995" s="16">
        <v>1</v>
      </c>
      <c r="F995" s="1" t="s">
        <v>3331</v>
      </c>
      <c r="G995" s="1" t="s">
        <v>3332</v>
      </c>
      <c r="H995" s="23">
        <f>3+J995</f>
        <v>3</v>
      </c>
      <c r="I995" s="23"/>
      <c r="J995" s="23">
        <v>0</v>
      </c>
      <c r="K995" s="23">
        <v>0</v>
      </c>
      <c r="L995" s="77">
        <v>72072</v>
      </c>
      <c r="M995" s="62"/>
      <c r="N995" s="27">
        <v>41817</v>
      </c>
      <c r="O995" s="27">
        <v>41820</v>
      </c>
      <c r="P995" s="27">
        <f t="shared" ref="P995:P1013" si="35">O995+2</f>
        <v>41822</v>
      </c>
      <c r="Q995" s="42">
        <f t="shared" si="34"/>
        <v>4</v>
      </c>
      <c r="R995" s="1" t="s">
        <v>4543</v>
      </c>
      <c r="S995" s="1">
        <v>6909</v>
      </c>
      <c r="T995" s="51" t="s">
        <v>3340</v>
      </c>
      <c r="U995" s="8" t="s">
        <v>3334</v>
      </c>
      <c r="V995" s="8" t="s">
        <v>3340</v>
      </c>
      <c r="W995" s="1" t="s">
        <v>3341</v>
      </c>
      <c r="X995" s="27">
        <v>41823</v>
      </c>
      <c r="Y995" s="1" t="s">
        <v>3336</v>
      </c>
    </row>
    <row r="996" spans="1:25">
      <c r="A996" s="17">
        <v>1</v>
      </c>
      <c r="B996" s="1" t="s">
        <v>800</v>
      </c>
      <c r="C996" s="1" t="s">
        <v>2566</v>
      </c>
      <c r="D996" s="1">
        <v>10497164</v>
      </c>
      <c r="E996" s="16">
        <v>4</v>
      </c>
      <c r="F996" s="1" t="s">
        <v>3331</v>
      </c>
      <c r="G996" s="1" t="s">
        <v>3332</v>
      </c>
      <c r="H996" s="23">
        <f>3+J996</f>
        <v>3</v>
      </c>
      <c r="I996" s="23"/>
      <c r="J996" s="23">
        <v>0</v>
      </c>
      <c r="K996" s="23">
        <v>0</v>
      </c>
      <c r="L996" s="77">
        <v>72114</v>
      </c>
      <c r="M996" s="62"/>
      <c r="N996" s="27">
        <v>41820</v>
      </c>
      <c r="O996" s="27">
        <v>41826</v>
      </c>
      <c r="P996" s="27">
        <f t="shared" si="35"/>
        <v>41828</v>
      </c>
      <c r="Q996" s="42">
        <f t="shared" si="34"/>
        <v>1</v>
      </c>
      <c r="R996" s="1" t="s">
        <v>4544</v>
      </c>
      <c r="S996" s="1">
        <v>158</v>
      </c>
      <c r="T996" s="1" t="s">
        <v>3563</v>
      </c>
      <c r="U996" s="1" t="s">
        <v>3462</v>
      </c>
      <c r="V996" s="1" t="s">
        <v>3563</v>
      </c>
      <c r="W996" s="1" t="s">
        <v>3564</v>
      </c>
      <c r="X996" s="27">
        <v>41827</v>
      </c>
      <c r="Y996" s="1" t="s">
        <v>3336</v>
      </c>
    </row>
    <row r="997" spans="1:25">
      <c r="A997" s="17">
        <v>1</v>
      </c>
      <c r="B997" s="1" t="s">
        <v>801</v>
      </c>
      <c r="C997" s="1" t="s">
        <v>2567</v>
      </c>
      <c r="D997" s="1">
        <v>12232626</v>
      </c>
      <c r="E997" s="16">
        <v>8</v>
      </c>
      <c r="F997" s="1" t="s">
        <v>3331</v>
      </c>
      <c r="G997" s="1" t="s">
        <v>3337</v>
      </c>
      <c r="H997" s="23">
        <f>3+J997</f>
        <v>3</v>
      </c>
      <c r="I997" s="23"/>
      <c r="J997" s="23">
        <v>0</v>
      </c>
      <c r="K997" s="23">
        <v>0</v>
      </c>
      <c r="L997" s="77">
        <v>72078</v>
      </c>
      <c r="M997" s="62"/>
      <c r="N997" s="27">
        <v>41820</v>
      </c>
      <c r="O997" s="27">
        <v>41821</v>
      </c>
      <c r="P997" s="27">
        <f t="shared" si="35"/>
        <v>41823</v>
      </c>
      <c r="Q997" s="42">
        <f t="shared" si="34"/>
        <v>5</v>
      </c>
      <c r="R997" s="1" t="s">
        <v>4545</v>
      </c>
      <c r="S997" s="1">
        <v>14195</v>
      </c>
      <c r="T997" s="51" t="s">
        <v>3333</v>
      </c>
      <c r="U997" s="11" t="s">
        <v>3334</v>
      </c>
      <c r="V997" s="51" t="s">
        <v>3333</v>
      </c>
      <c r="W997" s="1" t="s">
        <v>3335</v>
      </c>
      <c r="X997" s="27">
        <v>41827</v>
      </c>
      <c r="Y997" s="1" t="s">
        <v>3336</v>
      </c>
    </row>
    <row r="998" spans="1:25">
      <c r="A998" s="17">
        <v>1</v>
      </c>
      <c r="B998" s="1" t="s">
        <v>802</v>
      </c>
      <c r="C998" s="1" t="s">
        <v>2568</v>
      </c>
      <c r="D998" s="1">
        <v>13482976</v>
      </c>
      <c r="E998" s="16">
        <v>1</v>
      </c>
      <c r="F998" s="1" t="s">
        <v>3331</v>
      </c>
      <c r="G998" s="1" t="s">
        <v>3337</v>
      </c>
      <c r="H998" s="23">
        <v>3</v>
      </c>
      <c r="I998" s="23"/>
      <c r="J998" s="23">
        <v>0</v>
      </c>
      <c r="K998" s="23">
        <v>0</v>
      </c>
      <c r="L998" s="77">
        <v>72114</v>
      </c>
      <c r="M998" s="62"/>
      <c r="N998" s="27">
        <v>41820</v>
      </c>
      <c r="O998" s="27">
        <v>41826</v>
      </c>
      <c r="P998" s="27">
        <f t="shared" si="35"/>
        <v>41828</v>
      </c>
      <c r="Q998" s="42">
        <f t="shared" si="34"/>
        <v>1</v>
      </c>
      <c r="R998" s="1" t="s">
        <v>4546</v>
      </c>
      <c r="S998" s="1">
        <v>77</v>
      </c>
      <c r="T998" s="53" t="s">
        <v>3377</v>
      </c>
      <c r="U998" s="11" t="s">
        <v>3334</v>
      </c>
      <c r="V998" s="53" t="s">
        <v>3377</v>
      </c>
      <c r="W998" s="1" t="s">
        <v>3378</v>
      </c>
      <c r="X998" s="27">
        <v>41827</v>
      </c>
      <c r="Y998" s="1" t="s">
        <v>3336</v>
      </c>
    </row>
    <row r="999" spans="1:25">
      <c r="A999" s="17">
        <v>1</v>
      </c>
      <c r="B999" s="1" t="s">
        <v>803</v>
      </c>
      <c r="C999" s="1" t="s">
        <v>2569</v>
      </c>
      <c r="D999" s="1">
        <v>12523699</v>
      </c>
      <c r="E999" s="16">
        <v>5</v>
      </c>
      <c r="F999" s="1" t="s">
        <v>3331</v>
      </c>
      <c r="G999" s="1" t="s">
        <v>3337</v>
      </c>
      <c r="H999" s="23">
        <f>3+J999</f>
        <v>3</v>
      </c>
      <c r="I999" s="23"/>
      <c r="J999" s="23">
        <v>0</v>
      </c>
      <c r="K999" s="23">
        <v>0</v>
      </c>
      <c r="L999" s="77">
        <v>72121</v>
      </c>
      <c r="M999" s="62"/>
      <c r="N999" s="27">
        <v>41820</v>
      </c>
      <c r="O999" s="27">
        <v>41827</v>
      </c>
      <c r="P999" s="27">
        <f t="shared" si="35"/>
        <v>41829</v>
      </c>
      <c r="Q999" s="42">
        <f t="shared" si="34"/>
        <v>4</v>
      </c>
      <c r="R999" s="1" t="s">
        <v>4547</v>
      </c>
      <c r="S999" s="1">
        <v>286</v>
      </c>
      <c r="T999" s="1" t="s">
        <v>4534</v>
      </c>
      <c r="U999" s="1" t="s">
        <v>4534</v>
      </c>
      <c r="V999" s="79" t="s">
        <v>4534</v>
      </c>
      <c r="W999" s="80" t="s">
        <v>4536</v>
      </c>
      <c r="X999" s="81">
        <v>41830</v>
      </c>
      <c r="Y999" s="1" t="s">
        <v>3336</v>
      </c>
    </row>
    <row r="1000" spans="1:25">
      <c r="A1000" s="17">
        <v>1</v>
      </c>
      <c r="B1000" s="1" t="s">
        <v>804</v>
      </c>
      <c r="C1000" s="1" t="s">
        <v>2569</v>
      </c>
      <c r="D1000" s="1">
        <v>12523699</v>
      </c>
      <c r="E1000" s="16">
        <v>5</v>
      </c>
      <c r="F1000" s="1" t="s">
        <v>3331</v>
      </c>
      <c r="G1000" s="1" t="s">
        <v>3332</v>
      </c>
      <c r="H1000" s="23">
        <f>3+J1000</f>
        <v>3</v>
      </c>
      <c r="I1000" s="23"/>
      <c r="J1000" s="23">
        <v>0</v>
      </c>
      <c r="K1000" s="23">
        <v>0</v>
      </c>
      <c r="L1000" s="62"/>
      <c r="M1000" s="62"/>
      <c r="N1000" s="27">
        <v>41820</v>
      </c>
      <c r="O1000" s="27">
        <v>41822</v>
      </c>
      <c r="P1000" s="27">
        <f t="shared" si="35"/>
        <v>41824</v>
      </c>
      <c r="Q1000" s="42">
        <f t="shared" si="34"/>
        <v>-29873</v>
      </c>
      <c r="R1000" s="1" t="s">
        <v>4548</v>
      </c>
      <c r="S1000" s="1">
        <v>2100</v>
      </c>
      <c r="T1000" s="1" t="s">
        <v>3358</v>
      </c>
      <c r="U1000" s="1"/>
      <c r="V1000" s="1" t="s">
        <v>3358</v>
      </c>
      <c r="W1000" s="6"/>
      <c r="X1000" s="1"/>
      <c r="Y1000" s="1" t="s">
        <v>3405</v>
      </c>
    </row>
    <row r="1001" spans="1:25">
      <c r="A1001" s="17">
        <v>1</v>
      </c>
      <c r="B1001" s="1" t="s">
        <v>805</v>
      </c>
      <c r="C1001" s="1" t="s">
        <v>2570</v>
      </c>
      <c r="D1001" s="1">
        <v>15456006</v>
      </c>
      <c r="E1001" s="16">
        <v>8</v>
      </c>
      <c r="F1001" s="1" t="s">
        <v>3331</v>
      </c>
      <c r="G1001" s="1" t="s">
        <v>3332</v>
      </c>
      <c r="H1001" s="23">
        <f>3+J1001</f>
        <v>3</v>
      </c>
      <c r="I1001" s="23"/>
      <c r="J1001" s="23">
        <v>0</v>
      </c>
      <c r="K1001" s="23">
        <v>0</v>
      </c>
      <c r="L1001" s="77">
        <v>72114</v>
      </c>
      <c r="M1001" s="62"/>
      <c r="N1001" s="27">
        <v>41820</v>
      </c>
      <c r="O1001" s="27">
        <v>41826</v>
      </c>
      <c r="P1001" s="27">
        <f t="shared" si="35"/>
        <v>41828</v>
      </c>
      <c r="Q1001" s="42">
        <f t="shared" si="34"/>
        <v>1</v>
      </c>
      <c r="R1001" s="1" t="s">
        <v>4549</v>
      </c>
      <c r="S1001" s="1">
        <v>6055</v>
      </c>
      <c r="T1001" s="1" t="s">
        <v>3390</v>
      </c>
      <c r="U1001" s="1" t="s">
        <v>3364</v>
      </c>
      <c r="V1001" s="1" t="s">
        <v>3390</v>
      </c>
      <c r="W1001" s="1" t="s">
        <v>3378</v>
      </c>
      <c r="X1001" s="27">
        <v>41827</v>
      </c>
      <c r="Y1001" s="1" t="s">
        <v>3336</v>
      </c>
    </row>
    <row r="1002" spans="1:25">
      <c r="A1002" s="17">
        <v>1</v>
      </c>
      <c r="B1002" s="1" t="s">
        <v>806</v>
      </c>
      <c r="C1002" s="1" t="s">
        <v>2571</v>
      </c>
      <c r="D1002" s="1">
        <v>12182874</v>
      </c>
      <c r="E1002" s="16" t="s">
        <v>3319</v>
      </c>
      <c r="F1002" s="1" t="s">
        <v>3331</v>
      </c>
      <c r="G1002" s="1" t="s">
        <v>3337</v>
      </c>
      <c r="H1002" s="23">
        <f>3+J1037</f>
        <v>3</v>
      </c>
      <c r="I1002" s="23"/>
      <c r="J1002" s="23">
        <v>0</v>
      </c>
      <c r="K1002" s="23">
        <v>0</v>
      </c>
      <c r="L1002" s="77">
        <v>72114</v>
      </c>
      <c r="M1002" s="62"/>
      <c r="N1002" s="27">
        <v>41820</v>
      </c>
      <c r="O1002" s="27">
        <v>41826</v>
      </c>
      <c r="P1002" s="27">
        <f t="shared" si="35"/>
        <v>41828</v>
      </c>
      <c r="Q1002" s="42">
        <f t="shared" si="34"/>
        <v>1</v>
      </c>
      <c r="R1002" s="1" t="s">
        <v>4550</v>
      </c>
      <c r="S1002" s="1">
        <v>394</v>
      </c>
      <c r="T1002" s="1" t="s">
        <v>3334</v>
      </c>
      <c r="U1002" s="1" t="s">
        <v>3334</v>
      </c>
      <c r="V1002" s="1" t="s">
        <v>3334</v>
      </c>
      <c r="W1002" s="1" t="s">
        <v>3716</v>
      </c>
      <c r="X1002" s="27">
        <v>41827</v>
      </c>
      <c r="Y1002" s="1" t="s">
        <v>3336</v>
      </c>
    </row>
    <row r="1003" spans="1:25">
      <c r="A1003" s="17">
        <v>1</v>
      </c>
      <c r="B1003" s="1" t="s">
        <v>807</v>
      </c>
      <c r="C1003" s="1" t="s">
        <v>2572</v>
      </c>
      <c r="D1003" s="1">
        <v>10331916</v>
      </c>
      <c r="E1003" s="16">
        <v>1</v>
      </c>
      <c r="F1003" s="1" t="s">
        <v>3331</v>
      </c>
      <c r="G1003" s="1" t="s">
        <v>3337</v>
      </c>
      <c r="H1003" s="23">
        <f>3+J1003</f>
        <v>3</v>
      </c>
      <c r="I1003" s="23"/>
      <c r="J1003" s="23">
        <v>0</v>
      </c>
      <c r="K1003" s="23">
        <v>0</v>
      </c>
      <c r="L1003" s="77">
        <v>72114</v>
      </c>
      <c r="M1003" s="62"/>
      <c r="N1003" s="27">
        <v>41822</v>
      </c>
      <c r="O1003" s="27">
        <v>41826</v>
      </c>
      <c r="P1003" s="27">
        <f t="shared" si="35"/>
        <v>41828</v>
      </c>
      <c r="Q1003" s="42">
        <f t="shared" si="34"/>
        <v>6</v>
      </c>
      <c r="R1003" s="1" t="s">
        <v>4551</v>
      </c>
      <c r="S1003" s="1">
        <v>685</v>
      </c>
      <c r="T1003" s="1" t="s">
        <v>3349</v>
      </c>
      <c r="U1003" s="1" t="s">
        <v>3364</v>
      </c>
      <c r="V1003" s="1" t="s">
        <v>3349</v>
      </c>
      <c r="W1003" s="1" t="s">
        <v>4552</v>
      </c>
      <c r="X1003" s="27">
        <v>41834</v>
      </c>
      <c r="Y1003" s="1" t="s">
        <v>3336</v>
      </c>
    </row>
    <row r="1004" spans="1:25">
      <c r="A1004" s="17">
        <v>1</v>
      </c>
      <c r="B1004" s="1" t="s">
        <v>808</v>
      </c>
      <c r="C1004" s="1" t="s">
        <v>2573</v>
      </c>
      <c r="D1004" s="1">
        <v>6925426</v>
      </c>
      <c r="E1004" s="16">
        <v>8</v>
      </c>
      <c r="F1004" s="1" t="s">
        <v>3331</v>
      </c>
      <c r="G1004" s="1" t="s">
        <v>3337</v>
      </c>
      <c r="H1004" s="23">
        <v>3</v>
      </c>
      <c r="I1004" s="23"/>
      <c r="J1004" s="23">
        <v>0</v>
      </c>
      <c r="K1004" s="23">
        <v>0</v>
      </c>
      <c r="L1004" s="77">
        <v>72114</v>
      </c>
      <c r="M1004" s="62"/>
      <c r="N1004" s="27">
        <v>41822</v>
      </c>
      <c r="O1004" s="27">
        <v>41826</v>
      </c>
      <c r="P1004" s="27">
        <f t="shared" si="35"/>
        <v>41828</v>
      </c>
      <c r="Q1004" s="42">
        <f t="shared" si="34"/>
        <v>3</v>
      </c>
      <c r="R1004" s="1" t="s">
        <v>4553</v>
      </c>
      <c r="S1004" s="1">
        <v>2339</v>
      </c>
      <c r="T1004" s="1" t="s">
        <v>3349</v>
      </c>
      <c r="U1004" s="1" t="s">
        <v>3364</v>
      </c>
      <c r="V1004" s="1" t="s">
        <v>3334</v>
      </c>
      <c r="W1004" s="1" t="s">
        <v>3335</v>
      </c>
      <c r="X1004" s="27">
        <v>41829</v>
      </c>
      <c r="Y1004" s="1" t="s">
        <v>3336</v>
      </c>
    </row>
    <row r="1005" spans="1:25">
      <c r="A1005" s="17">
        <v>1</v>
      </c>
      <c r="B1005" s="1" t="s">
        <v>809</v>
      </c>
      <c r="C1005" s="1" t="s">
        <v>2574</v>
      </c>
      <c r="D1005" s="1">
        <v>6367653</v>
      </c>
      <c r="E1005" s="16">
        <v>5</v>
      </c>
      <c r="F1005" s="1" t="s">
        <v>3331</v>
      </c>
      <c r="G1005" s="1" t="s">
        <v>3337</v>
      </c>
      <c r="H1005" s="23">
        <f>3+J1005</f>
        <v>3</v>
      </c>
      <c r="I1005" s="23"/>
      <c r="J1005" s="23">
        <v>0</v>
      </c>
      <c r="K1005" s="23">
        <v>0</v>
      </c>
      <c r="L1005" s="77">
        <v>72100</v>
      </c>
      <c r="M1005" s="62"/>
      <c r="N1005" s="27">
        <v>41822</v>
      </c>
      <c r="O1005" s="27">
        <v>41824</v>
      </c>
      <c r="P1005" s="27">
        <f t="shared" si="35"/>
        <v>41826</v>
      </c>
      <c r="Q1005" s="42">
        <f t="shared" si="34"/>
        <v>2</v>
      </c>
      <c r="R1005" s="1" t="s">
        <v>4554</v>
      </c>
      <c r="S1005" s="1">
        <v>89</v>
      </c>
      <c r="T1005" s="1" t="s">
        <v>4555</v>
      </c>
      <c r="U1005" s="11" t="s">
        <v>3334</v>
      </c>
      <c r="V1005" s="11" t="s">
        <v>3358</v>
      </c>
      <c r="W1005" s="1" t="s">
        <v>3335</v>
      </c>
      <c r="X1005" s="27">
        <v>41827</v>
      </c>
      <c r="Y1005" s="1" t="s">
        <v>3336</v>
      </c>
    </row>
    <row r="1006" spans="1:25">
      <c r="A1006" s="17">
        <v>1</v>
      </c>
      <c r="B1006" s="1" t="s">
        <v>810</v>
      </c>
      <c r="C1006" s="1" t="s">
        <v>2575</v>
      </c>
      <c r="D1006" s="1">
        <v>12871002</v>
      </c>
      <c r="E1006" s="16">
        <v>7</v>
      </c>
      <c r="F1006" s="1" t="s">
        <v>3331</v>
      </c>
      <c r="G1006" s="1" t="s">
        <v>3332</v>
      </c>
      <c r="H1006" s="23">
        <f>3+J1006</f>
        <v>3</v>
      </c>
      <c r="I1006" s="23"/>
      <c r="J1006" s="23">
        <v>0</v>
      </c>
      <c r="K1006" s="23">
        <v>0</v>
      </c>
      <c r="L1006" s="77">
        <v>72100</v>
      </c>
      <c r="M1006" s="62"/>
      <c r="N1006" s="27">
        <v>41822</v>
      </c>
      <c r="O1006" s="27">
        <v>41824</v>
      </c>
      <c r="P1006" s="27">
        <f t="shared" si="35"/>
        <v>41826</v>
      </c>
      <c r="Q1006" s="42">
        <f t="shared" si="34"/>
        <v>6</v>
      </c>
      <c r="R1006" s="1" t="s">
        <v>4556</v>
      </c>
      <c r="S1006" s="1">
        <v>1208</v>
      </c>
      <c r="T1006" s="1" t="s">
        <v>3358</v>
      </c>
      <c r="U1006" s="11" t="s">
        <v>3334</v>
      </c>
      <c r="V1006" s="11" t="s">
        <v>3358</v>
      </c>
      <c r="W1006" s="1" t="s">
        <v>3335</v>
      </c>
      <c r="X1006" s="27">
        <v>41831</v>
      </c>
      <c r="Y1006" s="1" t="s">
        <v>3336</v>
      </c>
    </row>
    <row r="1007" spans="1:25">
      <c r="A1007" s="17">
        <v>1</v>
      </c>
      <c r="B1007" s="1" t="s">
        <v>811</v>
      </c>
      <c r="C1007" s="1" t="s">
        <v>2576</v>
      </c>
      <c r="D1007" s="1">
        <v>8905794</v>
      </c>
      <c r="E1007" s="16">
        <v>9</v>
      </c>
      <c r="F1007" s="1" t="s">
        <v>3331</v>
      </c>
      <c r="G1007" s="1" t="s">
        <v>3332</v>
      </c>
      <c r="H1007" s="23">
        <f>3+J1007</f>
        <v>3</v>
      </c>
      <c r="I1007" s="23"/>
      <c r="J1007" s="23">
        <v>0</v>
      </c>
      <c r="K1007" s="23">
        <v>0</v>
      </c>
      <c r="L1007" s="77">
        <v>72140</v>
      </c>
      <c r="M1007" s="62"/>
      <c r="N1007" s="27">
        <v>41822</v>
      </c>
      <c r="O1007" s="27">
        <v>41831</v>
      </c>
      <c r="P1007" s="27">
        <f t="shared" si="35"/>
        <v>41833</v>
      </c>
      <c r="Q1007" s="42">
        <f t="shared" si="34"/>
        <v>3</v>
      </c>
      <c r="R1007" s="1" t="s">
        <v>4557</v>
      </c>
      <c r="S1007" s="1">
        <v>3739</v>
      </c>
      <c r="T1007" s="1" t="s">
        <v>3576</v>
      </c>
      <c r="U1007" s="1" t="s">
        <v>3364</v>
      </c>
      <c r="V1007" s="1" t="s">
        <v>3576</v>
      </c>
      <c r="W1007" s="1" t="s">
        <v>3378</v>
      </c>
      <c r="X1007" s="27">
        <v>41835</v>
      </c>
      <c r="Y1007" s="1" t="s">
        <v>3336</v>
      </c>
    </row>
    <row r="1008" spans="1:25">
      <c r="A1008" s="17">
        <v>1</v>
      </c>
      <c r="B1008" s="1" t="s">
        <v>812</v>
      </c>
      <c r="C1008" s="1" t="s">
        <v>2577</v>
      </c>
      <c r="D1008" s="1">
        <v>6123532</v>
      </c>
      <c r="E1008" s="128">
        <v>9</v>
      </c>
      <c r="F1008" s="1" t="s">
        <v>3331</v>
      </c>
      <c r="G1008" s="1" t="s">
        <v>3332</v>
      </c>
      <c r="H1008" s="23">
        <f>3+J1008</f>
        <v>3</v>
      </c>
      <c r="I1008" s="23"/>
      <c r="J1008" s="23">
        <v>0</v>
      </c>
      <c r="K1008" s="23">
        <v>0</v>
      </c>
      <c r="L1008" s="77">
        <v>72121</v>
      </c>
      <c r="M1008" s="62"/>
      <c r="N1008" s="27">
        <v>41822</v>
      </c>
      <c r="O1008" s="27">
        <v>41827</v>
      </c>
      <c r="P1008" s="27">
        <f t="shared" si="35"/>
        <v>41829</v>
      </c>
      <c r="Q1008" s="42">
        <f t="shared" si="34"/>
        <v>12</v>
      </c>
      <c r="R1008" s="1" t="s">
        <v>4558</v>
      </c>
      <c r="S1008" s="1">
        <v>4280</v>
      </c>
      <c r="T1008" s="53" t="s">
        <v>3377</v>
      </c>
      <c r="U1008" s="11" t="s">
        <v>3334</v>
      </c>
      <c r="V1008" s="53" t="s">
        <v>3377</v>
      </c>
      <c r="W1008" s="1" t="s">
        <v>3378</v>
      </c>
      <c r="X1008" s="27">
        <v>41842</v>
      </c>
      <c r="Y1008" s="1" t="s">
        <v>3336</v>
      </c>
    </row>
    <row r="1009" spans="1:25">
      <c r="A1009" s="17">
        <v>1</v>
      </c>
      <c r="B1009" s="1" t="s">
        <v>813</v>
      </c>
      <c r="C1009" s="1" t="s">
        <v>2578</v>
      </c>
      <c r="D1009" s="1">
        <v>13257442</v>
      </c>
      <c r="E1009" s="16">
        <v>1</v>
      </c>
      <c r="F1009" s="1" t="s">
        <v>3331</v>
      </c>
      <c r="G1009" s="1" t="s">
        <v>3337</v>
      </c>
      <c r="H1009" s="23">
        <v>3</v>
      </c>
      <c r="I1009" s="23"/>
      <c r="J1009" s="23">
        <v>0</v>
      </c>
      <c r="K1009" s="23">
        <v>0</v>
      </c>
      <c r="L1009" s="77">
        <v>72121</v>
      </c>
      <c r="M1009" s="62"/>
      <c r="N1009" s="27">
        <v>41822</v>
      </c>
      <c r="O1009" s="27">
        <v>41827</v>
      </c>
      <c r="P1009" s="27">
        <f t="shared" si="35"/>
        <v>41829</v>
      </c>
      <c r="Q1009" s="42">
        <f t="shared" si="34"/>
        <v>2</v>
      </c>
      <c r="R1009" s="1" t="s">
        <v>4559</v>
      </c>
      <c r="S1009" s="1">
        <v>1372</v>
      </c>
      <c r="T1009" s="1" t="s">
        <v>3484</v>
      </c>
      <c r="U1009" s="1" t="s">
        <v>3364</v>
      </c>
      <c r="V1009" s="1" t="s">
        <v>3484</v>
      </c>
      <c r="W1009" s="1" t="s">
        <v>3335</v>
      </c>
      <c r="X1009" s="27">
        <v>41828</v>
      </c>
      <c r="Y1009" s="1" t="s">
        <v>3336</v>
      </c>
    </row>
    <row r="1010" spans="1:25">
      <c r="A1010" s="17">
        <v>1</v>
      </c>
      <c r="B1010" s="1" t="s">
        <v>814</v>
      </c>
      <c r="C1010" s="1" t="s">
        <v>2579</v>
      </c>
      <c r="D1010" s="1">
        <v>13285863</v>
      </c>
      <c r="E1010" s="16">
        <v>2</v>
      </c>
      <c r="F1010" s="1" t="s">
        <v>3331</v>
      </c>
      <c r="G1010" s="1" t="s">
        <v>3381</v>
      </c>
      <c r="H1010" s="23">
        <v>3.1</v>
      </c>
      <c r="I1010" s="23"/>
      <c r="J1010" s="23">
        <v>0</v>
      </c>
      <c r="K1010" s="23">
        <v>0</v>
      </c>
      <c r="L1010" s="77">
        <v>72150</v>
      </c>
      <c r="M1010" s="62"/>
      <c r="N1010" s="27">
        <v>41823</v>
      </c>
      <c r="O1010" s="27">
        <v>41835</v>
      </c>
      <c r="P1010" s="27">
        <f t="shared" si="35"/>
        <v>41837</v>
      </c>
      <c r="Q1010" s="42">
        <f t="shared" si="34"/>
        <v>4</v>
      </c>
      <c r="R1010" s="1" t="s">
        <v>4560</v>
      </c>
      <c r="S1010" s="1">
        <v>38</v>
      </c>
      <c r="T1010" s="1" t="s">
        <v>4561</v>
      </c>
      <c r="U1010" s="1" t="s">
        <v>4561</v>
      </c>
      <c r="V1010" s="1" t="s">
        <v>3567</v>
      </c>
      <c r="W1010" s="1" t="s">
        <v>3564</v>
      </c>
      <c r="X1010" s="27">
        <v>41838</v>
      </c>
      <c r="Y1010" s="1" t="s">
        <v>3336</v>
      </c>
    </row>
    <row r="1011" spans="1:25">
      <c r="A1011" s="17">
        <v>1</v>
      </c>
      <c r="B1011" s="1" t="s">
        <v>815</v>
      </c>
      <c r="C1011" s="1" t="s">
        <v>2580</v>
      </c>
      <c r="D1011" s="1">
        <v>10624070</v>
      </c>
      <c r="E1011" s="16">
        <v>1</v>
      </c>
      <c r="F1011" s="1" t="s">
        <v>3331</v>
      </c>
      <c r="G1011" s="1" t="s">
        <v>3332</v>
      </c>
      <c r="H1011" s="23">
        <f>3+J1011</f>
        <v>3</v>
      </c>
      <c r="I1011" s="23"/>
      <c r="J1011" s="23">
        <v>0</v>
      </c>
      <c r="K1011" s="23">
        <v>0</v>
      </c>
      <c r="L1011" s="77">
        <v>72114</v>
      </c>
      <c r="M1011" s="62"/>
      <c r="N1011" s="27">
        <v>41823</v>
      </c>
      <c r="O1011" s="27">
        <v>41826</v>
      </c>
      <c r="P1011" s="27">
        <f t="shared" si="35"/>
        <v>41828</v>
      </c>
      <c r="Q1011" s="42">
        <f t="shared" si="34"/>
        <v>3</v>
      </c>
      <c r="R1011" s="1" t="s">
        <v>4562</v>
      </c>
      <c r="S1011" s="1">
        <v>8327</v>
      </c>
      <c r="T1011" s="1" t="s">
        <v>3390</v>
      </c>
      <c r="U1011" s="1" t="s">
        <v>3364</v>
      </c>
      <c r="V1011" s="1" t="s">
        <v>3390</v>
      </c>
      <c r="W1011" s="1" t="s">
        <v>3378</v>
      </c>
      <c r="X1011" s="27">
        <v>41829</v>
      </c>
      <c r="Y1011" s="1" t="s">
        <v>3336</v>
      </c>
    </row>
    <row r="1012" spans="1:25">
      <c r="A1012" s="17">
        <v>1</v>
      </c>
      <c r="B1012" s="1" t="s">
        <v>816</v>
      </c>
      <c r="C1012" s="1" t="s">
        <v>2581</v>
      </c>
      <c r="D1012" s="1">
        <v>13453279</v>
      </c>
      <c r="E1012" s="16">
        <v>3</v>
      </c>
      <c r="F1012" s="1" t="s">
        <v>3331</v>
      </c>
      <c r="G1012" s="1" t="s">
        <v>3337</v>
      </c>
      <c r="H1012" s="23">
        <f>3+J1012</f>
        <v>3</v>
      </c>
      <c r="I1012" s="23"/>
      <c r="J1012" s="23">
        <v>0</v>
      </c>
      <c r="K1012" s="23">
        <v>0</v>
      </c>
      <c r="L1012" s="77">
        <v>72138</v>
      </c>
      <c r="M1012" s="62"/>
      <c r="N1012" s="27">
        <v>41823</v>
      </c>
      <c r="O1012" s="27">
        <v>41830</v>
      </c>
      <c r="P1012" s="27">
        <f t="shared" si="35"/>
        <v>41832</v>
      </c>
      <c r="Q1012" s="42">
        <f t="shared" si="34"/>
        <v>2</v>
      </c>
      <c r="R1012" s="1" t="s">
        <v>4563</v>
      </c>
      <c r="S1012" s="1">
        <v>5106</v>
      </c>
      <c r="T1012" s="53" t="s">
        <v>3377</v>
      </c>
      <c r="U1012" s="11" t="s">
        <v>3334</v>
      </c>
      <c r="V1012" s="53" t="s">
        <v>3377</v>
      </c>
      <c r="W1012" s="1" t="s">
        <v>3378</v>
      </c>
      <c r="X1012" s="27">
        <v>41831</v>
      </c>
      <c r="Y1012" s="1" t="s">
        <v>3336</v>
      </c>
    </row>
    <row r="1013" spans="1:25">
      <c r="A1013" s="17">
        <v>1</v>
      </c>
      <c r="B1013" s="1" t="s">
        <v>817</v>
      </c>
      <c r="C1013" s="1" t="s">
        <v>2582</v>
      </c>
      <c r="D1013" s="1">
        <v>12771390</v>
      </c>
      <c r="E1013" s="16">
        <v>1</v>
      </c>
      <c r="F1013" s="1" t="s">
        <v>3331</v>
      </c>
      <c r="G1013" s="1" t="s">
        <v>3332</v>
      </c>
      <c r="H1013" s="23">
        <f>3+J1013</f>
        <v>3</v>
      </c>
      <c r="I1013" s="23"/>
      <c r="J1013" s="23">
        <v>0</v>
      </c>
      <c r="K1013" s="23">
        <v>0</v>
      </c>
      <c r="L1013" s="77">
        <v>72121</v>
      </c>
      <c r="M1013" s="62"/>
      <c r="N1013" s="27">
        <v>41823</v>
      </c>
      <c r="O1013" s="27">
        <v>41827</v>
      </c>
      <c r="P1013" s="27">
        <f t="shared" si="35"/>
        <v>41829</v>
      </c>
      <c r="Q1013" s="42">
        <f t="shared" si="34"/>
        <v>2</v>
      </c>
      <c r="R1013" s="1" t="s">
        <v>4564</v>
      </c>
      <c r="S1013" s="1">
        <v>11200</v>
      </c>
      <c r="T1013" s="1" t="s">
        <v>3579</v>
      </c>
      <c r="U1013" s="1" t="s">
        <v>3354</v>
      </c>
      <c r="V1013" s="1" t="s">
        <v>3579</v>
      </c>
      <c r="W1013" s="1" t="s">
        <v>3580</v>
      </c>
      <c r="X1013" s="27">
        <v>41828</v>
      </c>
      <c r="Y1013" s="1" t="s">
        <v>3336</v>
      </c>
    </row>
    <row r="1014" spans="1:25">
      <c r="A1014" s="17">
        <v>1</v>
      </c>
      <c r="B1014" s="1" t="s">
        <v>818</v>
      </c>
      <c r="C1014" s="1" t="s">
        <v>2583</v>
      </c>
      <c r="D1014" s="1">
        <v>14053355</v>
      </c>
      <c r="E1014" s="16">
        <v>6</v>
      </c>
      <c r="F1014" s="1" t="s">
        <v>3331</v>
      </c>
      <c r="G1014" s="1" t="s">
        <v>3337</v>
      </c>
      <c r="H1014" s="23">
        <v>3</v>
      </c>
      <c r="I1014" s="23"/>
      <c r="J1014" s="23">
        <v>0</v>
      </c>
      <c r="K1014" s="23">
        <v>0</v>
      </c>
      <c r="L1014" s="77">
        <v>72184</v>
      </c>
      <c r="M1014" s="62"/>
      <c r="N1014" s="27">
        <v>41849</v>
      </c>
      <c r="O1014" s="27">
        <v>41850</v>
      </c>
      <c r="P1014" s="27">
        <v>41851</v>
      </c>
      <c r="Q1014" s="42">
        <f t="shared" si="34"/>
        <v>2</v>
      </c>
      <c r="R1014" s="1" t="s">
        <v>4565</v>
      </c>
      <c r="S1014" s="1">
        <v>1929</v>
      </c>
      <c r="T1014" s="1" t="s">
        <v>3334</v>
      </c>
      <c r="U1014" s="1" t="s">
        <v>4512</v>
      </c>
      <c r="V1014" s="1" t="s">
        <v>3334</v>
      </c>
      <c r="W1014" s="1" t="s">
        <v>3716</v>
      </c>
      <c r="X1014" s="27">
        <v>41851</v>
      </c>
      <c r="Y1014" s="1" t="s">
        <v>3336</v>
      </c>
    </row>
    <row r="1015" spans="1:25">
      <c r="A1015" s="17">
        <v>1</v>
      </c>
      <c r="B1015" s="1" t="s">
        <v>819</v>
      </c>
      <c r="C1015" s="1" t="s">
        <v>2583</v>
      </c>
      <c r="D1015" s="1">
        <v>14053355</v>
      </c>
      <c r="E1015" s="16">
        <v>6</v>
      </c>
      <c r="F1015" s="1" t="s">
        <v>3331</v>
      </c>
      <c r="G1015" s="1" t="s">
        <v>3337</v>
      </c>
      <c r="H1015" s="23">
        <f>3+J1015</f>
        <v>3</v>
      </c>
      <c r="I1015" s="23"/>
      <c r="J1015" s="23">
        <v>0</v>
      </c>
      <c r="K1015" s="23">
        <v>0</v>
      </c>
      <c r="L1015" s="62"/>
      <c r="M1015" s="62"/>
      <c r="N1015" s="27">
        <v>41849</v>
      </c>
      <c r="O1015" s="27"/>
      <c r="P1015" s="27">
        <f t="shared" ref="P1015:P1050" si="36">O1015+2</f>
        <v>2</v>
      </c>
      <c r="Q1015" s="42">
        <f t="shared" si="34"/>
        <v>0</v>
      </c>
      <c r="R1015" s="1" t="s">
        <v>4566</v>
      </c>
      <c r="S1015" s="1">
        <v>1929</v>
      </c>
      <c r="T1015" s="1" t="s">
        <v>3334</v>
      </c>
      <c r="U1015" s="1" t="s">
        <v>4512</v>
      </c>
      <c r="V1015" s="1" t="s">
        <v>3334</v>
      </c>
      <c r="W1015" s="1" t="s">
        <v>3716</v>
      </c>
      <c r="X1015" s="1"/>
      <c r="Y1015" s="1" t="s">
        <v>3405</v>
      </c>
    </row>
    <row r="1016" spans="1:25">
      <c r="A1016" s="17">
        <v>1</v>
      </c>
      <c r="B1016" s="1" t="s">
        <v>820</v>
      </c>
      <c r="C1016" s="1" t="s">
        <v>2583</v>
      </c>
      <c r="D1016" s="1">
        <v>14053355</v>
      </c>
      <c r="E1016" s="16">
        <v>6</v>
      </c>
      <c r="F1016" s="1" t="s">
        <v>3331</v>
      </c>
      <c r="G1016" s="1" t="s">
        <v>3337</v>
      </c>
      <c r="H1016" s="23">
        <f t="shared" ref="H1016:H1079" si="37">3+J1016</f>
        <v>3</v>
      </c>
      <c r="I1016" s="23"/>
      <c r="J1016" s="23">
        <v>0</v>
      </c>
      <c r="K1016" s="23">
        <v>0</v>
      </c>
      <c r="L1016" s="77">
        <v>72184</v>
      </c>
      <c r="M1016" s="62"/>
      <c r="N1016" s="27">
        <v>41849</v>
      </c>
      <c r="O1016" s="27">
        <v>41850</v>
      </c>
      <c r="P1016" s="27">
        <f t="shared" si="36"/>
        <v>41852</v>
      </c>
      <c r="Q1016" s="42">
        <f t="shared" si="34"/>
        <v>2</v>
      </c>
      <c r="R1016" s="1" t="s">
        <v>4567</v>
      </c>
      <c r="S1016" s="1">
        <v>1929</v>
      </c>
      <c r="T1016" s="1" t="s">
        <v>3334</v>
      </c>
      <c r="U1016" s="1" t="s">
        <v>4512</v>
      </c>
      <c r="V1016" s="1" t="s">
        <v>3334</v>
      </c>
      <c r="W1016" s="1" t="s">
        <v>3716</v>
      </c>
      <c r="X1016" s="27">
        <v>41851</v>
      </c>
      <c r="Y1016" s="1" t="s">
        <v>3336</v>
      </c>
    </row>
    <row r="1017" spans="1:25">
      <c r="A1017" s="17">
        <v>1</v>
      </c>
      <c r="B1017" s="1" t="s">
        <v>821</v>
      </c>
      <c r="C1017" s="1" t="s">
        <v>2583</v>
      </c>
      <c r="D1017" s="1">
        <v>14053355</v>
      </c>
      <c r="E1017" s="16">
        <v>6</v>
      </c>
      <c r="F1017" s="1" t="s">
        <v>3331</v>
      </c>
      <c r="G1017" s="1" t="s">
        <v>3337</v>
      </c>
      <c r="H1017" s="23">
        <f t="shared" si="37"/>
        <v>3</v>
      </c>
      <c r="I1017" s="23"/>
      <c r="J1017" s="23">
        <v>0</v>
      </c>
      <c r="K1017" s="23">
        <v>0</v>
      </c>
      <c r="L1017" s="77">
        <v>72184</v>
      </c>
      <c r="M1017" s="62"/>
      <c r="N1017" s="27">
        <v>41849</v>
      </c>
      <c r="O1017" s="27">
        <v>41850</v>
      </c>
      <c r="P1017" s="27">
        <f t="shared" si="36"/>
        <v>41852</v>
      </c>
      <c r="Q1017" s="42">
        <f t="shared" si="34"/>
        <v>2</v>
      </c>
      <c r="R1017" s="1" t="s">
        <v>4568</v>
      </c>
      <c r="S1017" s="1">
        <v>1929</v>
      </c>
      <c r="T1017" s="1" t="s">
        <v>3334</v>
      </c>
      <c r="U1017" s="1" t="s">
        <v>4512</v>
      </c>
      <c r="V1017" s="1" t="s">
        <v>3334</v>
      </c>
      <c r="W1017" s="1" t="s">
        <v>3716</v>
      </c>
      <c r="X1017" s="27">
        <v>41851</v>
      </c>
      <c r="Y1017" s="1" t="s">
        <v>3336</v>
      </c>
    </row>
    <row r="1018" spans="1:25">
      <c r="A1018" s="17">
        <v>1</v>
      </c>
      <c r="B1018" s="1" t="s">
        <v>822</v>
      </c>
      <c r="C1018" s="1" t="s">
        <v>2583</v>
      </c>
      <c r="D1018" s="1">
        <v>14053355</v>
      </c>
      <c r="E1018" s="16">
        <v>6</v>
      </c>
      <c r="F1018" s="1" t="s">
        <v>3331</v>
      </c>
      <c r="G1018" s="1" t="s">
        <v>3337</v>
      </c>
      <c r="H1018" s="23">
        <f t="shared" si="37"/>
        <v>3</v>
      </c>
      <c r="I1018" s="23"/>
      <c r="J1018" s="23">
        <v>0</v>
      </c>
      <c r="K1018" s="23">
        <v>0</v>
      </c>
      <c r="L1018" s="77">
        <v>72184</v>
      </c>
      <c r="M1018" s="62"/>
      <c r="N1018" s="27">
        <v>41849</v>
      </c>
      <c r="O1018" s="27">
        <v>41850</v>
      </c>
      <c r="P1018" s="27">
        <f t="shared" si="36"/>
        <v>41852</v>
      </c>
      <c r="Q1018" s="42">
        <f t="shared" si="34"/>
        <v>2</v>
      </c>
      <c r="R1018" s="1" t="s">
        <v>4569</v>
      </c>
      <c r="S1018" s="1">
        <v>1929</v>
      </c>
      <c r="T1018" s="1" t="s">
        <v>3334</v>
      </c>
      <c r="U1018" s="1" t="s">
        <v>4512</v>
      </c>
      <c r="V1018" s="1" t="s">
        <v>3334</v>
      </c>
      <c r="W1018" s="1" t="s">
        <v>3716</v>
      </c>
      <c r="X1018" s="27">
        <v>41851</v>
      </c>
      <c r="Y1018" s="1" t="s">
        <v>3336</v>
      </c>
    </row>
    <row r="1019" spans="1:25">
      <c r="A1019" s="17">
        <v>1</v>
      </c>
      <c r="B1019" s="1" t="s">
        <v>823</v>
      </c>
      <c r="C1019" s="1" t="s">
        <v>2583</v>
      </c>
      <c r="D1019" s="1">
        <v>14053355</v>
      </c>
      <c r="E1019" s="16">
        <v>6</v>
      </c>
      <c r="F1019" s="1" t="s">
        <v>3331</v>
      </c>
      <c r="G1019" s="1" t="s">
        <v>3337</v>
      </c>
      <c r="H1019" s="23">
        <f t="shared" si="37"/>
        <v>3</v>
      </c>
      <c r="I1019" s="23"/>
      <c r="J1019" s="23">
        <v>0</v>
      </c>
      <c r="K1019" s="23">
        <v>0</v>
      </c>
      <c r="L1019" s="77">
        <v>72184</v>
      </c>
      <c r="M1019" s="62"/>
      <c r="N1019" s="27">
        <v>41849</v>
      </c>
      <c r="O1019" s="27">
        <v>41850</v>
      </c>
      <c r="P1019" s="27">
        <f t="shared" si="36"/>
        <v>41852</v>
      </c>
      <c r="Q1019" s="42">
        <f t="shared" si="34"/>
        <v>2</v>
      </c>
      <c r="R1019" s="1" t="s">
        <v>4570</v>
      </c>
      <c r="S1019" s="1">
        <v>1929</v>
      </c>
      <c r="T1019" s="1" t="s">
        <v>3334</v>
      </c>
      <c r="U1019" s="1" t="s">
        <v>4512</v>
      </c>
      <c r="V1019" s="1" t="s">
        <v>3334</v>
      </c>
      <c r="W1019" s="1" t="s">
        <v>3716</v>
      </c>
      <c r="X1019" s="27">
        <v>41851</v>
      </c>
      <c r="Y1019" s="1" t="s">
        <v>3336</v>
      </c>
    </row>
    <row r="1020" spans="1:25">
      <c r="A1020" s="17">
        <v>1</v>
      </c>
      <c r="B1020" s="1" t="s">
        <v>824</v>
      </c>
      <c r="C1020" s="1" t="s">
        <v>2583</v>
      </c>
      <c r="D1020" s="1">
        <v>14053355</v>
      </c>
      <c r="E1020" s="16">
        <v>6</v>
      </c>
      <c r="F1020" s="1" t="s">
        <v>3331</v>
      </c>
      <c r="G1020" s="1" t="s">
        <v>3337</v>
      </c>
      <c r="H1020" s="23">
        <f t="shared" si="37"/>
        <v>3</v>
      </c>
      <c r="I1020" s="23"/>
      <c r="J1020" s="23">
        <v>0</v>
      </c>
      <c r="K1020" s="23">
        <v>0</v>
      </c>
      <c r="L1020" s="77">
        <v>72184</v>
      </c>
      <c r="M1020" s="62"/>
      <c r="N1020" s="27">
        <v>41849</v>
      </c>
      <c r="O1020" s="27">
        <v>41850</v>
      </c>
      <c r="P1020" s="27">
        <f t="shared" si="36"/>
        <v>41852</v>
      </c>
      <c r="Q1020" s="42">
        <f t="shared" si="34"/>
        <v>2</v>
      </c>
      <c r="R1020" s="1" t="s">
        <v>4571</v>
      </c>
      <c r="S1020" s="1">
        <v>1929</v>
      </c>
      <c r="T1020" s="1" t="s">
        <v>3334</v>
      </c>
      <c r="U1020" s="1" t="s">
        <v>4512</v>
      </c>
      <c r="V1020" s="1" t="s">
        <v>3334</v>
      </c>
      <c r="W1020" s="1" t="s">
        <v>3716</v>
      </c>
      <c r="X1020" s="27">
        <v>41851</v>
      </c>
      <c r="Y1020" s="1" t="s">
        <v>3336</v>
      </c>
    </row>
    <row r="1021" spans="1:25">
      <c r="A1021" s="17">
        <v>1</v>
      </c>
      <c r="B1021" s="1" t="s">
        <v>825</v>
      </c>
      <c r="C1021" s="1" t="s">
        <v>2583</v>
      </c>
      <c r="D1021" s="1">
        <v>14053355</v>
      </c>
      <c r="E1021" s="16">
        <v>6</v>
      </c>
      <c r="F1021" s="1" t="s">
        <v>3331</v>
      </c>
      <c r="G1021" s="1" t="s">
        <v>3337</v>
      </c>
      <c r="H1021" s="23">
        <f t="shared" si="37"/>
        <v>3</v>
      </c>
      <c r="I1021" s="23"/>
      <c r="J1021" s="23">
        <v>0</v>
      </c>
      <c r="K1021" s="23">
        <v>0</v>
      </c>
      <c r="L1021" s="62"/>
      <c r="M1021" s="62"/>
      <c r="N1021" s="27">
        <v>41849</v>
      </c>
      <c r="O1021" s="27"/>
      <c r="P1021" s="27">
        <f t="shared" si="36"/>
        <v>2</v>
      </c>
      <c r="Q1021" s="42">
        <f t="shared" si="34"/>
        <v>0</v>
      </c>
      <c r="R1021" s="1" t="s">
        <v>4572</v>
      </c>
      <c r="S1021" s="1">
        <v>1929</v>
      </c>
      <c r="T1021" s="1" t="s">
        <v>3334</v>
      </c>
      <c r="U1021" s="1" t="s">
        <v>4512</v>
      </c>
      <c r="V1021" s="1" t="s">
        <v>3334</v>
      </c>
      <c r="W1021" s="1" t="s">
        <v>3716</v>
      </c>
      <c r="X1021" s="1"/>
      <c r="Y1021" s="1" t="s">
        <v>3405</v>
      </c>
    </row>
    <row r="1022" spans="1:25">
      <c r="A1022" s="17">
        <v>1</v>
      </c>
      <c r="B1022" s="1" t="s">
        <v>826</v>
      </c>
      <c r="C1022" s="1" t="s">
        <v>2583</v>
      </c>
      <c r="D1022" s="1">
        <v>14053355</v>
      </c>
      <c r="E1022" s="16">
        <v>6</v>
      </c>
      <c r="F1022" s="1" t="s">
        <v>3331</v>
      </c>
      <c r="G1022" s="1" t="s">
        <v>3337</v>
      </c>
      <c r="H1022" s="23">
        <f t="shared" si="37"/>
        <v>3</v>
      </c>
      <c r="I1022" s="23"/>
      <c r="J1022" s="23">
        <v>0</v>
      </c>
      <c r="K1022" s="23">
        <v>0</v>
      </c>
      <c r="L1022" s="62"/>
      <c r="M1022" s="62"/>
      <c r="N1022" s="27">
        <v>41849</v>
      </c>
      <c r="O1022" s="27"/>
      <c r="P1022" s="27">
        <f t="shared" si="36"/>
        <v>2</v>
      </c>
      <c r="Q1022" s="42">
        <f t="shared" si="34"/>
        <v>0</v>
      </c>
      <c r="R1022" s="1" t="s">
        <v>4573</v>
      </c>
      <c r="S1022" s="1">
        <v>294</v>
      </c>
      <c r="T1022" s="1" t="s">
        <v>3334</v>
      </c>
      <c r="U1022" s="1" t="s">
        <v>4512</v>
      </c>
      <c r="V1022" s="1" t="s">
        <v>3334</v>
      </c>
      <c r="W1022" s="1" t="s">
        <v>3716</v>
      </c>
      <c r="X1022" s="1"/>
      <c r="Y1022" s="1" t="s">
        <v>3405</v>
      </c>
    </row>
    <row r="1023" spans="1:25">
      <c r="A1023" s="17">
        <v>1</v>
      </c>
      <c r="B1023" s="1" t="s">
        <v>827</v>
      </c>
      <c r="C1023" s="1" t="s">
        <v>2583</v>
      </c>
      <c r="D1023" s="1">
        <v>14053355</v>
      </c>
      <c r="E1023" s="16">
        <v>6</v>
      </c>
      <c r="F1023" s="1" t="s">
        <v>3331</v>
      </c>
      <c r="G1023" s="1" t="s">
        <v>3337</v>
      </c>
      <c r="H1023" s="23">
        <f t="shared" si="37"/>
        <v>3</v>
      </c>
      <c r="I1023" s="23"/>
      <c r="J1023" s="23">
        <v>0</v>
      </c>
      <c r="K1023" s="23">
        <v>0</v>
      </c>
      <c r="L1023" s="77">
        <v>72184</v>
      </c>
      <c r="M1023" s="62"/>
      <c r="N1023" s="27">
        <v>41849</v>
      </c>
      <c r="O1023" s="27">
        <v>41850</v>
      </c>
      <c r="P1023" s="27">
        <f t="shared" si="36"/>
        <v>41852</v>
      </c>
      <c r="Q1023" s="42">
        <f t="shared" si="34"/>
        <v>2</v>
      </c>
      <c r="R1023" s="1" t="s">
        <v>4574</v>
      </c>
      <c r="S1023" s="1">
        <v>65</v>
      </c>
      <c r="T1023" s="1" t="s">
        <v>3334</v>
      </c>
      <c r="U1023" s="1" t="s">
        <v>4512</v>
      </c>
      <c r="V1023" s="1" t="s">
        <v>3334</v>
      </c>
      <c r="W1023" s="1" t="s">
        <v>3716</v>
      </c>
      <c r="X1023" s="27">
        <v>41851</v>
      </c>
      <c r="Y1023" s="1" t="s">
        <v>3336</v>
      </c>
    </row>
    <row r="1024" spans="1:25">
      <c r="A1024" s="17">
        <v>1</v>
      </c>
      <c r="B1024" s="1" t="s">
        <v>828</v>
      </c>
      <c r="C1024" s="1" t="s">
        <v>2580</v>
      </c>
      <c r="D1024" s="1">
        <v>10624070</v>
      </c>
      <c r="E1024" s="16">
        <v>1</v>
      </c>
      <c r="F1024" s="1" t="s">
        <v>3331</v>
      </c>
      <c r="G1024" s="1" t="s">
        <v>3332</v>
      </c>
      <c r="H1024" s="23">
        <f t="shared" si="37"/>
        <v>3</v>
      </c>
      <c r="I1024" s="23"/>
      <c r="J1024" s="23">
        <v>0</v>
      </c>
      <c r="K1024" s="23">
        <v>0</v>
      </c>
      <c r="L1024" s="77">
        <v>72135</v>
      </c>
      <c r="M1024" s="62"/>
      <c r="N1024" s="27">
        <v>41824</v>
      </c>
      <c r="O1024" s="27">
        <v>41829</v>
      </c>
      <c r="P1024" s="27">
        <f t="shared" si="36"/>
        <v>41831</v>
      </c>
      <c r="Q1024" s="42">
        <f t="shared" si="34"/>
        <v>1</v>
      </c>
      <c r="R1024" s="1" t="s">
        <v>4575</v>
      </c>
      <c r="S1024" s="1">
        <v>8327</v>
      </c>
      <c r="T1024" s="1" t="s">
        <v>3390</v>
      </c>
      <c r="U1024" s="1" t="s">
        <v>3364</v>
      </c>
      <c r="V1024" s="1" t="s">
        <v>3390</v>
      </c>
      <c r="W1024" s="1" t="s">
        <v>3378</v>
      </c>
      <c r="X1024" s="27">
        <v>41829</v>
      </c>
      <c r="Y1024" s="1" t="s">
        <v>3405</v>
      </c>
    </row>
    <row r="1025" spans="1:25">
      <c r="A1025" s="17">
        <v>1</v>
      </c>
      <c r="B1025" s="1" t="s">
        <v>829</v>
      </c>
      <c r="C1025" s="1" t="s">
        <v>2584</v>
      </c>
      <c r="D1025" s="1">
        <v>7601915</v>
      </c>
      <c r="E1025" s="16">
        <v>0</v>
      </c>
      <c r="F1025" s="1" t="s">
        <v>3331</v>
      </c>
      <c r="G1025" s="1" t="s">
        <v>3332</v>
      </c>
      <c r="H1025" s="23">
        <f t="shared" si="37"/>
        <v>3</v>
      </c>
      <c r="I1025" s="23"/>
      <c r="J1025" s="23">
        <v>0</v>
      </c>
      <c r="K1025" s="23">
        <v>0</v>
      </c>
      <c r="L1025" s="77">
        <v>72147</v>
      </c>
      <c r="M1025" s="62"/>
      <c r="N1025" s="27">
        <v>41827</v>
      </c>
      <c r="O1025" s="27">
        <v>41834</v>
      </c>
      <c r="P1025" s="27">
        <f t="shared" si="36"/>
        <v>41836</v>
      </c>
      <c r="Q1025" s="42">
        <f t="shared" si="34"/>
        <v>4</v>
      </c>
      <c r="R1025" s="1" t="s">
        <v>4576</v>
      </c>
      <c r="S1025" s="1">
        <v>2904</v>
      </c>
      <c r="T1025" s="1" t="s">
        <v>3484</v>
      </c>
      <c r="U1025" s="1" t="s">
        <v>3364</v>
      </c>
      <c r="V1025" s="1" t="s">
        <v>3484</v>
      </c>
      <c r="W1025" s="1" t="s">
        <v>3335</v>
      </c>
      <c r="X1025" s="27">
        <v>41837</v>
      </c>
      <c r="Y1025" s="1" t="s">
        <v>3336</v>
      </c>
    </row>
    <row r="1026" spans="1:25">
      <c r="A1026" s="17">
        <v>1</v>
      </c>
      <c r="B1026" s="1" t="s">
        <v>830</v>
      </c>
      <c r="C1026" s="1" t="s">
        <v>2585</v>
      </c>
      <c r="D1026" s="1">
        <v>8078927</v>
      </c>
      <c r="E1026" s="16">
        <v>0</v>
      </c>
      <c r="F1026" s="1" t="s">
        <v>3331</v>
      </c>
      <c r="G1026" s="1" t="s">
        <v>3337</v>
      </c>
      <c r="H1026" s="23">
        <f t="shared" si="37"/>
        <v>3</v>
      </c>
      <c r="I1026" s="23"/>
      <c r="J1026" s="23">
        <v>0</v>
      </c>
      <c r="K1026" s="23">
        <v>0</v>
      </c>
      <c r="L1026" s="77">
        <v>72129</v>
      </c>
      <c r="M1026" s="62"/>
      <c r="N1026" s="27">
        <v>41827</v>
      </c>
      <c r="O1026" s="27">
        <v>41828</v>
      </c>
      <c r="P1026" s="27">
        <f t="shared" si="36"/>
        <v>41830</v>
      </c>
      <c r="Q1026" s="42">
        <f t="shared" si="34"/>
        <v>4</v>
      </c>
      <c r="R1026" s="1" t="s">
        <v>4577</v>
      </c>
      <c r="S1026" s="1">
        <v>1925</v>
      </c>
      <c r="T1026" s="1" t="s">
        <v>3484</v>
      </c>
      <c r="U1026" s="1" t="s">
        <v>3364</v>
      </c>
      <c r="V1026" s="1" t="s">
        <v>3484</v>
      </c>
      <c r="W1026" s="1" t="s">
        <v>3335</v>
      </c>
      <c r="X1026" s="27">
        <v>41831</v>
      </c>
      <c r="Y1026" s="1" t="s">
        <v>3336</v>
      </c>
    </row>
    <row r="1027" spans="1:25">
      <c r="A1027" s="17">
        <v>1</v>
      </c>
      <c r="B1027" s="1" t="s">
        <v>831</v>
      </c>
      <c r="C1027" s="1" t="s">
        <v>2586</v>
      </c>
      <c r="D1027" s="1">
        <v>15931963</v>
      </c>
      <c r="E1027" s="16">
        <v>6</v>
      </c>
      <c r="F1027" s="1" t="s">
        <v>3331</v>
      </c>
      <c r="G1027" s="1" t="s">
        <v>3337</v>
      </c>
      <c r="H1027" s="23">
        <f t="shared" si="37"/>
        <v>3</v>
      </c>
      <c r="I1027" s="23"/>
      <c r="J1027" s="23">
        <v>0</v>
      </c>
      <c r="K1027" s="23">
        <v>0</v>
      </c>
      <c r="L1027" s="77">
        <v>72140</v>
      </c>
      <c r="M1027" s="62"/>
      <c r="N1027" s="27">
        <v>41827</v>
      </c>
      <c r="O1027" s="27">
        <v>41831</v>
      </c>
      <c r="P1027" s="27">
        <f t="shared" si="36"/>
        <v>41833</v>
      </c>
      <c r="Q1027" s="42">
        <f t="shared" si="34"/>
        <v>3</v>
      </c>
      <c r="R1027" s="1" t="s">
        <v>4578</v>
      </c>
      <c r="S1027" s="1">
        <v>2555</v>
      </c>
      <c r="T1027" s="53" t="s">
        <v>3377</v>
      </c>
      <c r="U1027" s="11" t="s">
        <v>3334</v>
      </c>
      <c r="V1027" s="53" t="s">
        <v>3377</v>
      </c>
      <c r="W1027" s="1" t="s">
        <v>3378</v>
      </c>
      <c r="X1027" s="27">
        <v>41835</v>
      </c>
      <c r="Y1027" s="1" t="s">
        <v>3336</v>
      </c>
    </row>
    <row r="1028" spans="1:25">
      <c r="A1028" s="17">
        <v>1</v>
      </c>
      <c r="B1028" s="1" t="s">
        <v>832</v>
      </c>
      <c r="C1028" s="1" t="s">
        <v>2587</v>
      </c>
      <c r="D1028" s="1">
        <v>13433351</v>
      </c>
      <c r="E1028" s="16">
        <v>0</v>
      </c>
      <c r="F1028" s="1" t="s">
        <v>3331</v>
      </c>
      <c r="G1028" s="1" t="s">
        <v>3337</v>
      </c>
      <c r="H1028" s="23">
        <f t="shared" si="37"/>
        <v>3</v>
      </c>
      <c r="I1028" s="23"/>
      <c r="J1028" s="23">
        <v>0</v>
      </c>
      <c r="K1028" s="23">
        <v>0</v>
      </c>
      <c r="L1028" s="77">
        <v>72135</v>
      </c>
      <c r="M1028" s="62"/>
      <c r="N1028" s="27">
        <v>41828</v>
      </c>
      <c r="O1028" s="27">
        <v>41829</v>
      </c>
      <c r="P1028" s="27">
        <f t="shared" si="36"/>
        <v>41831</v>
      </c>
      <c r="Q1028" s="42">
        <f t="shared" si="34"/>
        <v>3</v>
      </c>
      <c r="R1028" s="1" t="s">
        <v>4579</v>
      </c>
      <c r="S1028" s="1">
        <v>1421</v>
      </c>
      <c r="T1028" s="1" t="s">
        <v>3461</v>
      </c>
      <c r="U1028" s="1" t="s">
        <v>3462</v>
      </c>
      <c r="V1028" s="1" t="s">
        <v>3461</v>
      </c>
      <c r="W1028" s="1" t="s">
        <v>3350</v>
      </c>
      <c r="X1028" s="27">
        <v>41831</v>
      </c>
      <c r="Y1028" s="1" t="s">
        <v>3336</v>
      </c>
    </row>
    <row r="1029" spans="1:25">
      <c r="A1029" s="17">
        <v>1</v>
      </c>
      <c r="B1029" s="1" t="s">
        <v>833</v>
      </c>
      <c r="C1029" s="1" t="s">
        <v>2588</v>
      </c>
      <c r="D1029" s="1">
        <v>15205600</v>
      </c>
      <c r="E1029" s="16">
        <v>1</v>
      </c>
      <c r="F1029" s="1" t="s">
        <v>3331</v>
      </c>
      <c r="G1029" s="1" t="s">
        <v>3332</v>
      </c>
      <c r="H1029" s="23">
        <f t="shared" si="37"/>
        <v>3</v>
      </c>
      <c r="I1029" s="23"/>
      <c r="J1029" s="23">
        <v>0</v>
      </c>
      <c r="K1029" s="23">
        <v>0</v>
      </c>
      <c r="L1029" s="77">
        <v>72144</v>
      </c>
      <c r="M1029" s="62"/>
      <c r="N1029" s="27">
        <v>41828</v>
      </c>
      <c r="O1029" s="27">
        <v>41833</v>
      </c>
      <c r="P1029" s="27">
        <f t="shared" si="36"/>
        <v>41835</v>
      </c>
      <c r="Q1029" s="42">
        <f t="shared" si="34"/>
        <v>2</v>
      </c>
      <c r="R1029" s="1" t="s">
        <v>4580</v>
      </c>
      <c r="S1029" s="1">
        <v>110</v>
      </c>
      <c r="T1029" s="1" t="s">
        <v>4448</v>
      </c>
      <c r="U1029" s="1" t="s">
        <v>4581</v>
      </c>
      <c r="V1029" s="1" t="s">
        <v>4448</v>
      </c>
      <c r="W1029" s="1" t="s">
        <v>4449</v>
      </c>
      <c r="X1029" s="27">
        <v>41835</v>
      </c>
      <c r="Y1029" s="1" t="s">
        <v>3336</v>
      </c>
    </row>
    <row r="1030" spans="1:25">
      <c r="A1030" s="17">
        <v>1</v>
      </c>
      <c r="B1030" s="1" t="s">
        <v>834</v>
      </c>
      <c r="C1030" s="1" t="s">
        <v>2589</v>
      </c>
      <c r="D1030" s="1"/>
      <c r="E1030" s="16"/>
      <c r="F1030" s="1" t="s">
        <v>3331</v>
      </c>
      <c r="G1030" s="1" t="s">
        <v>3332</v>
      </c>
      <c r="H1030" s="23">
        <f t="shared" si="37"/>
        <v>3</v>
      </c>
      <c r="I1030" s="23"/>
      <c r="J1030" s="23">
        <v>0</v>
      </c>
      <c r="K1030" s="23">
        <v>0</v>
      </c>
      <c r="L1030" s="77">
        <v>72144</v>
      </c>
      <c r="M1030" s="62"/>
      <c r="N1030" s="27">
        <v>41828</v>
      </c>
      <c r="O1030" s="27">
        <v>41833</v>
      </c>
      <c r="P1030" s="27">
        <f t="shared" si="36"/>
        <v>41835</v>
      </c>
      <c r="Q1030" s="42">
        <f t="shared" si="34"/>
        <v>2</v>
      </c>
      <c r="R1030" s="1" t="s">
        <v>4582</v>
      </c>
      <c r="S1030" s="1">
        <v>9559</v>
      </c>
      <c r="T1030" s="1" t="s">
        <v>3605</v>
      </c>
      <c r="U1030" s="1" t="s">
        <v>3354</v>
      </c>
      <c r="V1030" s="1" t="s">
        <v>3605</v>
      </c>
      <c r="W1030" s="1" t="s">
        <v>3385</v>
      </c>
      <c r="X1030" s="27">
        <v>41835</v>
      </c>
      <c r="Y1030" s="1" t="s">
        <v>3336</v>
      </c>
    </row>
    <row r="1031" spans="1:25">
      <c r="A1031" s="17">
        <v>1</v>
      </c>
      <c r="B1031" s="1" t="s">
        <v>835</v>
      </c>
      <c r="C1031" s="1" t="s">
        <v>2590</v>
      </c>
      <c r="D1031" s="1">
        <v>10981380</v>
      </c>
      <c r="E1031" s="16" t="s">
        <v>3319</v>
      </c>
      <c r="F1031" s="1" t="s">
        <v>3331</v>
      </c>
      <c r="G1031" s="1" t="s">
        <v>3337</v>
      </c>
      <c r="H1031" s="23">
        <f t="shared" si="37"/>
        <v>3</v>
      </c>
      <c r="I1031" s="23"/>
      <c r="J1031" s="23">
        <v>0</v>
      </c>
      <c r="K1031" s="23">
        <v>0</v>
      </c>
      <c r="L1031" s="77">
        <v>72140</v>
      </c>
      <c r="M1031" s="62"/>
      <c r="N1031" s="27">
        <v>41829</v>
      </c>
      <c r="O1031" s="27">
        <v>41831</v>
      </c>
      <c r="P1031" s="27">
        <f t="shared" si="36"/>
        <v>41833</v>
      </c>
      <c r="Q1031" s="42">
        <f t="shared" si="34"/>
        <v>2</v>
      </c>
      <c r="R1031" s="1" t="s">
        <v>4583</v>
      </c>
      <c r="S1031" s="1">
        <v>777</v>
      </c>
      <c r="T1031" s="1" t="s">
        <v>3358</v>
      </c>
      <c r="U1031" s="11" t="s">
        <v>3334</v>
      </c>
      <c r="V1031" s="11" t="s">
        <v>3358</v>
      </c>
      <c r="W1031" s="1" t="s">
        <v>3335</v>
      </c>
      <c r="X1031" s="27">
        <v>41834</v>
      </c>
      <c r="Y1031" s="1" t="s">
        <v>3336</v>
      </c>
    </row>
    <row r="1032" spans="1:25">
      <c r="A1032" s="17">
        <v>1</v>
      </c>
      <c r="B1032" s="1" t="s">
        <v>836</v>
      </c>
      <c r="C1032" s="1" t="s">
        <v>2591</v>
      </c>
      <c r="D1032" s="1">
        <v>8861001</v>
      </c>
      <c r="E1032" s="16">
        <v>6</v>
      </c>
      <c r="F1032" s="1" t="s">
        <v>3331</v>
      </c>
      <c r="G1032" s="1" t="s">
        <v>3337</v>
      </c>
      <c r="H1032" s="23">
        <f t="shared" si="37"/>
        <v>3</v>
      </c>
      <c r="I1032" s="23"/>
      <c r="J1032" s="23">
        <v>0</v>
      </c>
      <c r="K1032" s="23">
        <v>0</v>
      </c>
      <c r="L1032" s="77">
        <v>72150</v>
      </c>
      <c r="M1032" s="62"/>
      <c r="N1032" s="27">
        <v>41829</v>
      </c>
      <c r="O1032" s="27">
        <v>41835</v>
      </c>
      <c r="P1032" s="27">
        <f t="shared" si="36"/>
        <v>41837</v>
      </c>
      <c r="Q1032" s="42">
        <f t="shared" si="34"/>
        <v>3</v>
      </c>
      <c r="R1032" s="1" t="s">
        <v>4584</v>
      </c>
      <c r="S1032" s="1">
        <v>1013</v>
      </c>
      <c r="T1032" s="1" t="s">
        <v>3404</v>
      </c>
      <c r="U1032" s="1" t="s">
        <v>3364</v>
      </c>
      <c r="V1032" s="1" t="s">
        <v>3404</v>
      </c>
      <c r="W1032" s="1" t="s">
        <v>3335</v>
      </c>
      <c r="X1032" s="27">
        <v>41837</v>
      </c>
      <c r="Y1032" s="1" t="s">
        <v>3336</v>
      </c>
    </row>
    <row r="1033" spans="1:25">
      <c r="A1033" s="17">
        <v>1</v>
      </c>
      <c r="B1033" s="1" t="s">
        <v>837</v>
      </c>
      <c r="C1033" s="1" t="s">
        <v>2592</v>
      </c>
      <c r="D1033" s="1">
        <v>16372347</v>
      </c>
      <c r="E1033" s="16">
        <v>6</v>
      </c>
      <c r="F1033" s="1" t="s">
        <v>3331</v>
      </c>
      <c r="G1033" s="1" t="s">
        <v>3332</v>
      </c>
      <c r="H1033" s="23">
        <f t="shared" si="37"/>
        <v>3</v>
      </c>
      <c r="I1033" s="23"/>
      <c r="J1033" s="23">
        <v>0</v>
      </c>
      <c r="K1033" s="23">
        <v>0</v>
      </c>
      <c r="L1033" s="77">
        <v>72144</v>
      </c>
      <c r="M1033" s="62"/>
      <c r="N1033" s="27">
        <v>41830</v>
      </c>
      <c r="O1033" s="27">
        <v>41833</v>
      </c>
      <c r="P1033" s="27">
        <f t="shared" si="36"/>
        <v>41835</v>
      </c>
      <c r="Q1033" s="42">
        <f t="shared" si="34"/>
        <v>2</v>
      </c>
      <c r="R1033" s="1" t="s">
        <v>4585</v>
      </c>
      <c r="S1033" s="1">
        <v>1393</v>
      </c>
      <c r="T1033" s="1" t="s">
        <v>3384</v>
      </c>
      <c r="U1033" s="8" t="s">
        <v>3384</v>
      </c>
      <c r="V1033" s="1" t="s">
        <v>3384</v>
      </c>
      <c r="W1033" s="1" t="s">
        <v>3385</v>
      </c>
      <c r="X1033" s="27">
        <v>41835</v>
      </c>
      <c r="Y1033" s="1" t="s">
        <v>3336</v>
      </c>
    </row>
    <row r="1034" spans="1:25">
      <c r="A1034" s="17">
        <v>1</v>
      </c>
      <c r="B1034" s="1" t="s">
        <v>838</v>
      </c>
      <c r="C1034" s="1" t="s">
        <v>2593</v>
      </c>
      <c r="D1034" s="1">
        <v>12498525</v>
      </c>
      <c r="E1034" s="16">
        <v>0</v>
      </c>
      <c r="F1034" s="1" t="s">
        <v>3331</v>
      </c>
      <c r="G1034" s="1" t="s">
        <v>3337</v>
      </c>
      <c r="H1034" s="23">
        <f t="shared" si="37"/>
        <v>3</v>
      </c>
      <c r="I1034" s="23"/>
      <c r="J1034" s="23">
        <v>0</v>
      </c>
      <c r="K1034" s="23">
        <v>0</v>
      </c>
      <c r="L1034" s="77">
        <v>72150</v>
      </c>
      <c r="M1034" s="62"/>
      <c r="N1034" s="27">
        <v>41830</v>
      </c>
      <c r="O1034" s="27">
        <v>41835</v>
      </c>
      <c r="P1034" s="27">
        <f t="shared" si="36"/>
        <v>41837</v>
      </c>
      <c r="Q1034" s="42">
        <f t="shared" si="34"/>
        <v>6</v>
      </c>
      <c r="R1034" s="1" t="s">
        <v>4586</v>
      </c>
      <c r="S1034" s="1">
        <v>1260</v>
      </c>
      <c r="T1034" s="51" t="s">
        <v>3400</v>
      </c>
      <c r="U1034" s="8" t="s">
        <v>3334</v>
      </c>
      <c r="V1034" s="51" t="s">
        <v>3400</v>
      </c>
      <c r="W1034" s="1" t="s">
        <v>3355</v>
      </c>
      <c r="X1034" s="27">
        <v>41842</v>
      </c>
      <c r="Y1034" s="1" t="s">
        <v>3336</v>
      </c>
    </row>
    <row r="1035" spans="1:25">
      <c r="A1035" s="17">
        <v>1</v>
      </c>
      <c r="B1035" s="1" t="s">
        <v>839</v>
      </c>
      <c r="C1035" s="1" t="s">
        <v>2594</v>
      </c>
      <c r="D1035" s="1">
        <v>11844520</v>
      </c>
      <c r="E1035" s="16">
        <v>1</v>
      </c>
      <c r="F1035" s="1" t="s">
        <v>3331</v>
      </c>
      <c r="G1035" s="1" t="s">
        <v>3337</v>
      </c>
      <c r="H1035" s="23">
        <f t="shared" si="37"/>
        <v>3</v>
      </c>
      <c r="I1035" s="23"/>
      <c r="J1035" s="23">
        <v>0</v>
      </c>
      <c r="K1035" s="23">
        <v>0</v>
      </c>
      <c r="L1035" s="77">
        <v>72153</v>
      </c>
      <c r="M1035" s="62"/>
      <c r="N1035" s="27">
        <v>41830</v>
      </c>
      <c r="O1035" s="27">
        <v>41836</v>
      </c>
      <c r="P1035" s="27">
        <f t="shared" si="36"/>
        <v>41838</v>
      </c>
      <c r="Q1035" s="42">
        <f t="shared" si="34"/>
        <v>2</v>
      </c>
      <c r="R1035" s="1" t="s">
        <v>4587</v>
      </c>
      <c r="S1035" s="1">
        <v>4643</v>
      </c>
      <c r="T1035" s="1" t="s">
        <v>3358</v>
      </c>
      <c r="U1035" s="11" t="s">
        <v>3334</v>
      </c>
      <c r="V1035" s="11" t="s">
        <v>3358</v>
      </c>
      <c r="W1035" s="1" t="s">
        <v>3335</v>
      </c>
      <c r="X1035" s="27">
        <v>41837</v>
      </c>
      <c r="Y1035" s="1" t="s">
        <v>3336</v>
      </c>
    </row>
    <row r="1036" spans="1:25">
      <c r="A1036" s="17">
        <v>1</v>
      </c>
      <c r="B1036" s="1" t="s">
        <v>840</v>
      </c>
      <c r="C1036" s="1" t="s">
        <v>2595</v>
      </c>
      <c r="D1036" s="1">
        <v>14556224</v>
      </c>
      <c r="E1036" s="16">
        <v>4</v>
      </c>
      <c r="F1036" s="1" t="s">
        <v>3331</v>
      </c>
      <c r="G1036" s="1" t="s">
        <v>3332</v>
      </c>
      <c r="H1036" s="23">
        <f t="shared" si="37"/>
        <v>3</v>
      </c>
      <c r="I1036" s="23"/>
      <c r="J1036" s="23">
        <v>0</v>
      </c>
      <c r="K1036" s="23">
        <v>0</v>
      </c>
      <c r="L1036" s="77">
        <v>72165</v>
      </c>
      <c r="M1036" s="62"/>
      <c r="N1036" s="27">
        <v>41830</v>
      </c>
      <c r="O1036" s="27">
        <v>41841</v>
      </c>
      <c r="P1036" s="27">
        <f t="shared" si="36"/>
        <v>41843</v>
      </c>
      <c r="Q1036" s="42">
        <f t="shared" si="34"/>
        <v>1</v>
      </c>
      <c r="R1036" s="1" t="s">
        <v>4588</v>
      </c>
      <c r="S1036" s="1">
        <v>23</v>
      </c>
      <c r="T1036" s="53" t="s">
        <v>3377</v>
      </c>
      <c r="U1036" s="11" t="s">
        <v>3334</v>
      </c>
      <c r="V1036" s="53" t="s">
        <v>3377</v>
      </c>
      <c r="W1036" s="1" t="s">
        <v>3378</v>
      </c>
      <c r="X1036" s="27">
        <v>41841</v>
      </c>
      <c r="Y1036" s="1" t="s">
        <v>3336</v>
      </c>
    </row>
    <row r="1037" spans="1:25">
      <c r="A1037" s="17">
        <v>1</v>
      </c>
      <c r="B1037" s="1" t="s">
        <v>841</v>
      </c>
      <c r="C1037" s="1" t="s">
        <v>2596</v>
      </c>
      <c r="D1037" s="1">
        <v>13164142</v>
      </c>
      <c r="E1037" s="16">
        <v>7</v>
      </c>
      <c r="F1037" s="1" t="s">
        <v>3331</v>
      </c>
      <c r="G1037" s="1" t="s">
        <v>3332</v>
      </c>
      <c r="H1037" s="23">
        <f t="shared" si="37"/>
        <v>3</v>
      </c>
      <c r="I1037" s="23"/>
      <c r="J1037" s="23">
        <v>0</v>
      </c>
      <c r="K1037" s="23">
        <v>0</v>
      </c>
      <c r="L1037" s="77">
        <v>72147</v>
      </c>
      <c r="M1037" s="62"/>
      <c r="N1037" s="27">
        <v>41830</v>
      </c>
      <c r="O1037" s="27">
        <v>41773</v>
      </c>
      <c r="P1037" s="27">
        <f t="shared" si="36"/>
        <v>41775</v>
      </c>
      <c r="Q1037" s="42">
        <f t="shared" si="34"/>
        <v>45</v>
      </c>
      <c r="R1037" s="1" t="s">
        <v>4589</v>
      </c>
      <c r="S1037" s="1">
        <v>133</v>
      </c>
      <c r="T1037" s="1" t="s">
        <v>3384</v>
      </c>
      <c r="U1037" s="8" t="s">
        <v>3384</v>
      </c>
      <c r="V1037" s="1" t="s">
        <v>3384</v>
      </c>
      <c r="W1037" s="1" t="s">
        <v>3385</v>
      </c>
      <c r="X1037" s="27">
        <v>41835</v>
      </c>
      <c r="Y1037" s="1" t="s">
        <v>3336</v>
      </c>
    </row>
    <row r="1038" spans="1:25">
      <c r="A1038" s="17">
        <v>1</v>
      </c>
      <c r="B1038" s="1" t="s">
        <v>842</v>
      </c>
      <c r="C1038" s="1" t="s">
        <v>2597</v>
      </c>
      <c r="D1038" s="1">
        <v>10845999</v>
      </c>
      <c r="E1038" s="16">
        <v>9</v>
      </c>
      <c r="F1038" s="1" t="s">
        <v>3331</v>
      </c>
      <c r="G1038" s="1" t="s">
        <v>3332</v>
      </c>
      <c r="H1038" s="23">
        <f t="shared" si="37"/>
        <v>3</v>
      </c>
      <c r="I1038" s="23"/>
      <c r="J1038" s="23">
        <v>0</v>
      </c>
      <c r="K1038" s="23">
        <v>0</v>
      </c>
      <c r="L1038" s="77">
        <v>72150</v>
      </c>
      <c r="M1038" s="62"/>
      <c r="N1038" s="27">
        <v>41831</v>
      </c>
      <c r="O1038" s="27">
        <v>41835</v>
      </c>
      <c r="P1038" s="27">
        <f t="shared" si="36"/>
        <v>41837</v>
      </c>
      <c r="Q1038" s="42">
        <f t="shared" si="34"/>
        <v>1</v>
      </c>
      <c r="R1038" s="1" t="s">
        <v>4590</v>
      </c>
      <c r="S1038" s="1">
        <v>499</v>
      </c>
      <c r="T1038" s="1" t="s">
        <v>4027</v>
      </c>
      <c r="U1038" s="1" t="s">
        <v>3354</v>
      </c>
      <c r="V1038" s="1" t="s">
        <v>4027</v>
      </c>
      <c r="W1038" s="1" t="s">
        <v>3385</v>
      </c>
      <c r="X1038" s="27">
        <v>41835</v>
      </c>
      <c r="Y1038" s="1" t="s">
        <v>3336</v>
      </c>
    </row>
    <row r="1039" spans="1:25">
      <c r="A1039" s="17">
        <v>1</v>
      </c>
      <c r="B1039" s="1" t="s">
        <v>843</v>
      </c>
      <c r="C1039" s="1" t="s">
        <v>2598</v>
      </c>
      <c r="D1039" s="1">
        <v>17022848</v>
      </c>
      <c r="E1039" s="16">
        <v>0</v>
      </c>
      <c r="F1039" s="1" t="s">
        <v>3331</v>
      </c>
      <c r="G1039" s="1" t="s">
        <v>3332</v>
      </c>
      <c r="H1039" s="23">
        <f t="shared" si="37"/>
        <v>3</v>
      </c>
      <c r="I1039" s="23"/>
      <c r="J1039" s="23">
        <v>0</v>
      </c>
      <c r="K1039" s="23">
        <v>0</v>
      </c>
      <c r="L1039" s="77">
        <v>72147</v>
      </c>
      <c r="M1039" s="62"/>
      <c r="N1039" s="27">
        <v>41831</v>
      </c>
      <c r="O1039" s="27">
        <v>41834</v>
      </c>
      <c r="P1039" s="27">
        <f t="shared" si="36"/>
        <v>41836</v>
      </c>
      <c r="Q1039" s="42">
        <f t="shared" si="34"/>
        <v>4</v>
      </c>
      <c r="R1039" s="1" t="s">
        <v>4591</v>
      </c>
      <c r="S1039" s="1">
        <v>423</v>
      </c>
      <c r="T1039" s="51" t="s">
        <v>3400</v>
      </c>
      <c r="U1039" s="8" t="s">
        <v>3334</v>
      </c>
      <c r="V1039" s="51" t="s">
        <v>3400</v>
      </c>
      <c r="W1039" s="1" t="s">
        <v>3355</v>
      </c>
      <c r="X1039" s="27">
        <v>41837</v>
      </c>
      <c r="Y1039" s="1" t="s">
        <v>3336</v>
      </c>
    </row>
    <row r="1040" spans="1:25">
      <c r="A1040" s="17">
        <v>1</v>
      </c>
      <c r="B1040" s="1" t="s">
        <v>844</v>
      </c>
      <c r="C1040" s="1" t="s">
        <v>2599</v>
      </c>
      <c r="D1040" s="1">
        <v>16042418</v>
      </c>
      <c r="E1040" s="16">
        <v>4</v>
      </c>
      <c r="F1040" s="1" t="s">
        <v>3331</v>
      </c>
      <c r="G1040" s="1" t="s">
        <v>3332</v>
      </c>
      <c r="H1040" s="23">
        <f t="shared" si="37"/>
        <v>3</v>
      </c>
      <c r="I1040" s="23"/>
      <c r="J1040" s="23">
        <v>0</v>
      </c>
      <c r="K1040" s="23">
        <v>0</v>
      </c>
      <c r="L1040" s="77">
        <v>72156</v>
      </c>
      <c r="M1040" s="62"/>
      <c r="N1040" s="27">
        <v>41834</v>
      </c>
      <c r="O1040" s="27">
        <v>41838</v>
      </c>
      <c r="P1040" s="27">
        <f t="shared" si="36"/>
        <v>41840</v>
      </c>
      <c r="Q1040" s="42">
        <f t="shared" si="34"/>
        <v>3</v>
      </c>
      <c r="R1040" s="1" t="s">
        <v>4592</v>
      </c>
      <c r="S1040" s="1">
        <v>244</v>
      </c>
      <c r="T1040" s="1" t="s">
        <v>3605</v>
      </c>
      <c r="U1040" s="1" t="s">
        <v>3354</v>
      </c>
      <c r="V1040" s="1" t="s">
        <v>3605</v>
      </c>
      <c r="W1040" s="1" t="s">
        <v>3385</v>
      </c>
      <c r="X1040" s="27">
        <v>41842</v>
      </c>
      <c r="Y1040" s="1" t="s">
        <v>3336</v>
      </c>
    </row>
    <row r="1041" spans="1:25">
      <c r="A1041" s="17">
        <v>1</v>
      </c>
      <c r="B1041" s="1" t="s">
        <v>845</v>
      </c>
      <c r="C1041" s="1" t="s">
        <v>2600</v>
      </c>
      <c r="D1041" s="1">
        <v>76387010</v>
      </c>
      <c r="E1041" s="16">
        <v>3</v>
      </c>
      <c r="F1041" s="1" t="s">
        <v>3331</v>
      </c>
      <c r="G1041" s="1" t="s">
        <v>3332</v>
      </c>
      <c r="H1041" s="23">
        <f t="shared" si="37"/>
        <v>3</v>
      </c>
      <c r="I1041" s="23"/>
      <c r="J1041" s="23">
        <v>0</v>
      </c>
      <c r="K1041" s="23">
        <v>0</v>
      </c>
      <c r="L1041" s="77">
        <v>72156</v>
      </c>
      <c r="M1041" s="62"/>
      <c r="N1041" s="27">
        <v>41834</v>
      </c>
      <c r="O1041" s="27">
        <v>41838</v>
      </c>
      <c r="P1041" s="27">
        <f t="shared" si="36"/>
        <v>41840</v>
      </c>
      <c r="Q1041" s="42">
        <f t="shared" si="34"/>
        <v>2</v>
      </c>
      <c r="R1041" s="1" t="s">
        <v>4593</v>
      </c>
      <c r="S1041" s="1">
        <v>2163</v>
      </c>
      <c r="T1041" s="53" t="s">
        <v>3377</v>
      </c>
      <c r="U1041" s="11" t="s">
        <v>3334</v>
      </c>
      <c r="V1041" s="53" t="s">
        <v>3377</v>
      </c>
      <c r="W1041" s="1" t="s">
        <v>3378</v>
      </c>
      <c r="X1041" s="27">
        <v>41841</v>
      </c>
      <c r="Y1041" s="1" t="s">
        <v>3336</v>
      </c>
    </row>
    <row r="1042" spans="1:25">
      <c r="A1042" s="17">
        <v>1</v>
      </c>
      <c r="B1042" s="1" t="s">
        <v>846</v>
      </c>
      <c r="C1042" s="1" t="s">
        <v>2601</v>
      </c>
      <c r="D1042" s="1">
        <v>7894827</v>
      </c>
      <c r="E1042" s="16">
        <v>2</v>
      </c>
      <c r="F1042" s="1" t="s">
        <v>3331</v>
      </c>
      <c r="G1042" s="1" t="s">
        <v>3337</v>
      </c>
      <c r="H1042" s="23">
        <f t="shared" si="37"/>
        <v>3</v>
      </c>
      <c r="I1042" s="23"/>
      <c r="J1042" s="23">
        <v>0</v>
      </c>
      <c r="K1042" s="23">
        <v>0</v>
      </c>
      <c r="L1042" s="77">
        <v>72165</v>
      </c>
      <c r="M1042" s="62"/>
      <c r="N1042" s="27">
        <v>41835</v>
      </c>
      <c r="O1042" s="27">
        <v>41842</v>
      </c>
      <c r="P1042" s="27">
        <f t="shared" si="36"/>
        <v>41844</v>
      </c>
      <c r="Q1042" s="42">
        <f t="shared" si="34"/>
        <v>1</v>
      </c>
      <c r="R1042" s="1" t="s">
        <v>4594</v>
      </c>
      <c r="S1042" s="1">
        <v>97</v>
      </c>
      <c r="T1042" s="53" t="s">
        <v>3377</v>
      </c>
      <c r="U1042" s="11" t="s">
        <v>3334</v>
      </c>
      <c r="V1042" s="53" t="s">
        <v>3377</v>
      </c>
      <c r="W1042" s="1" t="s">
        <v>3378</v>
      </c>
      <c r="X1042" s="27">
        <v>41842</v>
      </c>
      <c r="Y1042" s="1" t="s">
        <v>3336</v>
      </c>
    </row>
    <row r="1043" spans="1:25">
      <c r="A1043" s="17">
        <v>1</v>
      </c>
      <c r="B1043" s="1" t="s">
        <v>847</v>
      </c>
      <c r="C1043" s="1" t="s">
        <v>2602</v>
      </c>
      <c r="D1043" s="1">
        <v>76059057</v>
      </c>
      <c r="E1043" s="16">
        <v>6</v>
      </c>
      <c r="F1043" s="1" t="s">
        <v>3331</v>
      </c>
      <c r="G1043" s="1" t="s">
        <v>4385</v>
      </c>
      <c r="H1043" s="23">
        <f t="shared" si="37"/>
        <v>3</v>
      </c>
      <c r="I1043" s="23"/>
      <c r="J1043" s="23">
        <v>0</v>
      </c>
      <c r="K1043" s="23">
        <v>0</v>
      </c>
      <c r="L1043" s="77">
        <v>72156</v>
      </c>
      <c r="M1043" s="62"/>
      <c r="N1043" s="27">
        <v>41837</v>
      </c>
      <c r="O1043" s="27">
        <v>41838</v>
      </c>
      <c r="P1043" s="27">
        <f t="shared" si="36"/>
        <v>41840</v>
      </c>
      <c r="Q1043" s="42">
        <f t="shared" si="34"/>
        <v>3</v>
      </c>
      <c r="R1043" s="1" t="s">
        <v>4595</v>
      </c>
      <c r="S1043" s="1">
        <v>855</v>
      </c>
      <c r="T1043" s="1" t="s">
        <v>3728</v>
      </c>
      <c r="U1043" s="1" t="s">
        <v>3462</v>
      </c>
      <c r="V1043" s="1" t="s">
        <v>3728</v>
      </c>
      <c r="W1043" s="1" t="s">
        <v>3350</v>
      </c>
      <c r="X1043" s="27">
        <v>41842</v>
      </c>
      <c r="Y1043" s="1" t="s">
        <v>3336</v>
      </c>
    </row>
    <row r="1044" spans="1:25">
      <c r="A1044" s="17">
        <v>1</v>
      </c>
      <c r="B1044" s="4" t="s">
        <v>848</v>
      </c>
      <c r="C1044" s="4" t="s">
        <v>2603</v>
      </c>
      <c r="D1044" s="4">
        <v>11653875</v>
      </c>
      <c r="E1044" s="20" t="s">
        <v>3319</v>
      </c>
      <c r="F1044" s="4" t="s">
        <v>3331</v>
      </c>
      <c r="G1044" s="4" t="s">
        <v>3381</v>
      </c>
      <c r="H1044" s="23">
        <f t="shared" si="37"/>
        <v>3</v>
      </c>
      <c r="I1044" s="23"/>
      <c r="J1044" s="23">
        <v>0</v>
      </c>
      <c r="K1044" s="23">
        <v>0</v>
      </c>
      <c r="L1044" s="78"/>
      <c r="M1044" s="78"/>
      <c r="N1044" s="56">
        <v>41838</v>
      </c>
      <c r="O1044" s="56"/>
      <c r="P1044" s="56">
        <f t="shared" si="36"/>
        <v>2</v>
      </c>
      <c r="Q1044" s="42">
        <f t="shared" si="34"/>
        <v>0</v>
      </c>
      <c r="R1044" s="4" t="s">
        <v>4596</v>
      </c>
      <c r="S1044" s="4">
        <v>6</v>
      </c>
      <c r="T1044" s="139" t="s">
        <v>3579</v>
      </c>
      <c r="U1044" s="4"/>
      <c r="V1044" s="4" t="s">
        <v>4597</v>
      </c>
      <c r="W1044" s="4"/>
      <c r="X1044" s="4"/>
      <c r="Y1044" s="4" t="s">
        <v>3405</v>
      </c>
    </row>
    <row r="1045" spans="1:25">
      <c r="A1045" s="17">
        <v>1</v>
      </c>
      <c r="B1045" s="1" t="s">
        <v>849</v>
      </c>
      <c r="C1045" s="1" t="s">
        <v>2604</v>
      </c>
      <c r="D1045" s="1">
        <v>10394336</v>
      </c>
      <c r="E1045" s="16">
        <v>1</v>
      </c>
      <c r="F1045" s="1" t="s">
        <v>3331</v>
      </c>
      <c r="G1045" s="1" t="s">
        <v>3332</v>
      </c>
      <c r="H1045" s="23">
        <f t="shared" si="37"/>
        <v>3</v>
      </c>
      <c r="I1045" s="23"/>
      <c r="J1045" s="23">
        <v>0</v>
      </c>
      <c r="K1045" s="23">
        <v>0</v>
      </c>
      <c r="L1045" s="77">
        <v>72171</v>
      </c>
      <c r="M1045" s="62"/>
      <c r="N1045" s="27">
        <v>41842</v>
      </c>
      <c r="O1045" s="27">
        <v>41844</v>
      </c>
      <c r="P1045" s="27">
        <f t="shared" si="36"/>
        <v>41846</v>
      </c>
      <c r="Q1045" s="42">
        <f t="shared" si="34"/>
        <v>2</v>
      </c>
      <c r="R1045" s="1" t="s">
        <v>4598</v>
      </c>
      <c r="S1045" s="1">
        <v>1555</v>
      </c>
      <c r="T1045" s="53" t="s">
        <v>3377</v>
      </c>
      <c r="U1045" s="11" t="s">
        <v>3334</v>
      </c>
      <c r="V1045" s="53" t="s">
        <v>3377</v>
      </c>
      <c r="W1045" s="1" t="s">
        <v>3378</v>
      </c>
      <c r="X1045" s="27">
        <v>41845</v>
      </c>
      <c r="Y1045" s="1" t="s">
        <v>3336</v>
      </c>
    </row>
    <row r="1046" spans="1:25">
      <c r="A1046" s="17">
        <v>1</v>
      </c>
      <c r="B1046" s="1" t="s">
        <v>850</v>
      </c>
      <c r="C1046" s="1" t="s">
        <v>2605</v>
      </c>
      <c r="D1046" s="1">
        <v>9672062</v>
      </c>
      <c r="E1046" s="16">
        <v>9</v>
      </c>
      <c r="F1046" s="1" t="s">
        <v>3331</v>
      </c>
      <c r="G1046" s="1" t="s">
        <v>3332</v>
      </c>
      <c r="H1046" s="23">
        <f t="shared" si="37"/>
        <v>3</v>
      </c>
      <c r="I1046" s="23"/>
      <c r="J1046" s="23">
        <v>0</v>
      </c>
      <c r="K1046" s="23">
        <v>0</v>
      </c>
      <c r="L1046" s="77">
        <v>72174</v>
      </c>
      <c r="M1046" s="62"/>
      <c r="N1046" s="27">
        <v>41842</v>
      </c>
      <c r="O1046" s="27">
        <v>41845</v>
      </c>
      <c r="P1046" s="27">
        <f t="shared" si="36"/>
        <v>41847</v>
      </c>
      <c r="Q1046" s="42">
        <f t="shared" si="34"/>
        <v>1</v>
      </c>
      <c r="R1046" s="1" t="s">
        <v>4599</v>
      </c>
      <c r="S1046" s="1">
        <v>9893</v>
      </c>
      <c r="T1046" s="51" t="s">
        <v>3333</v>
      </c>
      <c r="U1046" s="11" t="s">
        <v>3334</v>
      </c>
      <c r="V1046" s="51" t="s">
        <v>3333</v>
      </c>
      <c r="W1046" s="1" t="s">
        <v>3335</v>
      </c>
      <c r="X1046" s="27">
        <v>41845</v>
      </c>
      <c r="Y1046" s="1" t="s">
        <v>3336</v>
      </c>
    </row>
    <row r="1047" spans="1:25">
      <c r="A1047" s="17">
        <v>1</v>
      </c>
      <c r="B1047" s="1" t="s">
        <v>851</v>
      </c>
      <c r="C1047" s="1" t="s">
        <v>2606</v>
      </c>
      <c r="D1047" s="1">
        <v>4940621</v>
      </c>
      <c r="E1047" s="16">
        <v>5</v>
      </c>
      <c r="F1047" s="1" t="s">
        <v>3331</v>
      </c>
      <c r="G1047" s="1" t="s">
        <v>3332</v>
      </c>
      <c r="H1047" s="23">
        <f t="shared" si="37"/>
        <v>3</v>
      </c>
      <c r="I1047" s="23"/>
      <c r="J1047" s="23">
        <v>0</v>
      </c>
      <c r="K1047" s="23">
        <v>0</v>
      </c>
      <c r="L1047" s="77">
        <v>72171</v>
      </c>
      <c r="M1047" s="62"/>
      <c r="N1047" s="27">
        <v>41842</v>
      </c>
      <c r="O1047" s="27">
        <v>41844</v>
      </c>
      <c r="P1047" s="27">
        <f t="shared" si="36"/>
        <v>41846</v>
      </c>
      <c r="Q1047" s="42">
        <f t="shared" si="34"/>
        <v>3</v>
      </c>
      <c r="R1047" s="1" t="s">
        <v>4600</v>
      </c>
      <c r="S1047" s="1">
        <v>8912</v>
      </c>
      <c r="T1047" s="1" t="s">
        <v>3390</v>
      </c>
      <c r="U1047" s="1" t="s">
        <v>3364</v>
      </c>
      <c r="V1047" s="1" t="s">
        <v>3390</v>
      </c>
      <c r="W1047" s="1" t="s">
        <v>4437</v>
      </c>
      <c r="X1047" s="27">
        <v>41848</v>
      </c>
      <c r="Y1047" s="1" t="s">
        <v>3336</v>
      </c>
    </row>
    <row r="1048" spans="1:25">
      <c r="A1048" s="17">
        <v>1</v>
      </c>
      <c r="B1048" s="1" t="s">
        <v>852</v>
      </c>
      <c r="C1048" s="1" t="s">
        <v>2607</v>
      </c>
      <c r="D1048" s="1">
        <v>9039961</v>
      </c>
      <c r="E1048" s="16">
        <v>6</v>
      </c>
      <c r="F1048" s="1" t="s">
        <v>3331</v>
      </c>
      <c r="G1048" s="1" t="s">
        <v>3332</v>
      </c>
      <c r="H1048" s="23">
        <f t="shared" si="37"/>
        <v>3</v>
      </c>
      <c r="I1048" s="23"/>
      <c r="J1048" s="23">
        <v>0</v>
      </c>
      <c r="K1048" s="23">
        <v>0</v>
      </c>
      <c r="L1048" s="77">
        <f>24060.72*H1048</f>
        <v>72182.16</v>
      </c>
      <c r="M1048" s="62"/>
      <c r="N1048" s="27">
        <v>41844</v>
      </c>
      <c r="O1048" s="27">
        <v>41849</v>
      </c>
      <c r="P1048" s="27">
        <f t="shared" si="36"/>
        <v>41851</v>
      </c>
      <c r="Q1048" s="42">
        <f t="shared" ref="Q1048:Q1111" si="38">NETWORKDAYS(O1048,X1048)</f>
        <v>3</v>
      </c>
      <c r="R1048" s="1" t="s">
        <v>4601</v>
      </c>
      <c r="S1048" s="1">
        <v>2958</v>
      </c>
      <c r="T1048" s="1" t="s">
        <v>4602</v>
      </c>
      <c r="U1048" s="1" t="s">
        <v>3431</v>
      </c>
      <c r="V1048" s="1" t="s">
        <v>4602</v>
      </c>
      <c r="W1048" s="1" t="s">
        <v>3432</v>
      </c>
      <c r="X1048" s="27">
        <v>41851</v>
      </c>
      <c r="Y1048" s="1" t="s">
        <v>3336</v>
      </c>
    </row>
    <row r="1049" spans="1:25">
      <c r="A1049" s="17">
        <v>1</v>
      </c>
      <c r="B1049" s="1" t="s">
        <v>853</v>
      </c>
      <c r="C1049" s="1" t="s">
        <v>2608</v>
      </c>
      <c r="D1049" s="1">
        <v>21133768</v>
      </c>
      <c r="E1049" s="16">
        <v>0</v>
      </c>
      <c r="F1049" s="1" t="s">
        <v>3331</v>
      </c>
      <c r="G1049" s="1" t="s">
        <v>3332</v>
      </c>
      <c r="H1049" s="23">
        <f t="shared" si="37"/>
        <v>3</v>
      </c>
      <c r="I1049" s="23"/>
      <c r="J1049" s="23">
        <v>0</v>
      </c>
      <c r="K1049" s="23">
        <v>0</v>
      </c>
      <c r="L1049" s="77">
        <v>72184</v>
      </c>
      <c r="M1049" s="62"/>
      <c r="N1049" s="27">
        <v>41844</v>
      </c>
      <c r="O1049" s="27">
        <v>41850</v>
      </c>
      <c r="P1049" s="27">
        <f t="shared" si="36"/>
        <v>41852</v>
      </c>
      <c r="Q1049" s="42">
        <f t="shared" si="38"/>
        <v>5</v>
      </c>
      <c r="R1049" s="1" t="s">
        <v>4603</v>
      </c>
      <c r="S1049" s="1">
        <v>5</v>
      </c>
      <c r="T1049" s="1" t="s">
        <v>3452</v>
      </c>
      <c r="U1049" s="8" t="s">
        <v>3349</v>
      </c>
      <c r="V1049" s="8" t="s">
        <v>3452</v>
      </c>
      <c r="W1049" s="1" t="s">
        <v>3378</v>
      </c>
      <c r="X1049" s="27">
        <v>41856</v>
      </c>
      <c r="Y1049" s="1" t="s">
        <v>3336</v>
      </c>
    </row>
    <row r="1050" spans="1:25">
      <c r="A1050" s="17">
        <v>1</v>
      </c>
      <c r="B1050" s="1" t="s">
        <v>854</v>
      </c>
      <c r="C1050" s="1" t="s">
        <v>2609</v>
      </c>
      <c r="D1050" s="1">
        <v>13337581</v>
      </c>
      <c r="E1050" s="16">
        <v>3</v>
      </c>
      <c r="F1050" s="1" t="s">
        <v>3331</v>
      </c>
      <c r="G1050" s="1" t="s">
        <v>3337</v>
      </c>
      <c r="H1050" s="23">
        <f t="shared" si="37"/>
        <v>3</v>
      </c>
      <c r="I1050" s="23"/>
      <c r="J1050" s="23">
        <v>0</v>
      </c>
      <c r="K1050" s="23">
        <v>0</v>
      </c>
      <c r="L1050" s="77">
        <v>72174</v>
      </c>
      <c r="M1050" s="62"/>
      <c r="N1050" s="27">
        <v>41844</v>
      </c>
      <c r="O1050" s="27">
        <v>41845</v>
      </c>
      <c r="P1050" s="27">
        <f t="shared" si="36"/>
        <v>41847</v>
      </c>
      <c r="Q1050" s="42">
        <f t="shared" si="38"/>
        <v>3</v>
      </c>
      <c r="R1050" s="1" t="s">
        <v>4604</v>
      </c>
      <c r="S1050" s="1">
        <v>1143</v>
      </c>
      <c r="T1050" s="1" t="s">
        <v>3461</v>
      </c>
      <c r="U1050" s="1" t="s">
        <v>3462</v>
      </c>
      <c r="V1050" s="1" t="s">
        <v>3461</v>
      </c>
      <c r="W1050" s="1" t="s">
        <v>3350</v>
      </c>
      <c r="X1050" s="27">
        <v>41849</v>
      </c>
      <c r="Y1050" s="1" t="s">
        <v>3336</v>
      </c>
    </row>
    <row r="1051" spans="1:25">
      <c r="A1051" s="17">
        <v>1</v>
      </c>
      <c r="B1051" s="1" t="s">
        <v>855</v>
      </c>
      <c r="C1051" s="1" t="s">
        <v>2610</v>
      </c>
      <c r="D1051" s="1">
        <v>8064020</v>
      </c>
      <c r="E1051" s="16">
        <v>5</v>
      </c>
      <c r="F1051" s="1" t="s">
        <v>3331</v>
      </c>
      <c r="G1051" s="1" t="s">
        <v>3337</v>
      </c>
      <c r="H1051" s="23">
        <f t="shared" si="37"/>
        <v>3</v>
      </c>
      <c r="I1051" s="23"/>
      <c r="J1051" s="23">
        <v>0</v>
      </c>
      <c r="K1051" s="23">
        <v>0</v>
      </c>
      <c r="L1051" s="77">
        <v>72180</v>
      </c>
      <c r="M1051" s="62"/>
      <c r="N1051" s="27">
        <v>41844</v>
      </c>
      <c r="O1051" s="27"/>
      <c r="P1051" s="27"/>
      <c r="Q1051" s="42">
        <f t="shared" si="38"/>
        <v>0</v>
      </c>
      <c r="R1051" s="1" t="s">
        <v>4605</v>
      </c>
      <c r="S1051" s="1">
        <v>31</v>
      </c>
      <c r="T1051" s="1" t="s">
        <v>3484</v>
      </c>
      <c r="U1051" s="1" t="s">
        <v>3364</v>
      </c>
      <c r="V1051" s="1" t="s">
        <v>3484</v>
      </c>
      <c r="W1051" s="1" t="s">
        <v>3335</v>
      </c>
      <c r="X1051" s="1"/>
      <c r="Y1051" s="1" t="s">
        <v>3405</v>
      </c>
    </row>
    <row r="1052" spans="1:25">
      <c r="A1052" s="17">
        <v>1</v>
      </c>
      <c r="B1052" s="1" t="s">
        <v>856</v>
      </c>
      <c r="C1052" s="1" t="s">
        <v>2611</v>
      </c>
      <c r="D1052" s="1">
        <v>14207100</v>
      </c>
      <c r="E1052" s="16">
        <v>2</v>
      </c>
      <c r="F1052" s="1" t="s">
        <v>3331</v>
      </c>
      <c r="G1052" s="1" t="s">
        <v>3337</v>
      </c>
      <c r="H1052" s="23">
        <f t="shared" si="37"/>
        <v>3</v>
      </c>
      <c r="I1052" s="23"/>
      <c r="J1052" s="23">
        <v>0</v>
      </c>
      <c r="K1052" s="23">
        <v>0</v>
      </c>
      <c r="L1052" s="77">
        <v>72184</v>
      </c>
      <c r="M1052" s="62"/>
      <c r="N1052" s="27">
        <v>41844</v>
      </c>
      <c r="O1052" s="27">
        <v>41850</v>
      </c>
      <c r="P1052" s="27">
        <f t="shared" ref="P1052:P1058" si="39">O1052+2</f>
        <v>41852</v>
      </c>
      <c r="Q1052" s="42">
        <f t="shared" si="38"/>
        <v>1</v>
      </c>
      <c r="R1052" s="1" t="s">
        <v>4606</v>
      </c>
      <c r="S1052" s="1">
        <v>1809</v>
      </c>
      <c r="T1052" s="1" t="s">
        <v>3437</v>
      </c>
      <c r="U1052" s="1" t="s">
        <v>3431</v>
      </c>
      <c r="V1052" s="1" t="s">
        <v>3437</v>
      </c>
      <c r="W1052" s="1" t="s">
        <v>3432</v>
      </c>
      <c r="X1052" s="27">
        <v>41850</v>
      </c>
      <c r="Y1052" s="1" t="s">
        <v>3336</v>
      </c>
    </row>
    <row r="1053" spans="1:25">
      <c r="A1053" s="17">
        <v>1</v>
      </c>
      <c r="B1053" s="1" t="s">
        <v>857</v>
      </c>
      <c r="C1053" s="1" t="s">
        <v>2612</v>
      </c>
      <c r="D1053" s="1">
        <v>13471657</v>
      </c>
      <c r="E1053" s="16">
        <v>6</v>
      </c>
      <c r="F1053" s="1" t="s">
        <v>3331</v>
      </c>
      <c r="G1053" s="1" t="s">
        <v>3332</v>
      </c>
      <c r="H1053" s="23">
        <f t="shared" si="37"/>
        <v>3</v>
      </c>
      <c r="I1053" s="23"/>
      <c r="J1053" s="23">
        <v>0</v>
      </c>
      <c r="K1053" s="23">
        <v>0</v>
      </c>
      <c r="L1053" s="77">
        <v>72174</v>
      </c>
      <c r="M1053" s="62"/>
      <c r="N1053" s="27">
        <v>41844</v>
      </c>
      <c r="O1053" s="27">
        <v>41845</v>
      </c>
      <c r="P1053" s="27">
        <f t="shared" si="39"/>
        <v>41847</v>
      </c>
      <c r="Q1053" s="42">
        <f t="shared" si="38"/>
        <v>2</v>
      </c>
      <c r="R1053" s="1" t="s">
        <v>4607</v>
      </c>
      <c r="S1053" s="1">
        <v>164</v>
      </c>
      <c r="T1053" s="1" t="s">
        <v>4070</v>
      </c>
      <c r="U1053" s="1" t="s">
        <v>4070</v>
      </c>
      <c r="V1053" s="1" t="s">
        <v>4070</v>
      </c>
      <c r="W1053" s="1" t="s">
        <v>4071</v>
      </c>
      <c r="X1053" s="27">
        <v>41848</v>
      </c>
      <c r="Y1053" s="1" t="s">
        <v>3336</v>
      </c>
    </row>
    <row r="1054" spans="1:25">
      <c r="A1054" s="17">
        <v>1</v>
      </c>
      <c r="B1054" s="1" t="s">
        <v>858</v>
      </c>
      <c r="C1054" s="1" t="s">
        <v>2613</v>
      </c>
      <c r="D1054" s="1">
        <v>6356656</v>
      </c>
      <c r="E1054" s="16" t="s">
        <v>3319</v>
      </c>
      <c r="F1054" s="1" t="s">
        <v>3331</v>
      </c>
      <c r="G1054" s="1" t="s">
        <v>3332</v>
      </c>
      <c r="H1054" s="23">
        <f t="shared" si="37"/>
        <v>3</v>
      </c>
      <c r="I1054" s="23"/>
      <c r="J1054" s="23">
        <v>0</v>
      </c>
      <c r="K1054" s="23">
        <v>0</v>
      </c>
      <c r="L1054" s="77">
        <v>72180</v>
      </c>
      <c r="M1054" s="62"/>
      <c r="N1054" s="27">
        <v>41844</v>
      </c>
      <c r="O1054" s="27">
        <v>41848</v>
      </c>
      <c r="P1054" s="27">
        <f t="shared" si="39"/>
        <v>41850</v>
      </c>
      <c r="Q1054" s="42">
        <f t="shared" si="38"/>
        <v>8</v>
      </c>
      <c r="R1054" s="1" t="s">
        <v>4608</v>
      </c>
      <c r="S1054" s="1">
        <v>6477</v>
      </c>
      <c r="T1054" s="1" t="s">
        <v>3987</v>
      </c>
      <c r="U1054" s="1" t="s">
        <v>3462</v>
      </c>
      <c r="V1054" s="1" t="s">
        <v>3987</v>
      </c>
      <c r="W1054" s="1" t="s">
        <v>3350</v>
      </c>
      <c r="X1054" s="27">
        <v>41857</v>
      </c>
      <c r="Y1054" s="1" t="s">
        <v>3336</v>
      </c>
    </row>
    <row r="1055" spans="1:25">
      <c r="A1055" s="17">
        <v>1</v>
      </c>
      <c r="B1055" s="1" t="s">
        <v>859</v>
      </c>
      <c r="C1055" s="1" t="s">
        <v>2614</v>
      </c>
      <c r="D1055" s="1">
        <v>9243840</v>
      </c>
      <c r="E1055" s="16">
        <v>6</v>
      </c>
      <c r="F1055" s="1" t="s">
        <v>3331</v>
      </c>
      <c r="G1055" s="1" t="s">
        <v>3332</v>
      </c>
      <c r="H1055" s="23">
        <f t="shared" si="37"/>
        <v>3</v>
      </c>
      <c r="I1055" s="23"/>
      <c r="J1055" s="23">
        <v>0</v>
      </c>
      <c r="K1055" s="23">
        <v>0</v>
      </c>
      <c r="L1055" s="77">
        <f>24062.27*H1055</f>
        <v>72186.81</v>
      </c>
      <c r="M1055" s="62"/>
      <c r="N1055" s="27">
        <v>41848</v>
      </c>
      <c r="O1055" s="27">
        <v>41851</v>
      </c>
      <c r="P1055" s="27">
        <f t="shared" si="39"/>
        <v>41853</v>
      </c>
      <c r="Q1055" s="42">
        <f t="shared" si="38"/>
        <v>2</v>
      </c>
      <c r="R1055" s="1" t="s">
        <v>4609</v>
      </c>
      <c r="S1055" s="1">
        <v>6766</v>
      </c>
      <c r="T1055" s="1" t="s">
        <v>3365</v>
      </c>
      <c r="U1055" s="11" t="s">
        <v>3334</v>
      </c>
      <c r="V1055" s="1" t="s">
        <v>3365</v>
      </c>
      <c r="W1055" s="1" t="s">
        <v>3366</v>
      </c>
      <c r="X1055" s="27">
        <v>41852</v>
      </c>
      <c r="Y1055" s="1" t="s">
        <v>3336</v>
      </c>
    </row>
    <row r="1056" spans="1:25">
      <c r="A1056" s="17">
        <v>1</v>
      </c>
      <c r="B1056" s="1" t="s">
        <v>860</v>
      </c>
      <c r="C1056" s="1" t="s">
        <v>2615</v>
      </c>
      <c r="D1056" s="1">
        <v>13245236</v>
      </c>
      <c r="E1056" s="16">
        <v>9</v>
      </c>
      <c r="F1056" s="1" t="s">
        <v>3331</v>
      </c>
      <c r="G1056" s="1" t="s">
        <v>3332</v>
      </c>
      <c r="H1056" s="23">
        <f t="shared" si="37"/>
        <v>3</v>
      </c>
      <c r="I1056" s="23"/>
      <c r="J1056" s="23">
        <v>0</v>
      </c>
      <c r="K1056" s="23">
        <v>0</v>
      </c>
      <c r="L1056" s="77">
        <v>72196</v>
      </c>
      <c r="M1056" s="62"/>
      <c r="N1056" s="27">
        <v>41848</v>
      </c>
      <c r="O1056" s="27">
        <v>41855</v>
      </c>
      <c r="P1056" s="27">
        <f t="shared" si="39"/>
        <v>41857</v>
      </c>
      <c r="Q1056" s="42">
        <f t="shared" si="38"/>
        <v>2</v>
      </c>
      <c r="R1056" s="1" t="s">
        <v>4610</v>
      </c>
      <c r="S1056" s="1">
        <v>458</v>
      </c>
      <c r="T1056" s="1" t="s">
        <v>3497</v>
      </c>
      <c r="U1056" s="1" t="s">
        <v>3354</v>
      </c>
      <c r="V1056" s="1" t="s">
        <v>3497</v>
      </c>
      <c r="W1056" s="1" t="s">
        <v>4132</v>
      </c>
      <c r="X1056" s="27">
        <v>41856</v>
      </c>
      <c r="Y1056" s="1" t="s">
        <v>3336</v>
      </c>
    </row>
    <row r="1057" spans="1:25">
      <c r="A1057" s="17">
        <v>1</v>
      </c>
      <c r="B1057" s="1" t="s">
        <v>861</v>
      </c>
      <c r="C1057" s="1" t="s">
        <v>2613</v>
      </c>
      <c r="D1057" s="1">
        <v>6356656</v>
      </c>
      <c r="E1057" s="16" t="s">
        <v>3319</v>
      </c>
      <c r="F1057" s="1" t="s">
        <v>3331</v>
      </c>
      <c r="G1057" s="1" t="s">
        <v>3332</v>
      </c>
      <c r="H1057" s="23">
        <f>3+J1057</f>
        <v>3</v>
      </c>
      <c r="I1057" s="23"/>
      <c r="J1057" s="23">
        <v>0</v>
      </c>
      <c r="K1057" s="23">
        <v>0</v>
      </c>
      <c r="L1057" s="77">
        <v>72180</v>
      </c>
      <c r="M1057" s="62"/>
      <c r="N1057" s="27">
        <v>41844</v>
      </c>
      <c r="O1057" s="27">
        <v>41848</v>
      </c>
      <c r="P1057" s="27">
        <f t="shared" si="39"/>
        <v>41850</v>
      </c>
      <c r="Q1057" s="42">
        <f t="shared" si="38"/>
        <v>8</v>
      </c>
      <c r="R1057" s="1" t="s">
        <v>4608</v>
      </c>
      <c r="S1057" s="1">
        <v>6495</v>
      </c>
      <c r="T1057" s="1" t="s">
        <v>3987</v>
      </c>
      <c r="U1057" s="1" t="s">
        <v>3462</v>
      </c>
      <c r="V1057" s="1" t="s">
        <v>3987</v>
      </c>
      <c r="W1057" s="1" t="s">
        <v>3350</v>
      </c>
      <c r="X1057" s="27">
        <v>41857</v>
      </c>
      <c r="Y1057" s="1" t="s">
        <v>3336</v>
      </c>
    </row>
    <row r="1058" spans="1:25">
      <c r="A1058" s="17">
        <v>1</v>
      </c>
      <c r="B1058" s="1" t="s">
        <v>862</v>
      </c>
      <c r="C1058" s="1" t="s">
        <v>2616</v>
      </c>
      <c r="D1058" s="1">
        <v>12164410</v>
      </c>
      <c r="E1058" s="16" t="s">
        <v>3319</v>
      </c>
      <c r="F1058" s="1" t="s">
        <v>3331</v>
      </c>
      <c r="G1058" s="1" t="s">
        <v>3332</v>
      </c>
      <c r="H1058" s="23">
        <f t="shared" si="37"/>
        <v>3</v>
      </c>
      <c r="I1058" s="23"/>
      <c r="J1058" s="23">
        <v>0</v>
      </c>
      <c r="K1058" s="23">
        <v>0</v>
      </c>
      <c r="L1058" s="77">
        <v>72203</v>
      </c>
      <c r="M1058" s="62"/>
      <c r="N1058" s="27">
        <v>41848</v>
      </c>
      <c r="O1058" s="27">
        <v>41858</v>
      </c>
      <c r="P1058" s="27">
        <f t="shared" si="39"/>
        <v>41860</v>
      </c>
      <c r="Q1058" s="42">
        <f t="shared" si="38"/>
        <v>-23</v>
      </c>
      <c r="R1058" s="1" t="s">
        <v>4611</v>
      </c>
      <c r="S1058" s="1">
        <v>3</v>
      </c>
      <c r="T1058" s="1" t="s">
        <v>3390</v>
      </c>
      <c r="U1058" s="1" t="s">
        <v>3364</v>
      </c>
      <c r="V1058" s="1" t="s">
        <v>3390</v>
      </c>
      <c r="W1058" s="1" t="s">
        <v>4437</v>
      </c>
      <c r="X1058" s="27">
        <v>41828</v>
      </c>
      <c r="Y1058" s="1" t="s">
        <v>3336</v>
      </c>
    </row>
    <row r="1059" spans="1:25">
      <c r="A1059" s="17">
        <v>1</v>
      </c>
      <c r="B1059" s="1" t="s">
        <v>863</v>
      </c>
      <c r="C1059" s="1" t="s">
        <v>2617</v>
      </c>
      <c r="D1059" s="1">
        <v>15612013</v>
      </c>
      <c r="E1059" s="16">
        <v>8</v>
      </c>
      <c r="F1059" s="1" t="s">
        <v>3331</v>
      </c>
      <c r="G1059" s="1" t="s">
        <v>3337</v>
      </c>
      <c r="H1059" s="23">
        <f t="shared" si="37"/>
        <v>3</v>
      </c>
      <c r="I1059" s="23"/>
      <c r="J1059" s="23">
        <v>0</v>
      </c>
      <c r="K1059" s="23">
        <v>0</v>
      </c>
      <c r="L1059" s="77">
        <v>72182</v>
      </c>
      <c r="M1059" s="62"/>
      <c r="N1059" s="27">
        <v>41848</v>
      </c>
      <c r="O1059" s="27">
        <v>41849</v>
      </c>
      <c r="P1059" s="27">
        <v>41851</v>
      </c>
      <c r="Q1059" s="42">
        <f t="shared" si="38"/>
        <v>3</v>
      </c>
      <c r="R1059" s="1" t="s">
        <v>4612</v>
      </c>
      <c r="S1059" s="1">
        <v>190</v>
      </c>
      <c r="T1059" s="1" t="s">
        <v>3349</v>
      </c>
      <c r="U1059" s="1" t="s">
        <v>3334</v>
      </c>
      <c r="V1059" s="1" t="s">
        <v>3334</v>
      </c>
      <c r="W1059" s="1" t="s">
        <v>3716</v>
      </c>
      <c r="X1059" s="27">
        <v>41851</v>
      </c>
      <c r="Y1059" s="1" t="s">
        <v>3336</v>
      </c>
    </row>
    <row r="1060" spans="1:25">
      <c r="A1060" s="17">
        <v>1</v>
      </c>
      <c r="B1060" s="1" t="s">
        <v>864</v>
      </c>
      <c r="C1060" s="1" t="s">
        <v>2618</v>
      </c>
      <c r="D1060" s="1">
        <v>8117561</v>
      </c>
      <c r="E1060" s="16">
        <v>6</v>
      </c>
      <c r="F1060" s="1" t="s">
        <v>3331</v>
      </c>
      <c r="G1060" s="1" t="s">
        <v>3332</v>
      </c>
      <c r="H1060" s="23">
        <f t="shared" si="37"/>
        <v>3</v>
      </c>
      <c r="I1060" s="23"/>
      <c r="J1060" s="23">
        <v>0</v>
      </c>
      <c r="K1060" s="23">
        <v>0</v>
      </c>
      <c r="L1060" s="77">
        <v>72196</v>
      </c>
      <c r="M1060" s="62"/>
      <c r="N1060" s="27">
        <v>41848</v>
      </c>
      <c r="O1060" s="27">
        <v>41855</v>
      </c>
      <c r="P1060" s="27">
        <v>41856</v>
      </c>
      <c r="Q1060" s="42">
        <f t="shared" si="38"/>
        <v>2</v>
      </c>
      <c r="R1060" s="1" t="s">
        <v>4613</v>
      </c>
      <c r="S1060" s="1">
        <v>2520</v>
      </c>
      <c r="T1060" s="1" t="s">
        <v>3390</v>
      </c>
      <c r="U1060" s="1" t="s">
        <v>4614</v>
      </c>
      <c r="V1060" s="1" t="s">
        <v>3390</v>
      </c>
      <c r="W1060" s="1" t="s">
        <v>4437</v>
      </c>
      <c r="X1060" s="27">
        <v>41856</v>
      </c>
      <c r="Y1060" s="1" t="s">
        <v>3336</v>
      </c>
    </row>
    <row r="1061" spans="1:25">
      <c r="A1061" s="17">
        <v>1</v>
      </c>
      <c r="B1061" s="1" t="s">
        <v>865</v>
      </c>
      <c r="C1061" s="1" t="s">
        <v>2619</v>
      </c>
      <c r="D1061" s="1">
        <v>13686553</v>
      </c>
      <c r="E1061" s="16">
        <v>6</v>
      </c>
      <c r="F1061" s="1" t="s">
        <v>3331</v>
      </c>
      <c r="G1061" s="1" t="s">
        <v>3337</v>
      </c>
      <c r="H1061" s="23">
        <f t="shared" si="37"/>
        <v>3</v>
      </c>
      <c r="I1061" s="23"/>
      <c r="J1061" s="23">
        <v>0</v>
      </c>
      <c r="K1061" s="23">
        <v>0</v>
      </c>
      <c r="L1061" s="77">
        <v>72196</v>
      </c>
      <c r="M1061" s="62"/>
      <c r="N1061" s="27">
        <v>41849</v>
      </c>
      <c r="O1061" s="27">
        <v>41855</v>
      </c>
      <c r="P1061" s="27">
        <v>41856</v>
      </c>
      <c r="Q1061" s="42">
        <f t="shared" si="38"/>
        <v>2</v>
      </c>
      <c r="R1061" s="1" t="s">
        <v>4615</v>
      </c>
      <c r="S1061" s="1">
        <v>1901</v>
      </c>
      <c r="T1061" s="1" t="s">
        <v>3452</v>
      </c>
      <c r="U1061" s="8" t="s">
        <v>3349</v>
      </c>
      <c r="V1061" s="8" t="s">
        <v>3452</v>
      </c>
      <c r="W1061" s="1" t="s">
        <v>3378</v>
      </c>
      <c r="X1061" s="27">
        <v>41856</v>
      </c>
      <c r="Y1061" s="1" t="s">
        <v>3336</v>
      </c>
    </row>
    <row r="1062" spans="1:25">
      <c r="A1062" s="17">
        <v>1</v>
      </c>
      <c r="B1062" s="1" t="s">
        <v>866</v>
      </c>
      <c r="C1062" s="1" t="s">
        <v>2620</v>
      </c>
      <c r="D1062" s="1">
        <v>96895600</v>
      </c>
      <c r="E1062" s="16">
        <v>0</v>
      </c>
      <c r="F1062" s="1" t="s">
        <v>3331</v>
      </c>
      <c r="G1062" s="1" t="s">
        <v>3381</v>
      </c>
      <c r="H1062" s="23">
        <f t="shared" si="37"/>
        <v>3</v>
      </c>
      <c r="I1062" s="23"/>
      <c r="J1062" s="23">
        <v>0</v>
      </c>
      <c r="K1062" s="23">
        <v>0</v>
      </c>
      <c r="L1062" s="77">
        <v>72196</v>
      </c>
      <c r="M1062" s="62"/>
      <c r="N1062" s="27">
        <v>41849</v>
      </c>
      <c r="O1062" s="27">
        <v>41855</v>
      </c>
      <c r="P1062" s="27">
        <v>41856</v>
      </c>
      <c r="Q1062" s="42">
        <f t="shared" si="38"/>
        <v>2</v>
      </c>
      <c r="R1062" s="1" t="s">
        <v>4616</v>
      </c>
      <c r="S1062" s="1">
        <v>91</v>
      </c>
      <c r="T1062" s="1" t="s">
        <v>3384</v>
      </c>
      <c r="U1062" s="8" t="s">
        <v>3384</v>
      </c>
      <c r="V1062" s="1" t="s">
        <v>3384</v>
      </c>
      <c r="W1062" s="1" t="s">
        <v>3385</v>
      </c>
      <c r="X1062" s="27">
        <v>41856</v>
      </c>
      <c r="Y1062" s="1" t="s">
        <v>3336</v>
      </c>
    </row>
    <row r="1063" spans="1:25">
      <c r="A1063" s="17">
        <v>1</v>
      </c>
      <c r="B1063" s="1" t="s">
        <v>867</v>
      </c>
      <c r="C1063" s="1" t="s">
        <v>2621</v>
      </c>
      <c r="D1063" s="1">
        <v>13831263</v>
      </c>
      <c r="E1063" s="16">
        <v>1</v>
      </c>
      <c r="F1063" s="1" t="s">
        <v>3331</v>
      </c>
      <c r="G1063" s="1" t="s">
        <v>3337</v>
      </c>
      <c r="H1063" s="23">
        <f t="shared" si="37"/>
        <v>3</v>
      </c>
      <c r="I1063" s="23"/>
      <c r="J1063" s="23">
        <v>0</v>
      </c>
      <c r="K1063" s="23">
        <v>0</v>
      </c>
      <c r="L1063" s="77">
        <v>72184</v>
      </c>
      <c r="M1063" s="62"/>
      <c r="N1063" s="27">
        <v>41849</v>
      </c>
      <c r="O1063" s="27">
        <v>41850</v>
      </c>
      <c r="P1063" s="27">
        <v>41851</v>
      </c>
      <c r="Q1063" s="42">
        <f t="shared" si="38"/>
        <v>2</v>
      </c>
      <c r="R1063" s="1" t="s">
        <v>4617</v>
      </c>
      <c r="S1063" s="1">
        <v>535</v>
      </c>
      <c r="T1063" s="1" t="s">
        <v>3349</v>
      </c>
      <c r="U1063" s="1" t="s">
        <v>3334</v>
      </c>
      <c r="V1063" s="1" t="s">
        <v>3349</v>
      </c>
      <c r="W1063" s="1" t="s">
        <v>3716</v>
      </c>
      <c r="X1063" s="27">
        <v>41851</v>
      </c>
      <c r="Y1063" s="1" t="s">
        <v>3336</v>
      </c>
    </row>
    <row r="1064" spans="1:25">
      <c r="A1064" s="17">
        <v>1</v>
      </c>
      <c r="B1064" s="1" t="s">
        <v>868</v>
      </c>
      <c r="C1064" s="1" t="s">
        <v>2622</v>
      </c>
      <c r="D1064" s="1">
        <v>12459040</v>
      </c>
      <c r="E1064" s="16" t="s">
        <v>3319</v>
      </c>
      <c r="F1064" s="1" t="s">
        <v>3331</v>
      </c>
      <c r="G1064" s="1" t="s">
        <v>3337</v>
      </c>
      <c r="H1064" s="23">
        <f t="shared" si="37"/>
        <v>3</v>
      </c>
      <c r="I1064" s="23"/>
      <c r="J1064" s="23">
        <v>0</v>
      </c>
      <c r="K1064" s="23">
        <v>0</v>
      </c>
      <c r="L1064" s="77">
        <v>72184</v>
      </c>
      <c r="M1064" s="62"/>
      <c r="N1064" s="27">
        <v>41849</v>
      </c>
      <c r="O1064" s="27">
        <v>41850</v>
      </c>
      <c r="P1064" s="27">
        <v>41851</v>
      </c>
      <c r="Q1064" s="42">
        <f t="shared" si="38"/>
        <v>2</v>
      </c>
      <c r="R1064" s="1" t="s">
        <v>4618</v>
      </c>
      <c r="S1064" s="1">
        <v>2978</v>
      </c>
      <c r="T1064" s="53" t="s">
        <v>3377</v>
      </c>
      <c r="U1064" s="11" t="s">
        <v>3334</v>
      </c>
      <c r="V1064" s="53" t="s">
        <v>3377</v>
      </c>
      <c r="W1064" s="1" t="s">
        <v>3378</v>
      </c>
      <c r="X1064" s="27">
        <v>41851</v>
      </c>
      <c r="Y1064" s="1" t="s">
        <v>3336</v>
      </c>
    </row>
    <row r="1065" spans="1:25">
      <c r="A1065" s="17">
        <v>1</v>
      </c>
      <c r="B1065" s="1" t="s">
        <v>869</v>
      </c>
      <c r="C1065" s="1" t="s">
        <v>2623</v>
      </c>
      <c r="D1065" s="1">
        <v>12620119</v>
      </c>
      <c r="E1065" s="16">
        <v>2</v>
      </c>
      <c r="F1065" s="1" t="s">
        <v>3331</v>
      </c>
      <c r="G1065" s="1" t="s">
        <v>3381</v>
      </c>
      <c r="H1065" s="23">
        <f t="shared" si="37"/>
        <v>3</v>
      </c>
      <c r="I1065" s="23"/>
      <c r="J1065" s="23">
        <v>0</v>
      </c>
      <c r="K1065" s="23">
        <v>0</v>
      </c>
      <c r="L1065" s="77">
        <v>72250</v>
      </c>
      <c r="M1065" s="62"/>
      <c r="N1065" s="27">
        <v>41851</v>
      </c>
      <c r="O1065" s="27">
        <v>41869</v>
      </c>
      <c r="P1065" s="27">
        <f>O1065+2</f>
        <v>41871</v>
      </c>
      <c r="Q1065" s="42">
        <f t="shared" si="38"/>
        <v>2</v>
      </c>
      <c r="R1065" s="1" t="s">
        <v>4619</v>
      </c>
      <c r="S1065" s="1">
        <v>41</v>
      </c>
      <c r="T1065" s="1" t="s">
        <v>4523</v>
      </c>
      <c r="U1065" s="1" t="s">
        <v>3992</v>
      </c>
      <c r="V1065" s="1" t="s">
        <v>3992</v>
      </c>
      <c r="W1065" s="1" t="s">
        <v>3993</v>
      </c>
      <c r="X1065" s="27">
        <v>41870</v>
      </c>
      <c r="Y1065" s="1" t="s">
        <v>3336</v>
      </c>
    </row>
    <row r="1066" spans="1:25">
      <c r="A1066" s="17">
        <v>1</v>
      </c>
      <c r="B1066" s="1" t="s">
        <v>870</v>
      </c>
      <c r="C1066" s="1" t="s">
        <v>2624</v>
      </c>
      <c r="D1066" s="1">
        <v>9767503</v>
      </c>
      <c r="E1066" s="16">
        <v>1</v>
      </c>
      <c r="F1066" s="1" t="s">
        <v>3331</v>
      </c>
      <c r="G1066" s="1" t="s">
        <v>3332</v>
      </c>
      <c r="H1066" s="23">
        <f t="shared" si="37"/>
        <v>3</v>
      </c>
      <c r="I1066" s="23"/>
      <c r="J1066" s="23">
        <v>0</v>
      </c>
      <c r="K1066" s="23">
        <v>0</v>
      </c>
      <c r="L1066" s="77">
        <v>72187</v>
      </c>
      <c r="M1066" s="62"/>
      <c r="N1066" s="27">
        <v>41851</v>
      </c>
      <c r="O1066" s="27">
        <v>41856</v>
      </c>
      <c r="P1066" s="27">
        <v>41856</v>
      </c>
      <c r="Q1066" s="42">
        <f t="shared" si="38"/>
        <v>1</v>
      </c>
      <c r="R1066" s="1" t="s">
        <v>4620</v>
      </c>
      <c r="S1066" s="1">
        <v>1694</v>
      </c>
      <c r="T1066" s="1" t="s">
        <v>3730</v>
      </c>
      <c r="U1066" s="1" t="s">
        <v>3462</v>
      </c>
      <c r="V1066" s="1" t="s">
        <v>3730</v>
      </c>
      <c r="W1066" s="1" t="s">
        <v>3350</v>
      </c>
      <c r="X1066" s="27">
        <v>41856</v>
      </c>
      <c r="Y1066" s="1" t="s">
        <v>3336</v>
      </c>
    </row>
    <row r="1067" spans="1:25">
      <c r="A1067" s="17">
        <v>1</v>
      </c>
      <c r="B1067" s="1" t="s">
        <v>871</v>
      </c>
      <c r="C1067" s="1" t="s">
        <v>2625</v>
      </c>
      <c r="D1067" s="1">
        <v>12633764</v>
      </c>
      <c r="E1067" s="16">
        <v>7</v>
      </c>
      <c r="F1067" s="1" t="s">
        <v>3331</v>
      </c>
      <c r="G1067" s="1" t="s">
        <v>3332</v>
      </c>
      <c r="H1067" s="23">
        <f t="shared" si="37"/>
        <v>3</v>
      </c>
      <c r="I1067" s="23"/>
      <c r="J1067" s="23">
        <v>0</v>
      </c>
      <c r="K1067" s="23">
        <v>0</v>
      </c>
      <c r="L1067" s="77">
        <v>72203</v>
      </c>
      <c r="M1067" s="62"/>
      <c r="N1067" s="27">
        <v>41851</v>
      </c>
      <c r="O1067" s="27">
        <v>41858</v>
      </c>
      <c r="P1067" s="27">
        <f t="shared" ref="P1067:P1084" si="40">O1067+2</f>
        <v>41860</v>
      </c>
      <c r="Q1067" s="42">
        <f t="shared" si="38"/>
        <v>1</v>
      </c>
      <c r="R1067" s="1" t="s">
        <v>4621</v>
      </c>
      <c r="S1067" s="1" t="s">
        <v>4622</v>
      </c>
      <c r="T1067" s="1" t="s">
        <v>3992</v>
      </c>
      <c r="U1067" s="1" t="s">
        <v>3992</v>
      </c>
      <c r="V1067" s="1" t="s">
        <v>3992</v>
      </c>
      <c r="W1067" s="1" t="s">
        <v>3993</v>
      </c>
      <c r="X1067" s="27">
        <v>41858</v>
      </c>
      <c r="Y1067" s="1" t="s">
        <v>3336</v>
      </c>
    </row>
    <row r="1068" spans="1:25">
      <c r="A1068" s="17">
        <v>1</v>
      </c>
      <c r="B1068" s="1" t="s">
        <v>872</v>
      </c>
      <c r="C1068" s="1" t="s">
        <v>2626</v>
      </c>
      <c r="D1068" s="1">
        <v>10963076</v>
      </c>
      <c r="E1068" s="16">
        <v>4</v>
      </c>
      <c r="F1068" s="1" t="s">
        <v>3331</v>
      </c>
      <c r="G1068" s="1" t="s">
        <v>3337</v>
      </c>
      <c r="H1068" s="23">
        <f t="shared" si="37"/>
        <v>3</v>
      </c>
      <c r="I1068" s="23"/>
      <c r="J1068" s="23">
        <v>0</v>
      </c>
      <c r="K1068" s="23">
        <v>0</v>
      </c>
      <c r="L1068" s="77">
        <v>72189</v>
      </c>
      <c r="M1068" s="62"/>
      <c r="N1068" s="27">
        <v>41852</v>
      </c>
      <c r="O1068" s="27">
        <v>41852</v>
      </c>
      <c r="P1068" s="27">
        <f t="shared" si="40"/>
        <v>41854</v>
      </c>
      <c r="Q1068" s="42">
        <f t="shared" si="38"/>
        <v>6</v>
      </c>
      <c r="R1068" s="1" t="s">
        <v>4623</v>
      </c>
      <c r="S1068" s="1">
        <v>3663</v>
      </c>
      <c r="T1068" s="51" t="s">
        <v>3333</v>
      </c>
      <c r="U1068" s="11" t="s">
        <v>3334</v>
      </c>
      <c r="V1068" s="51" t="s">
        <v>3333</v>
      </c>
      <c r="W1068" s="1" t="s">
        <v>3335</v>
      </c>
      <c r="X1068" s="27">
        <v>41859</v>
      </c>
      <c r="Y1068" s="1" t="s">
        <v>3336</v>
      </c>
    </row>
    <row r="1069" spans="1:25">
      <c r="A1069" s="17">
        <v>1</v>
      </c>
      <c r="B1069" s="1" t="s">
        <v>873</v>
      </c>
      <c r="C1069" s="1" t="s">
        <v>2627</v>
      </c>
      <c r="D1069" s="1">
        <v>10626887</v>
      </c>
      <c r="E1069" s="16">
        <v>8</v>
      </c>
      <c r="F1069" s="1" t="s">
        <v>3331</v>
      </c>
      <c r="G1069" s="1" t="s">
        <v>3337</v>
      </c>
      <c r="H1069" s="23">
        <f t="shared" si="37"/>
        <v>3</v>
      </c>
      <c r="I1069" s="23"/>
      <c r="J1069" s="23">
        <v>0</v>
      </c>
      <c r="K1069" s="23">
        <v>0</v>
      </c>
      <c r="L1069" s="77">
        <v>72191</v>
      </c>
      <c r="M1069" s="62"/>
      <c r="N1069" s="27">
        <v>41852</v>
      </c>
      <c r="O1069" s="27">
        <v>41853</v>
      </c>
      <c r="P1069" s="27">
        <f t="shared" si="40"/>
        <v>41855</v>
      </c>
      <c r="Q1069" s="42">
        <f t="shared" si="38"/>
        <v>2</v>
      </c>
      <c r="R1069" s="1" t="s">
        <v>4624</v>
      </c>
      <c r="S1069" s="1">
        <v>3330</v>
      </c>
      <c r="T1069" s="1" t="s">
        <v>3404</v>
      </c>
      <c r="U1069" s="1" t="s">
        <v>3364</v>
      </c>
      <c r="V1069" s="1" t="s">
        <v>3404</v>
      </c>
      <c r="W1069" s="1" t="s">
        <v>3335</v>
      </c>
      <c r="X1069" s="27">
        <v>41856</v>
      </c>
      <c r="Y1069" s="1" t="s">
        <v>3336</v>
      </c>
    </row>
    <row r="1070" spans="1:25">
      <c r="A1070" s="17">
        <v>1</v>
      </c>
      <c r="B1070" s="1" t="s">
        <v>874</v>
      </c>
      <c r="C1070" s="1" t="s">
        <v>2628</v>
      </c>
      <c r="D1070" s="1">
        <v>9674434</v>
      </c>
      <c r="E1070" s="16" t="s">
        <v>3319</v>
      </c>
      <c r="F1070" s="1" t="s">
        <v>3331</v>
      </c>
      <c r="G1070" s="1" t="s">
        <v>3332</v>
      </c>
      <c r="H1070" s="23">
        <f t="shared" si="37"/>
        <v>3</v>
      </c>
      <c r="I1070" s="23"/>
      <c r="J1070" s="23">
        <v>0</v>
      </c>
      <c r="K1070" s="23">
        <v>0</v>
      </c>
      <c r="L1070" s="77">
        <v>72187</v>
      </c>
      <c r="M1070" s="62"/>
      <c r="N1070" s="27">
        <v>41855</v>
      </c>
      <c r="O1070" s="27">
        <v>41856</v>
      </c>
      <c r="P1070" s="27">
        <f t="shared" si="40"/>
        <v>41858</v>
      </c>
      <c r="Q1070" s="42">
        <f t="shared" si="38"/>
        <v>4</v>
      </c>
      <c r="R1070" s="1" t="s">
        <v>4387</v>
      </c>
      <c r="S1070" s="1">
        <v>14</v>
      </c>
      <c r="T1070" s="1" t="s">
        <v>3579</v>
      </c>
      <c r="U1070" s="1" t="s">
        <v>3354</v>
      </c>
      <c r="V1070" s="1" t="s">
        <v>3579</v>
      </c>
      <c r="W1070" s="1" t="s">
        <v>3580</v>
      </c>
      <c r="X1070" s="27">
        <v>41859</v>
      </c>
      <c r="Y1070" s="1" t="s">
        <v>3336</v>
      </c>
    </row>
    <row r="1071" spans="1:25">
      <c r="A1071" s="17">
        <v>1</v>
      </c>
      <c r="B1071" s="1" t="s">
        <v>875</v>
      </c>
      <c r="C1071" s="1" t="s">
        <v>2629</v>
      </c>
      <c r="D1071" s="1">
        <v>12644065</v>
      </c>
      <c r="E1071" s="16">
        <v>0</v>
      </c>
      <c r="F1071" s="1" t="s">
        <v>3331</v>
      </c>
      <c r="G1071" s="1" t="s">
        <v>3337</v>
      </c>
      <c r="H1071" s="23">
        <f t="shared" si="37"/>
        <v>3</v>
      </c>
      <c r="I1071" s="23"/>
      <c r="J1071" s="23">
        <v>0</v>
      </c>
      <c r="K1071" s="23">
        <v>0</v>
      </c>
      <c r="L1071" s="77">
        <v>72200</v>
      </c>
      <c r="M1071" s="62"/>
      <c r="N1071" s="27">
        <v>41855</v>
      </c>
      <c r="O1071" s="27">
        <v>41857</v>
      </c>
      <c r="P1071" s="27">
        <f t="shared" si="40"/>
        <v>41859</v>
      </c>
      <c r="Q1071" s="42">
        <f t="shared" si="38"/>
        <v>3</v>
      </c>
      <c r="R1071" s="1" t="s">
        <v>4625</v>
      </c>
      <c r="S1071" s="1">
        <v>1171</v>
      </c>
      <c r="T1071" s="1" t="s">
        <v>3484</v>
      </c>
      <c r="U1071" s="1" t="s">
        <v>3364</v>
      </c>
      <c r="V1071" s="1" t="s">
        <v>3484</v>
      </c>
      <c r="W1071" s="1" t="s">
        <v>3335</v>
      </c>
      <c r="X1071" s="27">
        <v>41859</v>
      </c>
      <c r="Y1071" s="1" t="s">
        <v>3336</v>
      </c>
    </row>
    <row r="1072" spans="1:25">
      <c r="A1072" s="17">
        <v>1</v>
      </c>
      <c r="B1072" s="1" t="s">
        <v>876</v>
      </c>
      <c r="C1072" s="1" t="s">
        <v>2630</v>
      </c>
      <c r="D1072" s="1">
        <v>7404269</v>
      </c>
      <c r="E1072" s="16">
        <v>4</v>
      </c>
      <c r="F1072" s="1" t="s">
        <v>3331</v>
      </c>
      <c r="G1072" s="1" t="s">
        <v>3337</v>
      </c>
      <c r="H1072" s="23">
        <f t="shared" si="37"/>
        <v>3</v>
      </c>
      <c r="I1072" s="23"/>
      <c r="J1072" s="23">
        <v>0</v>
      </c>
      <c r="K1072" s="23">
        <v>0</v>
      </c>
      <c r="L1072" s="77">
        <v>72217</v>
      </c>
      <c r="M1072" s="62"/>
      <c r="N1072" s="27">
        <v>41855</v>
      </c>
      <c r="O1072" s="27">
        <v>41862</v>
      </c>
      <c r="P1072" s="27">
        <f t="shared" si="40"/>
        <v>41864</v>
      </c>
      <c r="Q1072" s="42">
        <f t="shared" si="38"/>
        <v>2</v>
      </c>
      <c r="R1072" s="1" t="s">
        <v>4626</v>
      </c>
      <c r="S1072" s="1">
        <v>966</v>
      </c>
      <c r="T1072" s="1" t="s">
        <v>3358</v>
      </c>
      <c r="U1072" s="11" t="s">
        <v>3334</v>
      </c>
      <c r="V1072" s="11" t="s">
        <v>3358</v>
      </c>
      <c r="W1072" s="1" t="s">
        <v>3335</v>
      </c>
      <c r="X1072" s="27">
        <v>41863</v>
      </c>
      <c r="Y1072" s="1" t="s">
        <v>3336</v>
      </c>
    </row>
    <row r="1073" spans="1:25">
      <c r="A1073" s="17">
        <v>1</v>
      </c>
      <c r="B1073" s="1" t="s">
        <v>877</v>
      </c>
      <c r="C1073" s="1" t="s">
        <v>2631</v>
      </c>
      <c r="D1073" s="1">
        <v>13725146</v>
      </c>
      <c r="E1073" s="16">
        <v>9</v>
      </c>
      <c r="F1073" s="1" t="s">
        <v>3331</v>
      </c>
      <c r="G1073" s="1" t="s">
        <v>3332</v>
      </c>
      <c r="H1073" s="23">
        <f t="shared" si="37"/>
        <v>3</v>
      </c>
      <c r="I1073" s="23"/>
      <c r="J1073" s="23">
        <v>0</v>
      </c>
      <c r="K1073" s="23">
        <v>0</v>
      </c>
      <c r="L1073" s="77">
        <v>72187</v>
      </c>
      <c r="M1073" s="62"/>
      <c r="N1073" s="27">
        <v>41856</v>
      </c>
      <c r="O1073" s="27">
        <v>41856</v>
      </c>
      <c r="P1073" s="27">
        <f t="shared" si="40"/>
        <v>41858</v>
      </c>
      <c r="Q1073" s="42">
        <f t="shared" si="38"/>
        <v>11</v>
      </c>
      <c r="R1073" s="1" t="s">
        <v>4627</v>
      </c>
      <c r="S1073" s="1" t="s">
        <v>4628</v>
      </c>
      <c r="T1073" s="51" t="s">
        <v>3431</v>
      </c>
      <c r="U1073" s="51" t="s">
        <v>3431</v>
      </c>
      <c r="V1073" s="51" t="s">
        <v>3431</v>
      </c>
      <c r="W1073" s="1" t="s">
        <v>3432</v>
      </c>
      <c r="X1073" s="27">
        <v>41870</v>
      </c>
      <c r="Y1073" s="1" t="s">
        <v>3336</v>
      </c>
    </row>
    <row r="1074" spans="1:25">
      <c r="A1074" s="17">
        <v>1</v>
      </c>
      <c r="B1074" s="1" t="s">
        <v>878</v>
      </c>
      <c r="C1074" s="1" t="s">
        <v>2632</v>
      </c>
      <c r="D1074" s="1">
        <v>9035272</v>
      </c>
      <c r="E1074" s="128">
        <v>5</v>
      </c>
      <c r="F1074" s="1" t="s">
        <v>3331</v>
      </c>
      <c r="G1074" s="1" t="s">
        <v>3337</v>
      </c>
      <c r="H1074" s="23">
        <f t="shared" si="37"/>
        <v>3</v>
      </c>
      <c r="I1074" s="23"/>
      <c r="J1074" s="23">
        <v>0</v>
      </c>
      <c r="K1074" s="23">
        <v>0</v>
      </c>
      <c r="L1074" s="77">
        <v>72231</v>
      </c>
      <c r="M1074" s="62"/>
      <c r="N1074" s="82">
        <v>41855</v>
      </c>
      <c r="O1074" s="27">
        <v>41865</v>
      </c>
      <c r="P1074" s="27">
        <f t="shared" si="40"/>
        <v>41867</v>
      </c>
      <c r="Q1074" s="42">
        <f t="shared" si="38"/>
        <v>3</v>
      </c>
      <c r="R1074" s="1" t="s">
        <v>4629</v>
      </c>
      <c r="S1074" s="1">
        <v>1550</v>
      </c>
      <c r="T1074" s="53" t="s">
        <v>3377</v>
      </c>
      <c r="U1074" s="11" t="s">
        <v>3334</v>
      </c>
      <c r="V1074" s="53" t="s">
        <v>3377</v>
      </c>
      <c r="W1074" s="1" t="s">
        <v>3378</v>
      </c>
      <c r="X1074" s="27">
        <v>41869</v>
      </c>
      <c r="Y1074" s="1" t="s">
        <v>3336</v>
      </c>
    </row>
    <row r="1075" spans="1:25">
      <c r="A1075" s="17">
        <v>1</v>
      </c>
      <c r="B1075" s="1" t="s">
        <v>879</v>
      </c>
      <c r="C1075" s="1" t="s">
        <v>2633</v>
      </c>
      <c r="D1075" s="18">
        <v>13048377</v>
      </c>
      <c r="E1075" s="16">
        <v>1</v>
      </c>
      <c r="F1075" s="1" t="s">
        <v>3331</v>
      </c>
      <c r="G1075" s="1" t="s">
        <v>3332</v>
      </c>
      <c r="H1075" s="23">
        <f t="shared" si="37"/>
        <v>3</v>
      </c>
      <c r="I1075" s="23"/>
      <c r="J1075" s="23">
        <v>0</v>
      </c>
      <c r="K1075" s="23">
        <v>0</v>
      </c>
      <c r="L1075" s="77">
        <v>72200</v>
      </c>
      <c r="M1075" s="62"/>
      <c r="N1075" s="27">
        <v>41856</v>
      </c>
      <c r="O1075" s="27">
        <v>41857</v>
      </c>
      <c r="P1075" s="27">
        <f t="shared" si="40"/>
        <v>41859</v>
      </c>
      <c r="Q1075" s="42">
        <f t="shared" si="38"/>
        <v>3</v>
      </c>
      <c r="R1075" s="1" t="s">
        <v>4630</v>
      </c>
      <c r="S1075" s="1">
        <v>869</v>
      </c>
      <c r="T1075" s="1" t="s">
        <v>3528</v>
      </c>
      <c r="U1075" s="8" t="s">
        <v>3334</v>
      </c>
      <c r="V1075" s="1" t="s">
        <v>3528</v>
      </c>
      <c r="W1075" s="1" t="s">
        <v>3385</v>
      </c>
      <c r="X1075" s="27">
        <v>41859</v>
      </c>
      <c r="Y1075" s="1" t="s">
        <v>3336</v>
      </c>
    </row>
    <row r="1076" spans="1:25">
      <c r="A1076" s="17">
        <v>1</v>
      </c>
      <c r="B1076" s="1" t="s">
        <v>880</v>
      </c>
      <c r="C1076" s="1" t="s">
        <v>2634</v>
      </c>
      <c r="D1076" s="1">
        <v>16234370</v>
      </c>
      <c r="E1076" s="16" t="s">
        <v>3319</v>
      </c>
      <c r="F1076" s="1" t="s">
        <v>3331</v>
      </c>
      <c r="G1076" s="1" t="s">
        <v>3337</v>
      </c>
      <c r="H1076" s="23">
        <f t="shared" si="37"/>
        <v>3</v>
      </c>
      <c r="I1076" s="23"/>
      <c r="J1076" s="23">
        <v>0</v>
      </c>
      <c r="K1076" s="23">
        <v>0</v>
      </c>
      <c r="L1076" s="77">
        <v>72212</v>
      </c>
      <c r="M1076" s="62"/>
      <c r="N1076" s="27">
        <v>41856</v>
      </c>
      <c r="O1076" s="27">
        <v>41861</v>
      </c>
      <c r="P1076" s="27">
        <f t="shared" si="40"/>
        <v>41863</v>
      </c>
      <c r="Q1076" s="42">
        <f t="shared" si="38"/>
        <v>2</v>
      </c>
      <c r="R1076" s="1" t="s">
        <v>4631</v>
      </c>
      <c r="S1076" s="1">
        <v>5106</v>
      </c>
      <c r="T1076" s="53" t="s">
        <v>3377</v>
      </c>
      <c r="U1076" s="11" t="s">
        <v>3334</v>
      </c>
      <c r="V1076" s="53" t="s">
        <v>3377</v>
      </c>
      <c r="W1076" s="1" t="s">
        <v>3378</v>
      </c>
      <c r="X1076" s="27">
        <v>41863</v>
      </c>
      <c r="Y1076" s="1" t="s">
        <v>3336</v>
      </c>
    </row>
    <row r="1077" spans="1:25">
      <c r="A1077" s="17">
        <v>1</v>
      </c>
      <c r="B1077" s="1" t="s">
        <v>881</v>
      </c>
      <c r="C1077" s="1" t="s">
        <v>2635</v>
      </c>
      <c r="D1077" s="1">
        <v>12501175</v>
      </c>
      <c r="E1077" s="16">
        <v>6</v>
      </c>
      <c r="F1077" s="1" t="s">
        <v>3331</v>
      </c>
      <c r="G1077" s="1" t="s">
        <v>3332</v>
      </c>
      <c r="H1077" s="23">
        <f t="shared" si="37"/>
        <v>3</v>
      </c>
      <c r="I1077" s="23"/>
      <c r="J1077" s="23">
        <v>0</v>
      </c>
      <c r="K1077" s="23">
        <v>0</v>
      </c>
      <c r="L1077" s="77">
        <v>72203</v>
      </c>
      <c r="M1077" s="62"/>
      <c r="N1077" s="27">
        <v>41857</v>
      </c>
      <c r="O1077" s="27">
        <v>41858</v>
      </c>
      <c r="P1077" s="27">
        <f t="shared" si="40"/>
        <v>41860</v>
      </c>
      <c r="Q1077" s="42">
        <f t="shared" si="38"/>
        <v>4</v>
      </c>
      <c r="R1077" s="1" t="s">
        <v>4632</v>
      </c>
      <c r="S1077" s="1">
        <v>6305</v>
      </c>
      <c r="T1077" s="1" t="s">
        <v>3863</v>
      </c>
      <c r="U1077" s="1" t="s">
        <v>3462</v>
      </c>
      <c r="V1077" s="1" t="s">
        <v>3863</v>
      </c>
      <c r="W1077" s="1" t="s">
        <v>3350</v>
      </c>
      <c r="X1077" s="27">
        <v>41863</v>
      </c>
      <c r="Y1077" s="1" t="s">
        <v>3336</v>
      </c>
    </row>
    <row r="1078" spans="1:25">
      <c r="A1078" s="17">
        <v>1</v>
      </c>
      <c r="B1078" s="1" t="s">
        <v>882</v>
      </c>
      <c r="C1078" s="1" t="s">
        <v>2636</v>
      </c>
      <c r="D1078" s="18">
        <v>15775135</v>
      </c>
      <c r="E1078" s="16">
        <v>2</v>
      </c>
      <c r="F1078" s="1" t="s">
        <v>3331</v>
      </c>
      <c r="G1078" s="1" t="s">
        <v>3332</v>
      </c>
      <c r="H1078" s="23">
        <f t="shared" si="37"/>
        <v>3</v>
      </c>
      <c r="I1078" s="23"/>
      <c r="J1078" s="23">
        <v>0</v>
      </c>
      <c r="K1078" s="23">
        <v>0</v>
      </c>
      <c r="L1078" s="77">
        <v>72202</v>
      </c>
      <c r="M1078" s="62"/>
      <c r="N1078" s="27">
        <v>41857</v>
      </c>
      <c r="O1078" s="27">
        <v>41859</v>
      </c>
      <c r="P1078" s="27">
        <f t="shared" si="40"/>
        <v>41861</v>
      </c>
      <c r="Q1078" s="42">
        <f t="shared" si="38"/>
        <v>3</v>
      </c>
      <c r="R1078" s="1" t="s">
        <v>4633</v>
      </c>
      <c r="S1078" s="1">
        <v>465</v>
      </c>
      <c r="T1078" s="1" t="s">
        <v>3512</v>
      </c>
      <c r="U1078" s="1" t="s">
        <v>3354</v>
      </c>
      <c r="V1078" s="1" t="s">
        <v>3512</v>
      </c>
      <c r="W1078" s="1" t="s">
        <v>4132</v>
      </c>
      <c r="X1078" s="27">
        <v>41863</v>
      </c>
      <c r="Y1078" s="1" t="s">
        <v>3336</v>
      </c>
    </row>
    <row r="1079" spans="1:25">
      <c r="A1079" s="17">
        <v>1</v>
      </c>
      <c r="B1079" s="1" t="s">
        <v>883</v>
      </c>
      <c r="C1079" s="1" t="s">
        <v>2637</v>
      </c>
      <c r="D1079" s="18">
        <v>14455384</v>
      </c>
      <c r="E1079" s="16">
        <v>5</v>
      </c>
      <c r="F1079" s="1" t="s">
        <v>3331</v>
      </c>
      <c r="G1079" s="1" t="s">
        <v>3332</v>
      </c>
      <c r="H1079" s="23">
        <f t="shared" si="37"/>
        <v>3</v>
      </c>
      <c r="I1079" s="23"/>
      <c r="J1079" s="23">
        <v>0</v>
      </c>
      <c r="K1079" s="23">
        <v>0</v>
      </c>
      <c r="L1079" s="77">
        <v>72202</v>
      </c>
      <c r="M1079" s="62"/>
      <c r="N1079" s="27">
        <v>41857</v>
      </c>
      <c r="O1079" s="27">
        <v>41859</v>
      </c>
      <c r="P1079" s="27">
        <f t="shared" si="40"/>
        <v>41861</v>
      </c>
      <c r="Q1079" s="42">
        <f t="shared" si="38"/>
        <v>3</v>
      </c>
      <c r="R1079" s="1" t="s">
        <v>4634</v>
      </c>
      <c r="S1079" s="1">
        <v>2255</v>
      </c>
      <c r="T1079" s="1" t="s">
        <v>3721</v>
      </c>
      <c r="U1079" s="1" t="s">
        <v>3354</v>
      </c>
      <c r="V1079" s="1" t="s">
        <v>3721</v>
      </c>
      <c r="W1079" s="1" t="s">
        <v>3385</v>
      </c>
      <c r="X1079" s="27">
        <v>41863</v>
      </c>
      <c r="Y1079" s="1" t="s">
        <v>3336</v>
      </c>
    </row>
    <row r="1080" spans="1:25">
      <c r="A1080" s="17">
        <v>1</v>
      </c>
      <c r="B1080" s="1" t="s">
        <v>884</v>
      </c>
      <c r="C1080" s="1" t="s">
        <v>2638</v>
      </c>
      <c r="D1080" s="1">
        <v>16284251</v>
      </c>
      <c r="E1080" s="16" t="s">
        <v>3319</v>
      </c>
      <c r="F1080" s="1" t="s">
        <v>3331</v>
      </c>
      <c r="G1080" s="1" t="s">
        <v>3337</v>
      </c>
      <c r="H1080" s="23">
        <f t="shared" ref="H1080:H1143" si="41">3+J1080</f>
        <v>3</v>
      </c>
      <c r="I1080" s="23"/>
      <c r="J1080" s="23">
        <v>0</v>
      </c>
      <c r="K1080" s="23">
        <v>0</v>
      </c>
      <c r="L1080" s="77">
        <v>72217</v>
      </c>
      <c r="M1080" s="62"/>
      <c r="N1080" s="27">
        <v>41857</v>
      </c>
      <c r="O1080" s="27">
        <v>41862</v>
      </c>
      <c r="P1080" s="27">
        <f t="shared" si="40"/>
        <v>41864</v>
      </c>
      <c r="Q1080" s="42">
        <f t="shared" si="38"/>
        <v>2</v>
      </c>
      <c r="R1080" s="1" t="s">
        <v>4635</v>
      </c>
      <c r="S1080" s="1">
        <v>1948</v>
      </c>
      <c r="T1080" s="1" t="s">
        <v>3431</v>
      </c>
      <c r="U1080" s="1" t="s">
        <v>4636</v>
      </c>
      <c r="V1080" s="1" t="s">
        <v>4636</v>
      </c>
      <c r="W1080" s="1" t="s">
        <v>3432</v>
      </c>
      <c r="X1080" s="27">
        <v>41863</v>
      </c>
      <c r="Y1080" s="1" t="s">
        <v>3336</v>
      </c>
    </row>
    <row r="1081" spans="1:25">
      <c r="A1081" s="17">
        <v>1</v>
      </c>
      <c r="B1081" s="1" t="s">
        <v>885</v>
      </c>
      <c r="C1081" s="1" t="s">
        <v>2639</v>
      </c>
      <c r="D1081" s="1">
        <v>16068753</v>
      </c>
      <c r="E1081" s="16">
        <v>3</v>
      </c>
      <c r="F1081" s="1" t="s">
        <v>3331</v>
      </c>
      <c r="G1081" s="1" t="s">
        <v>3332</v>
      </c>
      <c r="H1081" s="23">
        <f t="shared" si="41"/>
        <v>3</v>
      </c>
      <c r="I1081" s="23"/>
      <c r="J1081" s="23">
        <v>0</v>
      </c>
      <c r="K1081" s="23">
        <v>0</v>
      </c>
      <c r="L1081" s="77">
        <v>72217</v>
      </c>
      <c r="M1081" s="62"/>
      <c r="N1081" s="27">
        <v>41858</v>
      </c>
      <c r="O1081" s="27">
        <v>41862</v>
      </c>
      <c r="P1081" s="27">
        <f t="shared" si="40"/>
        <v>41864</v>
      </c>
      <c r="Q1081" s="42">
        <f t="shared" si="38"/>
        <v>2</v>
      </c>
      <c r="R1081" s="1" t="s">
        <v>4637</v>
      </c>
      <c r="S1081" s="1">
        <v>4684</v>
      </c>
      <c r="T1081" s="1" t="s">
        <v>3363</v>
      </c>
      <c r="U1081" s="1" t="s">
        <v>3364</v>
      </c>
      <c r="V1081" s="1" t="s">
        <v>3363</v>
      </c>
      <c r="W1081" s="1" t="s">
        <v>3366</v>
      </c>
      <c r="X1081" s="27">
        <v>41863</v>
      </c>
      <c r="Y1081" s="1" t="s">
        <v>3336</v>
      </c>
    </row>
    <row r="1082" spans="1:25">
      <c r="A1082" s="17">
        <v>1</v>
      </c>
      <c r="B1082" s="1" t="s">
        <v>886</v>
      </c>
      <c r="C1082" s="1" t="s">
        <v>2640</v>
      </c>
      <c r="D1082" s="1">
        <v>7002905</v>
      </c>
      <c r="E1082" s="16">
        <v>7</v>
      </c>
      <c r="F1082" s="1" t="s">
        <v>3331</v>
      </c>
      <c r="G1082" s="1" t="s">
        <v>3337</v>
      </c>
      <c r="H1082" s="23">
        <f t="shared" si="41"/>
        <v>3</v>
      </c>
      <c r="I1082" s="23"/>
      <c r="J1082" s="23">
        <v>0</v>
      </c>
      <c r="K1082" s="23">
        <v>0</v>
      </c>
      <c r="L1082" s="77">
        <v>72217</v>
      </c>
      <c r="M1082" s="62"/>
      <c r="N1082" s="27">
        <v>41859</v>
      </c>
      <c r="O1082" s="27">
        <v>41862</v>
      </c>
      <c r="P1082" s="27">
        <f t="shared" si="40"/>
        <v>41864</v>
      </c>
      <c r="Q1082" s="42">
        <f t="shared" si="38"/>
        <v>2</v>
      </c>
      <c r="R1082" s="1" t="s">
        <v>4638</v>
      </c>
      <c r="S1082" s="1">
        <v>2988</v>
      </c>
      <c r="T1082" s="1" t="s">
        <v>3358</v>
      </c>
      <c r="U1082" s="11" t="s">
        <v>3334</v>
      </c>
      <c r="V1082" s="11" t="s">
        <v>3358</v>
      </c>
      <c r="W1082" s="1" t="s">
        <v>3335</v>
      </c>
      <c r="X1082" s="27">
        <v>41863</v>
      </c>
      <c r="Y1082" s="1" t="s">
        <v>3336</v>
      </c>
    </row>
    <row r="1083" spans="1:25">
      <c r="A1083" s="17">
        <v>1</v>
      </c>
      <c r="B1083" s="1" t="s">
        <v>887</v>
      </c>
      <c r="C1083" s="1" t="s">
        <v>2641</v>
      </c>
      <c r="D1083" s="18">
        <v>12542262</v>
      </c>
      <c r="E1083" s="16">
        <v>4</v>
      </c>
      <c r="F1083" s="1" t="s">
        <v>3331</v>
      </c>
      <c r="G1083" s="1" t="s">
        <v>3337</v>
      </c>
      <c r="H1083" s="23">
        <f t="shared" si="41"/>
        <v>3</v>
      </c>
      <c r="I1083" s="23"/>
      <c r="J1083" s="23">
        <v>0</v>
      </c>
      <c r="K1083" s="23">
        <v>0</v>
      </c>
      <c r="L1083" s="62"/>
      <c r="M1083" s="62"/>
      <c r="N1083" s="27">
        <v>41859</v>
      </c>
      <c r="O1083" s="27"/>
      <c r="P1083" s="27">
        <f t="shared" si="40"/>
        <v>2</v>
      </c>
      <c r="Q1083" s="42">
        <f t="shared" si="38"/>
        <v>0</v>
      </c>
      <c r="R1083" s="1" t="s">
        <v>4639</v>
      </c>
      <c r="S1083" s="1">
        <v>1709</v>
      </c>
      <c r="T1083" s="1" t="s">
        <v>3484</v>
      </c>
      <c r="U1083" s="1" t="s">
        <v>3364</v>
      </c>
      <c r="V1083" s="1" t="s">
        <v>3484</v>
      </c>
      <c r="W1083" s="1" t="s">
        <v>3335</v>
      </c>
      <c r="X1083" s="1"/>
      <c r="Y1083" s="1" t="s">
        <v>3405</v>
      </c>
    </row>
    <row r="1084" spans="1:25">
      <c r="A1084" s="17">
        <v>1</v>
      </c>
      <c r="B1084" s="1" t="s">
        <v>888</v>
      </c>
      <c r="C1084" s="1" t="s">
        <v>2642</v>
      </c>
      <c r="D1084" s="1">
        <v>12318042</v>
      </c>
      <c r="E1084" s="16">
        <v>9</v>
      </c>
      <c r="F1084" s="1" t="s">
        <v>3331</v>
      </c>
      <c r="G1084" s="1" t="s">
        <v>3337</v>
      </c>
      <c r="H1084" s="23">
        <f t="shared" si="41"/>
        <v>3</v>
      </c>
      <c r="I1084" s="23"/>
      <c r="J1084" s="23">
        <v>0</v>
      </c>
      <c r="K1084" s="23">
        <v>0</v>
      </c>
      <c r="L1084" s="77">
        <v>72222</v>
      </c>
      <c r="M1084" s="62"/>
      <c r="N1084" s="27">
        <v>41859</v>
      </c>
      <c r="O1084" s="27">
        <v>41863</v>
      </c>
      <c r="P1084" s="27">
        <f t="shared" si="40"/>
        <v>41865</v>
      </c>
      <c r="Q1084" s="42">
        <f t="shared" si="38"/>
        <v>5</v>
      </c>
      <c r="R1084" s="1" t="s">
        <v>4640</v>
      </c>
      <c r="S1084" s="1">
        <v>1576</v>
      </c>
      <c r="T1084" s="1" t="s">
        <v>3528</v>
      </c>
      <c r="U1084" s="8" t="s">
        <v>3334</v>
      </c>
      <c r="V1084" s="1" t="s">
        <v>3528</v>
      </c>
      <c r="W1084" s="1" t="s">
        <v>3385</v>
      </c>
      <c r="X1084" s="27">
        <v>41869</v>
      </c>
      <c r="Y1084" s="1" t="s">
        <v>3336</v>
      </c>
    </row>
    <row r="1085" spans="1:25">
      <c r="A1085" s="17">
        <v>1</v>
      </c>
      <c r="B1085" s="1" t="s">
        <v>889</v>
      </c>
      <c r="C1085" s="1" t="s">
        <v>2490</v>
      </c>
      <c r="D1085" s="1">
        <v>9036736</v>
      </c>
      <c r="E1085" s="16">
        <v>6</v>
      </c>
      <c r="F1085" s="1" t="s">
        <v>3331</v>
      </c>
      <c r="G1085" s="1" t="s">
        <v>3332</v>
      </c>
      <c r="H1085" s="23">
        <f t="shared" si="41"/>
        <v>3</v>
      </c>
      <c r="I1085" s="23"/>
      <c r="J1085" s="23">
        <v>0</v>
      </c>
      <c r="K1085" s="23">
        <v>0</v>
      </c>
      <c r="L1085" s="77">
        <v>72222</v>
      </c>
      <c r="M1085" s="62"/>
      <c r="N1085" s="27">
        <v>41859</v>
      </c>
      <c r="O1085" s="27">
        <v>41863</v>
      </c>
      <c r="P1085" s="27">
        <v>41876</v>
      </c>
      <c r="Q1085" s="42">
        <f t="shared" si="38"/>
        <v>10</v>
      </c>
      <c r="R1085" s="1" t="s">
        <v>4641</v>
      </c>
      <c r="S1085" s="1">
        <v>577</v>
      </c>
      <c r="T1085" s="51" t="s">
        <v>3400</v>
      </c>
      <c r="U1085" s="8" t="s">
        <v>3334</v>
      </c>
      <c r="V1085" s="51" t="s">
        <v>3400</v>
      </c>
      <c r="W1085" s="1" t="s">
        <v>3355</v>
      </c>
      <c r="X1085" s="27">
        <v>41876</v>
      </c>
      <c r="Y1085" s="1" t="s">
        <v>3336</v>
      </c>
    </row>
    <row r="1086" spans="1:25">
      <c r="A1086" s="17">
        <v>1</v>
      </c>
      <c r="B1086" s="1" t="s">
        <v>890</v>
      </c>
      <c r="C1086" s="1" t="s">
        <v>2643</v>
      </c>
      <c r="D1086" s="1">
        <v>12802042</v>
      </c>
      <c r="E1086" s="16" t="s">
        <v>3319</v>
      </c>
      <c r="F1086" s="1" t="s">
        <v>3331</v>
      </c>
      <c r="G1086" s="1" t="s">
        <v>3332</v>
      </c>
      <c r="H1086" s="23">
        <f t="shared" si="41"/>
        <v>3</v>
      </c>
      <c r="I1086" s="23"/>
      <c r="J1086" s="23">
        <v>0</v>
      </c>
      <c r="K1086" s="23">
        <v>0</v>
      </c>
      <c r="L1086" s="77">
        <v>72231</v>
      </c>
      <c r="M1086" s="62"/>
      <c r="N1086" s="27">
        <v>41862</v>
      </c>
      <c r="O1086" s="27">
        <v>41865</v>
      </c>
      <c r="P1086" s="27">
        <f t="shared" ref="P1086:P1111" si="42">O1086+2</f>
        <v>41867</v>
      </c>
      <c r="Q1086" s="42">
        <f t="shared" si="38"/>
        <v>1</v>
      </c>
      <c r="R1086" s="1" t="s">
        <v>4642</v>
      </c>
      <c r="S1086" s="1">
        <v>1472</v>
      </c>
      <c r="T1086" s="51" t="s">
        <v>3340</v>
      </c>
      <c r="U1086" s="8" t="s">
        <v>3334</v>
      </c>
      <c r="V1086" s="8" t="s">
        <v>3340</v>
      </c>
      <c r="W1086" s="1" t="s">
        <v>3341</v>
      </c>
      <c r="X1086" s="27">
        <v>41865</v>
      </c>
      <c r="Y1086" s="1" t="s">
        <v>3336</v>
      </c>
    </row>
    <row r="1087" spans="1:25">
      <c r="A1087" s="17">
        <v>1</v>
      </c>
      <c r="B1087" s="1" t="s">
        <v>891</v>
      </c>
      <c r="C1087" s="1" t="s">
        <v>2644</v>
      </c>
      <c r="D1087" s="1">
        <v>13755406</v>
      </c>
      <c r="E1087" s="16">
        <v>2</v>
      </c>
      <c r="F1087" s="1" t="s">
        <v>3331</v>
      </c>
      <c r="G1087" s="1" t="s">
        <v>3332</v>
      </c>
      <c r="H1087" s="23">
        <f t="shared" si="41"/>
        <v>3</v>
      </c>
      <c r="I1087" s="23"/>
      <c r="J1087" s="23">
        <v>0</v>
      </c>
      <c r="K1087" s="23">
        <v>0</v>
      </c>
      <c r="L1087" s="77">
        <v>72231</v>
      </c>
      <c r="M1087" s="62"/>
      <c r="N1087" s="27">
        <v>41862</v>
      </c>
      <c r="O1087" s="27">
        <v>41865</v>
      </c>
      <c r="P1087" s="27">
        <f t="shared" si="42"/>
        <v>41867</v>
      </c>
      <c r="Q1087" s="42">
        <f t="shared" si="38"/>
        <v>4</v>
      </c>
      <c r="R1087" s="1" t="s">
        <v>4643</v>
      </c>
      <c r="S1087" s="1">
        <v>6037</v>
      </c>
      <c r="T1087" s="51" t="s">
        <v>3400</v>
      </c>
      <c r="U1087" s="8" t="s">
        <v>3334</v>
      </c>
      <c r="V1087" s="51" t="s">
        <v>3400</v>
      </c>
      <c r="W1087" s="1" t="s">
        <v>3355</v>
      </c>
      <c r="X1087" s="27">
        <v>41870</v>
      </c>
      <c r="Y1087" s="1" t="s">
        <v>3336</v>
      </c>
    </row>
    <row r="1088" spans="1:25">
      <c r="A1088" s="17">
        <v>1</v>
      </c>
      <c r="B1088" s="1" t="s">
        <v>892</v>
      </c>
      <c r="C1088" s="1" t="s">
        <v>2645</v>
      </c>
      <c r="D1088" s="1">
        <v>14581515</v>
      </c>
      <c r="E1088" s="16">
        <v>0</v>
      </c>
      <c r="F1088" s="1" t="s">
        <v>3331</v>
      </c>
      <c r="G1088" s="1" t="s">
        <v>3337</v>
      </c>
      <c r="H1088" s="23">
        <f t="shared" si="41"/>
        <v>3</v>
      </c>
      <c r="I1088" s="23"/>
      <c r="J1088" s="23">
        <v>0</v>
      </c>
      <c r="K1088" s="23">
        <v>0</v>
      </c>
      <c r="L1088" s="77">
        <v>72222</v>
      </c>
      <c r="M1088" s="62"/>
      <c r="N1088" s="27">
        <v>41862</v>
      </c>
      <c r="O1088" s="27">
        <v>41863</v>
      </c>
      <c r="P1088" s="27">
        <f t="shared" si="42"/>
        <v>41865</v>
      </c>
      <c r="Q1088" s="42">
        <f t="shared" si="38"/>
        <v>5</v>
      </c>
      <c r="R1088" s="1" t="s">
        <v>4644</v>
      </c>
      <c r="S1088" s="1">
        <v>1681</v>
      </c>
      <c r="T1088" s="1" t="s">
        <v>3512</v>
      </c>
      <c r="U1088" s="1" t="s">
        <v>3354</v>
      </c>
      <c r="V1088" s="1" t="s">
        <v>3512</v>
      </c>
      <c r="W1088" s="1" t="s">
        <v>4132</v>
      </c>
      <c r="X1088" s="27">
        <v>41869</v>
      </c>
      <c r="Y1088" s="1" t="s">
        <v>3336</v>
      </c>
    </row>
    <row r="1089" spans="1:25">
      <c r="A1089" s="17">
        <v>1</v>
      </c>
      <c r="B1089" s="1" t="s">
        <v>893</v>
      </c>
      <c r="C1089" s="1" t="s">
        <v>2640</v>
      </c>
      <c r="D1089" s="1">
        <v>7002905</v>
      </c>
      <c r="E1089" s="16">
        <v>7</v>
      </c>
      <c r="F1089" s="1" t="s">
        <v>3331</v>
      </c>
      <c r="G1089" s="1" t="s">
        <v>3337</v>
      </c>
      <c r="H1089" s="23">
        <f>3+J1089</f>
        <v>3</v>
      </c>
      <c r="I1089" s="23"/>
      <c r="J1089" s="23">
        <v>0</v>
      </c>
      <c r="K1089" s="23">
        <v>0</v>
      </c>
      <c r="L1089" s="77">
        <v>72217</v>
      </c>
      <c r="M1089" s="62"/>
      <c r="N1089" s="27">
        <v>41859</v>
      </c>
      <c r="O1089" s="27">
        <v>41862</v>
      </c>
      <c r="P1089" s="27">
        <f t="shared" si="42"/>
        <v>41864</v>
      </c>
      <c r="Q1089" s="42">
        <f t="shared" si="38"/>
        <v>2</v>
      </c>
      <c r="R1089" s="1" t="s">
        <v>4645</v>
      </c>
      <c r="S1089" s="1">
        <v>2988</v>
      </c>
      <c r="T1089" s="1" t="s">
        <v>3358</v>
      </c>
      <c r="U1089" s="11" t="s">
        <v>3334</v>
      </c>
      <c r="V1089" s="11" t="s">
        <v>3358</v>
      </c>
      <c r="W1089" s="1" t="s">
        <v>3335</v>
      </c>
      <c r="X1089" s="27">
        <v>41863</v>
      </c>
      <c r="Y1089" s="1" t="s">
        <v>3336</v>
      </c>
    </row>
    <row r="1090" spans="1:25">
      <c r="A1090" s="17">
        <v>1</v>
      </c>
      <c r="B1090" s="1" t="s">
        <v>894</v>
      </c>
      <c r="C1090" s="8" t="s">
        <v>2646</v>
      </c>
      <c r="D1090" s="8">
        <v>77680990</v>
      </c>
      <c r="E1090" s="28" t="s">
        <v>3319</v>
      </c>
      <c r="F1090" s="8" t="s">
        <v>3331</v>
      </c>
      <c r="G1090" s="8" t="s">
        <v>4646</v>
      </c>
      <c r="H1090" s="23">
        <f t="shared" si="41"/>
        <v>3</v>
      </c>
      <c r="I1090" s="23"/>
      <c r="J1090" s="23">
        <v>0</v>
      </c>
      <c r="K1090" s="23">
        <v>0</v>
      </c>
      <c r="L1090" s="76"/>
      <c r="M1090" s="8"/>
      <c r="N1090" s="82">
        <v>41863</v>
      </c>
      <c r="O1090" s="8"/>
      <c r="P1090" s="27">
        <f t="shared" si="42"/>
        <v>2</v>
      </c>
      <c r="Q1090" s="42">
        <f t="shared" si="38"/>
        <v>0</v>
      </c>
      <c r="R1090" s="8" t="s">
        <v>4647</v>
      </c>
      <c r="S1090" s="8">
        <v>2890</v>
      </c>
      <c r="T1090" s="8" t="s">
        <v>3334</v>
      </c>
      <c r="U1090" s="8" t="s">
        <v>3334</v>
      </c>
      <c r="V1090" s="8" t="s">
        <v>3334</v>
      </c>
      <c r="W1090" s="8" t="s">
        <v>3345</v>
      </c>
      <c r="X1090" s="8"/>
      <c r="Y1090" s="1" t="s">
        <v>3405</v>
      </c>
    </row>
    <row r="1091" spans="1:25">
      <c r="A1091" s="17">
        <v>1</v>
      </c>
      <c r="B1091" s="8" t="s">
        <v>895</v>
      </c>
      <c r="C1091" s="8" t="s">
        <v>2647</v>
      </c>
      <c r="D1091" s="8">
        <v>11741159</v>
      </c>
      <c r="E1091" s="28">
        <v>1</v>
      </c>
      <c r="F1091" s="8" t="s">
        <v>3331</v>
      </c>
      <c r="G1091" s="8" t="s">
        <v>3332</v>
      </c>
      <c r="H1091" s="23">
        <f t="shared" si="41"/>
        <v>3</v>
      </c>
      <c r="I1091" s="23"/>
      <c r="J1091" s="23">
        <v>0</v>
      </c>
      <c r="K1091" s="23">
        <v>0</v>
      </c>
      <c r="L1091" s="77">
        <v>72250</v>
      </c>
      <c r="M1091" s="8"/>
      <c r="N1091" s="82">
        <v>41863</v>
      </c>
      <c r="O1091" s="82">
        <v>41869</v>
      </c>
      <c r="P1091" s="27">
        <f t="shared" si="42"/>
        <v>41871</v>
      </c>
      <c r="Q1091" s="42">
        <f t="shared" si="38"/>
        <v>1</v>
      </c>
      <c r="R1091" s="8" t="s">
        <v>4648</v>
      </c>
      <c r="S1091" s="8">
        <v>9741</v>
      </c>
      <c r="T1091" s="8" t="s">
        <v>3605</v>
      </c>
      <c r="U1091" s="1" t="s">
        <v>3354</v>
      </c>
      <c r="V1091" s="8" t="s">
        <v>3605</v>
      </c>
      <c r="W1091" s="1" t="s">
        <v>3385</v>
      </c>
      <c r="X1091" s="82">
        <v>41869</v>
      </c>
      <c r="Y1091" s="1" t="s">
        <v>3336</v>
      </c>
    </row>
    <row r="1092" spans="1:25">
      <c r="A1092" s="17">
        <v>1</v>
      </c>
      <c r="B1092" s="8" t="s">
        <v>896</v>
      </c>
      <c r="C1092" s="8" t="s">
        <v>2648</v>
      </c>
      <c r="D1092" s="8">
        <v>16091974</v>
      </c>
      <c r="E1092" s="28">
        <v>4</v>
      </c>
      <c r="F1092" s="8" t="s">
        <v>3331</v>
      </c>
      <c r="G1092" s="8" t="s">
        <v>3332</v>
      </c>
      <c r="H1092" s="23">
        <f t="shared" si="41"/>
        <v>3</v>
      </c>
      <c r="I1092" s="23"/>
      <c r="J1092" s="23">
        <v>0</v>
      </c>
      <c r="K1092" s="23">
        <v>0</v>
      </c>
      <c r="L1092" s="76">
        <v>72254</v>
      </c>
      <c r="M1092" s="8"/>
      <c r="N1092" s="82">
        <v>41863</v>
      </c>
      <c r="O1092" s="82">
        <v>41870</v>
      </c>
      <c r="P1092" s="27">
        <f t="shared" si="42"/>
        <v>41872</v>
      </c>
      <c r="Q1092" s="42">
        <f t="shared" si="38"/>
        <v>1</v>
      </c>
      <c r="R1092" s="8" t="s">
        <v>4649</v>
      </c>
      <c r="S1092" s="8">
        <v>6516</v>
      </c>
      <c r="T1092" s="8" t="s">
        <v>3348</v>
      </c>
      <c r="U1092" s="8" t="s">
        <v>3349</v>
      </c>
      <c r="V1092" s="1" t="s">
        <v>3348</v>
      </c>
      <c r="W1092" s="1" t="s">
        <v>3350</v>
      </c>
      <c r="X1092" s="82">
        <v>41870</v>
      </c>
      <c r="Y1092" s="1" t="s">
        <v>3336</v>
      </c>
    </row>
    <row r="1093" spans="1:25">
      <c r="A1093" s="17">
        <v>1</v>
      </c>
      <c r="B1093" s="8" t="s">
        <v>897</v>
      </c>
      <c r="C1093" s="8" t="s">
        <v>2649</v>
      </c>
      <c r="D1093" s="8">
        <v>9309687</v>
      </c>
      <c r="E1093" s="28">
        <v>8</v>
      </c>
      <c r="F1093" s="8" t="s">
        <v>3331</v>
      </c>
      <c r="G1093" s="8" t="s">
        <v>3332</v>
      </c>
      <c r="H1093" s="23">
        <f t="shared" si="41"/>
        <v>3</v>
      </c>
      <c r="I1093" s="23"/>
      <c r="J1093" s="23">
        <v>0</v>
      </c>
      <c r="K1093" s="23">
        <v>0</v>
      </c>
      <c r="L1093" s="77">
        <v>72250</v>
      </c>
      <c r="M1093" s="8"/>
      <c r="N1093" s="82">
        <v>41864</v>
      </c>
      <c r="O1093" s="82">
        <v>41869</v>
      </c>
      <c r="P1093" s="27">
        <f t="shared" si="42"/>
        <v>41871</v>
      </c>
      <c r="Q1093" s="42">
        <f t="shared" si="38"/>
        <v>2</v>
      </c>
      <c r="R1093" s="8" t="s">
        <v>4650</v>
      </c>
      <c r="S1093" s="8">
        <v>890</v>
      </c>
      <c r="T1093" s="8" t="s">
        <v>3541</v>
      </c>
      <c r="U1093" s="8" t="s">
        <v>3541</v>
      </c>
      <c r="V1093" s="8" t="s">
        <v>3541</v>
      </c>
      <c r="W1093" s="8" t="s">
        <v>3542</v>
      </c>
      <c r="X1093" s="82">
        <v>41870</v>
      </c>
      <c r="Y1093" s="1" t="s">
        <v>3336</v>
      </c>
    </row>
    <row r="1094" spans="1:25">
      <c r="A1094" s="17">
        <v>1</v>
      </c>
      <c r="B1094" s="8" t="s">
        <v>898</v>
      </c>
      <c r="C1094" s="8" t="s">
        <v>2650</v>
      </c>
      <c r="D1094" s="8">
        <v>12655147</v>
      </c>
      <c r="E1094" s="28">
        <v>9</v>
      </c>
      <c r="F1094" s="8" t="s">
        <v>3331</v>
      </c>
      <c r="G1094" s="8" t="s">
        <v>3332</v>
      </c>
      <c r="H1094" s="23">
        <f t="shared" si="41"/>
        <v>3</v>
      </c>
      <c r="I1094" s="23"/>
      <c r="J1094" s="23">
        <v>0</v>
      </c>
      <c r="K1094" s="23">
        <v>0</v>
      </c>
      <c r="L1094" s="76">
        <v>72254</v>
      </c>
      <c r="M1094" s="8"/>
      <c r="N1094" s="82">
        <v>41864</v>
      </c>
      <c r="O1094" s="82">
        <v>41870</v>
      </c>
      <c r="P1094" s="27">
        <f t="shared" si="42"/>
        <v>41872</v>
      </c>
      <c r="Q1094" s="42">
        <f t="shared" si="38"/>
        <v>3</v>
      </c>
      <c r="R1094" s="8" t="s">
        <v>4651</v>
      </c>
      <c r="S1094" s="8">
        <v>1749</v>
      </c>
      <c r="T1094" s="51" t="s">
        <v>3400</v>
      </c>
      <c r="U1094" s="8" t="s">
        <v>3334</v>
      </c>
      <c r="V1094" s="51" t="s">
        <v>3400</v>
      </c>
      <c r="W1094" s="1" t="s">
        <v>3355</v>
      </c>
      <c r="X1094" s="82">
        <v>41872</v>
      </c>
      <c r="Y1094" s="1" t="s">
        <v>3336</v>
      </c>
    </row>
    <row r="1095" spans="1:25">
      <c r="A1095" s="17">
        <v>1</v>
      </c>
      <c r="B1095" s="8" t="s">
        <v>899</v>
      </c>
      <c r="C1095" s="8" t="s">
        <v>2651</v>
      </c>
      <c r="D1095" s="8">
        <v>13923636</v>
      </c>
      <c r="E1095" s="28">
        <v>8</v>
      </c>
      <c r="F1095" s="8" t="s">
        <v>3331</v>
      </c>
      <c r="G1095" s="8" t="s">
        <v>3332</v>
      </c>
      <c r="H1095" s="23">
        <f t="shared" si="41"/>
        <v>3</v>
      </c>
      <c r="I1095" s="23"/>
      <c r="J1095" s="23">
        <v>0</v>
      </c>
      <c r="K1095" s="23">
        <v>0</v>
      </c>
      <c r="L1095" s="76">
        <v>72259</v>
      </c>
      <c r="M1095" s="8"/>
      <c r="N1095" s="82">
        <v>41864</v>
      </c>
      <c r="O1095" s="82">
        <v>41871</v>
      </c>
      <c r="P1095" s="27">
        <f t="shared" si="42"/>
        <v>41873</v>
      </c>
      <c r="Q1095" s="42">
        <f t="shared" si="38"/>
        <v>2</v>
      </c>
      <c r="R1095" s="8" t="s">
        <v>4652</v>
      </c>
      <c r="S1095" s="8">
        <v>3627</v>
      </c>
      <c r="T1095" s="51" t="s">
        <v>3400</v>
      </c>
      <c r="U1095" s="8" t="s">
        <v>3334</v>
      </c>
      <c r="V1095" s="51" t="s">
        <v>3400</v>
      </c>
      <c r="W1095" s="1" t="s">
        <v>3355</v>
      </c>
      <c r="X1095" s="82">
        <v>41872</v>
      </c>
      <c r="Y1095" s="1" t="s">
        <v>3336</v>
      </c>
    </row>
    <row r="1096" spans="1:25">
      <c r="A1096" s="17">
        <v>1</v>
      </c>
      <c r="B1096" s="8" t="s">
        <v>900</v>
      </c>
      <c r="C1096" s="8" t="s">
        <v>2652</v>
      </c>
      <c r="D1096" s="8">
        <v>12164410</v>
      </c>
      <c r="E1096" s="28" t="s">
        <v>3319</v>
      </c>
      <c r="F1096" s="8" t="s">
        <v>3331</v>
      </c>
      <c r="G1096" s="8" t="s">
        <v>3332</v>
      </c>
      <c r="H1096" s="23">
        <v>3</v>
      </c>
      <c r="I1096" s="23"/>
      <c r="J1096" s="23">
        <v>0</v>
      </c>
      <c r="K1096" s="23">
        <v>0</v>
      </c>
      <c r="L1096" s="77">
        <v>72250</v>
      </c>
      <c r="M1096" s="8"/>
      <c r="N1096" s="82">
        <v>41864</v>
      </c>
      <c r="O1096" s="82">
        <v>41869</v>
      </c>
      <c r="P1096" s="27">
        <f t="shared" si="42"/>
        <v>41871</v>
      </c>
      <c r="Q1096" s="42">
        <f t="shared" si="38"/>
        <v>2</v>
      </c>
      <c r="R1096" s="8" t="s">
        <v>4653</v>
      </c>
      <c r="S1096" s="8">
        <v>1420</v>
      </c>
      <c r="T1096" s="8" t="s">
        <v>4654</v>
      </c>
      <c r="U1096" s="8" t="s">
        <v>4455</v>
      </c>
      <c r="V1096" s="8" t="s">
        <v>3390</v>
      </c>
      <c r="W1096" s="8" t="s">
        <v>4655</v>
      </c>
      <c r="X1096" s="82">
        <v>41870</v>
      </c>
      <c r="Y1096" s="1" t="s">
        <v>3336</v>
      </c>
    </row>
    <row r="1097" spans="1:25">
      <c r="A1097" s="17">
        <v>1</v>
      </c>
      <c r="B1097" s="8" t="s">
        <v>901</v>
      </c>
      <c r="C1097" s="8" t="s">
        <v>2653</v>
      </c>
      <c r="D1097" s="8">
        <v>13689666</v>
      </c>
      <c r="E1097" s="28">
        <v>0</v>
      </c>
      <c r="F1097" s="8" t="s">
        <v>3331</v>
      </c>
      <c r="G1097" s="8" t="s">
        <v>3337</v>
      </c>
      <c r="H1097" s="23">
        <f t="shared" si="41"/>
        <v>3</v>
      </c>
      <c r="I1097" s="23"/>
      <c r="J1097" s="23">
        <v>0</v>
      </c>
      <c r="K1097" s="23">
        <v>0</v>
      </c>
      <c r="L1097" s="77">
        <v>72250</v>
      </c>
      <c r="M1097" s="8"/>
      <c r="N1097" s="82">
        <v>41865</v>
      </c>
      <c r="O1097" s="82">
        <v>41869</v>
      </c>
      <c r="P1097" s="27">
        <f t="shared" si="42"/>
        <v>41871</v>
      </c>
      <c r="Q1097" s="42">
        <f t="shared" si="38"/>
        <v>2</v>
      </c>
      <c r="R1097" s="8" t="s">
        <v>4656</v>
      </c>
      <c r="S1097" s="8">
        <v>223</v>
      </c>
      <c r="T1097" s="8" t="s">
        <v>3334</v>
      </c>
      <c r="U1097" s="8" t="s">
        <v>3334</v>
      </c>
      <c r="V1097" s="8" t="s">
        <v>3334</v>
      </c>
      <c r="W1097" s="8" t="s">
        <v>3345</v>
      </c>
      <c r="X1097" s="82">
        <v>41870</v>
      </c>
      <c r="Y1097" s="1" t="s">
        <v>3336</v>
      </c>
    </row>
    <row r="1098" spans="1:25">
      <c r="A1098" s="17">
        <v>1</v>
      </c>
      <c r="B1098" s="8" t="s">
        <v>902</v>
      </c>
      <c r="C1098" s="8" t="s">
        <v>2654</v>
      </c>
      <c r="D1098" s="8">
        <v>9297084</v>
      </c>
      <c r="E1098" s="28">
        <v>1</v>
      </c>
      <c r="F1098" s="8" t="s">
        <v>3331</v>
      </c>
      <c r="G1098" s="8" t="s">
        <v>3332</v>
      </c>
      <c r="H1098" s="23">
        <f t="shared" si="41"/>
        <v>3</v>
      </c>
      <c r="I1098" s="23"/>
      <c r="J1098" s="23">
        <v>0</v>
      </c>
      <c r="K1098" s="23">
        <v>0</v>
      </c>
      <c r="L1098" s="76">
        <v>72254</v>
      </c>
      <c r="M1098" s="8"/>
      <c r="N1098" s="82">
        <v>41865</v>
      </c>
      <c r="O1098" s="82">
        <v>41870</v>
      </c>
      <c r="P1098" s="27">
        <f t="shared" si="42"/>
        <v>41872</v>
      </c>
      <c r="Q1098" s="42">
        <f t="shared" si="38"/>
        <v>3</v>
      </c>
      <c r="R1098" s="8" t="s">
        <v>4538</v>
      </c>
      <c r="S1098" s="8">
        <v>1649</v>
      </c>
      <c r="T1098" s="51" t="s">
        <v>3431</v>
      </c>
      <c r="U1098" s="51" t="s">
        <v>3431</v>
      </c>
      <c r="V1098" s="51" t="s">
        <v>3431</v>
      </c>
      <c r="W1098" s="1" t="s">
        <v>3432</v>
      </c>
      <c r="X1098" s="82">
        <v>41872</v>
      </c>
      <c r="Y1098" s="1" t="s">
        <v>3336</v>
      </c>
    </row>
    <row r="1099" spans="1:25">
      <c r="A1099" s="17">
        <v>1</v>
      </c>
      <c r="B1099" s="8" t="s">
        <v>903</v>
      </c>
      <c r="C1099" s="8" t="s">
        <v>2655</v>
      </c>
      <c r="D1099" s="8">
        <v>12244757</v>
      </c>
      <c r="E1099" s="28" t="s">
        <v>3319</v>
      </c>
      <c r="F1099" s="8" t="s">
        <v>3331</v>
      </c>
      <c r="G1099" s="8" t="s">
        <v>3332</v>
      </c>
      <c r="H1099" s="23">
        <f t="shared" si="41"/>
        <v>3</v>
      </c>
      <c r="I1099" s="23"/>
      <c r="J1099" s="23">
        <v>0</v>
      </c>
      <c r="K1099" s="23">
        <v>0</v>
      </c>
      <c r="L1099" s="77">
        <v>72250</v>
      </c>
      <c r="M1099" s="8"/>
      <c r="N1099" s="82">
        <v>41865</v>
      </c>
      <c r="O1099" s="82">
        <v>41869</v>
      </c>
      <c r="P1099" s="27">
        <f t="shared" si="42"/>
        <v>41871</v>
      </c>
      <c r="Q1099" s="42">
        <f t="shared" si="38"/>
        <v>4</v>
      </c>
      <c r="R1099" s="8" t="s">
        <v>4275</v>
      </c>
      <c r="S1099" s="8">
        <v>5286</v>
      </c>
      <c r="T1099" s="53" t="s">
        <v>3377</v>
      </c>
      <c r="U1099" s="11" t="s">
        <v>3334</v>
      </c>
      <c r="V1099" s="53" t="s">
        <v>3377</v>
      </c>
      <c r="W1099" s="1" t="s">
        <v>3378</v>
      </c>
      <c r="X1099" s="82">
        <v>41872</v>
      </c>
      <c r="Y1099" s="1" t="s">
        <v>3336</v>
      </c>
    </row>
    <row r="1100" spans="1:25">
      <c r="A1100" s="17">
        <v>1</v>
      </c>
      <c r="B1100" s="8" t="s">
        <v>904</v>
      </c>
      <c r="C1100" s="8" t="s">
        <v>2656</v>
      </c>
      <c r="D1100" s="8">
        <v>9159241</v>
      </c>
      <c r="E1100" s="28" t="s">
        <v>3319</v>
      </c>
      <c r="F1100" s="8" t="s">
        <v>3331</v>
      </c>
      <c r="G1100" s="8" t="s">
        <v>3332</v>
      </c>
      <c r="H1100" s="23">
        <f t="shared" si="41"/>
        <v>3</v>
      </c>
      <c r="I1100" s="23"/>
      <c r="J1100" s="23">
        <v>0</v>
      </c>
      <c r="K1100" s="23">
        <v>0</v>
      </c>
      <c r="L1100" s="76">
        <v>72269</v>
      </c>
      <c r="M1100" s="8"/>
      <c r="N1100" s="82">
        <v>41865</v>
      </c>
      <c r="O1100" s="82">
        <v>41873</v>
      </c>
      <c r="P1100" s="27">
        <f t="shared" si="42"/>
        <v>41875</v>
      </c>
      <c r="Q1100" s="42">
        <f t="shared" si="38"/>
        <v>4</v>
      </c>
      <c r="R1100" s="8" t="s">
        <v>4657</v>
      </c>
      <c r="S1100" s="8">
        <v>1105</v>
      </c>
      <c r="T1100" s="8" t="s">
        <v>3358</v>
      </c>
      <c r="U1100" s="11" t="s">
        <v>3334</v>
      </c>
      <c r="V1100" s="11" t="s">
        <v>3358</v>
      </c>
      <c r="W1100" s="8" t="s">
        <v>3335</v>
      </c>
      <c r="X1100" s="82">
        <v>41878</v>
      </c>
      <c r="Y1100" s="1" t="s">
        <v>3336</v>
      </c>
    </row>
    <row r="1101" spans="1:25">
      <c r="A1101" s="17">
        <v>1</v>
      </c>
      <c r="B1101" s="8" t="s">
        <v>905</v>
      </c>
      <c r="C1101" s="8" t="s">
        <v>2657</v>
      </c>
      <c r="D1101" s="8">
        <v>7078292</v>
      </c>
      <c r="E1101" s="28">
        <v>8</v>
      </c>
      <c r="F1101" s="8" t="s">
        <v>3331</v>
      </c>
      <c r="G1101" s="8" t="s">
        <v>3332</v>
      </c>
      <c r="H1101" s="23">
        <f t="shared" si="41"/>
        <v>3</v>
      </c>
      <c r="I1101" s="23"/>
      <c r="J1101" s="23">
        <v>0</v>
      </c>
      <c r="K1101" s="23">
        <v>0</v>
      </c>
      <c r="L1101" s="76">
        <v>72259</v>
      </c>
      <c r="M1101" s="8"/>
      <c r="N1101" s="82">
        <v>41869</v>
      </c>
      <c r="O1101" s="82">
        <v>41871</v>
      </c>
      <c r="P1101" s="27">
        <f t="shared" si="42"/>
        <v>41873</v>
      </c>
      <c r="Q1101" s="42">
        <f t="shared" si="38"/>
        <v>5</v>
      </c>
      <c r="R1101" s="8" t="s">
        <v>4658</v>
      </c>
      <c r="S1101" s="8"/>
      <c r="T1101" s="8" t="s">
        <v>3969</v>
      </c>
      <c r="U1101" s="8" t="s">
        <v>3969</v>
      </c>
      <c r="V1101" s="8" t="s">
        <v>3969</v>
      </c>
      <c r="W1101" s="8" t="s">
        <v>3534</v>
      </c>
      <c r="X1101" s="82">
        <v>41877</v>
      </c>
      <c r="Y1101" s="1" t="s">
        <v>3336</v>
      </c>
    </row>
    <row r="1102" spans="1:25">
      <c r="A1102" s="17">
        <v>1</v>
      </c>
      <c r="B1102" s="8" t="s">
        <v>906</v>
      </c>
      <c r="C1102" s="8" t="s">
        <v>2658</v>
      </c>
      <c r="D1102" s="8">
        <v>7694842</v>
      </c>
      <c r="E1102" s="28">
        <v>9</v>
      </c>
      <c r="F1102" s="8" t="s">
        <v>3331</v>
      </c>
      <c r="G1102" s="8" t="s">
        <v>3332</v>
      </c>
      <c r="H1102" s="23">
        <f t="shared" si="41"/>
        <v>3</v>
      </c>
      <c r="I1102" s="23"/>
      <c r="J1102" s="23">
        <v>0</v>
      </c>
      <c r="K1102" s="23">
        <v>0</v>
      </c>
      <c r="L1102" s="76">
        <v>72264</v>
      </c>
      <c r="M1102" s="8"/>
      <c r="N1102" s="82">
        <v>41869</v>
      </c>
      <c r="O1102" s="82">
        <v>41872</v>
      </c>
      <c r="P1102" s="27">
        <f t="shared" si="42"/>
        <v>41874</v>
      </c>
      <c r="Q1102" s="42">
        <f t="shared" si="38"/>
        <v>1</v>
      </c>
      <c r="R1102" s="8" t="s">
        <v>4659</v>
      </c>
      <c r="S1102" s="8">
        <v>3018</v>
      </c>
      <c r="T1102" s="8" t="s">
        <v>3363</v>
      </c>
      <c r="U1102" s="8" t="s">
        <v>3364</v>
      </c>
      <c r="V1102" s="8" t="s">
        <v>3363</v>
      </c>
      <c r="W1102" s="8" t="s">
        <v>3366</v>
      </c>
      <c r="X1102" s="82">
        <v>41872</v>
      </c>
      <c r="Y1102" s="1" t="s">
        <v>3336</v>
      </c>
    </row>
    <row r="1103" spans="1:25">
      <c r="A1103" s="17">
        <v>1</v>
      </c>
      <c r="B1103" s="8" t="s">
        <v>907</v>
      </c>
      <c r="C1103" s="8" t="s">
        <v>2659</v>
      </c>
      <c r="D1103" s="8">
        <v>12274741</v>
      </c>
      <c r="E1103" s="28">
        <v>7</v>
      </c>
      <c r="F1103" s="8" t="s">
        <v>3331</v>
      </c>
      <c r="G1103" s="8" t="s">
        <v>3332</v>
      </c>
      <c r="H1103" s="23">
        <f t="shared" si="41"/>
        <v>3</v>
      </c>
      <c r="I1103" s="23"/>
      <c r="J1103" s="23">
        <v>0</v>
      </c>
      <c r="K1103" s="23">
        <v>0</v>
      </c>
      <c r="L1103" s="76">
        <v>72254</v>
      </c>
      <c r="M1103" s="8"/>
      <c r="N1103" s="82">
        <v>41869</v>
      </c>
      <c r="O1103" s="82">
        <v>41870</v>
      </c>
      <c r="P1103" s="27">
        <f t="shared" si="42"/>
        <v>41872</v>
      </c>
      <c r="Q1103" s="42">
        <f t="shared" si="38"/>
        <v>3</v>
      </c>
      <c r="R1103" s="8" t="s">
        <v>4660</v>
      </c>
      <c r="S1103" s="8">
        <v>5973</v>
      </c>
      <c r="T1103" s="51" t="s">
        <v>3400</v>
      </c>
      <c r="U1103" s="8" t="s">
        <v>3334</v>
      </c>
      <c r="V1103" s="51" t="s">
        <v>3400</v>
      </c>
      <c r="W1103" s="1" t="s">
        <v>3355</v>
      </c>
      <c r="X1103" s="82">
        <v>41872</v>
      </c>
      <c r="Y1103" s="1" t="s">
        <v>3336</v>
      </c>
    </row>
    <row r="1104" spans="1:25">
      <c r="A1104" s="17">
        <v>1</v>
      </c>
      <c r="B1104" s="8" t="s">
        <v>908</v>
      </c>
      <c r="C1104" s="8" t="s">
        <v>2660</v>
      </c>
      <c r="D1104" s="8">
        <v>16514976</v>
      </c>
      <c r="E1104" s="28">
        <v>9</v>
      </c>
      <c r="F1104" s="8" t="s">
        <v>3331</v>
      </c>
      <c r="G1104" s="8" t="s">
        <v>3337</v>
      </c>
      <c r="H1104" s="23">
        <f t="shared" si="41"/>
        <v>3</v>
      </c>
      <c r="I1104" s="23"/>
      <c r="J1104" s="23">
        <v>0</v>
      </c>
      <c r="K1104" s="23">
        <v>0</v>
      </c>
      <c r="L1104" s="76">
        <v>72254</v>
      </c>
      <c r="M1104" s="8"/>
      <c r="N1104" s="82">
        <v>41869</v>
      </c>
      <c r="O1104" s="82">
        <v>41870</v>
      </c>
      <c r="P1104" s="27">
        <f t="shared" si="42"/>
        <v>41872</v>
      </c>
      <c r="Q1104" s="42">
        <f t="shared" si="38"/>
        <v>3</v>
      </c>
      <c r="R1104" s="8" t="s">
        <v>4661</v>
      </c>
      <c r="S1104" s="8">
        <v>1809</v>
      </c>
      <c r="T1104" s="8" t="s">
        <v>3437</v>
      </c>
      <c r="U1104" s="8" t="s">
        <v>3437</v>
      </c>
      <c r="V1104" s="8" t="s">
        <v>3437</v>
      </c>
      <c r="W1104" s="8" t="s">
        <v>4662</v>
      </c>
      <c r="X1104" s="82">
        <v>41872</v>
      </c>
      <c r="Y1104" s="1" t="s">
        <v>3336</v>
      </c>
    </row>
    <row r="1105" spans="1:25">
      <c r="A1105" s="17">
        <v>1</v>
      </c>
      <c r="B1105" s="8" t="s">
        <v>909</v>
      </c>
      <c r="C1105" s="8" t="s">
        <v>2661</v>
      </c>
      <c r="D1105" s="8">
        <v>10330377</v>
      </c>
      <c r="E1105" s="28" t="s">
        <v>3319</v>
      </c>
      <c r="F1105" s="8" t="s">
        <v>3331</v>
      </c>
      <c r="G1105" s="8" t="s">
        <v>3332</v>
      </c>
      <c r="H1105" s="23">
        <v>2</v>
      </c>
      <c r="I1105" s="23"/>
      <c r="J1105" s="23">
        <v>0</v>
      </c>
      <c r="K1105" s="23">
        <v>0</v>
      </c>
      <c r="L1105" s="76">
        <v>72269</v>
      </c>
      <c r="M1105" s="8"/>
      <c r="N1105" s="82">
        <v>41870</v>
      </c>
      <c r="O1105" s="82">
        <v>41873</v>
      </c>
      <c r="P1105" s="27">
        <f t="shared" si="42"/>
        <v>41875</v>
      </c>
      <c r="Q1105" s="42">
        <f t="shared" si="38"/>
        <v>3</v>
      </c>
      <c r="R1105" s="8" t="s">
        <v>4663</v>
      </c>
      <c r="S1105" s="8">
        <v>635</v>
      </c>
      <c r="T1105" s="8" t="s">
        <v>3437</v>
      </c>
      <c r="U1105" s="8" t="s">
        <v>3437</v>
      </c>
      <c r="V1105" s="8" t="s">
        <v>3437</v>
      </c>
      <c r="W1105" s="8" t="s">
        <v>4662</v>
      </c>
      <c r="X1105" s="82">
        <v>41877</v>
      </c>
      <c r="Y1105" s="1" t="s">
        <v>3336</v>
      </c>
    </row>
    <row r="1106" spans="1:25">
      <c r="A1106" s="17">
        <v>1</v>
      </c>
      <c r="B1106" s="8" t="s">
        <v>910</v>
      </c>
      <c r="C1106" s="8" t="s">
        <v>2662</v>
      </c>
      <c r="D1106" s="8">
        <v>15825475</v>
      </c>
      <c r="E1106" s="28">
        <v>1</v>
      </c>
      <c r="F1106" s="8" t="s">
        <v>3331</v>
      </c>
      <c r="G1106" s="8" t="s">
        <v>3614</v>
      </c>
      <c r="H1106" s="23">
        <f t="shared" si="41"/>
        <v>3</v>
      </c>
      <c r="I1106" s="23"/>
      <c r="J1106" s="23">
        <v>0</v>
      </c>
      <c r="K1106" s="23">
        <v>0</v>
      </c>
      <c r="L1106" s="76">
        <v>72259</v>
      </c>
      <c r="M1106" s="8"/>
      <c r="N1106" s="82">
        <v>41870</v>
      </c>
      <c r="O1106" s="82">
        <v>41871</v>
      </c>
      <c r="P1106" s="27">
        <f t="shared" si="42"/>
        <v>41873</v>
      </c>
      <c r="Q1106" s="42">
        <f t="shared" si="38"/>
        <v>2</v>
      </c>
      <c r="R1106" s="8" t="s">
        <v>4664</v>
      </c>
      <c r="S1106" s="8">
        <v>316</v>
      </c>
      <c r="T1106" s="8" t="s">
        <v>3561</v>
      </c>
      <c r="U1106" s="8" t="s">
        <v>3344</v>
      </c>
      <c r="V1106" s="8" t="s">
        <v>3561</v>
      </c>
      <c r="W1106" s="8" t="s">
        <v>3345</v>
      </c>
      <c r="X1106" s="82">
        <v>41872</v>
      </c>
      <c r="Y1106" s="1" t="s">
        <v>3336</v>
      </c>
    </row>
    <row r="1107" spans="1:25">
      <c r="A1107" s="17">
        <v>1</v>
      </c>
      <c r="B1107" s="8" t="s">
        <v>911</v>
      </c>
      <c r="C1107" s="8" t="s">
        <v>2663</v>
      </c>
      <c r="D1107" s="8">
        <v>10714867</v>
      </c>
      <c r="E1107" s="28">
        <v>1</v>
      </c>
      <c r="F1107" s="8" t="s">
        <v>3331</v>
      </c>
      <c r="G1107" s="8" t="s">
        <v>3337</v>
      </c>
      <c r="H1107" s="23">
        <f t="shared" si="41"/>
        <v>3</v>
      </c>
      <c r="I1107" s="23"/>
      <c r="J1107" s="23">
        <v>0</v>
      </c>
      <c r="K1107" s="23">
        <v>0</v>
      </c>
      <c r="L1107" s="76">
        <v>72264</v>
      </c>
      <c r="M1107" s="8"/>
      <c r="N1107" s="82">
        <v>41870</v>
      </c>
      <c r="O1107" s="82">
        <v>41872</v>
      </c>
      <c r="P1107" s="27">
        <f t="shared" si="42"/>
        <v>41874</v>
      </c>
      <c r="Q1107" s="42">
        <f t="shared" si="38"/>
        <v>3</v>
      </c>
      <c r="R1107" s="8" t="s">
        <v>4665</v>
      </c>
      <c r="S1107" s="8">
        <v>4270</v>
      </c>
      <c r="T1107" s="51" t="s">
        <v>3400</v>
      </c>
      <c r="U1107" s="8" t="s">
        <v>3334</v>
      </c>
      <c r="V1107" s="51" t="s">
        <v>3400</v>
      </c>
      <c r="W1107" s="1" t="s">
        <v>3355</v>
      </c>
      <c r="X1107" s="82">
        <v>41876</v>
      </c>
      <c r="Y1107" s="1" t="s">
        <v>3336</v>
      </c>
    </row>
    <row r="1108" spans="1:25">
      <c r="A1108" s="17">
        <v>1</v>
      </c>
      <c r="B1108" s="8" t="s">
        <v>912</v>
      </c>
      <c r="C1108" s="8" t="s">
        <v>2664</v>
      </c>
      <c r="D1108" s="8">
        <v>13953750</v>
      </c>
      <c r="E1108" s="28">
        <v>5</v>
      </c>
      <c r="F1108" s="8" t="s">
        <v>3331</v>
      </c>
      <c r="G1108" s="8" t="s">
        <v>3337</v>
      </c>
      <c r="H1108" s="23">
        <f t="shared" si="41"/>
        <v>3</v>
      </c>
      <c r="I1108" s="23"/>
      <c r="J1108" s="23">
        <v>0</v>
      </c>
      <c r="K1108" s="23">
        <v>0</v>
      </c>
      <c r="L1108" s="76">
        <v>72264</v>
      </c>
      <c r="M1108" s="8"/>
      <c r="N1108" s="82">
        <v>41871</v>
      </c>
      <c r="O1108" s="82">
        <v>41872</v>
      </c>
      <c r="P1108" s="27">
        <f t="shared" si="42"/>
        <v>41874</v>
      </c>
      <c r="Q1108" s="42">
        <f t="shared" si="38"/>
        <v>4</v>
      </c>
      <c r="R1108" s="8" t="s">
        <v>4666</v>
      </c>
      <c r="S1108" s="8">
        <v>266</v>
      </c>
      <c r="T1108" s="51" t="s">
        <v>3431</v>
      </c>
      <c r="U1108" s="51" t="s">
        <v>3431</v>
      </c>
      <c r="V1108" s="51" t="s">
        <v>3431</v>
      </c>
      <c r="W1108" s="1" t="s">
        <v>3432</v>
      </c>
      <c r="X1108" s="82">
        <v>41877</v>
      </c>
      <c r="Y1108" s="1" t="s">
        <v>3336</v>
      </c>
    </row>
    <row r="1109" spans="1:25">
      <c r="A1109" s="17">
        <v>1</v>
      </c>
      <c r="B1109" s="8" t="s">
        <v>913</v>
      </c>
      <c r="C1109" s="8" t="s">
        <v>2665</v>
      </c>
      <c r="D1109" s="8">
        <v>15415353</v>
      </c>
      <c r="E1109" s="28">
        <v>5</v>
      </c>
      <c r="F1109" s="8" t="s">
        <v>3331</v>
      </c>
      <c r="G1109" s="8" t="s">
        <v>3332</v>
      </c>
      <c r="H1109" s="23">
        <f t="shared" si="41"/>
        <v>3</v>
      </c>
      <c r="I1109" s="23"/>
      <c r="J1109" s="23">
        <v>0</v>
      </c>
      <c r="K1109" s="23">
        <v>0</v>
      </c>
      <c r="L1109" s="76">
        <v>72264</v>
      </c>
      <c r="M1109" s="8"/>
      <c r="N1109" s="82">
        <v>41871</v>
      </c>
      <c r="O1109" s="82">
        <v>41872</v>
      </c>
      <c r="P1109" s="27">
        <f t="shared" si="42"/>
        <v>41874</v>
      </c>
      <c r="Q1109" s="42">
        <f t="shared" si="38"/>
        <v>4</v>
      </c>
      <c r="R1109" s="8" t="s">
        <v>4667</v>
      </c>
      <c r="S1109" s="8">
        <v>728</v>
      </c>
      <c r="T1109" s="8" t="s">
        <v>3363</v>
      </c>
      <c r="U1109" s="8" t="s">
        <v>3364</v>
      </c>
      <c r="V1109" s="8" t="s">
        <v>3363</v>
      </c>
      <c r="W1109" s="8" t="s">
        <v>3366</v>
      </c>
      <c r="X1109" s="82">
        <v>41877</v>
      </c>
      <c r="Y1109" s="1" t="s">
        <v>3336</v>
      </c>
    </row>
    <row r="1110" spans="1:25">
      <c r="A1110" s="17">
        <v>1</v>
      </c>
      <c r="B1110" s="8" t="s">
        <v>914</v>
      </c>
      <c r="C1110" s="8" t="s">
        <v>2666</v>
      </c>
      <c r="D1110" s="8">
        <v>16647043</v>
      </c>
      <c r="E1110" s="28">
        <v>9</v>
      </c>
      <c r="F1110" s="8" t="s">
        <v>3331</v>
      </c>
      <c r="G1110" s="8" t="s">
        <v>3332</v>
      </c>
      <c r="H1110" s="23">
        <f t="shared" si="41"/>
        <v>3</v>
      </c>
      <c r="I1110" s="23"/>
      <c r="J1110" s="23">
        <v>0</v>
      </c>
      <c r="K1110" s="23">
        <v>0</v>
      </c>
      <c r="L1110" s="76">
        <v>72269</v>
      </c>
      <c r="M1110" s="8"/>
      <c r="N1110" s="82">
        <v>41871</v>
      </c>
      <c r="O1110" s="82">
        <v>41873</v>
      </c>
      <c r="P1110" s="27">
        <f t="shared" si="42"/>
        <v>41875</v>
      </c>
      <c r="Q1110" s="42">
        <f t="shared" si="38"/>
        <v>3</v>
      </c>
      <c r="R1110" s="8" t="s">
        <v>4668</v>
      </c>
      <c r="S1110" s="8">
        <v>7655</v>
      </c>
      <c r="T1110" s="8" t="s">
        <v>3390</v>
      </c>
      <c r="U1110" s="8" t="s">
        <v>3364</v>
      </c>
      <c r="V1110" s="8" t="s">
        <v>3390</v>
      </c>
      <c r="W1110" s="8" t="s">
        <v>4437</v>
      </c>
      <c r="X1110" s="82">
        <v>41877</v>
      </c>
      <c r="Y1110" s="1" t="s">
        <v>3336</v>
      </c>
    </row>
    <row r="1111" spans="1:25">
      <c r="A1111" s="17">
        <v>1</v>
      </c>
      <c r="B1111" s="8" t="s">
        <v>915</v>
      </c>
      <c r="C1111" s="8" t="s">
        <v>2667</v>
      </c>
      <c r="D1111" s="8">
        <v>7686639</v>
      </c>
      <c r="E1111" s="28">
        <v>2</v>
      </c>
      <c r="F1111" s="8" t="s">
        <v>3331</v>
      </c>
      <c r="G1111" s="8" t="s">
        <v>3332</v>
      </c>
      <c r="H1111" s="23">
        <f t="shared" si="41"/>
        <v>3</v>
      </c>
      <c r="I1111" s="23"/>
      <c r="J1111" s="23">
        <v>0</v>
      </c>
      <c r="K1111" s="23">
        <v>0</v>
      </c>
      <c r="L1111" s="76">
        <f>24087.88*H1111</f>
        <v>72263.64</v>
      </c>
      <c r="M1111" s="8"/>
      <c r="N1111" s="82">
        <v>41871</v>
      </c>
      <c r="O1111" s="82">
        <v>41872</v>
      </c>
      <c r="P1111" s="27">
        <f t="shared" si="42"/>
        <v>41874</v>
      </c>
      <c r="Q1111" s="42">
        <f t="shared" si="38"/>
        <v>3</v>
      </c>
      <c r="R1111" s="8" t="s">
        <v>4669</v>
      </c>
      <c r="S1111" s="8">
        <v>9393</v>
      </c>
      <c r="T1111" s="8" t="s">
        <v>3358</v>
      </c>
      <c r="U1111" s="11" t="s">
        <v>3334</v>
      </c>
      <c r="V1111" s="11" t="s">
        <v>3358</v>
      </c>
      <c r="W1111" s="8" t="s">
        <v>3335</v>
      </c>
      <c r="X1111" s="82">
        <v>41876</v>
      </c>
      <c r="Y1111" s="1" t="s">
        <v>3336</v>
      </c>
    </row>
    <row r="1112" spans="1:25">
      <c r="A1112" s="17">
        <v>1</v>
      </c>
      <c r="B1112" s="8" t="s">
        <v>916</v>
      </c>
      <c r="C1112" s="8" t="s">
        <v>2668</v>
      </c>
      <c r="D1112" s="8">
        <v>16705380</v>
      </c>
      <c r="E1112" s="28">
        <v>7</v>
      </c>
      <c r="F1112" s="8" t="s">
        <v>3331</v>
      </c>
      <c r="G1112" s="8" t="s">
        <v>3332</v>
      </c>
      <c r="H1112" s="23">
        <f t="shared" si="41"/>
        <v>3</v>
      </c>
      <c r="I1112" s="23"/>
      <c r="J1112" s="23">
        <v>0</v>
      </c>
      <c r="K1112" s="23">
        <v>0</v>
      </c>
      <c r="L1112" s="76">
        <v>72269</v>
      </c>
      <c r="M1112" s="8"/>
      <c r="N1112" s="82">
        <v>41871</v>
      </c>
      <c r="O1112" s="82">
        <v>41873</v>
      </c>
      <c r="P1112" s="27">
        <v>41877</v>
      </c>
      <c r="Q1112" s="42">
        <f t="shared" ref="Q1112:Q1175" si="43">NETWORKDAYS(O1112,X1112)</f>
        <v>3</v>
      </c>
      <c r="R1112" s="8" t="s">
        <v>4670</v>
      </c>
      <c r="S1112" s="8">
        <v>2561</v>
      </c>
      <c r="T1112" s="8" t="s">
        <v>4671</v>
      </c>
      <c r="U1112" s="8" t="s">
        <v>4671</v>
      </c>
      <c r="V1112" s="8" t="s">
        <v>4671</v>
      </c>
      <c r="W1112" s="8" t="s">
        <v>4672</v>
      </c>
      <c r="X1112" s="82">
        <v>41877</v>
      </c>
      <c r="Y1112" s="1" t="s">
        <v>3336</v>
      </c>
    </row>
    <row r="1113" spans="1:25">
      <c r="A1113" s="17">
        <v>1</v>
      </c>
      <c r="B1113" s="8" t="s">
        <v>917</v>
      </c>
      <c r="C1113" s="8" t="s">
        <v>2669</v>
      </c>
      <c r="D1113" s="8">
        <v>10162171</v>
      </c>
      <c r="E1113" s="28">
        <v>5</v>
      </c>
      <c r="F1113" s="8" t="s">
        <v>3331</v>
      </c>
      <c r="G1113" s="8" t="s">
        <v>3332</v>
      </c>
      <c r="H1113" s="23">
        <f t="shared" si="41"/>
        <v>3</v>
      </c>
      <c r="I1113" s="23"/>
      <c r="J1113" s="23">
        <v>0</v>
      </c>
      <c r="K1113" s="23">
        <v>0</v>
      </c>
      <c r="L1113" s="76">
        <v>72287</v>
      </c>
      <c r="M1113" s="8"/>
      <c r="N1113" s="82">
        <v>41871</v>
      </c>
      <c r="O1113" s="82">
        <v>41877</v>
      </c>
      <c r="P1113" s="27">
        <f>O1113+2</f>
        <v>41879</v>
      </c>
      <c r="Q1113" s="42">
        <f t="shared" si="43"/>
        <v>2</v>
      </c>
      <c r="R1113" s="8" t="s">
        <v>4673</v>
      </c>
      <c r="S1113" s="8">
        <v>958</v>
      </c>
      <c r="T1113" s="8" t="s">
        <v>4674</v>
      </c>
      <c r="U1113" s="8" t="s">
        <v>4674</v>
      </c>
      <c r="V1113" s="8" t="s">
        <v>4674</v>
      </c>
      <c r="W1113" s="8" t="s">
        <v>3580</v>
      </c>
      <c r="X1113" s="82">
        <v>41878</v>
      </c>
      <c r="Y1113" s="1" t="s">
        <v>3336</v>
      </c>
    </row>
    <row r="1114" spans="1:25">
      <c r="A1114" s="17">
        <v>1</v>
      </c>
      <c r="B1114" s="8" t="s">
        <v>918</v>
      </c>
      <c r="C1114" s="8" t="s">
        <v>2670</v>
      </c>
      <c r="D1114" s="8">
        <v>9356640</v>
      </c>
      <c r="E1114" s="28">
        <v>8</v>
      </c>
      <c r="F1114" s="8" t="s">
        <v>3331</v>
      </c>
      <c r="G1114" s="8" t="s">
        <v>3332</v>
      </c>
      <c r="H1114" s="23">
        <f t="shared" si="41"/>
        <v>3</v>
      </c>
      <c r="I1114" s="23"/>
      <c r="J1114" s="23">
        <v>0</v>
      </c>
      <c r="K1114" s="23">
        <v>0</v>
      </c>
      <c r="L1114" s="76">
        <v>72269</v>
      </c>
      <c r="M1114" s="8"/>
      <c r="N1114" s="82">
        <v>41872</v>
      </c>
      <c r="O1114" s="82">
        <v>41873</v>
      </c>
      <c r="P1114" s="27">
        <f>O1114+2</f>
        <v>41875</v>
      </c>
      <c r="Q1114" s="42">
        <f t="shared" si="43"/>
        <v>3</v>
      </c>
      <c r="R1114" s="8" t="s">
        <v>4675</v>
      </c>
      <c r="S1114" s="8">
        <v>670</v>
      </c>
      <c r="T1114" s="8" t="s">
        <v>3334</v>
      </c>
      <c r="U1114" s="8" t="s">
        <v>3334</v>
      </c>
      <c r="V1114" s="8" t="s">
        <v>3334</v>
      </c>
      <c r="W1114" s="8" t="s">
        <v>3345</v>
      </c>
      <c r="X1114" s="82">
        <v>41877</v>
      </c>
      <c r="Y1114" s="1" t="s">
        <v>3336</v>
      </c>
    </row>
    <row r="1115" spans="1:25">
      <c r="A1115" s="17">
        <v>1</v>
      </c>
      <c r="B1115" s="8" t="s">
        <v>919</v>
      </c>
      <c r="C1115" s="8" t="s">
        <v>2649</v>
      </c>
      <c r="D1115" s="8">
        <v>9309687</v>
      </c>
      <c r="E1115" s="28">
        <v>8</v>
      </c>
      <c r="F1115" s="8" t="s">
        <v>3331</v>
      </c>
      <c r="G1115" s="8" t="s">
        <v>3332</v>
      </c>
      <c r="H1115" s="23">
        <f>3+J1115</f>
        <v>3</v>
      </c>
      <c r="I1115" s="23"/>
      <c r="J1115" s="23">
        <v>0</v>
      </c>
      <c r="K1115" s="23">
        <v>0</v>
      </c>
      <c r="L1115" s="77">
        <v>72250</v>
      </c>
      <c r="M1115" s="8"/>
      <c r="N1115" s="82">
        <v>41864</v>
      </c>
      <c r="O1115" s="82">
        <v>41869</v>
      </c>
      <c r="P1115" s="27">
        <v>41878</v>
      </c>
      <c r="Q1115" s="42">
        <f t="shared" si="43"/>
        <v>7</v>
      </c>
      <c r="R1115" s="8" t="s">
        <v>4650</v>
      </c>
      <c r="S1115" s="8">
        <v>880</v>
      </c>
      <c r="T1115" s="8" t="s">
        <v>3541</v>
      </c>
      <c r="U1115" s="8" t="s">
        <v>3541</v>
      </c>
      <c r="V1115" s="8" t="s">
        <v>3541</v>
      </c>
      <c r="W1115" s="8" t="s">
        <v>3542</v>
      </c>
      <c r="X1115" s="82">
        <v>41877</v>
      </c>
      <c r="Y1115" s="1" t="s">
        <v>3336</v>
      </c>
    </row>
    <row r="1116" spans="1:25">
      <c r="A1116" s="17">
        <v>1</v>
      </c>
      <c r="B1116" s="8" t="s">
        <v>920</v>
      </c>
      <c r="C1116" s="8" t="s">
        <v>2671</v>
      </c>
      <c r="D1116" s="8">
        <v>15757225</v>
      </c>
      <c r="E1116" s="28">
        <v>3</v>
      </c>
      <c r="F1116" s="8" t="s">
        <v>3331</v>
      </c>
      <c r="G1116" s="8" t="s">
        <v>3381</v>
      </c>
      <c r="H1116" s="23">
        <f t="shared" si="41"/>
        <v>3</v>
      </c>
      <c r="I1116" s="23"/>
      <c r="J1116" s="23">
        <v>0</v>
      </c>
      <c r="K1116" s="23">
        <v>0</v>
      </c>
      <c r="L1116" s="76">
        <v>72292</v>
      </c>
      <c r="M1116" s="8"/>
      <c r="N1116" s="82">
        <v>41873</v>
      </c>
      <c r="O1116" s="82">
        <v>41878</v>
      </c>
      <c r="P1116" s="27">
        <f t="shared" ref="P1116:P1125" si="44">O1116+2</f>
        <v>41880</v>
      </c>
      <c r="Q1116" s="42">
        <f t="shared" si="43"/>
        <v>2</v>
      </c>
      <c r="R1116" s="8" t="s">
        <v>4676</v>
      </c>
      <c r="S1116" s="8" t="s">
        <v>4677</v>
      </c>
      <c r="T1116" s="8" t="s">
        <v>4220</v>
      </c>
      <c r="U1116" s="8" t="s">
        <v>4220</v>
      </c>
      <c r="V1116" s="8" t="s">
        <v>4220</v>
      </c>
      <c r="W1116" s="8" t="s">
        <v>4221</v>
      </c>
      <c r="X1116" s="82">
        <v>41879</v>
      </c>
      <c r="Y1116" s="1" t="s">
        <v>3336</v>
      </c>
    </row>
    <row r="1117" spans="1:25">
      <c r="A1117" s="17">
        <v>1</v>
      </c>
      <c r="B1117" s="8" t="s">
        <v>921</v>
      </c>
      <c r="C1117" s="8" t="s">
        <v>2672</v>
      </c>
      <c r="D1117" s="8">
        <v>11639574</v>
      </c>
      <c r="E1117" s="28">
        <v>6</v>
      </c>
      <c r="F1117" s="8" t="s">
        <v>3331</v>
      </c>
      <c r="G1117" s="8" t="s">
        <v>3337</v>
      </c>
      <c r="H1117" s="23">
        <f t="shared" si="41"/>
        <v>3</v>
      </c>
      <c r="I1117" s="23"/>
      <c r="J1117" s="23">
        <v>0</v>
      </c>
      <c r="K1117" s="23">
        <v>0</v>
      </c>
      <c r="L1117" s="76">
        <v>72292</v>
      </c>
      <c r="M1117" s="8"/>
      <c r="N1117" s="82">
        <v>41873</v>
      </c>
      <c r="O1117" s="82">
        <v>41878</v>
      </c>
      <c r="P1117" s="27">
        <f t="shared" si="44"/>
        <v>41880</v>
      </c>
      <c r="Q1117" s="42">
        <f t="shared" si="43"/>
        <v>2</v>
      </c>
      <c r="R1117" s="8" t="s">
        <v>4678</v>
      </c>
      <c r="S1117" s="8">
        <v>6767</v>
      </c>
      <c r="T1117" s="8" t="s">
        <v>4679</v>
      </c>
      <c r="U1117" s="11" t="s">
        <v>3334</v>
      </c>
      <c r="V1117" s="8" t="s">
        <v>3365</v>
      </c>
      <c r="W1117" s="8" t="s">
        <v>3366</v>
      </c>
      <c r="X1117" s="82">
        <v>41879</v>
      </c>
      <c r="Y1117" s="1" t="s">
        <v>3336</v>
      </c>
    </row>
    <row r="1118" spans="1:25">
      <c r="A1118" s="17">
        <v>1</v>
      </c>
      <c r="B1118" s="8" t="s">
        <v>922</v>
      </c>
      <c r="C1118" s="8" t="s">
        <v>2673</v>
      </c>
      <c r="D1118" s="8">
        <v>13668349</v>
      </c>
      <c r="E1118" s="28">
        <v>7</v>
      </c>
      <c r="F1118" s="8" t="s">
        <v>3331</v>
      </c>
      <c r="G1118" s="8" t="s">
        <v>3337</v>
      </c>
      <c r="H1118" s="23">
        <f t="shared" si="41"/>
        <v>3</v>
      </c>
      <c r="I1118" s="23"/>
      <c r="J1118" s="23">
        <v>0</v>
      </c>
      <c r="K1118" s="23">
        <v>0</v>
      </c>
      <c r="L1118" s="76">
        <v>72301</v>
      </c>
      <c r="M1118" s="8"/>
      <c r="N1118" s="82">
        <v>41876</v>
      </c>
      <c r="O1118" s="82">
        <v>41880</v>
      </c>
      <c r="P1118" s="27">
        <f t="shared" si="44"/>
        <v>41882</v>
      </c>
      <c r="Q1118" s="42">
        <f t="shared" si="43"/>
        <v>1</v>
      </c>
      <c r="R1118" s="8" t="s">
        <v>4680</v>
      </c>
      <c r="S1118" s="8">
        <v>1271</v>
      </c>
      <c r="T1118" s="8" t="s">
        <v>3484</v>
      </c>
      <c r="U1118" s="8" t="s">
        <v>3364</v>
      </c>
      <c r="V1118" s="8" t="s">
        <v>3484</v>
      </c>
      <c r="W1118" s="8" t="s">
        <v>3335</v>
      </c>
      <c r="X1118" s="82">
        <v>41880</v>
      </c>
      <c r="Y1118" s="1" t="s">
        <v>3336</v>
      </c>
    </row>
    <row r="1119" spans="1:25">
      <c r="A1119" s="17">
        <v>1</v>
      </c>
      <c r="B1119" s="8" t="s">
        <v>923</v>
      </c>
      <c r="C1119" s="8" t="s">
        <v>2674</v>
      </c>
      <c r="D1119" s="8">
        <v>12861355</v>
      </c>
      <c r="E1119" s="28">
        <v>2</v>
      </c>
      <c r="F1119" s="8" t="s">
        <v>3331</v>
      </c>
      <c r="G1119" s="8" t="s">
        <v>3332</v>
      </c>
      <c r="H1119" s="23">
        <f t="shared" si="41"/>
        <v>3</v>
      </c>
      <c r="I1119" s="23"/>
      <c r="J1119" s="23">
        <v>0</v>
      </c>
      <c r="K1119" s="23">
        <v>0</v>
      </c>
      <c r="L1119" s="76">
        <v>72301</v>
      </c>
      <c r="M1119" s="8"/>
      <c r="N1119" s="82">
        <v>41876</v>
      </c>
      <c r="O1119" s="82">
        <v>41880</v>
      </c>
      <c r="P1119" s="27">
        <f t="shared" si="44"/>
        <v>41882</v>
      </c>
      <c r="Q1119" s="42">
        <f t="shared" si="43"/>
        <v>1</v>
      </c>
      <c r="R1119" s="8" t="s">
        <v>4681</v>
      </c>
      <c r="S1119" s="8">
        <v>156</v>
      </c>
      <c r="T1119" s="8" t="s">
        <v>4682</v>
      </c>
      <c r="U1119" s="8" t="s">
        <v>3364</v>
      </c>
      <c r="V1119" s="8" t="s">
        <v>4682</v>
      </c>
      <c r="W1119" s="8" t="s">
        <v>3366</v>
      </c>
      <c r="X1119" s="82">
        <v>41880</v>
      </c>
      <c r="Y1119" s="1" t="s">
        <v>3336</v>
      </c>
    </row>
    <row r="1120" spans="1:25">
      <c r="A1120" s="17">
        <v>1</v>
      </c>
      <c r="B1120" s="8" t="s">
        <v>924</v>
      </c>
      <c r="C1120" s="8" t="s">
        <v>2675</v>
      </c>
      <c r="D1120" s="8">
        <v>10532152</v>
      </c>
      <c r="E1120" s="28" t="s">
        <v>3319</v>
      </c>
      <c r="F1120" s="8" t="s">
        <v>3331</v>
      </c>
      <c r="G1120" s="8" t="s">
        <v>3337</v>
      </c>
      <c r="H1120" s="23">
        <f t="shared" si="41"/>
        <v>3</v>
      </c>
      <c r="I1120" s="23"/>
      <c r="J1120" s="23">
        <v>0</v>
      </c>
      <c r="K1120" s="23">
        <v>0</v>
      </c>
      <c r="L1120" s="76">
        <v>72296</v>
      </c>
      <c r="M1120" s="8"/>
      <c r="N1120" s="82">
        <v>41877</v>
      </c>
      <c r="O1120" s="82">
        <v>41879</v>
      </c>
      <c r="P1120" s="27">
        <f t="shared" si="44"/>
        <v>41881</v>
      </c>
      <c r="Q1120" s="42">
        <f t="shared" si="43"/>
        <v>2</v>
      </c>
      <c r="R1120" s="8" t="s">
        <v>4683</v>
      </c>
      <c r="S1120" s="8">
        <v>8532</v>
      </c>
      <c r="T1120" s="8" t="s">
        <v>4684</v>
      </c>
      <c r="U1120" s="8" t="s">
        <v>4684</v>
      </c>
      <c r="V1120" s="8" t="s">
        <v>4684</v>
      </c>
      <c r="W1120" s="8" t="s">
        <v>4685</v>
      </c>
      <c r="X1120" s="82">
        <v>41880</v>
      </c>
      <c r="Y1120" s="1" t="s">
        <v>3336</v>
      </c>
    </row>
    <row r="1121" spans="1:25">
      <c r="A1121" s="17">
        <v>1</v>
      </c>
      <c r="B1121" s="8" t="s">
        <v>925</v>
      </c>
      <c r="C1121" s="8" t="s">
        <v>2676</v>
      </c>
      <c r="D1121" s="8">
        <v>7361919</v>
      </c>
      <c r="E1121" s="28" t="s">
        <v>3319</v>
      </c>
      <c r="F1121" s="8" t="s">
        <v>3331</v>
      </c>
      <c r="G1121" s="8" t="s">
        <v>3332</v>
      </c>
      <c r="H1121" s="23">
        <f t="shared" si="41"/>
        <v>3</v>
      </c>
      <c r="I1121" s="23"/>
      <c r="J1121" s="23">
        <v>0</v>
      </c>
      <c r="K1121" s="23">
        <v>0</v>
      </c>
      <c r="L1121" s="76">
        <v>72296</v>
      </c>
      <c r="M1121" s="8"/>
      <c r="N1121" s="82">
        <v>41878</v>
      </c>
      <c r="O1121" s="82">
        <v>41879</v>
      </c>
      <c r="P1121" s="27">
        <f t="shared" si="44"/>
        <v>41881</v>
      </c>
      <c r="Q1121" s="42">
        <f t="shared" si="43"/>
        <v>2</v>
      </c>
      <c r="R1121" s="8" t="s">
        <v>4686</v>
      </c>
      <c r="S1121" s="8">
        <v>2741</v>
      </c>
      <c r="T1121" s="51" t="s">
        <v>3333</v>
      </c>
      <c r="U1121" s="11" t="s">
        <v>3334</v>
      </c>
      <c r="V1121" s="51" t="s">
        <v>3333</v>
      </c>
      <c r="W1121" s="8" t="s">
        <v>3335</v>
      </c>
      <c r="X1121" s="82">
        <v>41880</v>
      </c>
      <c r="Y1121" s="1" t="s">
        <v>3336</v>
      </c>
    </row>
    <row r="1122" spans="1:25">
      <c r="A1122" s="17">
        <v>1</v>
      </c>
      <c r="B1122" s="8" t="s">
        <v>926</v>
      </c>
      <c r="C1122" s="8" t="s">
        <v>2677</v>
      </c>
      <c r="D1122" s="8">
        <v>50800178</v>
      </c>
      <c r="E1122" s="135">
        <v>9</v>
      </c>
      <c r="F1122" s="8" t="s">
        <v>3331</v>
      </c>
      <c r="G1122" s="8" t="s">
        <v>3337</v>
      </c>
      <c r="H1122" s="23">
        <f t="shared" si="41"/>
        <v>3</v>
      </c>
      <c r="I1122" s="23"/>
      <c r="J1122" s="23">
        <v>0</v>
      </c>
      <c r="K1122" s="23">
        <v>0</v>
      </c>
      <c r="L1122" s="76">
        <v>72320</v>
      </c>
      <c r="M1122" s="8"/>
      <c r="N1122" s="82">
        <v>41878</v>
      </c>
      <c r="O1122" s="82">
        <v>41884</v>
      </c>
      <c r="P1122" s="27">
        <f t="shared" si="44"/>
        <v>41886</v>
      </c>
      <c r="Q1122" s="42">
        <f t="shared" si="43"/>
        <v>1</v>
      </c>
      <c r="R1122" s="8" t="s">
        <v>4687</v>
      </c>
      <c r="S1122" s="8">
        <v>4013</v>
      </c>
      <c r="T1122" s="8" t="s">
        <v>3484</v>
      </c>
      <c r="U1122" s="8" t="s">
        <v>3364</v>
      </c>
      <c r="V1122" s="8" t="s">
        <v>3484</v>
      </c>
      <c r="W1122" s="8" t="s">
        <v>3335</v>
      </c>
      <c r="X1122" s="82">
        <v>41884</v>
      </c>
      <c r="Y1122" s="1" t="s">
        <v>3336</v>
      </c>
    </row>
    <row r="1123" spans="1:25">
      <c r="A1123" s="17">
        <v>1</v>
      </c>
      <c r="B1123" s="8" t="s">
        <v>927</v>
      </c>
      <c r="C1123" s="8" t="s">
        <v>2678</v>
      </c>
      <c r="D1123" s="8">
        <v>15325335</v>
      </c>
      <c r="E1123" s="28">
        <v>8</v>
      </c>
      <c r="F1123" s="8" t="s">
        <v>3331</v>
      </c>
      <c r="G1123" s="8" t="s">
        <v>3332</v>
      </c>
      <c r="H1123" s="23">
        <f t="shared" si="41"/>
        <v>3</v>
      </c>
      <c r="I1123" s="23"/>
      <c r="J1123" s="23">
        <v>0</v>
      </c>
      <c r="K1123" s="23">
        <v>0</v>
      </c>
      <c r="L1123" s="76">
        <v>72315</v>
      </c>
      <c r="M1123" s="8"/>
      <c r="N1123" s="82">
        <v>41878</v>
      </c>
      <c r="O1123" s="82">
        <v>41883</v>
      </c>
      <c r="P1123" s="27">
        <f t="shared" si="44"/>
        <v>41885</v>
      </c>
      <c r="Q1123" s="42">
        <f t="shared" si="43"/>
        <v>3</v>
      </c>
      <c r="R1123" s="8" t="s">
        <v>4688</v>
      </c>
      <c r="S1123" s="8">
        <v>355</v>
      </c>
      <c r="T1123" s="8" t="s">
        <v>3390</v>
      </c>
      <c r="U1123" s="8" t="s">
        <v>3364</v>
      </c>
      <c r="V1123" s="8" t="s">
        <v>3390</v>
      </c>
      <c r="W1123" s="8" t="s">
        <v>3378</v>
      </c>
      <c r="X1123" s="82">
        <v>41885</v>
      </c>
      <c r="Y1123" s="1" t="s">
        <v>3336</v>
      </c>
    </row>
    <row r="1124" spans="1:25">
      <c r="A1124" s="17">
        <v>1</v>
      </c>
      <c r="B1124" s="8" t="s">
        <v>928</v>
      </c>
      <c r="C1124" s="8" t="s">
        <v>2679</v>
      </c>
      <c r="D1124" s="8">
        <v>14044823</v>
      </c>
      <c r="E1124" s="28">
        <v>0</v>
      </c>
      <c r="F1124" s="8" t="s">
        <v>3331</v>
      </c>
      <c r="G1124" s="8" t="s">
        <v>3332</v>
      </c>
      <c r="H1124" s="23">
        <f t="shared" si="41"/>
        <v>3</v>
      </c>
      <c r="I1124" s="23"/>
      <c r="J1124" s="23">
        <v>0</v>
      </c>
      <c r="K1124" s="23">
        <v>0</v>
      </c>
      <c r="L1124" s="76">
        <v>72324</v>
      </c>
      <c r="M1124" s="8"/>
      <c r="N1124" s="82">
        <v>41878</v>
      </c>
      <c r="O1124" s="82">
        <v>41885</v>
      </c>
      <c r="P1124" s="27">
        <f t="shared" si="44"/>
        <v>41887</v>
      </c>
      <c r="Q1124" s="42">
        <f t="shared" si="43"/>
        <v>3</v>
      </c>
      <c r="R1124" s="8" t="s">
        <v>4689</v>
      </c>
      <c r="S1124" s="8">
        <v>1521</v>
      </c>
      <c r="T1124" s="8" t="s">
        <v>3497</v>
      </c>
      <c r="U1124" s="1" t="s">
        <v>4241</v>
      </c>
      <c r="V1124" s="8" t="s">
        <v>3497</v>
      </c>
      <c r="W1124" s="1" t="s">
        <v>3385</v>
      </c>
      <c r="X1124" s="82">
        <v>41887</v>
      </c>
      <c r="Y1124" s="1" t="s">
        <v>3336</v>
      </c>
    </row>
    <row r="1125" spans="1:25">
      <c r="A1125" s="17">
        <v>1</v>
      </c>
      <c r="B1125" s="8" t="s">
        <v>929</v>
      </c>
      <c r="C1125" s="8" t="s">
        <v>2680</v>
      </c>
      <c r="D1125" s="8">
        <v>13242068</v>
      </c>
      <c r="E1125" s="28">
        <v>8</v>
      </c>
      <c r="F1125" s="8" t="s">
        <v>3331</v>
      </c>
      <c r="G1125" s="8" t="s">
        <v>3337</v>
      </c>
      <c r="H1125" s="23">
        <f t="shared" si="41"/>
        <v>3</v>
      </c>
      <c r="I1125" s="23"/>
      <c r="J1125" s="23">
        <v>0</v>
      </c>
      <c r="K1125" s="23">
        <v>0</v>
      </c>
      <c r="L1125" s="76">
        <v>72320</v>
      </c>
      <c r="M1125" s="8"/>
      <c r="N1125" s="82">
        <v>41879</v>
      </c>
      <c r="O1125" s="82">
        <v>41884</v>
      </c>
      <c r="P1125" s="27">
        <f t="shared" si="44"/>
        <v>41886</v>
      </c>
      <c r="Q1125" s="42">
        <f t="shared" si="43"/>
        <v>1</v>
      </c>
      <c r="R1125" s="8" t="s">
        <v>4690</v>
      </c>
      <c r="S1125" s="8">
        <v>2587</v>
      </c>
      <c r="T1125" s="53" t="s">
        <v>3377</v>
      </c>
      <c r="U1125" s="11" t="s">
        <v>3334</v>
      </c>
      <c r="V1125" s="53" t="s">
        <v>3377</v>
      </c>
      <c r="W1125" s="1" t="s">
        <v>3378</v>
      </c>
      <c r="X1125" s="82">
        <v>41884</v>
      </c>
      <c r="Y1125" s="1" t="s">
        <v>3336</v>
      </c>
    </row>
    <row r="1126" spans="1:25">
      <c r="A1126" s="17">
        <v>1</v>
      </c>
      <c r="B1126" s="8" t="s">
        <v>930</v>
      </c>
      <c r="C1126" s="8" t="s">
        <v>2681</v>
      </c>
      <c r="D1126" s="8">
        <v>15302784</v>
      </c>
      <c r="E1126" s="28">
        <v>6</v>
      </c>
      <c r="F1126" s="8" t="s">
        <v>3331</v>
      </c>
      <c r="G1126" s="8" t="s">
        <v>3337</v>
      </c>
      <c r="H1126" s="23">
        <f t="shared" si="41"/>
        <v>3</v>
      </c>
      <c r="I1126" s="23"/>
      <c r="J1126" s="23">
        <v>0</v>
      </c>
      <c r="K1126" s="23">
        <v>0</v>
      </c>
      <c r="L1126" s="76">
        <v>72301</v>
      </c>
      <c r="M1126" s="8"/>
      <c r="N1126" s="82">
        <v>41879</v>
      </c>
      <c r="O1126" s="82">
        <v>41880</v>
      </c>
      <c r="P1126" s="27">
        <v>41885</v>
      </c>
      <c r="Q1126" s="42">
        <f t="shared" si="43"/>
        <v>4</v>
      </c>
      <c r="R1126" s="8" t="s">
        <v>4691</v>
      </c>
      <c r="S1126" s="8">
        <v>250</v>
      </c>
      <c r="T1126" s="8" t="s">
        <v>3484</v>
      </c>
      <c r="U1126" s="8" t="s">
        <v>4692</v>
      </c>
      <c r="V1126" s="8" t="s">
        <v>3484</v>
      </c>
      <c r="W1126" s="8" t="s">
        <v>3335</v>
      </c>
      <c r="X1126" s="82">
        <v>41885</v>
      </c>
      <c r="Y1126" s="1" t="s">
        <v>3336</v>
      </c>
    </row>
    <row r="1127" spans="1:25">
      <c r="A1127" s="17">
        <v>1</v>
      </c>
      <c r="B1127" s="8" t="s">
        <v>931</v>
      </c>
      <c r="C1127" s="8" t="s">
        <v>2682</v>
      </c>
      <c r="D1127" s="8">
        <v>13223202</v>
      </c>
      <c r="E1127" s="28">
        <v>4</v>
      </c>
      <c r="F1127" s="8" t="s">
        <v>3331</v>
      </c>
      <c r="G1127" s="8" t="s">
        <v>3332</v>
      </c>
      <c r="H1127" s="23">
        <f t="shared" si="41"/>
        <v>3</v>
      </c>
      <c r="I1127" s="23"/>
      <c r="J1127" s="23">
        <v>0</v>
      </c>
      <c r="K1127" s="23">
        <v>0</v>
      </c>
      <c r="L1127" s="76">
        <v>72324</v>
      </c>
      <c r="M1127" s="8"/>
      <c r="N1127" s="82">
        <v>41879</v>
      </c>
      <c r="O1127" s="82">
        <v>41885</v>
      </c>
      <c r="P1127" s="27">
        <f>O1127+2</f>
        <v>41887</v>
      </c>
      <c r="Q1127" s="42">
        <f t="shared" si="43"/>
        <v>1</v>
      </c>
      <c r="R1127" s="8" t="s">
        <v>4693</v>
      </c>
      <c r="S1127" s="8">
        <v>11784</v>
      </c>
      <c r="T1127" s="8" t="s">
        <v>3390</v>
      </c>
      <c r="U1127" s="8" t="s">
        <v>3364</v>
      </c>
      <c r="V1127" s="8" t="s">
        <v>3390</v>
      </c>
      <c r="W1127" s="8" t="s">
        <v>4437</v>
      </c>
      <c r="X1127" s="82">
        <v>41885</v>
      </c>
      <c r="Y1127" s="1" t="s">
        <v>3336</v>
      </c>
    </row>
    <row r="1128" spans="1:25">
      <c r="A1128" s="17">
        <v>1</v>
      </c>
      <c r="B1128" s="8" t="s">
        <v>932</v>
      </c>
      <c r="C1128" s="8" t="s">
        <v>2683</v>
      </c>
      <c r="D1128" s="8">
        <v>13699351</v>
      </c>
      <c r="E1128" s="28">
        <v>8</v>
      </c>
      <c r="F1128" s="8" t="s">
        <v>3331</v>
      </c>
      <c r="G1128" s="8" t="s">
        <v>3337</v>
      </c>
      <c r="H1128" s="23">
        <f t="shared" si="41"/>
        <v>3</v>
      </c>
      <c r="I1128" s="23"/>
      <c r="J1128" s="23">
        <v>0</v>
      </c>
      <c r="K1128" s="23">
        <v>0</v>
      </c>
      <c r="L1128" s="76">
        <v>72333</v>
      </c>
      <c r="M1128" s="8"/>
      <c r="N1128" s="82">
        <v>41880</v>
      </c>
      <c r="O1128" s="82">
        <v>41887</v>
      </c>
      <c r="P1128" s="27">
        <f>O1128+2</f>
        <v>41889</v>
      </c>
      <c r="Q1128" s="42">
        <f t="shared" si="43"/>
        <v>6</v>
      </c>
      <c r="R1128" s="8" t="s">
        <v>4694</v>
      </c>
      <c r="S1128" s="8">
        <v>8486</v>
      </c>
      <c r="T1128" s="8" t="s">
        <v>3365</v>
      </c>
      <c r="U1128" s="11" t="s">
        <v>3334</v>
      </c>
      <c r="V1128" s="8" t="s">
        <v>3365</v>
      </c>
      <c r="W1128" s="1" t="s">
        <v>3366</v>
      </c>
      <c r="X1128" s="82">
        <v>41896</v>
      </c>
      <c r="Y1128" s="1" t="s">
        <v>3336</v>
      </c>
    </row>
    <row r="1129" spans="1:25">
      <c r="A1129" s="17">
        <v>1</v>
      </c>
      <c r="B1129" s="8" t="s">
        <v>933</v>
      </c>
      <c r="C1129" s="8" t="s">
        <v>2684</v>
      </c>
      <c r="D1129" s="8">
        <v>17102403</v>
      </c>
      <c r="E1129" s="28">
        <v>9</v>
      </c>
      <c r="F1129" s="8" t="s">
        <v>3331</v>
      </c>
      <c r="G1129" s="8" t="s">
        <v>3332</v>
      </c>
      <c r="H1129" s="23">
        <f t="shared" si="41"/>
        <v>3</v>
      </c>
      <c r="I1129" s="23"/>
      <c r="J1129" s="23">
        <v>0</v>
      </c>
      <c r="K1129" s="23">
        <v>0</v>
      </c>
      <c r="L1129" s="76">
        <v>72333</v>
      </c>
      <c r="M1129" s="8"/>
      <c r="N1129" s="82">
        <v>41880</v>
      </c>
      <c r="O1129" s="82">
        <v>41887</v>
      </c>
      <c r="P1129" s="27">
        <f>O1129+2</f>
        <v>41889</v>
      </c>
      <c r="Q1129" s="42">
        <f t="shared" si="43"/>
        <v>2</v>
      </c>
      <c r="R1129" s="8" t="s">
        <v>4695</v>
      </c>
      <c r="S1129" s="8">
        <v>5070</v>
      </c>
      <c r="T1129" s="8" t="s">
        <v>3576</v>
      </c>
      <c r="U1129" s="1" t="s">
        <v>3364</v>
      </c>
      <c r="V1129" s="1" t="s">
        <v>3576</v>
      </c>
      <c r="W1129" s="1" t="s">
        <v>3378</v>
      </c>
      <c r="X1129" s="82">
        <v>41890</v>
      </c>
      <c r="Y1129" s="1" t="s">
        <v>3336</v>
      </c>
    </row>
    <row r="1130" spans="1:25">
      <c r="A1130" s="17">
        <v>1</v>
      </c>
      <c r="B1130" s="8" t="s">
        <v>934</v>
      </c>
      <c r="C1130" s="8" t="s">
        <v>2685</v>
      </c>
      <c r="D1130" s="8">
        <v>16567255</v>
      </c>
      <c r="E1130" s="135">
        <v>0</v>
      </c>
      <c r="F1130" s="8" t="s">
        <v>3331</v>
      </c>
      <c r="G1130" s="8" t="s">
        <v>3332</v>
      </c>
      <c r="H1130" s="23">
        <f t="shared" si="41"/>
        <v>3</v>
      </c>
      <c r="I1130" s="23"/>
      <c r="J1130" s="23">
        <v>0</v>
      </c>
      <c r="K1130" s="23">
        <v>0</v>
      </c>
      <c r="L1130" s="76"/>
      <c r="M1130" s="8"/>
      <c r="N1130" s="82">
        <v>41880</v>
      </c>
      <c r="O1130" s="82"/>
      <c r="P1130" s="27"/>
      <c r="Q1130" s="42">
        <f t="shared" si="43"/>
        <v>0</v>
      </c>
      <c r="R1130" s="8" t="s">
        <v>4696</v>
      </c>
      <c r="S1130" s="8"/>
      <c r="T1130" s="8" t="s">
        <v>4697</v>
      </c>
      <c r="U1130" s="8" t="s">
        <v>4697</v>
      </c>
      <c r="V1130" s="8" t="s">
        <v>4697</v>
      </c>
      <c r="W1130" s="8"/>
      <c r="X1130" s="82"/>
      <c r="Y1130" s="1" t="s">
        <v>3405</v>
      </c>
    </row>
    <row r="1131" spans="1:25">
      <c r="A1131" s="17">
        <v>1</v>
      </c>
      <c r="B1131" s="8" t="s">
        <v>935</v>
      </c>
      <c r="C1131" s="8" t="s">
        <v>2686</v>
      </c>
      <c r="D1131" s="8">
        <v>13268704</v>
      </c>
      <c r="E1131" s="28">
        <v>8</v>
      </c>
      <c r="F1131" s="8" t="s">
        <v>3331</v>
      </c>
      <c r="G1131" s="8" t="s">
        <v>3614</v>
      </c>
      <c r="H1131" s="23">
        <f t="shared" si="41"/>
        <v>3</v>
      </c>
      <c r="I1131" s="23"/>
      <c r="J1131" s="23">
        <v>0</v>
      </c>
      <c r="K1131" s="23">
        <v>0</v>
      </c>
      <c r="L1131" s="76">
        <v>72320</v>
      </c>
      <c r="M1131" s="8"/>
      <c r="N1131" s="82">
        <v>41880</v>
      </c>
      <c r="O1131" s="82">
        <v>41884</v>
      </c>
      <c r="P1131" s="27">
        <f t="shared" ref="P1131:P1139" si="45">O1131+2</f>
        <v>41886</v>
      </c>
      <c r="Q1131" s="42">
        <f t="shared" si="43"/>
        <v>5</v>
      </c>
      <c r="R1131" s="8" t="s">
        <v>4698</v>
      </c>
      <c r="S1131" s="8">
        <v>378</v>
      </c>
      <c r="T1131" s="8" t="s">
        <v>3334</v>
      </c>
      <c r="U1131" s="8" t="s">
        <v>3344</v>
      </c>
      <c r="V1131" s="8" t="s">
        <v>3334</v>
      </c>
      <c r="W1131" s="8" t="s">
        <v>3716</v>
      </c>
      <c r="X1131" s="82">
        <v>41890</v>
      </c>
      <c r="Y1131" s="1" t="s">
        <v>3336</v>
      </c>
    </row>
    <row r="1132" spans="1:25">
      <c r="A1132" s="17">
        <v>1</v>
      </c>
      <c r="B1132" s="8" t="s">
        <v>936</v>
      </c>
      <c r="C1132" s="8" t="s">
        <v>2686</v>
      </c>
      <c r="D1132" s="8">
        <v>13268704</v>
      </c>
      <c r="E1132" s="28">
        <v>8</v>
      </c>
      <c r="F1132" s="8" t="s">
        <v>3331</v>
      </c>
      <c r="G1132" s="8" t="s">
        <v>3337</v>
      </c>
      <c r="H1132" s="23">
        <f t="shared" si="41"/>
        <v>3</v>
      </c>
      <c r="I1132" s="23"/>
      <c r="J1132" s="23">
        <v>0</v>
      </c>
      <c r="K1132" s="23">
        <v>0</v>
      </c>
      <c r="L1132" s="76">
        <v>72333</v>
      </c>
      <c r="M1132" s="8"/>
      <c r="N1132" s="82">
        <v>41880</v>
      </c>
      <c r="O1132" s="82">
        <v>41887</v>
      </c>
      <c r="P1132" s="27">
        <f t="shared" si="45"/>
        <v>41889</v>
      </c>
      <c r="Q1132" s="42">
        <f t="shared" si="43"/>
        <v>2</v>
      </c>
      <c r="R1132" s="8" t="s">
        <v>4699</v>
      </c>
      <c r="S1132" s="8">
        <v>7471</v>
      </c>
      <c r="T1132" s="8" t="s">
        <v>3365</v>
      </c>
      <c r="U1132" s="11" t="s">
        <v>3334</v>
      </c>
      <c r="V1132" s="8" t="s">
        <v>3365</v>
      </c>
      <c r="W1132" s="1" t="s">
        <v>3366</v>
      </c>
      <c r="X1132" s="82">
        <v>41890</v>
      </c>
      <c r="Y1132" s="1" t="s">
        <v>3336</v>
      </c>
    </row>
    <row r="1133" spans="1:25">
      <c r="A1133" s="17">
        <v>1</v>
      </c>
      <c r="B1133" s="8" t="s">
        <v>937</v>
      </c>
      <c r="C1133" s="8" t="s">
        <v>2687</v>
      </c>
      <c r="D1133" s="8">
        <v>13503826</v>
      </c>
      <c r="E1133" s="28">
        <v>1</v>
      </c>
      <c r="F1133" s="8" t="s">
        <v>3331</v>
      </c>
      <c r="G1133" s="8" t="s">
        <v>3332</v>
      </c>
      <c r="H1133" s="23">
        <f t="shared" si="41"/>
        <v>3</v>
      </c>
      <c r="I1133" s="23"/>
      <c r="J1133" s="23">
        <v>0</v>
      </c>
      <c r="K1133" s="23">
        <v>0</v>
      </c>
      <c r="L1133" s="76">
        <v>72329</v>
      </c>
      <c r="M1133" s="8"/>
      <c r="N1133" s="82">
        <v>41883</v>
      </c>
      <c r="O1133" s="82">
        <v>41886</v>
      </c>
      <c r="P1133" s="27">
        <f t="shared" si="45"/>
        <v>41888</v>
      </c>
      <c r="Q1133" s="42">
        <f t="shared" si="43"/>
        <v>2</v>
      </c>
      <c r="R1133" s="8" t="s">
        <v>3805</v>
      </c>
      <c r="S1133" s="8">
        <v>1255</v>
      </c>
      <c r="T1133" s="8" t="s">
        <v>3358</v>
      </c>
      <c r="U1133" s="11" t="s">
        <v>3334</v>
      </c>
      <c r="V1133" s="11" t="s">
        <v>3358</v>
      </c>
      <c r="W1133" s="8" t="s">
        <v>3335</v>
      </c>
      <c r="X1133" s="82">
        <v>41887</v>
      </c>
      <c r="Y1133" s="1" t="s">
        <v>3336</v>
      </c>
    </row>
    <row r="1134" spans="1:25">
      <c r="A1134" s="17">
        <v>1</v>
      </c>
      <c r="B1134" s="8" t="s">
        <v>938</v>
      </c>
      <c r="C1134" s="8" t="s">
        <v>2688</v>
      </c>
      <c r="D1134" s="8">
        <v>14733025</v>
      </c>
      <c r="E1134" s="28">
        <v>1</v>
      </c>
      <c r="F1134" s="8" t="s">
        <v>3331</v>
      </c>
      <c r="G1134" s="8" t="s">
        <v>3332</v>
      </c>
      <c r="H1134" s="23">
        <f t="shared" si="41"/>
        <v>3</v>
      </c>
      <c r="I1134" s="23"/>
      <c r="J1134" s="23">
        <v>0</v>
      </c>
      <c r="K1134" s="23">
        <v>0</v>
      </c>
      <c r="L1134" s="76">
        <v>72324</v>
      </c>
      <c r="M1134" s="8"/>
      <c r="N1134" s="82">
        <v>41884</v>
      </c>
      <c r="O1134" s="82">
        <v>41885</v>
      </c>
      <c r="P1134" s="27">
        <f t="shared" si="45"/>
        <v>41887</v>
      </c>
      <c r="Q1134" s="42">
        <f t="shared" si="43"/>
        <v>4</v>
      </c>
      <c r="R1134" s="8" t="s">
        <v>4700</v>
      </c>
      <c r="S1134" s="8">
        <v>2951</v>
      </c>
      <c r="T1134" s="8" t="s">
        <v>3390</v>
      </c>
      <c r="U1134" s="8" t="s">
        <v>3364</v>
      </c>
      <c r="V1134" s="8" t="s">
        <v>3390</v>
      </c>
      <c r="W1134" s="8" t="s">
        <v>4437</v>
      </c>
      <c r="X1134" s="82">
        <v>41890</v>
      </c>
      <c r="Y1134" s="1" t="s">
        <v>3336</v>
      </c>
    </row>
    <row r="1135" spans="1:25">
      <c r="A1135" s="17">
        <v>1</v>
      </c>
      <c r="B1135" s="8" t="s">
        <v>939</v>
      </c>
      <c r="C1135" s="8" t="s">
        <v>2689</v>
      </c>
      <c r="D1135" s="8">
        <v>10939405</v>
      </c>
      <c r="E1135" s="28" t="s">
        <v>3319</v>
      </c>
      <c r="F1135" s="8" t="s">
        <v>3331</v>
      </c>
      <c r="G1135" s="8" t="s">
        <v>3381</v>
      </c>
      <c r="H1135" s="23">
        <f t="shared" si="41"/>
        <v>3</v>
      </c>
      <c r="I1135" s="23"/>
      <c r="J1135" s="23">
        <v>0</v>
      </c>
      <c r="K1135" s="23">
        <v>0</v>
      </c>
      <c r="L1135" s="76">
        <v>72333</v>
      </c>
      <c r="M1135" s="8"/>
      <c r="N1135" s="82">
        <v>41884</v>
      </c>
      <c r="O1135" s="82">
        <v>41887</v>
      </c>
      <c r="P1135" s="27">
        <f t="shared" si="45"/>
        <v>41889</v>
      </c>
      <c r="Q1135" s="42">
        <f t="shared" si="43"/>
        <v>4</v>
      </c>
      <c r="R1135" s="8" t="s">
        <v>4701</v>
      </c>
      <c r="S1135" s="8">
        <v>8</v>
      </c>
      <c r="T1135" s="8" t="s">
        <v>3550</v>
      </c>
      <c r="U1135" s="8" t="s">
        <v>3550</v>
      </c>
      <c r="V1135" s="8" t="s">
        <v>3550</v>
      </c>
      <c r="W1135" s="8"/>
      <c r="X1135" s="82">
        <v>41892</v>
      </c>
      <c r="Y1135" s="1" t="s">
        <v>3336</v>
      </c>
    </row>
    <row r="1136" spans="1:25">
      <c r="A1136" s="17">
        <v>1</v>
      </c>
      <c r="B1136" s="8" t="s">
        <v>940</v>
      </c>
      <c r="C1136" s="8" t="s">
        <v>2690</v>
      </c>
      <c r="D1136" s="8">
        <v>14122163</v>
      </c>
      <c r="E1136" s="28">
        <v>9</v>
      </c>
      <c r="F1136" s="8" t="s">
        <v>3331</v>
      </c>
      <c r="G1136" s="8" t="s">
        <v>3332</v>
      </c>
      <c r="H1136" s="23">
        <f t="shared" si="41"/>
        <v>3</v>
      </c>
      <c r="I1136" s="23"/>
      <c r="J1136" s="23">
        <v>0</v>
      </c>
      <c r="K1136" s="23">
        <v>0</v>
      </c>
      <c r="L1136" s="76">
        <v>72347</v>
      </c>
      <c r="M1136" s="8"/>
      <c r="N1136" s="82">
        <v>41884</v>
      </c>
      <c r="O1136" s="82">
        <v>41890</v>
      </c>
      <c r="P1136" s="27">
        <f t="shared" si="45"/>
        <v>41892</v>
      </c>
      <c r="Q1136" s="42">
        <f t="shared" si="43"/>
        <v>5</v>
      </c>
      <c r="R1136" s="8" t="s">
        <v>4702</v>
      </c>
      <c r="S1136" s="8">
        <v>9</v>
      </c>
      <c r="T1136" s="51" t="s">
        <v>3340</v>
      </c>
      <c r="U1136" s="8" t="s">
        <v>3334</v>
      </c>
      <c r="V1136" s="8" t="s">
        <v>3340</v>
      </c>
      <c r="W1136" s="1" t="s">
        <v>3341</v>
      </c>
      <c r="X1136" s="82">
        <v>41894</v>
      </c>
      <c r="Y1136" s="1" t="s">
        <v>3336</v>
      </c>
    </row>
    <row r="1137" spans="1:25">
      <c r="A1137" s="17">
        <v>1</v>
      </c>
      <c r="B1137" s="8" t="s">
        <v>941</v>
      </c>
      <c r="C1137" s="8" t="s">
        <v>2691</v>
      </c>
      <c r="D1137" s="8">
        <v>11252942</v>
      </c>
      <c r="E1137" s="28" t="s">
        <v>3319</v>
      </c>
      <c r="F1137" s="8" t="s">
        <v>3331</v>
      </c>
      <c r="G1137" s="8" t="s">
        <v>3332</v>
      </c>
      <c r="H1137" s="23">
        <f t="shared" si="41"/>
        <v>3</v>
      </c>
      <c r="I1137" s="23"/>
      <c r="J1137" s="23">
        <v>0</v>
      </c>
      <c r="K1137" s="23">
        <v>0</v>
      </c>
      <c r="L1137" s="76">
        <v>72333</v>
      </c>
      <c r="M1137" s="8"/>
      <c r="N1137" s="82">
        <v>41884</v>
      </c>
      <c r="O1137" s="82">
        <v>41887</v>
      </c>
      <c r="P1137" s="27">
        <f t="shared" si="45"/>
        <v>41889</v>
      </c>
      <c r="Q1137" s="42">
        <f t="shared" si="43"/>
        <v>2</v>
      </c>
      <c r="R1137" s="8" t="s">
        <v>4703</v>
      </c>
      <c r="S1137" s="8">
        <v>17271</v>
      </c>
      <c r="T1137" s="8" t="s">
        <v>3636</v>
      </c>
      <c r="U1137" s="1" t="s">
        <v>3462</v>
      </c>
      <c r="V1137" s="8" t="s">
        <v>3636</v>
      </c>
      <c r="W1137" s="1" t="s">
        <v>3534</v>
      </c>
      <c r="X1137" s="82">
        <v>41890</v>
      </c>
      <c r="Y1137" s="1" t="s">
        <v>3336</v>
      </c>
    </row>
    <row r="1138" spans="1:25">
      <c r="A1138" s="17">
        <v>1</v>
      </c>
      <c r="B1138" s="8" t="s">
        <v>942</v>
      </c>
      <c r="C1138" s="8" t="s">
        <v>2692</v>
      </c>
      <c r="D1138" s="8">
        <v>16008991</v>
      </c>
      <c r="E1138" s="135">
        <v>1</v>
      </c>
      <c r="F1138" s="8" t="s">
        <v>3331</v>
      </c>
      <c r="G1138" s="8" t="s">
        <v>3337</v>
      </c>
      <c r="H1138" s="23">
        <f t="shared" si="41"/>
        <v>3</v>
      </c>
      <c r="I1138" s="23"/>
      <c r="J1138" s="23">
        <v>0</v>
      </c>
      <c r="K1138" s="23">
        <v>0</v>
      </c>
      <c r="L1138" s="76">
        <v>72347</v>
      </c>
      <c r="M1138" s="8"/>
      <c r="N1138" s="82">
        <v>41885</v>
      </c>
      <c r="O1138" s="82">
        <v>41890</v>
      </c>
      <c r="P1138" s="27">
        <f t="shared" si="45"/>
        <v>41892</v>
      </c>
      <c r="Q1138" s="42">
        <f t="shared" si="43"/>
        <v>6</v>
      </c>
      <c r="R1138" s="8" t="s">
        <v>4704</v>
      </c>
      <c r="S1138" s="8">
        <v>597</v>
      </c>
      <c r="T1138" s="8" t="s">
        <v>3971</v>
      </c>
      <c r="U1138" s="8" t="s">
        <v>3431</v>
      </c>
      <c r="V1138" s="8" t="s">
        <v>3971</v>
      </c>
      <c r="W1138" s="1" t="s">
        <v>3972</v>
      </c>
      <c r="X1138" s="82">
        <v>41897</v>
      </c>
      <c r="Y1138" s="1" t="s">
        <v>3336</v>
      </c>
    </row>
    <row r="1139" spans="1:25">
      <c r="A1139" s="17">
        <v>1</v>
      </c>
      <c r="B1139" s="8" t="s">
        <v>943</v>
      </c>
      <c r="C1139" s="8" t="s">
        <v>2693</v>
      </c>
      <c r="D1139" s="8">
        <v>11492806</v>
      </c>
      <c r="E1139" s="28">
        <v>2</v>
      </c>
      <c r="F1139" s="8" t="s">
        <v>3331</v>
      </c>
      <c r="G1139" s="8" t="s">
        <v>3332</v>
      </c>
      <c r="H1139" s="23">
        <f t="shared" si="41"/>
        <v>3</v>
      </c>
      <c r="I1139" s="23"/>
      <c r="J1139" s="23">
        <v>0</v>
      </c>
      <c r="K1139" s="23">
        <v>0</v>
      </c>
      <c r="L1139" s="76">
        <v>72333</v>
      </c>
      <c r="M1139" s="8"/>
      <c r="N1139" s="82">
        <v>41885</v>
      </c>
      <c r="O1139" s="82">
        <v>41887</v>
      </c>
      <c r="P1139" s="27">
        <f t="shared" si="45"/>
        <v>41889</v>
      </c>
      <c r="Q1139" s="42">
        <f t="shared" si="43"/>
        <v>2</v>
      </c>
      <c r="R1139" s="8" t="s">
        <v>4705</v>
      </c>
      <c r="S1139" s="8">
        <v>135</v>
      </c>
      <c r="T1139" s="51" t="s">
        <v>3431</v>
      </c>
      <c r="U1139" s="51" t="s">
        <v>3431</v>
      </c>
      <c r="V1139" s="51" t="s">
        <v>3431</v>
      </c>
      <c r="W1139" s="1" t="s">
        <v>3432</v>
      </c>
      <c r="X1139" s="82">
        <v>41890</v>
      </c>
      <c r="Y1139" s="1" t="s">
        <v>3336</v>
      </c>
    </row>
    <row r="1140" spans="1:25">
      <c r="A1140" s="17">
        <v>1</v>
      </c>
      <c r="B1140" s="8" t="s">
        <v>944</v>
      </c>
      <c r="C1140" s="8" t="s">
        <v>2694</v>
      </c>
      <c r="D1140" s="8">
        <v>15337782</v>
      </c>
      <c r="E1140" s="28">
        <v>0</v>
      </c>
      <c r="F1140" s="8" t="s">
        <v>3331</v>
      </c>
      <c r="G1140" s="8" t="s">
        <v>3337</v>
      </c>
      <c r="H1140" s="23">
        <f t="shared" si="41"/>
        <v>3</v>
      </c>
      <c r="I1140" s="23"/>
      <c r="J1140" s="23">
        <v>0</v>
      </c>
      <c r="K1140" s="23">
        <v>0</v>
      </c>
      <c r="L1140" s="76"/>
      <c r="M1140" s="8"/>
      <c r="N1140" s="82">
        <v>41885</v>
      </c>
      <c r="O1140" s="8"/>
      <c r="P1140" s="27"/>
      <c r="Q1140" s="42">
        <f t="shared" si="43"/>
        <v>0</v>
      </c>
      <c r="R1140" s="8" t="s">
        <v>4706</v>
      </c>
      <c r="S1140" s="8">
        <v>7421</v>
      </c>
      <c r="T1140" s="8" t="s">
        <v>4435</v>
      </c>
      <c r="U1140" s="8"/>
      <c r="V1140" s="8" t="s">
        <v>3461</v>
      </c>
      <c r="W1140" s="8"/>
      <c r="X1140" s="82"/>
      <c r="Y1140" s="1" t="s">
        <v>3405</v>
      </c>
    </row>
    <row r="1141" spans="1:25">
      <c r="A1141" s="17">
        <v>1</v>
      </c>
      <c r="B1141" s="8" t="s">
        <v>945</v>
      </c>
      <c r="C1141" s="8" t="s">
        <v>2695</v>
      </c>
      <c r="D1141" s="8">
        <v>12369821</v>
      </c>
      <c r="E1141" s="28">
        <v>5</v>
      </c>
      <c r="F1141" s="8" t="s">
        <v>3331</v>
      </c>
      <c r="G1141" s="8" t="s">
        <v>3332</v>
      </c>
      <c r="H1141" s="23">
        <f t="shared" si="41"/>
        <v>3</v>
      </c>
      <c r="I1141" s="23"/>
      <c r="J1141" s="23">
        <v>0</v>
      </c>
      <c r="K1141" s="23">
        <v>0</v>
      </c>
      <c r="L1141" s="76">
        <v>72359</v>
      </c>
      <c r="M1141" s="8"/>
      <c r="N1141" s="82">
        <v>41885</v>
      </c>
      <c r="O1141" s="82">
        <v>41892</v>
      </c>
      <c r="P1141" s="27">
        <f t="shared" ref="P1141:P1174" si="46">O1141+2</f>
        <v>41894</v>
      </c>
      <c r="Q1141" s="42">
        <f t="shared" si="43"/>
        <v>2</v>
      </c>
      <c r="R1141" s="8" t="s">
        <v>4707</v>
      </c>
      <c r="S1141" s="8">
        <v>4244</v>
      </c>
      <c r="T1141" s="51" t="s">
        <v>3400</v>
      </c>
      <c r="U1141" s="8" t="s">
        <v>3334</v>
      </c>
      <c r="V1141" s="51" t="s">
        <v>3400</v>
      </c>
      <c r="W1141" s="1" t="s">
        <v>3355</v>
      </c>
      <c r="X1141" s="82">
        <v>41893</v>
      </c>
      <c r="Y1141" s="1" t="s">
        <v>3336</v>
      </c>
    </row>
    <row r="1142" spans="1:25">
      <c r="A1142" s="17">
        <v>1</v>
      </c>
      <c r="B1142" s="8" t="s">
        <v>946</v>
      </c>
      <c r="C1142" s="8" t="s">
        <v>2696</v>
      </c>
      <c r="D1142" s="8">
        <v>13674530</v>
      </c>
      <c r="E1142" s="28">
        <v>1</v>
      </c>
      <c r="F1142" s="8" t="s">
        <v>3331</v>
      </c>
      <c r="G1142" s="8" t="s">
        <v>4708</v>
      </c>
      <c r="H1142" s="23">
        <f t="shared" si="41"/>
        <v>3</v>
      </c>
      <c r="I1142" s="23"/>
      <c r="J1142" s="23">
        <v>0</v>
      </c>
      <c r="K1142" s="23">
        <v>0</v>
      </c>
      <c r="L1142" s="76">
        <v>72352</v>
      </c>
      <c r="M1142" s="8"/>
      <c r="N1142" s="82">
        <v>41886</v>
      </c>
      <c r="O1142" s="82">
        <v>41891</v>
      </c>
      <c r="P1142" s="27">
        <f t="shared" si="46"/>
        <v>41893</v>
      </c>
      <c r="Q1142" s="42">
        <f t="shared" si="43"/>
        <v>3</v>
      </c>
      <c r="R1142" s="8" t="s">
        <v>4709</v>
      </c>
      <c r="S1142" s="8">
        <v>3727</v>
      </c>
      <c r="T1142" s="8" t="s">
        <v>3576</v>
      </c>
      <c r="U1142" s="1" t="s">
        <v>3364</v>
      </c>
      <c r="V1142" s="1" t="s">
        <v>3576</v>
      </c>
      <c r="W1142" s="1" t="s">
        <v>3378</v>
      </c>
      <c r="X1142" s="82">
        <v>41893</v>
      </c>
      <c r="Y1142" s="1" t="s">
        <v>3336</v>
      </c>
    </row>
    <row r="1143" spans="1:25">
      <c r="A1143" s="17">
        <v>1</v>
      </c>
      <c r="B1143" s="8" t="s">
        <v>947</v>
      </c>
      <c r="C1143" s="8" t="s">
        <v>2697</v>
      </c>
      <c r="D1143" s="8">
        <v>15380490</v>
      </c>
      <c r="E1143" s="28">
        <v>7</v>
      </c>
      <c r="F1143" s="8" t="s">
        <v>3331</v>
      </c>
      <c r="G1143" s="8" t="s">
        <v>3332</v>
      </c>
      <c r="H1143" s="23">
        <f t="shared" si="41"/>
        <v>3</v>
      </c>
      <c r="I1143" s="23"/>
      <c r="J1143" s="23">
        <v>0</v>
      </c>
      <c r="K1143" s="23">
        <v>0</v>
      </c>
      <c r="L1143" s="76">
        <v>72374</v>
      </c>
      <c r="M1143" s="8"/>
      <c r="N1143" s="82">
        <v>41886</v>
      </c>
      <c r="O1143" s="82">
        <v>41894</v>
      </c>
      <c r="P1143" s="27">
        <f t="shared" si="46"/>
        <v>41896</v>
      </c>
      <c r="Q1143" s="42">
        <f t="shared" si="43"/>
        <v>7</v>
      </c>
      <c r="R1143" s="8" t="s">
        <v>4710</v>
      </c>
      <c r="S1143" s="8">
        <v>28</v>
      </c>
      <c r="T1143" s="8" t="s">
        <v>3384</v>
      </c>
      <c r="U1143" s="8" t="s">
        <v>3384</v>
      </c>
      <c r="V1143" s="1" t="s">
        <v>3384</v>
      </c>
      <c r="W1143" s="1" t="s">
        <v>3385</v>
      </c>
      <c r="X1143" s="82">
        <v>41904</v>
      </c>
      <c r="Y1143" s="1" t="s">
        <v>3336</v>
      </c>
    </row>
    <row r="1144" spans="1:25">
      <c r="A1144" s="17">
        <v>1</v>
      </c>
      <c r="B1144" s="8" t="s">
        <v>948</v>
      </c>
      <c r="C1144" s="8" t="s">
        <v>2698</v>
      </c>
      <c r="D1144" s="8">
        <v>10273313</v>
      </c>
      <c r="E1144" s="28">
        <v>4</v>
      </c>
      <c r="F1144" s="8" t="s">
        <v>3331</v>
      </c>
      <c r="G1144" s="8" t="s">
        <v>3337</v>
      </c>
      <c r="H1144" s="23">
        <f t="shared" ref="H1144:H1207" si="47">3+J1144</f>
        <v>3</v>
      </c>
      <c r="I1144" s="23"/>
      <c r="J1144" s="23">
        <v>0</v>
      </c>
      <c r="K1144" s="23">
        <v>0</v>
      </c>
      <c r="L1144" s="76">
        <v>72347</v>
      </c>
      <c r="M1144" s="8"/>
      <c r="N1144" s="82">
        <v>41886</v>
      </c>
      <c r="O1144" s="82">
        <v>41890</v>
      </c>
      <c r="P1144" s="27">
        <f t="shared" si="46"/>
        <v>41892</v>
      </c>
      <c r="Q1144" s="42">
        <f t="shared" si="43"/>
        <v>2</v>
      </c>
      <c r="R1144" s="8" t="s">
        <v>4711</v>
      </c>
      <c r="S1144" s="8">
        <v>208</v>
      </c>
      <c r="T1144" s="8" t="s">
        <v>3484</v>
      </c>
      <c r="U1144" s="8" t="s">
        <v>3364</v>
      </c>
      <c r="V1144" s="8" t="s">
        <v>3484</v>
      </c>
      <c r="W1144" s="8" t="s">
        <v>3335</v>
      </c>
      <c r="X1144" s="82">
        <v>41891</v>
      </c>
      <c r="Y1144" s="1" t="s">
        <v>3336</v>
      </c>
    </row>
    <row r="1145" spans="1:25">
      <c r="A1145" s="17">
        <v>1</v>
      </c>
      <c r="B1145" s="8" t="s">
        <v>949</v>
      </c>
      <c r="C1145" s="8" t="s">
        <v>2699</v>
      </c>
      <c r="D1145" s="8">
        <v>9126667</v>
      </c>
      <c r="E1145" s="28">
        <v>9</v>
      </c>
      <c r="F1145" s="8" t="s">
        <v>3331</v>
      </c>
      <c r="G1145" s="8" t="s">
        <v>3337</v>
      </c>
      <c r="H1145" s="23">
        <f t="shared" si="47"/>
        <v>3</v>
      </c>
      <c r="I1145" s="23"/>
      <c r="J1145" s="23">
        <v>0</v>
      </c>
      <c r="K1145" s="23">
        <v>0</v>
      </c>
      <c r="L1145" s="76">
        <v>72352</v>
      </c>
      <c r="M1145" s="8"/>
      <c r="N1145" s="82">
        <v>41887</v>
      </c>
      <c r="O1145" s="82">
        <v>41891</v>
      </c>
      <c r="P1145" s="27">
        <f t="shared" si="46"/>
        <v>41893</v>
      </c>
      <c r="Q1145" s="42">
        <f t="shared" si="43"/>
        <v>2</v>
      </c>
      <c r="R1145" s="8" t="s">
        <v>4712</v>
      </c>
      <c r="S1145" s="8">
        <v>1175</v>
      </c>
      <c r="T1145" s="8" t="s">
        <v>3334</v>
      </c>
      <c r="U1145" s="8" t="s">
        <v>4713</v>
      </c>
      <c r="V1145" s="8" t="s">
        <v>3334</v>
      </c>
      <c r="W1145" s="8" t="s">
        <v>3345</v>
      </c>
      <c r="X1145" s="82">
        <v>41892</v>
      </c>
      <c r="Y1145" s="1" t="s">
        <v>3336</v>
      </c>
    </row>
    <row r="1146" spans="1:25">
      <c r="A1146" s="17">
        <v>1</v>
      </c>
      <c r="B1146" s="8" t="s">
        <v>950</v>
      </c>
      <c r="C1146" s="8" t="s">
        <v>2700</v>
      </c>
      <c r="D1146" s="8">
        <v>11872515</v>
      </c>
      <c r="E1146" s="28">
        <v>8</v>
      </c>
      <c r="F1146" s="8" t="s">
        <v>3331</v>
      </c>
      <c r="G1146" s="8" t="s">
        <v>3332</v>
      </c>
      <c r="H1146" s="23">
        <f t="shared" si="47"/>
        <v>3</v>
      </c>
      <c r="I1146" s="23"/>
      <c r="J1146" s="23">
        <v>0</v>
      </c>
      <c r="K1146" s="23">
        <v>0</v>
      </c>
      <c r="L1146" s="76">
        <v>72359</v>
      </c>
      <c r="M1146" s="8"/>
      <c r="N1146" s="82">
        <v>41887</v>
      </c>
      <c r="O1146" s="83">
        <v>41892</v>
      </c>
      <c r="P1146" s="27">
        <f t="shared" si="46"/>
        <v>41894</v>
      </c>
      <c r="Q1146" s="42">
        <f t="shared" si="43"/>
        <v>3</v>
      </c>
      <c r="R1146" s="8" t="s">
        <v>4714</v>
      </c>
      <c r="S1146" s="8">
        <v>7768</v>
      </c>
      <c r="T1146" s="136" t="s">
        <v>3390</v>
      </c>
      <c r="U1146" s="8" t="s">
        <v>3364</v>
      </c>
      <c r="V1146" s="8" t="s">
        <v>3390</v>
      </c>
      <c r="W1146" s="8" t="s">
        <v>3378</v>
      </c>
      <c r="X1146" s="82">
        <v>41894</v>
      </c>
      <c r="Y1146" s="1" t="s">
        <v>3336</v>
      </c>
    </row>
    <row r="1147" spans="1:25">
      <c r="A1147" s="17">
        <v>1</v>
      </c>
      <c r="B1147" s="8" t="s">
        <v>951</v>
      </c>
      <c r="C1147" s="8" t="s">
        <v>2701</v>
      </c>
      <c r="D1147" s="8">
        <v>15791841</v>
      </c>
      <c r="E1147" s="28">
        <v>9</v>
      </c>
      <c r="F1147" s="8" t="s">
        <v>3331</v>
      </c>
      <c r="G1147" s="8" t="s">
        <v>3337</v>
      </c>
      <c r="H1147" s="23">
        <f t="shared" si="47"/>
        <v>3</v>
      </c>
      <c r="I1147" s="23"/>
      <c r="J1147" s="23">
        <v>0</v>
      </c>
      <c r="K1147" s="23">
        <v>0</v>
      </c>
      <c r="L1147" s="76">
        <v>72374</v>
      </c>
      <c r="M1147" s="8"/>
      <c r="N1147" s="82">
        <v>41887</v>
      </c>
      <c r="O1147" s="82">
        <v>41894</v>
      </c>
      <c r="P1147" s="27">
        <f t="shared" si="46"/>
        <v>41896</v>
      </c>
      <c r="Q1147" s="42">
        <f t="shared" si="43"/>
        <v>2</v>
      </c>
      <c r="R1147" s="8" t="s">
        <v>4715</v>
      </c>
      <c r="S1147" s="8">
        <v>1400</v>
      </c>
      <c r="T1147" s="8" t="s">
        <v>3349</v>
      </c>
      <c r="U1147" s="8" t="s">
        <v>3344</v>
      </c>
      <c r="V1147" s="8" t="s">
        <v>3334</v>
      </c>
      <c r="W1147" s="8" t="s">
        <v>3716</v>
      </c>
      <c r="X1147" s="82">
        <v>41897</v>
      </c>
      <c r="Y1147" s="1" t="s">
        <v>3336</v>
      </c>
    </row>
    <row r="1148" spans="1:25">
      <c r="A1148" s="17">
        <v>1</v>
      </c>
      <c r="B1148" s="8" t="s">
        <v>952</v>
      </c>
      <c r="C1148" s="8" t="s">
        <v>2702</v>
      </c>
      <c r="D1148" s="8">
        <v>8344788</v>
      </c>
      <c r="E1148" s="28">
        <v>5</v>
      </c>
      <c r="F1148" s="8" t="s">
        <v>3331</v>
      </c>
      <c r="G1148" s="8" t="s">
        <v>3332</v>
      </c>
      <c r="H1148" s="23">
        <f t="shared" si="47"/>
        <v>3</v>
      </c>
      <c r="I1148" s="23"/>
      <c r="J1148" s="23">
        <v>0</v>
      </c>
      <c r="K1148" s="23">
        <v>0</v>
      </c>
      <c r="L1148" s="76">
        <v>72475</v>
      </c>
      <c r="M1148" s="8"/>
      <c r="N1148" s="82">
        <v>41891</v>
      </c>
      <c r="O1148" s="82">
        <v>41908</v>
      </c>
      <c r="P1148" s="27">
        <f t="shared" si="46"/>
        <v>41910</v>
      </c>
      <c r="Q1148" s="42">
        <f t="shared" si="43"/>
        <v>3</v>
      </c>
      <c r="R1148" s="136" t="s">
        <v>4716</v>
      </c>
      <c r="S1148" s="8">
        <v>240</v>
      </c>
      <c r="T1148" s="8" t="s">
        <v>5640</v>
      </c>
      <c r="U1148" s="8" t="s">
        <v>4717</v>
      </c>
      <c r="V1148" s="8" t="s">
        <v>4717</v>
      </c>
      <c r="W1148" s="8"/>
      <c r="X1148" s="82">
        <v>41912</v>
      </c>
      <c r="Y1148" s="1" t="s">
        <v>3336</v>
      </c>
    </row>
    <row r="1149" spans="1:25">
      <c r="A1149" s="17">
        <v>1</v>
      </c>
      <c r="B1149" s="8" t="s">
        <v>953</v>
      </c>
      <c r="C1149" s="8" t="s">
        <v>2703</v>
      </c>
      <c r="D1149" s="8">
        <v>15619582</v>
      </c>
      <c r="E1149" s="28">
        <v>2</v>
      </c>
      <c r="F1149" s="8" t="s">
        <v>3331</v>
      </c>
      <c r="G1149" s="8" t="s">
        <v>3337</v>
      </c>
      <c r="H1149" s="23">
        <f t="shared" si="47"/>
        <v>3</v>
      </c>
      <c r="I1149" s="23"/>
      <c r="J1149" s="23">
        <v>0</v>
      </c>
      <c r="K1149" s="23">
        <v>0</v>
      </c>
      <c r="L1149" s="76">
        <v>72374</v>
      </c>
      <c r="M1149" s="8"/>
      <c r="N1149" s="82">
        <v>41891</v>
      </c>
      <c r="O1149" s="82">
        <v>41894</v>
      </c>
      <c r="P1149" s="27">
        <f t="shared" si="46"/>
        <v>41896</v>
      </c>
      <c r="Q1149" s="42">
        <f t="shared" si="43"/>
        <v>-3</v>
      </c>
      <c r="R1149" s="8" t="s">
        <v>4718</v>
      </c>
      <c r="S1149" s="8">
        <v>10041</v>
      </c>
      <c r="T1149" s="51" t="s">
        <v>3333</v>
      </c>
      <c r="U1149" s="11" t="s">
        <v>3334</v>
      </c>
      <c r="V1149" s="51" t="s">
        <v>3333</v>
      </c>
      <c r="W1149" s="8" t="s">
        <v>3335</v>
      </c>
      <c r="X1149" s="82">
        <v>41892</v>
      </c>
      <c r="Y1149" s="1" t="s">
        <v>3336</v>
      </c>
    </row>
    <row r="1150" spans="1:25">
      <c r="A1150" s="17">
        <v>1</v>
      </c>
      <c r="B1150" s="9" t="s">
        <v>954</v>
      </c>
      <c r="C1150" s="9" t="s">
        <v>2704</v>
      </c>
      <c r="D1150" s="9">
        <v>15202097</v>
      </c>
      <c r="E1150" s="29" t="s">
        <v>3319</v>
      </c>
      <c r="F1150" s="9" t="s">
        <v>3331</v>
      </c>
      <c r="G1150" s="9" t="s">
        <v>3332</v>
      </c>
      <c r="H1150" s="23">
        <f t="shared" si="47"/>
        <v>3</v>
      </c>
      <c r="I1150" s="23"/>
      <c r="J1150" s="23">
        <v>0</v>
      </c>
      <c r="K1150" s="23">
        <v>0</v>
      </c>
      <c r="L1150" s="84">
        <v>72446</v>
      </c>
      <c r="M1150" s="9"/>
      <c r="N1150" s="85">
        <v>41891</v>
      </c>
      <c r="O1150" s="85">
        <v>41904</v>
      </c>
      <c r="P1150" s="56">
        <f t="shared" si="46"/>
        <v>41906</v>
      </c>
      <c r="Q1150" s="42">
        <f t="shared" si="43"/>
        <v>2</v>
      </c>
      <c r="R1150" s="9" t="s">
        <v>4719</v>
      </c>
      <c r="S1150" s="9">
        <v>4828</v>
      </c>
      <c r="T1150" s="51" t="s">
        <v>3353</v>
      </c>
      <c r="U1150" s="1" t="s">
        <v>3354</v>
      </c>
      <c r="V1150" s="51" t="s">
        <v>3353</v>
      </c>
      <c r="W1150" s="1" t="s">
        <v>3355</v>
      </c>
      <c r="X1150" s="85">
        <v>41905</v>
      </c>
      <c r="Y1150" s="1" t="s">
        <v>3336</v>
      </c>
    </row>
    <row r="1151" spans="1:25">
      <c r="A1151" s="17">
        <v>1</v>
      </c>
      <c r="B1151" s="8" t="s">
        <v>955</v>
      </c>
      <c r="C1151" s="8" t="s">
        <v>2705</v>
      </c>
      <c r="D1151" s="8">
        <v>10542523</v>
      </c>
      <c r="E1151" s="28">
        <v>6</v>
      </c>
      <c r="F1151" s="8" t="s">
        <v>3331</v>
      </c>
      <c r="G1151" s="8" t="s">
        <v>3332</v>
      </c>
      <c r="H1151" s="23">
        <f t="shared" si="47"/>
        <v>3</v>
      </c>
      <c r="I1151" s="23"/>
      <c r="J1151" s="23">
        <v>0</v>
      </c>
      <c r="K1151" s="23">
        <v>0</v>
      </c>
      <c r="L1151" s="76">
        <v>72410</v>
      </c>
      <c r="M1151" s="8"/>
      <c r="N1151" s="82">
        <v>41860</v>
      </c>
      <c r="O1151" s="82">
        <v>41899</v>
      </c>
      <c r="P1151" s="27">
        <f t="shared" si="46"/>
        <v>41901</v>
      </c>
      <c r="Q1151" s="42">
        <f t="shared" si="43"/>
        <v>4</v>
      </c>
      <c r="R1151" s="8" t="s">
        <v>4720</v>
      </c>
      <c r="S1151" s="8">
        <v>201</v>
      </c>
      <c r="T1151" s="8" t="s">
        <v>3528</v>
      </c>
      <c r="U1151" s="8" t="s">
        <v>3334</v>
      </c>
      <c r="V1151" s="1" t="s">
        <v>3528</v>
      </c>
      <c r="W1151" s="1" t="s">
        <v>3385</v>
      </c>
      <c r="X1151" s="82">
        <v>41904</v>
      </c>
      <c r="Y1151" s="1" t="s">
        <v>3336</v>
      </c>
    </row>
    <row r="1152" spans="1:25">
      <c r="A1152" s="17">
        <v>1</v>
      </c>
      <c r="B1152" s="8" t="s">
        <v>956</v>
      </c>
      <c r="C1152" s="8" t="s">
        <v>2706</v>
      </c>
      <c r="D1152" s="8">
        <v>6699272</v>
      </c>
      <c r="E1152" s="135">
        <v>1</v>
      </c>
      <c r="F1152" s="8" t="s">
        <v>3331</v>
      </c>
      <c r="G1152" s="8" t="s">
        <v>3332</v>
      </c>
      <c r="H1152" s="23">
        <f t="shared" si="47"/>
        <v>3</v>
      </c>
      <c r="I1152" s="23"/>
      <c r="J1152" s="23">
        <v>0</v>
      </c>
      <c r="K1152" s="23">
        <v>0</v>
      </c>
      <c r="L1152" s="76">
        <v>72410</v>
      </c>
      <c r="M1152" s="8"/>
      <c r="N1152" s="82">
        <v>41892</v>
      </c>
      <c r="O1152" s="82">
        <v>41899</v>
      </c>
      <c r="P1152" s="27">
        <f t="shared" si="46"/>
        <v>41901</v>
      </c>
      <c r="Q1152" s="42">
        <f t="shared" si="43"/>
        <v>4</v>
      </c>
      <c r="R1152" s="8" t="s">
        <v>4721</v>
      </c>
      <c r="S1152" s="8">
        <v>5968</v>
      </c>
      <c r="T1152" s="8" t="s">
        <v>3576</v>
      </c>
      <c r="U1152" s="1" t="s">
        <v>3364</v>
      </c>
      <c r="V1152" s="1" t="s">
        <v>3576</v>
      </c>
      <c r="W1152" s="1" t="s">
        <v>3378</v>
      </c>
      <c r="X1152" s="82">
        <v>41904</v>
      </c>
      <c r="Y1152" s="1" t="s">
        <v>3336</v>
      </c>
    </row>
    <row r="1153" spans="1:25">
      <c r="A1153" s="17">
        <v>1</v>
      </c>
      <c r="B1153" s="8" t="s">
        <v>957</v>
      </c>
      <c r="C1153" s="8" t="s">
        <v>2707</v>
      </c>
      <c r="D1153" s="8">
        <v>15378100</v>
      </c>
      <c r="E1153" s="28">
        <v>1</v>
      </c>
      <c r="F1153" s="8" t="s">
        <v>3331</v>
      </c>
      <c r="G1153" s="8" t="s">
        <v>3337</v>
      </c>
      <c r="H1153" s="23">
        <v>3</v>
      </c>
      <c r="I1153" s="23"/>
      <c r="J1153" s="23">
        <v>0</v>
      </c>
      <c r="K1153" s="23">
        <v>0</v>
      </c>
      <c r="L1153" s="76">
        <v>72374</v>
      </c>
      <c r="M1153" s="8"/>
      <c r="N1153" s="82">
        <v>41892</v>
      </c>
      <c r="O1153" s="82">
        <v>41894</v>
      </c>
      <c r="P1153" s="27">
        <f t="shared" si="46"/>
        <v>41896</v>
      </c>
      <c r="Q1153" s="42">
        <f t="shared" si="43"/>
        <v>2</v>
      </c>
      <c r="R1153" s="8" t="s">
        <v>4722</v>
      </c>
      <c r="S1153" s="8">
        <v>955</v>
      </c>
      <c r="T1153" s="8" t="s">
        <v>3358</v>
      </c>
      <c r="U1153" s="11" t="s">
        <v>3334</v>
      </c>
      <c r="V1153" s="11" t="s">
        <v>3358</v>
      </c>
      <c r="W1153" s="8" t="s">
        <v>3335</v>
      </c>
      <c r="X1153" s="82">
        <v>41897</v>
      </c>
      <c r="Y1153" s="1" t="s">
        <v>3336</v>
      </c>
    </row>
    <row r="1154" spans="1:25">
      <c r="A1154" s="17">
        <v>1</v>
      </c>
      <c r="B1154" s="8" t="s">
        <v>958</v>
      </c>
      <c r="C1154" s="8" t="s">
        <v>2708</v>
      </c>
      <c r="D1154" s="8">
        <v>10995761</v>
      </c>
      <c r="E1154" s="28">
        <v>5</v>
      </c>
      <c r="F1154" s="8" t="s">
        <v>3331</v>
      </c>
      <c r="G1154" s="8" t="s">
        <v>3332</v>
      </c>
      <c r="H1154" s="23">
        <f t="shared" si="47"/>
        <v>3</v>
      </c>
      <c r="I1154" s="23"/>
      <c r="J1154" s="23">
        <v>0</v>
      </c>
      <c r="K1154" s="23">
        <v>0</v>
      </c>
      <c r="L1154" s="76">
        <v>72395</v>
      </c>
      <c r="M1154" s="8"/>
      <c r="N1154" s="82">
        <v>41892</v>
      </c>
      <c r="O1154" s="82">
        <v>41897</v>
      </c>
      <c r="P1154" s="27">
        <f t="shared" si="46"/>
        <v>41899</v>
      </c>
      <c r="Q1154" s="42">
        <f t="shared" si="43"/>
        <v>2</v>
      </c>
      <c r="R1154" s="8" t="s">
        <v>4723</v>
      </c>
      <c r="S1154" s="8">
        <v>7451</v>
      </c>
      <c r="T1154" s="8" t="s">
        <v>3390</v>
      </c>
      <c r="U1154" s="8" t="s">
        <v>4724</v>
      </c>
      <c r="V1154" s="8" t="s">
        <v>3390</v>
      </c>
      <c r="W1154" s="8" t="s">
        <v>4437</v>
      </c>
      <c r="X1154" s="82">
        <v>41898</v>
      </c>
      <c r="Y1154" s="1" t="s">
        <v>3336</v>
      </c>
    </row>
    <row r="1155" spans="1:25">
      <c r="A1155" s="17">
        <v>1</v>
      </c>
      <c r="B1155" s="8" t="s">
        <v>959</v>
      </c>
      <c r="C1155" s="8" t="s">
        <v>2709</v>
      </c>
      <c r="D1155" s="8">
        <v>1537521</v>
      </c>
      <c r="E1155" s="8">
        <v>3</v>
      </c>
      <c r="F1155" s="8" t="s">
        <v>3331</v>
      </c>
      <c r="G1155" s="8" t="s">
        <v>3337</v>
      </c>
      <c r="H1155" s="23">
        <f t="shared" si="47"/>
        <v>3</v>
      </c>
      <c r="I1155" s="23"/>
      <c r="J1155" s="23">
        <v>0</v>
      </c>
      <c r="K1155" s="23">
        <v>0</v>
      </c>
      <c r="L1155" s="76">
        <v>72395</v>
      </c>
      <c r="M1155" s="8"/>
      <c r="N1155" s="82">
        <v>41892</v>
      </c>
      <c r="O1155" s="82">
        <v>41897</v>
      </c>
      <c r="P1155" s="27">
        <f t="shared" si="46"/>
        <v>41899</v>
      </c>
      <c r="Q1155" s="42">
        <f t="shared" si="43"/>
        <v>6</v>
      </c>
      <c r="R1155" s="8" t="s">
        <v>4725</v>
      </c>
      <c r="S1155" s="8">
        <v>467</v>
      </c>
      <c r="T1155" s="8" t="s">
        <v>3334</v>
      </c>
      <c r="U1155" s="8" t="s">
        <v>3344</v>
      </c>
      <c r="V1155" s="8" t="s">
        <v>3334</v>
      </c>
      <c r="W1155" s="8" t="s">
        <v>3345</v>
      </c>
      <c r="X1155" s="82">
        <v>41904</v>
      </c>
      <c r="Y1155" s="1" t="s">
        <v>3336</v>
      </c>
    </row>
    <row r="1156" spans="1:25">
      <c r="A1156" s="17">
        <v>1</v>
      </c>
      <c r="B1156" s="8" t="s">
        <v>960</v>
      </c>
      <c r="C1156" s="8" t="s">
        <v>2710</v>
      </c>
      <c r="D1156" s="8">
        <v>13131058</v>
      </c>
      <c r="E1156" s="28">
        <v>7</v>
      </c>
      <c r="F1156" s="8" t="s">
        <v>3331</v>
      </c>
      <c r="G1156" s="8" t="s">
        <v>3332</v>
      </c>
      <c r="H1156" s="23">
        <f t="shared" si="47"/>
        <v>3</v>
      </c>
      <c r="I1156" s="23"/>
      <c r="J1156" s="23">
        <v>0</v>
      </c>
      <c r="K1156" s="23">
        <v>0</v>
      </c>
      <c r="L1156" s="76">
        <v>72410</v>
      </c>
      <c r="M1156" s="8"/>
      <c r="N1156" s="82">
        <v>41892</v>
      </c>
      <c r="O1156" s="82">
        <v>41899</v>
      </c>
      <c r="P1156" s="27">
        <f t="shared" si="46"/>
        <v>41901</v>
      </c>
      <c r="Q1156" s="42">
        <f t="shared" si="43"/>
        <v>4</v>
      </c>
      <c r="R1156" s="8" t="s">
        <v>4726</v>
      </c>
      <c r="S1156" s="8">
        <v>210</v>
      </c>
      <c r="T1156" s="53" t="s">
        <v>3377</v>
      </c>
      <c r="U1156" s="11" t="s">
        <v>3334</v>
      </c>
      <c r="V1156" s="53" t="s">
        <v>3377</v>
      </c>
      <c r="W1156" s="1" t="s">
        <v>3378</v>
      </c>
      <c r="X1156" s="82">
        <v>41904</v>
      </c>
      <c r="Y1156" s="1" t="s">
        <v>3336</v>
      </c>
    </row>
    <row r="1157" spans="1:25">
      <c r="A1157" s="17">
        <v>1</v>
      </c>
      <c r="B1157" s="8" t="s">
        <v>961</v>
      </c>
      <c r="C1157" s="8" t="s">
        <v>2711</v>
      </c>
      <c r="D1157" s="8">
        <v>13458613</v>
      </c>
      <c r="E1157" s="28">
        <v>3</v>
      </c>
      <c r="F1157" s="8" t="s">
        <v>3331</v>
      </c>
      <c r="G1157" s="8" t="s">
        <v>3337</v>
      </c>
      <c r="H1157" s="23">
        <f t="shared" si="47"/>
        <v>3</v>
      </c>
      <c r="I1157" s="23"/>
      <c r="J1157" s="23">
        <v>0</v>
      </c>
      <c r="K1157" s="23">
        <v>0</v>
      </c>
      <c r="L1157" s="76">
        <v>72468</v>
      </c>
      <c r="M1157" s="8"/>
      <c r="N1157" s="82">
        <v>41892</v>
      </c>
      <c r="O1157" s="82">
        <v>41907</v>
      </c>
      <c r="P1157" s="27">
        <f t="shared" si="46"/>
        <v>41909</v>
      </c>
      <c r="Q1157" s="42">
        <f t="shared" si="43"/>
        <v>1</v>
      </c>
      <c r="R1157" s="8" t="s">
        <v>4727</v>
      </c>
      <c r="S1157" s="8">
        <v>2784</v>
      </c>
      <c r="T1157" s="8" t="s">
        <v>3484</v>
      </c>
      <c r="U1157" s="8" t="s">
        <v>3364</v>
      </c>
      <c r="V1157" s="8" t="s">
        <v>3484</v>
      </c>
      <c r="W1157" s="8" t="s">
        <v>3335</v>
      </c>
      <c r="X1157" s="82">
        <v>41907</v>
      </c>
      <c r="Y1157" s="1" t="s">
        <v>3336</v>
      </c>
    </row>
    <row r="1158" spans="1:25">
      <c r="A1158" s="17">
        <v>1</v>
      </c>
      <c r="B1158" s="8" t="s">
        <v>962</v>
      </c>
      <c r="C1158" s="8" t="s">
        <v>2712</v>
      </c>
      <c r="D1158" s="8">
        <v>6699272</v>
      </c>
      <c r="E1158" s="135">
        <v>1</v>
      </c>
      <c r="F1158" s="8" t="s">
        <v>3331</v>
      </c>
      <c r="G1158" s="8" t="s">
        <v>3332</v>
      </c>
      <c r="H1158" s="23">
        <f t="shared" si="47"/>
        <v>3</v>
      </c>
      <c r="I1158" s="23"/>
      <c r="J1158" s="23">
        <v>0</v>
      </c>
      <c r="K1158" s="23">
        <v>0</v>
      </c>
      <c r="L1158" s="76">
        <v>72410</v>
      </c>
      <c r="M1158" s="8"/>
      <c r="N1158" s="82">
        <v>41892</v>
      </c>
      <c r="O1158" s="82">
        <v>41899</v>
      </c>
      <c r="P1158" s="27">
        <f t="shared" si="46"/>
        <v>41901</v>
      </c>
      <c r="Q1158" s="42">
        <f t="shared" si="43"/>
        <v>4</v>
      </c>
      <c r="R1158" s="8" t="s">
        <v>4728</v>
      </c>
      <c r="S1158" s="8">
        <v>6382</v>
      </c>
      <c r="T1158" s="8" t="s">
        <v>3365</v>
      </c>
      <c r="U1158" s="11" t="s">
        <v>3334</v>
      </c>
      <c r="V1158" s="8" t="s">
        <v>3365</v>
      </c>
      <c r="W1158" s="1" t="s">
        <v>3366</v>
      </c>
      <c r="X1158" s="82">
        <v>41904</v>
      </c>
      <c r="Y1158" s="1" t="s">
        <v>3336</v>
      </c>
    </row>
    <row r="1159" spans="1:25">
      <c r="A1159" s="17">
        <v>1</v>
      </c>
      <c r="B1159" s="8" t="s">
        <v>963</v>
      </c>
      <c r="C1159" s="8" t="s">
        <v>2713</v>
      </c>
      <c r="D1159" s="8">
        <v>9486402</v>
      </c>
      <c r="E1159" s="28" t="s">
        <v>3319</v>
      </c>
      <c r="F1159" s="8" t="s">
        <v>3331</v>
      </c>
      <c r="G1159" s="8" t="s">
        <v>3332</v>
      </c>
      <c r="H1159" s="23">
        <f t="shared" si="47"/>
        <v>3</v>
      </c>
      <c r="I1159" s="23"/>
      <c r="J1159" s="23">
        <v>0</v>
      </c>
      <c r="K1159" s="23">
        <v>0</v>
      </c>
      <c r="L1159" s="76">
        <v>72395</v>
      </c>
      <c r="M1159" s="8"/>
      <c r="N1159" s="82">
        <v>41893</v>
      </c>
      <c r="O1159" s="82">
        <v>41897</v>
      </c>
      <c r="P1159" s="27">
        <f t="shared" si="46"/>
        <v>41899</v>
      </c>
      <c r="Q1159" s="42">
        <f t="shared" si="43"/>
        <v>2</v>
      </c>
      <c r="R1159" s="8" t="s">
        <v>4729</v>
      </c>
      <c r="S1159" s="8">
        <v>6330</v>
      </c>
      <c r="T1159" s="8" t="s">
        <v>3404</v>
      </c>
      <c r="U1159" s="8" t="s">
        <v>3364</v>
      </c>
      <c r="V1159" s="8" t="s">
        <v>3404</v>
      </c>
      <c r="W1159" s="8" t="s">
        <v>3335</v>
      </c>
      <c r="X1159" s="82">
        <v>41898</v>
      </c>
      <c r="Y1159" s="1" t="s">
        <v>3336</v>
      </c>
    </row>
    <row r="1160" spans="1:25">
      <c r="A1160" s="17">
        <v>1</v>
      </c>
      <c r="B1160" s="8" t="s">
        <v>964</v>
      </c>
      <c r="C1160" s="8" t="s">
        <v>2714</v>
      </c>
      <c r="D1160" s="8">
        <v>21306081</v>
      </c>
      <c r="E1160" s="28">
        <v>3</v>
      </c>
      <c r="F1160" s="8" t="s">
        <v>3331</v>
      </c>
      <c r="G1160" s="8" t="s">
        <v>3332</v>
      </c>
      <c r="H1160" s="23">
        <f t="shared" si="47"/>
        <v>3</v>
      </c>
      <c r="I1160" s="23"/>
      <c r="J1160" s="23">
        <v>0</v>
      </c>
      <c r="K1160" s="23">
        <v>0</v>
      </c>
      <c r="L1160" s="76">
        <v>72395</v>
      </c>
      <c r="M1160" s="8"/>
      <c r="N1160" s="82">
        <v>41894</v>
      </c>
      <c r="O1160" s="82">
        <v>41897</v>
      </c>
      <c r="P1160" s="27">
        <f t="shared" si="46"/>
        <v>41899</v>
      </c>
      <c r="Q1160" s="42">
        <f t="shared" si="43"/>
        <v>2</v>
      </c>
      <c r="R1160" s="8" t="s">
        <v>4730</v>
      </c>
      <c r="S1160" s="8">
        <v>8736</v>
      </c>
      <c r="T1160" s="8" t="s">
        <v>3365</v>
      </c>
      <c r="U1160" s="11" t="s">
        <v>3334</v>
      </c>
      <c r="V1160" s="8" t="s">
        <v>3365</v>
      </c>
      <c r="W1160" s="1" t="s">
        <v>3366</v>
      </c>
      <c r="X1160" s="82">
        <v>41898</v>
      </c>
      <c r="Y1160" s="1" t="s">
        <v>3336</v>
      </c>
    </row>
    <row r="1161" spans="1:25">
      <c r="A1161" s="17">
        <v>1</v>
      </c>
      <c r="B1161" s="8" t="s">
        <v>965</v>
      </c>
      <c r="C1161" s="8" t="s">
        <v>2715</v>
      </c>
      <c r="D1161" s="8">
        <v>15962776</v>
      </c>
      <c r="E1161" s="28">
        <v>4</v>
      </c>
      <c r="F1161" s="8" t="s">
        <v>3331</v>
      </c>
      <c r="G1161" s="8" t="s">
        <v>3332</v>
      </c>
      <c r="H1161" s="23">
        <f t="shared" si="47"/>
        <v>3</v>
      </c>
      <c r="I1161" s="23"/>
      <c r="J1161" s="23">
        <v>0</v>
      </c>
      <c r="K1161" s="23">
        <v>0</v>
      </c>
      <c r="L1161" s="76">
        <v>72395</v>
      </c>
      <c r="M1161" s="8"/>
      <c r="N1161" s="82">
        <v>41894</v>
      </c>
      <c r="O1161" s="82">
        <v>41897</v>
      </c>
      <c r="P1161" s="27">
        <f t="shared" si="46"/>
        <v>41899</v>
      </c>
      <c r="Q1161" s="42">
        <f t="shared" si="43"/>
        <v>2</v>
      </c>
      <c r="R1161" s="8" t="s">
        <v>4731</v>
      </c>
      <c r="S1161" s="8">
        <v>4248</v>
      </c>
      <c r="T1161" s="51" t="s">
        <v>3400</v>
      </c>
      <c r="U1161" s="8" t="s">
        <v>3334</v>
      </c>
      <c r="V1161" s="51" t="s">
        <v>3400</v>
      </c>
      <c r="W1161" s="1" t="s">
        <v>3355</v>
      </c>
      <c r="X1161" s="82">
        <v>41898</v>
      </c>
      <c r="Y1161" s="1" t="s">
        <v>3336</v>
      </c>
    </row>
    <row r="1162" spans="1:25">
      <c r="A1162" s="17">
        <v>1</v>
      </c>
      <c r="B1162" s="8" t="s">
        <v>966</v>
      </c>
      <c r="C1162" s="8" t="s">
        <v>2716</v>
      </c>
      <c r="D1162" s="8">
        <v>15654360</v>
      </c>
      <c r="E1162" s="28">
        <v>8</v>
      </c>
      <c r="F1162" s="8" t="s">
        <v>3331</v>
      </c>
      <c r="G1162" s="8" t="s">
        <v>3337</v>
      </c>
      <c r="H1162" s="23">
        <f t="shared" si="47"/>
        <v>3</v>
      </c>
      <c r="I1162" s="23"/>
      <c r="J1162" s="23">
        <v>0</v>
      </c>
      <c r="K1162" s="23">
        <v>0</v>
      </c>
      <c r="L1162" s="76"/>
      <c r="M1162" s="8"/>
      <c r="N1162" s="82">
        <v>41894</v>
      </c>
      <c r="O1162" s="82">
        <v>41904</v>
      </c>
      <c r="P1162" s="27">
        <f t="shared" si="46"/>
        <v>41906</v>
      </c>
      <c r="Q1162" s="42">
        <f t="shared" si="43"/>
        <v>-29931</v>
      </c>
      <c r="R1162" s="8" t="s">
        <v>4732</v>
      </c>
      <c r="S1162" s="8">
        <v>65</v>
      </c>
      <c r="T1162" s="8" t="s">
        <v>3334</v>
      </c>
      <c r="U1162" s="8" t="s">
        <v>3334</v>
      </c>
      <c r="V1162" s="8" t="s">
        <v>3334</v>
      </c>
      <c r="W1162" s="8" t="s">
        <v>3345</v>
      </c>
      <c r="X1162" s="82"/>
      <c r="Y1162" s="1" t="s">
        <v>3405</v>
      </c>
    </row>
    <row r="1163" spans="1:25">
      <c r="A1163" s="17">
        <v>1</v>
      </c>
      <c r="B1163" s="8" t="s">
        <v>967</v>
      </c>
      <c r="C1163" s="8" t="s">
        <v>2717</v>
      </c>
      <c r="D1163" s="8">
        <v>11302388</v>
      </c>
      <c r="E1163" s="28">
        <v>0</v>
      </c>
      <c r="F1163" s="8" t="s">
        <v>3331</v>
      </c>
      <c r="G1163" s="8" t="s">
        <v>3337</v>
      </c>
      <c r="H1163" s="23">
        <f t="shared" si="47"/>
        <v>3</v>
      </c>
      <c r="I1163" s="23"/>
      <c r="J1163" s="23">
        <v>0</v>
      </c>
      <c r="K1163" s="23">
        <v>0</v>
      </c>
      <c r="L1163" s="76"/>
      <c r="M1163" s="8"/>
      <c r="N1163" s="82">
        <v>41897</v>
      </c>
      <c r="O1163" s="8"/>
      <c r="P1163" s="27">
        <f t="shared" si="46"/>
        <v>2</v>
      </c>
      <c r="Q1163" s="42">
        <f t="shared" si="43"/>
        <v>0</v>
      </c>
      <c r="R1163" s="8" t="s">
        <v>4733</v>
      </c>
      <c r="S1163" s="8">
        <v>1240</v>
      </c>
      <c r="T1163" s="8" t="s">
        <v>4435</v>
      </c>
      <c r="U1163" s="8"/>
      <c r="V1163" s="8" t="s">
        <v>3461</v>
      </c>
      <c r="W1163" s="8"/>
      <c r="X1163" s="82"/>
      <c r="Y1163" s="1" t="s">
        <v>3405</v>
      </c>
    </row>
    <row r="1164" spans="1:25">
      <c r="A1164" s="17">
        <v>1</v>
      </c>
      <c r="B1164" s="8" t="s">
        <v>968</v>
      </c>
      <c r="C1164" s="8" t="s">
        <v>2718</v>
      </c>
      <c r="D1164" s="8">
        <v>7060244</v>
      </c>
      <c r="E1164" s="28" t="s">
        <v>3319</v>
      </c>
      <c r="F1164" s="8" t="s">
        <v>3331</v>
      </c>
      <c r="G1164" s="8" t="s">
        <v>3332</v>
      </c>
      <c r="H1164" s="23">
        <f t="shared" si="47"/>
        <v>3</v>
      </c>
      <c r="I1164" s="23"/>
      <c r="J1164" s="23">
        <v>0</v>
      </c>
      <c r="K1164" s="23">
        <v>0</v>
      </c>
      <c r="L1164" s="76">
        <v>72468</v>
      </c>
      <c r="M1164" s="8"/>
      <c r="N1164" s="82">
        <v>41897</v>
      </c>
      <c r="O1164" s="82">
        <v>41907</v>
      </c>
      <c r="P1164" s="27">
        <f t="shared" si="46"/>
        <v>41909</v>
      </c>
      <c r="Q1164" s="42">
        <f t="shared" si="43"/>
        <v>4</v>
      </c>
      <c r="R1164" s="8" t="s">
        <v>4734</v>
      </c>
      <c r="S1164" s="8">
        <v>6785</v>
      </c>
      <c r="T1164" s="8" t="s">
        <v>3365</v>
      </c>
      <c r="U1164" s="11" t="s">
        <v>3334</v>
      </c>
      <c r="V1164" s="8" t="s">
        <v>3365</v>
      </c>
      <c r="W1164" s="8" t="s">
        <v>3366</v>
      </c>
      <c r="X1164" s="82">
        <v>41912</v>
      </c>
      <c r="Y1164" s="1" t="s">
        <v>3336</v>
      </c>
    </row>
    <row r="1165" spans="1:25">
      <c r="A1165" s="17">
        <v>1</v>
      </c>
      <c r="B1165" s="9" t="s">
        <v>969</v>
      </c>
      <c r="C1165" s="9" t="s">
        <v>2719</v>
      </c>
      <c r="D1165" s="9">
        <v>12485654</v>
      </c>
      <c r="E1165" s="29" t="s">
        <v>3319</v>
      </c>
      <c r="F1165" s="9" t="s">
        <v>3331</v>
      </c>
      <c r="G1165" s="9" t="s">
        <v>3332</v>
      </c>
      <c r="H1165" s="23">
        <v>3</v>
      </c>
      <c r="I1165" s="23"/>
      <c r="J1165" s="23">
        <v>0</v>
      </c>
      <c r="K1165" s="23">
        <v>0</v>
      </c>
      <c r="L1165" s="84">
        <v>72461</v>
      </c>
      <c r="M1165" s="9"/>
      <c r="N1165" s="85">
        <v>41897</v>
      </c>
      <c r="O1165" s="85">
        <v>41906</v>
      </c>
      <c r="P1165" s="56">
        <f t="shared" si="46"/>
        <v>41908</v>
      </c>
      <c r="Q1165" s="42">
        <f t="shared" si="43"/>
        <v>1</v>
      </c>
      <c r="R1165" s="9" t="s">
        <v>4735</v>
      </c>
      <c r="S1165" s="9">
        <v>20327</v>
      </c>
      <c r="T1165" s="9" t="s">
        <v>3605</v>
      </c>
      <c r="U1165" s="1" t="s">
        <v>3354</v>
      </c>
      <c r="V1165" s="9" t="s">
        <v>3605</v>
      </c>
      <c r="W1165" s="1" t="s">
        <v>3385</v>
      </c>
      <c r="X1165" s="85">
        <v>41906</v>
      </c>
      <c r="Y1165" s="1" t="s">
        <v>3336</v>
      </c>
    </row>
    <row r="1166" spans="1:25">
      <c r="A1166" s="17">
        <v>1</v>
      </c>
      <c r="B1166" s="8" t="s">
        <v>970</v>
      </c>
      <c r="C1166" s="8" t="s">
        <v>2720</v>
      </c>
      <c r="D1166" s="8">
        <v>12242149</v>
      </c>
      <c r="E1166" s="28" t="s">
        <v>3319</v>
      </c>
      <c r="F1166" s="8" t="s">
        <v>3331</v>
      </c>
      <c r="G1166" s="8" t="s">
        <v>3337</v>
      </c>
      <c r="H1166" s="23">
        <f t="shared" si="47"/>
        <v>3</v>
      </c>
      <c r="I1166" s="23"/>
      <c r="J1166" s="23">
        <v>0</v>
      </c>
      <c r="K1166" s="23">
        <v>0</v>
      </c>
      <c r="L1166" s="76">
        <v>72475</v>
      </c>
      <c r="M1166" s="8"/>
      <c r="N1166" s="82">
        <v>41897</v>
      </c>
      <c r="O1166" s="82">
        <v>41908</v>
      </c>
      <c r="P1166" s="27">
        <f t="shared" si="46"/>
        <v>41910</v>
      </c>
      <c r="Q1166" s="42">
        <f t="shared" si="43"/>
        <v>2</v>
      </c>
      <c r="R1166" s="8" t="s">
        <v>4736</v>
      </c>
      <c r="S1166" s="8">
        <v>1580</v>
      </c>
      <c r="T1166" s="8" t="s">
        <v>3358</v>
      </c>
      <c r="U1166" s="11" t="s">
        <v>3334</v>
      </c>
      <c r="V1166" s="11" t="s">
        <v>3358</v>
      </c>
      <c r="W1166" s="8" t="s">
        <v>3335</v>
      </c>
      <c r="X1166" s="82">
        <v>41911</v>
      </c>
      <c r="Y1166" s="1" t="s">
        <v>3336</v>
      </c>
    </row>
    <row r="1167" spans="1:25">
      <c r="A1167" s="17">
        <v>1</v>
      </c>
      <c r="B1167" s="8" t="s">
        <v>971</v>
      </c>
      <c r="C1167" s="8" t="s">
        <v>2721</v>
      </c>
      <c r="D1167" s="8">
        <v>14539378</v>
      </c>
      <c r="E1167" s="28">
        <v>8</v>
      </c>
      <c r="F1167" s="8" t="s">
        <v>3331</v>
      </c>
      <c r="G1167" s="8" t="s">
        <v>3337</v>
      </c>
      <c r="H1167" s="23">
        <f t="shared" si="47"/>
        <v>3</v>
      </c>
      <c r="I1167" s="23"/>
      <c r="J1167" s="23">
        <v>0</v>
      </c>
      <c r="K1167" s="23">
        <v>0</v>
      </c>
      <c r="L1167" s="84">
        <v>72461</v>
      </c>
      <c r="M1167" s="8"/>
      <c r="N1167" s="82">
        <v>41898</v>
      </c>
      <c r="O1167" s="82">
        <v>41906</v>
      </c>
      <c r="P1167" s="27">
        <f t="shared" si="46"/>
        <v>41908</v>
      </c>
      <c r="Q1167" s="42">
        <f t="shared" si="43"/>
        <v>2</v>
      </c>
      <c r="R1167" s="8" t="s">
        <v>4737</v>
      </c>
      <c r="S1167" s="8">
        <v>309</v>
      </c>
      <c r="T1167" s="8" t="s">
        <v>3334</v>
      </c>
      <c r="U1167" s="8" t="s">
        <v>3334</v>
      </c>
      <c r="V1167" s="8" t="s">
        <v>3334</v>
      </c>
      <c r="W1167" s="8" t="s">
        <v>3345</v>
      </c>
      <c r="X1167" s="82">
        <v>41907</v>
      </c>
      <c r="Y1167" s="1" t="s">
        <v>3336</v>
      </c>
    </row>
    <row r="1168" spans="1:25">
      <c r="A1168" s="17">
        <v>1</v>
      </c>
      <c r="B1168" s="8" t="s">
        <v>972</v>
      </c>
      <c r="C1168" s="8" t="s">
        <v>2722</v>
      </c>
      <c r="D1168" s="8">
        <v>13676616</v>
      </c>
      <c r="E1168" s="28">
        <v>3</v>
      </c>
      <c r="F1168" s="8" t="s">
        <v>3331</v>
      </c>
      <c r="G1168" s="8" t="s">
        <v>3337</v>
      </c>
      <c r="H1168" s="23">
        <f t="shared" si="47"/>
        <v>3</v>
      </c>
      <c r="I1168" s="23"/>
      <c r="J1168" s="23">
        <v>0</v>
      </c>
      <c r="K1168" s="23">
        <v>0</v>
      </c>
      <c r="L1168" s="76">
        <v>72475</v>
      </c>
      <c r="M1168" s="8"/>
      <c r="N1168" s="82">
        <v>41898</v>
      </c>
      <c r="O1168" s="82">
        <v>41908</v>
      </c>
      <c r="P1168" s="27">
        <f t="shared" si="46"/>
        <v>41910</v>
      </c>
      <c r="Q1168" s="42">
        <f t="shared" si="43"/>
        <v>2</v>
      </c>
      <c r="R1168" s="8" t="s">
        <v>4738</v>
      </c>
      <c r="S1168" s="8">
        <v>191</v>
      </c>
      <c r="T1168" s="8" t="s">
        <v>3561</v>
      </c>
      <c r="U1168" s="1" t="s">
        <v>4241</v>
      </c>
      <c r="V1168" s="8" t="s">
        <v>3561</v>
      </c>
      <c r="W1168" s="1" t="s">
        <v>4172</v>
      </c>
      <c r="X1168" s="82">
        <v>41911</v>
      </c>
      <c r="Y1168" s="1" t="s">
        <v>3336</v>
      </c>
    </row>
    <row r="1169" spans="1:25">
      <c r="A1169" s="17">
        <v>1</v>
      </c>
      <c r="B1169" s="9" t="s">
        <v>973</v>
      </c>
      <c r="C1169" s="9" t="s">
        <v>2723</v>
      </c>
      <c r="D1169" s="9">
        <v>12305666</v>
      </c>
      <c r="E1169" s="29">
        <v>3</v>
      </c>
      <c r="F1169" s="9" t="s">
        <v>3331</v>
      </c>
      <c r="G1169" s="9" t="s">
        <v>3672</v>
      </c>
      <c r="H1169" s="23">
        <f t="shared" si="47"/>
        <v>3</v>
      </c>
      <c r="I1169" s="23"/>
      <c r="J1169" s="23">
        <v>0</v>
      </c>
      <c r="K1169" s="23">
        <v>0</v>
      </c>
      <c r="L1169" s="84">
        <v>72461</v>
      </c>
      <c r="M1169" s="9"/>
      <c r="N1169" s="85">
        <v>41899</v>
      </c>
      <c r="O1169" s="85">
        <v>41906</v>
      </c>
      <c r="P1169" s="56">
        <f t="shared" si="46"/>
        <v>41908</v>
      </c>
      <c r="Q1169" s="42">
        <f t="shared" si="43"/>
        <v>4</v>
      </c>
      <c r="R1169" s="9" t="s">
        <v>4739</v>
      </c>
      <c r="S1169" s="9">
        <v>550</v>
      </c>
      <c r="T1169" s="9" t="s">
        <v>3390</v>
      </c>
      <c r="U1169" s="9" t="s">
        <v>4724</v>
      </c>
      <c r="V1169" s="9" t="s">
        <v>3390</v>
      </c>
      <c r="W1169" s="9" t="s">
        <v>4437</v>
      </c>
      <c r="X1169" s="85">
        <v>41911</v>
      </c>
      <c r="Y1169" s="1" t="s">
        <v>3336</v>
      </c>
    </row>
    <row r="1170" spans="1:25">
      <c r="A1170" s="17">
        <v>1</v>
      </c>
      <c r="B1170" s="8" t="s">
        <v>974</v>
      </c>
      <c r="C1170" s="8" t="s">
        <v>2724</v>
      </c>
      <c r="D1170" s="8">
        <v>16007554</v>
      </c>
      <c r="E1170" s="28">
        <v>6</v>
      </c>
      <c r="F1170" s="8" t="s">
        <v>3331</v>
      </c>
      <c r="G1170" s="8" t="s">
        <v>3332</v>
      </c>
      <c r="H1170" s="23">
        <f t="shared" si="47"/>
        <v>3</v>
      </c>
      <c r="I1170" s="23"/>
      <c r="J1170" s="23">
        <v>0</v>
      </c>
      <c r="K1170" s="23">
        <v>0</v>
      </c>
      <c r="L1170" s="76">
        <v>72497</v>
      </c>
      <c r="M1170" s="8"/>
      <c r="N1170" s="82">
        <v>41899</v>
      </c>
      <c r="O1170" s="82">
        <v>41911</v>
      </c>
      <c r="P1170" s="27">
        <f t="shared" si="46"/>
        <v>41913</v>
      </c>
      <c r="Q1170" s="42">
        <f t="shared" si="43"/>
        <v>1</v>
      </c>
      <c r="R1170" s="8" t="s">
        <v>4740</v>
      </c>
      <c r="S1170" s="8">
        <v>1051</v>
      </c>
      <c r="T1170" s="8" t="s">
        <v>3461</v>
      </c>
      <c r="U1170" s="1" t="s">
        <v>3462</v>
      </c>
      <c r="V1170" s="8" t="s">
        <v>3461</v>
      </c>
      <c r="W1170" s="1" t="s">
        <v>3350</v>
      </c>
      <c r="X1170" s="82">
        <v>41911</v>
      </c>
      <c r="Y1170" s="1" t="s">
        <v>3336</v>
      </c>
    </row>
    <row r="1171" spans="1:25">
      <c r="A1171" s="17">
        <v>1</v>
      </c>
      <c r="B1171" s="8" t="s">
        <v>975</v>
      </c>
      <c r="C1171" s="8" t="s">
        <v>2725</v>
      </c>
      <c r="D1171" s="8">
        <v>16126385</v>
      </c>
      <c r="E1171" s="28">
        <v>0</v>
      </c>
      <c r="F1171" s="8" t="s">
        <v>3331</v>
      </c>
      <c r="G1171" s="8" t="s">
        <v>3337</v>
      </c>
      <c r="H1171" s="23">
        <f t="shared" si="47"/>
        <v>3</v>
      </c>
      <c r="I1171" s="23"/>
      <c r="J1171" s="23">
        <v>0</v>
      </c>
      <c r="K1171" s="23">
        <v>0</v>
      </c>
      <c r="L1171" s="76"/>
      <c r="M1171" s="8"/>
      <c r="N1171" s="82">
        <v>41983</v>
      </c>
      <c r="O1171" s="82">
        <v>41989</v>
      </c>
      <c r="P1171" s="27">
        <f t="shared" si="46"/>
        <v>41991</v>
      </c>
      <c r="Q1171" s="42">
        <f t="shared" si="43"/>
        <v>-29992</v>
      </c>
      <c r="R1171" s="8" t="s">
        <v>4741</v>
      </c>
      <c r="S1171" s="8">
        <v>2900</v>
      </c>
      <c r="T1171" s="8" t="s">
        <v>3377</v>
      </c>
      <c r="U1171" s="8" t="s">
        <v>3364</v>
      </c>
      <c r="V1171" s="8" t="s">
        <v>3377</v>
      </c>
      <c r="W1171" s="8" t="s">
        <v>4437</v>
      </c>
      <c r="X1171" s="82"/>
      <c r="Y1171" s="1" t="s">
        <v>3405</v>
      </c>
    </row>
    <row r="1172" spans="1:25">
      <c r="A1172" s="17">
        <v>1</v>
      </c>
      <c r="B1172" s="8" t="s">
        <v>976</v>
      </c>
      <c r="C1172" s="8" t="s">
        <v>2726</v>
      </c>
      <c r="D1172" s="8">
        <v>6646272</v>
      </c>
      <c r="E1172" s="28">
        <v>2</v>
      </c>
      <c r="F1172" s="8" t="s">
        <v>3331</v>
      </c>
      <c r="G1172" s="8" t="s">
        <v>3332</v>
      </c>
      <c r="H1172" s="23">
        <f t="shared" si="47"/>
        <v>3</v>
      </c>
      <c r="I1172" s="23"/>
      <c r="J1172" s="23">
        <v>0</v>
      </c>
      <c r="K1172" s="23">
        <v>0</v>
      </c>
      <c r="L1172" s="84">
        <v>72461</v>
      </c>
      <c r="M1172" s="8"/>
      <c r="N1172" s="82">
        <v>41904</v>
      </c>
      <c r="O1172" s="82">
        <v>41906</v>
      </c>
      <c r="P1172" s="27">
        <f t="shared" si="46"/>
        <v>41908</v>
      </c>
      <c r="Q1172" s="42">
        <f t="shared" si="43"/>
        <v>2</v>
      </c>
      <c r="R1172" s="8" t="s">
        <v>4742</v>
      </c>
      <c r="S1172" s="8">
        <v>5020</v>
      </c>
      <c r="T1172" s="51" t="s">
        <v>3333</v>
      </c>
      <c r="U1172" s="11" t="s">
        <v>3334</v>
      </c>
      <c r="V1172" s="51" t="s">
        <v>3333</v>
      </c>
      <c r="W1172" s="8" t="s">
        <v>3335</v>
      </c>
      <c r="X1172" s="82">
        <v>41907</v>
      </c>
      <c r="Y1172" s="1" t="s">
        <v>3336</v>
      </c>
    </row>
    <row r="1173" spans="1:25">
      <c r="A1173" s="17">
        <v>1</v>
      </c>
      <c r="B1173" s="8" t="s">
        <v>977</v>
      </c>
      <c r="C1173" s="8" t="s">
        <v>2727</v>
      </c>
      <c r="D1173" s="8">
        <v>13350039</v>
      </c>
      <c r="E1173" s="28">
        <v>1</v>
      </c>
      <c r="F1173" s="8" t="s">
        <v>3331</v>
      </c>
      <c r="G1173" s="8" t="s">
        <v>3337</v>
      </c>
      <c r="H1173" s="23">
        <f t="shared" si="47"/>
        <v>3</v>
      </c>
      <c r="I1173" s="23"/>
      <c r="J1173" s="23">
        <v>0</v>
      </c>
      <c r="K1173" s="23">
        <v>0</v>
      </c>
      <c r="L1173" s="84">
        <v>72461</v>
      </c>
      <c r="M1173" s="8"/>
      <c r="N1173" s="82">
        <v>41905</v>
      </c>
      <c r="O1173" s="82">
        <v>41906</v>
      </c>
      <c r="P1173" s="27">
        <f t="shared" si="46"/>
        <v>41908</v>
      </c>
      <c r="Q1173" s="42">
        <f t="shared" si="43"/>
        <v>3</v>
      </c>
      <c r="R1173" s="8" t="s">
        <v>4743</v>
      </c>
      <c r="S1173" s="8">
        <v>441</v>
      </c>
      <c r="T1173" s="8" t="s">
        <v>3484</v>
      </c>
      <c r="U1173" s="8" t="s">
        <v>4692</v>
      </c>
      <c r="V1173" s="8" t="s">
        <v>3484</v>
      </c>
      <c r="W1173" s="8" t="s">
        <v>3335</v>
      </c>
      <c r="X1173" s="82">
        <v>41908</v>
      </c>
      <c r="Y1173" s="1" t="s">
        <v>3336</v>
      </c>
    </row>
    <row r="1174" spans="1:25">
      <c r="A1174" s="17">
        <v>1</v>
      </c>
      <c r="B1174" s="8" t="s">
        <v>978</v>
      </c>
      <c r="C1174" s="8" t="s">
        <v>2728</v>
      </c>
      <c r="D1174" s="8">
        <v>12862830</v>
      </c>
      <c r="E1174" s="28">
        <v>4</v>
      </c>
      <c r="F1174" s="8" t="s">
        <v>3331</v>
      </c>
      <c r="G1174" s="8" t="s">
        <v>3332</v>
      </c>
      <c r="H1174" s="23">
        <f t="shared" si="47"/>
        <v>3</v>
      </c>
      <c r="I1174" s="23"/>
      <c r="J1174" s="23">
        <v>0</v>
      </c>
      <c r="K1174" s="23">
        <v>0</v>
      </c>
      <c r="L1174" s="84">
        <v>72461</v>
      </c>
      <c r="M1174" s="8"/>
      <c r="N1174" s="82">
        <v>41905</v>
      </c>
      <c r="O1174" s="82">
        <v>41906</v>
      </c>
      <c r="P1174" s="27">
        <f t="shared" si="46"/>
        <v>41908</v>
      </c>
      <c r="Q1174" s="42">
        <f t="shared" si="43"/>
        <v>3</v>
      </c>
      <c r="R1174" s="8" t="s">
        <v>4744</v>
      </c>
      <c r="S1174" s="8">
        <v>2351</v>
      </c>
      <c r="T1174" s="8" t="s">
        <v>3390</v>
      </c>
      <c r="U1174" s="8" t="s">
        <v>3364</v>
      </c>
      <c r="V1174" s="8" t="s">
        <v>3390</v>
      </c>
      <c r="W1174" s="8" t="s">
        <v>4437</v>
      </c>
      <c r="X1174" s="82">
        <v>41908</v>
      </c>
      <c r="Y1174" s="1" t="s">
        <v>3336</v>
      </c>
    </row>
    <row r="1175" spans="1:25">
      <c r="A1175" s="17">
        <v>1</v>
      </c>
      <c r="B1175" s="8" t="s">
        <v>979</v>
      </c>
      <c r="C1175" s="8" t="s">
        <v>2728</v>
      </c>
      <c r="D1175" s="8">
        <v>12862830</v>
      </c>
      <c r="E1175" s="28">
        <v>4</v>
      </c>
      <c r="F1175" s="8" t="s">
        <v>3331</v>
      </c>
      <c r="G1175" s="8" t="s">
        <v>3332</v>
      </c>
      <c r="H1175" s="23">
        <f t="shared" si="47"/>
        <v>3</v>
      </c>
      <c r="I1175" s="23"/>
      <c r="J1175" s="23">
        <v>0</v>
      </c>
      <c r="K1175" s="23">
        <v>0</v>
      </c>
      <c r="L1175" s="84">
        <v>72461</v>
      </c>
      <c r="M1175" s="8"/>
      <c r="N1175" s="82">
        <v>41905</v>
      </c>
      <c r="O1175" s="82">
        <v>41906</v>
      </c>
      <c r="P1175" s="27">
        <v>41906</v>
      </c>
      <c r="Q1175" s="42">
        <f t="shared" si="43"/>
        <v>3</v>
      </c>
      <c r="R1175" s="8" t="s">
        <v>4745</v>
      </c>
      <c r="S1175" s="8">
        <v>7820</v>
      </c>
      <c r="T1175" s="8" t="s">
        <v>3365</v>
      </c>
      <c r="U1175" s="11" t="s">
        <v>3334</v>
      </c>
      <c r="V1175" s="8" t="s">
        <v>3365</v>
      </c>
      <c r="W1175" s="8" t="s">
        <v>3366</v>
      </c>
      <c r="X1175" s="82">
        <v>41909</v>
      </c>
      <c r="Y1175" s="1" t="s">
        <v>3336</v>
      </c>
    </row>
    <row r="1176" spans="1:25">
      <c r="A1176" s="17">
        <v>1</v>
      </c>
      <c r="B1176" s="8" t="s">
        <v>980</v>
      </c>
      <c r="C1176" s="8" t="s">
        <v>2728</v>
      </c>
      <c r="D1176" s="8">
        <v>12862830</v>
      </c>
      <c r="E1176" s="28">
        <v>4</v>
      </c>
      <c r="F1176" s="8" t="s">
        <v>3331</v>
      </c>
      <c r="G1176" s="8" t="s">
        <v>3332</v>
      </c>
      <c r="H1176" s="23">
        <f t="shared" si="47"/>
        <v>3</v>
      </c>
      <c r="I1176" s="23"/>
      <c r="J1176" s="23">
        <v>0</v>
      </c>
      <c r="K1176" s="23">
        <v>0</v>
      </c>
      <c r="L1176" s="84">
        <v>72461</v>
      </c>
      <c r="M1176" s="8"/>
      <c r="N1176" s="82">
        <v>41905</v>
      </c>
      <c r="O1176" s="82">
        <v>41906</v>
      </c>
      <c r="P1176" s="27">
        <v>41906</v>
      </c>
      <c r="Q1176" s="42">
        <f t="shared" ref="Q1176:Q1239" si="48">NETWORKDAYS(O1176,X1176)</f>
        <v>3</v>
      </c>
      <c r="R1176" s="8" t="s">
        <v>4745</v>
      </c>
      <c r="S1176" s="8">
        <v>7810</v>
      </c>
      <c r="T1176" s="8" t="s">
        <v>3365</v>
      </c>
      <c r="U1176" s="11" t="s">
        <v>3334</v>
      </c>
      <c r="V1176" s="8" t="s">
        <v>3365</v>
      </c>
      <c r="W1176" s="8" t="s">
        <v>3366</v>
      </c>
      <c r="X1176" s="82">
        <v>41909</v>
      </c>
      <c r="Y1176" s="1" t="s">
        <v>3336</v>
      </c>
    </row>
    <row r="1177" spans="1:25">
      <c r="A1177" s="17">
        <v>1</v>
      </c>
      <c r="B1177" s="8" t="s">
        <v>981</v>
      </c>
      <c r="C1177" s="8" t="s">
        <v>2729</v>
      </c>
      <c r="D1177" s="8">
        <v>10681367</v>
      </c>
      <c r="E1177" s="28">
        <v>1</v>
      </c>
      <c r="F1177" s="8" t="s">
        <v>3331</v>
      </c>
      <c r="G1177" s="8" t="s">
        <v>3337</v>
      </c>
      <c r="H1177" s="23">
        <f t="shared" si="47"/>
        <v>3</v>
      </c>
      <c r="I1177" s="23"/>
      <c r="J1177" s="23">
        <v>0</v>
      </c>
      <c r="K1177" s="23">
        <v>0</v>
      </c>
      <c r="L1177" s="76">
        <v>72468</v>
      </c>
      <c r="M1177" s="8"/>
      <c r="N1177" s="82">
        <v>41905</v>
      </c>
      <c r="O1177" s="82">
        <v>41907</v>
      </c>
      <c r="P1177" s="27">
        <f t="shared" ref="P1177:P1240" si="49">O1177+2</f>
        <v>41909</v>
      </c>
      <c r="Q1177" s="42">
        <f t="shared" si="48"/>
        <v>4</v>
      </c>
      <c r="R1177" s="8" t="s">
        <v>4746</v>
      </c>
      <c r="S1177" s="8">
        <v>6552</v>
      </c>
      <c r="T1177" s="8" t="s">
        <v>3365</v>
      </c>
      <c r="U1177" s="11" t="s">
        <v>3334</v>
      </c>
      <c r="V1177" s="8" t="s">
        <v>3365</v>
      </c>
      <c r="W1177" s="8" t="s">
        <v>3366</v>
      </c>
      <c r="X1177" s="82">
        <v>41912</v>
      </c>
      <c r="Y1177" s="1" t="s">
        <v>3336</v>
      </c>
    </row>
    <row r="1178" spans="1:25">
      <c r="A1178" s="17">
        <v>1</v>
      </c>
      <c r="B1178" s="8" t="s">
        <v>982</v>
      </c>
      <c r="C1178" s="8" t="s">
        <v>2730</v>
      </c>
      <c r="D1178" s="8">
        <v>6748811</v>
      </c>
      <c r="E1178" s="28">
        <v>3</v>
      </c>
      <c r="F1178" s="8" t="s">
        <v>3331</v>
      </c>
      <c r="G1178" s="8" t="s">
        <v>3337</v>
      </c>
      <c r="H1178" s="23">
        <f t="shared" si="47"/>
        <v>3</v>
      </c>
      <c r="I1178" s="23"/>
      <c r="J1178" s="23">
        <v>0</v>
      </c>
      <c r="K1178" s="23">
        <v>0</v>
      </c>
      <c r="L1178" s="76">
        <v>72475</v>
      </c>
      <c r="M1178" s="8"/>
      <c r="N1178" s="82">
        <v>41905</v>
      </c>
      <c r="O1178" s="82">
        <v>41908</v>
      </c>
      <c r="P1178" s="27">
        <f t="shared" si="49"/>
        <v>41910</v>
      </c>
      <c r="Q1178" s="42">
        <f t="shared" si="48"/>
        <v>3</v>
      </c>
      <c r="R1178" s="8" t="s">
        <v>4747</v>
      </c>
      <c r="S1178" s="8">
        <v>434</v>
      </c>
      <c r="T1178" s="51" t="s">
        <v>3396</v>
      </c>
      <c r="U1178" s="8" t="s">
        <v>3334</v>
      </c>
      <c r="V1178" s="51" t="s">
        <v>3396</v>
      </c>
      <c r="W1178" s="1" t="s">
        <v>3385</v>
      </c>
      <c r="X1178" s="82">
        <v>41912</v>
      </c>
      <c r="Y1178" s="1" t="s">
        <v>3336</v>
      </c>
    </row>
    <row r="1179" spans="1:25">
      <c r="A1179" s="17">
        <v>1</v>
      </c>
      <c r="B1179" s="8" t="s">
        <v>983</v>
      </c>
      <c r="C1179" s="8" t="s">
        <v>2731</v>
      </c>
      <c r="D1179" s="8">
        <v>7771975</v>
      </c>
      <c r="E1179" s="28">
        <v>8</v>
      </c>
      <c r="F1179" s="8" t="s">
        <v>3331</v>
      </c>
      <c r="G1179" s="8" t="s">
        <v>3332</v>
      </c>
      <c r="H1179" s="23">
        <f t="shared" si="47"/>
        <v>3</v>
      </c>
      <c r="I1179" s="23"/>
      <c r="J1179" s="23">
        <v>0</v>
      </c>
      <c r="K1179" s="23">
        <v>0</v>
      </c>
      <c r="L1179" s="76">
        <v>72475</v>
      </c>
      <c r="M1179" s="8"/>
      <c r="N1179" s="82">
        <v>41905</v>
      </c>
      <c r="O1179" s="82">
        <v>41908</v>
      </c>
      <c r="P1179" s="27">
        <f t="shared" si="49"/>
        <v>41910</v>
      </c>
      <c r="Q1179" s="42">
        <f t="shared" si="48"/>
        <v>3</v>
      </c>
      <c r="R1179" s="8" t="s">
        <v>4748</v>
      </c>
      <c r="S1179" s="8">
        <v>4174</v>
      </c>
      <c r="T1179" s="8" t="s">
        <v>3363</v>
      </c>
      <c r="U1179" s="8" t="s">
        <v>3364</v>
      </c>
      <c r="V1179" s="8" t="s">
        <v>3363</v>
      </c>
      <c r="W1179" s="8" t="s">
        <v>3366</v>
      </c>
      <c r="X1179" s="82">
        <v>41912</v>
      </c>
      <c r="Y1179" s="1" t="s">
        <v>3336</v>
      </c>
    </row>
    <row r="1180" spans="1:25">
      <c r="A1180" s="17">
        <v>1</v>
      </c>
      <c r="B1180" s="8" t="s">
        <v>984</v>
      </c>
      <c r="C1180" s="8" t="s">
        <v>2732</v>
      </c>
      <c r="D1180" s="8">
        <v>13232249</v>
      </c>
      <c r="E1180" s="28" t="s">
        <v>3319</v>
      </c>
      <c r="F1180" s="8" t="s">
        <v>3331</v>
      </c>
      <c r="G1180" s="8" t="s">
        <v>4708</v>
      </c>
      <c r="H1180" s="23">
        <f t="shared" si="47"/>
        <v>3</v>
      </c>
      <c r="I1180" s="23"/>
      <c r="J1180" s="23">
        <v>0</v>
      </c>
      <c r="K1180" s="23">
        <v>0</v>
      </c>
      <c r="L1180" s="84">
        <v>72461</v>
      </c>
      <c r="M1180" s="8"/>
      <c r="N1180" s="82">
        <v>41905</v>
      </c>
      <c r="O1180" s="82">
        <v>41906</v>
      </c>
      <c r="P1180" s="27">
        <f t="shared" si="49"/>
        <v>41908</v>
      </c>
      <c r="Q1180" s="42">
        <f t="shared" si="48"/>
        <v>2</v>
      </c>
      <c r="R1180" s="8" t="s">
        <v>4749</v>
      </c>
      <c r="S1180" s="8">
        <v>1457</v>
      </c>
      <c r="T1180" s="8" t="s">
        <v>3404</v>
      </c>
      <c r="U1180" s="8" t="s">
        <v>3364</v>
      </c>
      <c r="V1180" s="8" t="s">
        <v>3404</v>
      </c>
      <c r="W1180" s="8" t="s">
        <v>3335</v>
      </c>
      <c r="X1180" s="82">
        <v>41907</v>
      </c>
      <c r="Y1180" s="1" t="s">
        <v>3336</v>
      </c>
    </row>
    <row r="1181" spans="1:25">
      <c r="A1181" s="17">
        <v>1</v>
      </c>
      <c r="B1181" s="8" t="s">
        <v>985</v>
      </c>
      <c r="C1181" s="8" t="s">
        <v>2733</v>
      </c>
      <c r="D1181" s="8">
        <v>9917784</v>
      </c>
      <c r="E1181" s="28">
        <v>0</v>
      </c>
      <c r="F1181" s="8" t="s">
        <v>3331</v>
      </c>
      <c r="G1181" s="8" t="s">
        <v>3332</v>
      </c>
      <c r="H1181" s="23">
        <f t="shared" si="47"/>
        <v>3</v>
      </c>
      <c r="I1181" s="23"/>
      <c r="J1181" s="23">
        <v>0</v>
      </c>
      <c r="K1181" s="23">
        <v>0</v>
      </c>
      <c r="L1181" s="76">
        <v>72468</v>
      </c>
      <c r="M1181" s="8"/>
      <c r="N1181" s="82">
        <v>41906</v>
      </c>
      <c r="O1181" s="82">
        <v>41907</v>
      </c>
      <c r="P1181" s="27">
        <f t="shared" si="49"/>
        <v>41909</v>
      </c>
      <c r="Q1181" s="42">
        <f t="shared" si="48"/>
        <v>3</v>
      </c>
      <c r="R1181" s="8" t="s">
        <v>4750</v>
      </c>
      <c r="S1181" s="8">
        <v>170</v>
      </c>
      <c r="T1181" s="8" t="s">
        <v>3349</v>
      </c>
      <c r="U1181" s="8" t="s">
        <v>3334</v>
      </c>
      <c r="V1181" s="8" t="s">
        <v>3334</v>
      </c>
      <c r="W1181" s="8" t="s">
        <v>3345</v>
      </c>
      <c r="X1181" s="82">
        <v>41911</v>
      </c>
      <c r="Y1181" s="1" t="s">
        <v>3336</v>
      </c>
    </row>
    <row r="1182" spans="1:25">
      <c r="A1182" s="17">
        <v>1</v>
      </c>
      <c r="B1182" s="8" t="s">
        <v>986</v>
      </c>
      <c r="C1182" s="8" t="s">
        <v>2734</v>
      </c>
      <c r="D1182" s="8">
        <v>10514226</v>
      </c>
      <c r="E1182" s="28">
        <v>9</v>
      </c>
      <c r="F1182" s="8" t="s">
        <v>3331</v>
      </c>
      <c r="G1182" s="8" t="s">
        <v>3337</v>
      </c>
      <c r="H1182" s="23">
        <f t="shared" si="47"/>
        <v>3</v>
      </c>
      <c r="I1182" s="23"/>
      <c r="J1182" s="23">
        <v>0</v>
      </c>
      <c r="K1182" s="23">
        <v>0</v>
      </c>
      <c r="L1182" s="76">
        <v>72468</v>
      </c>
      <c r="M1182" s="8"/>
      <c r="N1182" s="82">
        <v>41906</v>
      </c>
      <c r="O1182" s="82">
        <v>41907</v>
      </c>
      <c r="P1182" s="27">
        <f t="shared" si="49"/>
        <v>41909</v>
      </c>
      <c r="Q1182" s="42">
        <f t="shared" si="48"/>
        <v>3</v>
      </c>
      <c r="R1182" s="8" t="s">
        <v>4751</v>
      </c>
      <c r="S1182" s="8">
        <v>5853</v>
      </c>
      <c r="T1182" s="8" t="s">
        <v>3358</v>
      </c>
      <c r="U1182" s="11" t="s">
        <v>3334</v>
      </c>
      <c r="V1182" s="11" t="s">
        <v>3358</v>
      </c>
      <c r="W1182" s="8" t="s">
        <v>3335</v>
      </c>
      <c r="X1182" s="82">
        <v>41911</v>
      </c>
      <c r="Y1182" s="1" t="s">
        <v>3336</v>
      </c>
    </row>
    <row r="1183" spans="1:25">
      <c r="A1183" s="17">
        <v>1</v>
      </c>
      <c r="B1183" s="8" t="s">
        <v>987</v>
      </c>
      <c r="C1183" s="8" t="s">
        <v>2735</v>
      </c>
      <c r="D1183" s="8">
        <v>12595935</v>
      </c>
      <c r="E1183" s="28">
        <v>0</v>
      </c>
      <c r="F1183" s="8" t="s">
        <v>3331</v>
      </c>
      <c r="G1183" s="8" t="s">
        <v>3381</v>
      </c>
      <c r="H1183" s="23">
        <f t="shared" si="47"/>
        <v>3</v>
      </c>
      <c r="I1183" s="23"/>
      <c r="J1183" s="23">
        <v>0</v>
      </c>
      <c r="K1183" s="23">
        <v>0</v>
      </c>
      <c r="L1183" s="76">
        <v>72475</v>
      </c>
      <c r="M1183" s="8"/>
      <c r="N1183" s="82">
        <v>41906</v>
      </c>
      <c r="O1183" s="82">
        <v>41908</v>
      </c>
      <c r="P1183" s="27">
        <f t="shared" si="49"/>
        <v>41910</v>
      </c>
      <c r="Q1183" s="42">
        <f t="shared" si="48"/>
        <v>5</v>
      </c>
      <c r="R1183" s="8" t="s">
        <v>4752</v>
      </c>
      <c r="S1183" s="8">
        <v>10</v>
      </c>
      <c r="T1183" s="8" t="s">
        <v>4753</v>
      </c>
      <c r="U1183" s="8" t="s">
        <v>4753</v>
      </c>
      <c r="V1183" s="8" t="s">
        <v>4753</v>
      </c>
      <c r="W1183" s="8"/>
      <c r="X1183" s="82">
        <v>41914</v>
      </c>
      <c r="Y1183" s="1" t="s">
        <v>3336</v>
      </c>
    </row>
    <row r="1184" spans="1:25">
      <c r="A1184" s="17">
        <v>1</v>
      </c>
      <c r="B1184" s="8" t="s">
        <v>988</v>
      </c>
      <c r="C1184" s="8" t="s">
        <v>2736</v>
      </c>
      <c r="D1184" s="8">
        <v>13553600</v>
      </c>
      <c r="E1184" s="28">
        <v>8</v>
      </c>
      <c r="F1184" s="8" t="s">
        <v>3331</v>
      </c>
      <c r="G1184" s="8" t="s">
        <v>3332</v>
      </c>
      <c r="H1184" s="23">
        <f t="shared" si="47"/>
        <v>3</v>
      </c>
      <c r="I1184" s="23"/>
      <c r="J1184" s="23">
        <v>0</v>
      </c>
      <c r="K1184" s="23">
        <v>0</v>
      </c>
      <c r="L1184" s="76">
        <v>72475</v>
      </c>
      <c r="M1184" s="8"/>
      <c r="N1184" s="82">
        <v>41783</v>
      </c>
      <c r="O1184" s="82">
        <v>41908</v>
      </c>
      <c r="P1184" s="27">
        <f t="shared" si="49"/>
        <v>41910</v>
      </c>
      <c r="Q1184" s="42">
        <f t="shared" si="48"/>
        <v>3</v>
      </c>
      <c r="R1184" s="8" t="s">
        <v>4754</v>
      </c>
      <c r="S1184" s="8">
        <v>987</v>
      </c>
      <c r="T1184" s="8" t="s">
        <v>3365</v>
      </c>
      <c r="U1184" s="11" t="s">
        <v>3334</v>
      </c>
      <c r="V1184" s="8" t="s">
        <v>3365</v>
      </c>
      <c r="W1184" s="8" t="s">
        <v>3366</v>
      </c>
      <c r="X1184" s="82">
        <v>41912</v>
      </c>
      <c r="Y1184" s="1" t="s">
        <v>3336</v>
      </c>
    </row>
    <row r="1185" spans="1:25">
      <c r="A1185" s="17">
        <v>1</v>
      </c>
      <c r="B1185" s="8" t="s">
        <v>989</v>
      </c>
      <c r="C1185" s="8" t="s">
        <v>2737</v>
      </c>
      <c r="D1185" s="8">
        <v>11862740</v>
      </c>
      <c r="E1185" s="28">
        <v>7</v>
      </c>
      <c r="F1185" s="8" t="s">
        <v>3331</v>
      </c>
      <c r="G1185" s="8" t="s">
        <v>3332</v>
      </c>
      <c r="H1185" s="23">
        <f t="shared" si="47"/>
        <v>3</v>
      </c>
      <c r="I1185" s="23"/>
      <c r="J1185" s="23">
        <v>0</v>
      </c>
      <c r="K1185" s="23">
        <v>0</v>
      </c>
      <c r="L1185" s="76">
        <v>72468</v>
      </c>
      <c r="M1185" s="8"/>
      <c r="N1185" s="82">
        <v>41906</v>
      </c>
      <c r="O1185" s="82">
        <v>41907</v>
      </c>
      <c r="P1185" s="27">
        <f t="shared" si="49"/>
        <v>41909</v>
      </c>
      <c r="Q1185" s="42">
        <f t="shared" si="48"/>
        <v>4</v>
      </c>
      <c r="R1185" s="8" t="s">
        <v>4755</v>
      </c>
      <c r="S1185" s="8">
        <v>179</v>
      </c>
      <c r="T1185" s="8" t="s">
        <v>4756</v>
      </c>
      <c r="U1185" s="1" t="s">
        <v>3354</v>
      </c>
      <c r="V1185" s="1" t="s">
        <v>4027</v>
      </c>
      <c r="W1185" s="1" t="s">
        <v>3385</v>
      </c>
      <c r="X1185" s="82">
        <v>41912</v>
      </c>
      <c r="Y1185" s="1" t="s">
        <v>3336</v>
      </c>
    </row>
    <row r="1186" spans="1:25">
      <c r="A1186" s="17">
        <v>1</v>
      </c>
      <c r="B1186" s="8" t="s">
        <v>990</v>
      </c>
      <c r="C1186" s="8" t="s">
        <v>2738</v>
      </c>
      <c r="D1186" s="8">
        <v>11669979</v>
      </c>
      <c r="E1186" s="28">
        <v>6</v>
      </c>
      <c r="F1186" s="8" t="s">
        <v>3331</v>
      </c>
      <c r="G1186" s="8" t="s">
        <v>3332</v>
      </c>
      <c r="H1186" s="23">
        <f t="shared" si="47"/>
        <v>3</v>
      </c>
      <c r="I1186" s="23"/>
      <c r="J1186" s="23">
        <v>0</v>
      </c>
      <c r="K1186" s="23">
        <v>0</v>
      </c>
      <c r="L1186" s="76">
        <v>72511</v>
      </c>
      <c r="M1186" s="8"/>
      <c r="N1186" s="82">
        <v>41906</v>
      </c>
      <c r="O1186" s="82">
        <v>41913</v>
      </c>
      <c r="P1186" s="27">
        <f t="shared" si="49"/>
        <v>41915</v>
      </c>
      <c r="Q1186" s="42">
        <f t="shared" si="48"/>
        <v>2</v>
      </c>
      <c r="R1186" s="8" t="s">
        <v>4757</v>
      </c>
      <c r="S1186" s="8">
        <v>3562</v>
      </c>
      <c r="T1186" s="8" t="s">
        <v>3365</v>
      </c>
      <c r="U1186" s="11" t="s">
        <v>3334</v>
      </c>
      <c r="V1186" s="8" t="s">
        <v>3365</v>
      </c>
      <c r="W1186" s="8" t="s">
        <v>3366</v>
      </c>
      <c r="X1186" s="82">
        <v>41914</v>
      </c>
      <c r="Y1186" s="1" t="s">
        <v>3336</v>
      </c>
    </row>
    <row r="1187" spans="1:25">
      <c r="A1187" s="17">
        <v>1</v>
      </c>
      <c r="B1187" s="8" t="s">
        <v>991</v>
      </c>
      <c r="C1187" s="8" t="s">
        <v>2739</v>
      </c>
      <c r="D1187" s="8">
        <v>15834247</v>
      </c>
      <c r="E1187" s="28">
        <v>2</v>
      </c>
      <c r="F1187" s="8" t="s">
        <v>3331</v>
      </c>
      <c r="G1187" s="8" t="s">
        <v>3337</v>
      </c>
      <c r="H1187" s="23">
        <f t="shared" si="47"/>
        <v>3</v>
      </c>
      <c r="I1187" s="23"/>
      <c r="J1187" s="23">
        <v>0</v>
      </c>
      <c r="K1187" s="23">
        <v>0</v>
      </c>
      <c r="L1187" s="76">
        <v>72504</v>
      </c>
      <c r="M1187" s="8"/>
      <c r="N1187" s="82">
        <v>41908</v>
      </c>
      <c r="O1187" s="82">
        <v>41912</v>
      </c>
      <c r="P1187" s="27">
        <f t="shared" si="49"/>
        <v>41914</v>
      </c>
      <c r="Q1187" s="42">
        <f t="shared" si="48"/>
        <v>6</v>
      </c>
      <c r="R1187" s="8" t="s">
        <v>4758</v>
      </c>
      <c r="S1187" s="8">
        <v>76</v>
      </c>
      <c r="T1187" s="8" t="s">
        <v>3349</v>
      </c>
      <c r="U1187" s="8" t="s">
        <v>3344</v>
      </c>
      <c r="V1187" s="8" t="s">
        <v>3334</v>
      </c>
      <c r="W1187" s="8" t="s">
        <v>3345</v>
      </c>
      <c r="X1187" s="82">
        <v>41919</v>
      </c>
      <c r="Y1187" s="1" t="s">
        <v>3336</v>
      </c>
    </row>
    <row r="1188" spans="1:25">
      <c r="A1188" s="17">
        <v>1</v>
      </c>
      <c r="B1188" s="8" t="s">
        <v>992</v>
      </c>
      <c r="C1188" s="8" t="s">
        <v>2740</v>
      </c>
      <c r="D1188" s="8">
        <v>10593379</v>
      </c>
      <c r="E1188" s="28">
        <v>7</v>
      </c>
      <c r="F1188" s="8" t="s">
        <v>3331</v>
      </c>
      <c r="G1188" s="8" t="s">
        <v>3337</v>
      </c>
      <c r="H1188" s="23">
        <f t="shared" si="47"/>
        <v>3</v>
      </c>
      <c r="I1188" s="23"/>
      <c r="J1188" s="23">
        <v>0</v>
      </c>
      <c r="K1188" s="23">
        <v>0</v>
      </c>
      <c r="L1188" s="76">
        <v>72504</v>
      </c>
      <c r="M1188" s="8"/>
      <c r="N1188" s="82">
        <v>41908</v>
      </c>
      <c r="O1188" s="82">
        <v>41912</v>
      </c>
      <c r="P1188" s="27">
        <f t="shared" si="49"/>
        <v>41914</v>
      </c>
      <c r="Q1188" s="42">
        <f t="shared" si="48"/>
        <v>3</v>
      </c>
      <c r="R1188" s="8" t="s">
        <v>4759</v>
      </c>
      <c r="S1188" s="8">
        <v>381</v>
      </c>
      <c r="T1188" s="8" t="s">
        <v>3334</v>
      </c>
      <c r="U1188" s="8" t="s">
        <v>3334</v>
      </c>
      <c r="V1188" s="8" t="s">
        <v>3334</v>
      </c>
      <c r="W1188" s="8" t="s">
        <v>3345</v>
      </c>
      <c r="X1188" s="82">
        <v>41914</v>
      </c>
      <c r="Y1188" s="1" t="s">
        <v>3336</v>
      </c>
    </row>
    <row r="1189" spans="1:25">
      <c r="A1189" s="17">
        <v>1</v>
      </c>
      <c r="B1189" s="8" t="s">
        <v>993</v>
      </c>
      <c r="C1189" s="8" t="s">
        <v>2741</v>
      </c>
      <c r="D1189" s="8">
        <v>7237279</v>
      </c>
      <c r="E1189" s="28">
        <v>8</v>
      </c>
      <c r="F1189" s="8" t="s">
        <v>3331</v>
      </c>
      <c r="G1189" s="8" t="s">
        <v>3332</v>
      </c>
      <c r="H1189" s="23">
        <f t="shared" si="47"/>
        <v>3</v>
      </c>
      <c r="I1189" s="23"/>
      <c r="J1189" s="23">
        <v>0</v>
      </c>
      <c r="K1189" s="23">
        <v>0</v>
      </c>
      <c r="L1189" s="76">
        <v>72511</v>
      </c>
      <c r="M1189" s="8"/>
      <c r="N1189" s="82">
        <v>41908</v>
      </c>
      <c r="O1189" s="82">
        <v>41913</v>
      </c>
      <c r="P1189" s="27">
        <f t="shared" si="49"/>
        <v>41915</v>
      </c>
      <c r="Q1189" s="42">
        <f t="shared" si="48"/>
        <v>4</v>
      </c>
      <c r="R1189" s="8" t="s">
        <v>4760</v>
      </c>
      <c r="S1189" s="8">
        <v>26</v>
      </c>
      <c r="T1189" s="8" t="s">
        <v>3969</v>
      </c>
      <c r="U1189" s="8" t="s">
        <v>3969</v>
      </c>
      <c r="V1189" s="8" t="s">
        <v>3969</v>
      </c>
      <c r="W1189" s="8" t="s">
        <v>3534</v>
      </c>
      <c r="X1189" s="82">
        <v>41918</v>
      </c>
      <c r="Y1189" s="1" t="s">
        <v>3336</v>
      </c>
    </row>
    <row r="1190" spans="1:25">
      <c r="A1190" s="17">
        <v>1</v>
      </c>
      <c r="B1190" s="8" t="s">
        <v>994</v>
      </c>
      <c r="C1190" s="8" t="s">
        <v>2742</v>
      </c>
      <c r="D1190" s="8">
        <v>13708330</v>
      </c>
      <c r="E1190" s="28">
        <v>2</v>
      </c>
      <c r="F1190" s="8" t="s">
        <v>3331</v>
      </c>
      <c r="G1190" s="8" t="s">
        <v>3332</v>
      </c>
      <c r="H1190" s="23">
        <f t="shared" si="47"/>
        <v>3</v>
      </c>
      <c r="I1190" s="23"/>
      <c r="J1190" s="23">
        <v>0</v>
      </c>
      <c r="K1190" s="23">
        <v>0</v>
      </c>
      <c r="L1190" s="76">
        <v>72526</v>
      </c>
      <c r="M1190" s="8"/>
      <c r="N1190" s="82">
        <v>41908</v>
      </c>
      <c r="O1190" s="82">
        <v>41915</v>
      </c>
      <c r="P1190" s="27">
        <f t="shared" si="49"/>
        <v>41917</v>
      </c>
      <c r="Q1190" s="42">
        <f t="shared" si="48"/>
        <v>2</v>
      </c>
      <c r="R1190" s="8" t="s">
        <v>4761</v>
      </c>
      <c r="S1190" s="8">
        <v>1591</v>
      </c>
      <c r="T1190" s="8" t="s">
        <v>3365</v>
      </c>
      <c r="U1190" s="11" t="s">
        <v>3334</v>
      </c>
      <c r="V1190" s="8" t="s">
        <v>3365</v>
      </c>
      <c r="W1190" s="8" t="s">
        <v>3366</v>
      </c>
      <c r="X1190" s="82">
        <v>41918</v>
      </c>
      <c r="Y1190" s="1" t="s">
        <v>3336</v>
      </c>
    </row>
    <row r="1191" spans="1:25">
      <c r="A1191" s="17">
        <v>1</v>
      </c>
      <c r="B1191" s="8" t="s">
        <v>995</v>
      </c>
      <c r="C1191" s="8" t="s">
        <v>2743</v>
      </c>
      <c r="D1191" s="8">
        <v>15350387</v>
      </c>
      <c r="E1191" s="28">
        <v>7</v>
      </c>
      <c r="F1191" s="8" t="s">
        <v>3331</v>
      </c>
      <c r="G1191" s="8" t="s">
        <v>3332</v>
      </c>
      <c r="H1191" s="23">
        <f t="shared" si="47"/>
        <v>3</v>
      </c>
      <c r="I1191" s="23"/>
      <c r="J1191" s="23">
        <v>0</v>
      </c>
      <c r="K1191" s="23">
        <v>0</v>
      </c>
      <c r="L1191" s="76">
        <v>72504</v>
      </c>
      <c r="M1191" s="8"/>
      <c r="N1191" s="82">
        <v>41908</v>
      </c>
      <c r="O1191" s="82">
        <v>41912</v>
      </c>
      <c r="P1191" s="27">
        <f t="shared" si="49"/>
        <v>41914</v>
      </c>
      <c r="Q1191" s="42">
        <f t="shared" si="48"/>
        <v>2</v>
      </c>
      <c r="R1191" s="8" t="s">
        <v>4762</v>
      </c>
      <c r="S1191" s="8">
        <v>421</v>
      </c>
      <c r="T1191" s="51" t="s">
        <v>3400</v>
      </c>
      <c r="U1191" s="8" t="s">
        <v>3334</v>
      </c>
      <c r="V1191" s="51" t="s">
        <v>3400</v>
      </c>
      <c r="W1191" s="1" t="s">
        <v>3355</v>
      </c>
      <c r="X1191" s="82">
        <v>41913</v>
      </c>
      <c r="Y1191" s="1" t="s">
        <v>3336</v>
      </c>
    </row>
    <row r="1192" spans="1:25">
      <c r="A1192" s="17">
        <v>1</v>
      </c>
      <c r="B1192" s="8" t="s">
        <v>996</v>
      </c>
      <c r="C1192" s="8" t="s">
        <v>2744</v>
      </c>
      <c r="D1192" s="8">
        <v>11651710</v>
      </c>
      <c r="E1192" s="28">
        <v>8</v>
      </c>
      <c r="F1192" s="8" t="s">
        <v>3331</v>
      </c>
      <c r="G1192" s="8" t="s">
        <v>3332</v>
      </c>
      <c r="H1192" s="23">
        <f t="shared" si="47"/>
        <v>3</v>
      </c>
      <c r="I1192" s="23"/>
      <c r="J1192" s="23">
        <v>0</v>
      </c>
      <c r="K1192" s="23">
        <v>0</v>
      </c>
      <c r="L1192" s="76">
        <v>72497</v>
      </c>
      <c r="M1192" s="8"/>
      <c r="N1192" s="82">
        <v>41908</v>
      </c>
      <c r="O1192" s="82">
        <v>41911</v>
      </c>
      <c r="P1192" s="27">
        <f t="shared" si="49"/>
        <v>41913</v>
      </c>
      <c r="Q1192" s="42">
        <f t="shared" si="48"/>
        <v>2</v>
      </c>
      <c r="R1192" s="8" t="s">
        <v>3338</v>
      </c>
      <c r="S1192" s="8">
        <v>5339</v>
      </c>
      <c r="T1192" s="51" t="s">
        <v>3340</v>
      </c>
      <c r="U1192" s="8" t="s">
        <v>3334</v>
      </c>
      <c r="V1192" s="8" t="s">
        <v>3340</v>
      </c>
      <c r="W1192" s="1" t="s">
        <v>3341</v>
      </c>
      <c r="X1192" s="82">
        <v>41912</v>
      </c>
      <c r="Y1192" s="1" t="s">
        <v>3336</v>
      </c>
    </row>
    <row r="1193" spans="1:25">
      <c r="A1193" s="17">
        <v>1</v>
      </c>
      <c r="B1193" s="8" t="s">
        <v>997</v>
      </c>
      <c r="C1193" s="8" t="s">
        <v>2745</v>
      </c>
      <c r="D1193" s="8">
        <v>9588864</v>
      </c>
      <c r="E1193" s="28" t="s">
        <v>3319</v>
      </c>
      <c r="F1193" s="8" t="s">
        <v>3331</v>
      </c>
      <c r="G1193" s="8" t="s">
        <v>3332</v>
      </c>
      <c r="H1193" s="23">
        <f t="shared" si="47"/>
        <v>3</v>
      </c>
      <c r="I1193" s="23"/>
      <c r="J1193" s="23">
        <v>0</v>
      </c>
      <c r="K1193" s="23">
        <v>0</v>
      </c>
      <c r="L1193" s="76">
        <v>72511</v>
      </c>
      <c r="M1193" s="8"/>
      <c r="N1193" s="82">
        <v>41911</v>
      </c>
      <c r="O1193" s="82">
        <v>41913</v>
      </c>
      <c r="P1193" s="27">
        <f t="shared" si="49"/>
        <v>41915</v>
      </c>
      <c r="Q1193" s="42">
        <f t="shared" si="48"/>
        <v>4</v>
      </c>
      <c r="R1193" s="8" t="s">
        <v>4763</v>
      </c>
      <c r="S1193" s="8">
        <v>6965</v>
      </c>
      <c r="T1193" s="8" t="s">
        <v>3390</v>
      </c>
      <c r="U1193" s="8" t="s">
        <v>3364</v>
      </c>
      <c r="V1193" s="8" t="s">
        <v>3390</v>
      </c>
      <c r="W1193" s="8" t="s">
        <v>4437</v>
      </c>
      <c r="X1193" s="82">
        <v>41918</v>
      </c>
      <c r="Y1193" s="1" t="s">
        <v>3336</v>
      </c>
    </row>
    <row r="1194" spans="1:25">
      <c r="A1194" s="17">
        <v>1</v>
      </c>
      <c r="B1194" s="8" t="s">
        <v>998</v>
      </c>
      <c r="C1194" s="8" t="s">
        <v>2746</v>
      </c>
      <c r="D1194" s="8">
        <v>15777089</v>
      </c>
      <c r="E1194" s="28">
        <v>6</v>
      </c>
      <c r="F1194" s="8" t="s">
        <v>3331</v>
      </c>
      <c r="G1194" s="8" t="s">
        <v>3337</v>
      </c>
      <c r="H1194" s="23">
        <f t="shared" si="47"/>
        <v>3</v>
      </c>
      <c r="I1194" s="23"/>
      <c r="J1194" s="23">
        <v>0</v>
      </c>
      <c r="K1194" s="23">
        <v>0</v>
      </c>
      <c r="L1194" s="76">
        <v>72526</v>
      </c>
      <c r="M1194" s="8"/>
      <c r="N1194" s="82">
        <v>41911</v>
      </c>
      <c r="O1194" s="82">
        <v>41915</v>
      </c>
      <c r="P1194" s="27">
        <f t="shared" si="49"/>
        <v>41917</v>
      </c>
      <c r="Q1194" s="42">
        <f t="shared" si="48"/>
        <v>2</v>
      </c>
      <c r="R1194" s="8" t="s">
        <v>4764</v>
      </c>
      <c r="S1194" s="8">
        <v>1111</v>
      </c>
      <c r="T1194" s="8" t="s">
        <v>3334</v>
      </c>
      <c r="U1194" s="8" t="s">
        <v>3334</v>
      </c>
      <c r="V1194" s="8" t="s">
        <v>3334</v>
      </c>
      <c r="W1194" s="8" t="s">
        <v>3345</v>
      </c>
      <c r="X1194" s="82">
        <v>41918</v>
      </c>
      <c r="Y1194" s="1" t="s">
        <v>3336</v>
      </c>
    </row>
    <row r="1195" spans="1:25">
      <c r="A1195" s="17">
        <v>1</v>
      </c>
      <c r="B1195" s="8" t="s">
        <v>999</v>
      </c>
      <c r="C1195" s="8" t="s">
        <v>2747</v>
      </c>
      <c r="D1195" s="8">
        <v>10628177</v>
      </c>
      <c r="E1195" s="28">
        <v>7</v>
      </c>
      <c r="F1195" s="8" t="s">
        <v>3331</v>
      </c>
      <c r="G1195" s="8" t="s">
        <v>3332</v>
      </c>
      <c r="H1195" s="23">
        <f t="shared" si="47"/>
        <v>3</v>
      </c>
      <c r="I1195" s="23"/>
      <c r="J1195" s="23">
        <v>0</v>
      </c>
      <c r="K1195" s="23">
        <v>0</v>
      </c>
      <c r="L1195" s="76">
        <v>72548</v>
      </c>
      <c r="M1195" s="8"/>
      <c r="N1195" s="82">
        <v>41912</v>
      </c>
      <c r="O1195" s="82">
        <v>41918</v>
      </c>
      <c r="P1195" s="27">
        <f t="shared" si="49"/>
        <v>41920</v>
      </c>
      <c r="Q1195" s="42">
        <f t="shared" si="48"/>
        <v>2</v>
      </c>
      <c r="R1195" s="8" t="s">
        <v>4765</v>
      </c>
      <c r="S1195" s="8">
        <v>3346</v>
      </c>
      <c r="T1195" s="8" t="s">
        <v>3390</v>
      </c>
      <c r="U1195" s="8" t="s">
        <v>3364</v>
      </c>
      <c r="V1195" s="8" t="s">
        <v>3390</v>
      </c>
      <c r="W1195" s="8" t="s">
        <v>4655</v>
      </c>
      <c r="X1195" s="82">
        <v>41919</v>
      </c>
      <c r="Y1195" s="1" t="s">
        <v>3336</v>
      </c>
    </row>
    <row r="1196" spans="1:25">
      <c r="A1196" s="17">
        <v>1</v>
      </c>
      <c r="B1196" s="8" t="s">
        <v>1000</v>
      </c>
      <c r="C1196" s="8" t="s">
        <v>2748</v>
      </c>
      <c r="D1196" s="8">
        <v>10955088</v>
      </c>
      <c r="E1196" s="28">
        <v>4</v>
      </c>
      <c r="F1196" s="8" t="s">
        <v>3331</v>
      </c>
      <c r="G1196" s="8" t="s">
        <v>4708</v>
      </c>
      <c r="H1196" s="23">
        <f t="shared" si="47"/>
        <v>3</v>
      </c>
      <c r="I1196" s="23"/>
      <c r="J1196" s="23">
        <v>0</v>
      </c>
      <c r="K1196" s="23">
        <v>0</v>
      </c>
      <c r="L1196" s="76">
        <v>72519</v>
      </c>
      <c r="M1196" s="8"/>
      <c r="N1196" s="82">
        <v>41912</v>
      </c>
      <c r="O1196" s="82">
        <v>41884</v>
      </c>
      <c r="P1196" s="27">
        <f t="shared" si="49"/>
        <v>41886</v>
      </c>
      <c r="Q1196" s="42">
        <f t="shared" si="48"/>
        <v>24</v>
      </c>
      <c r="R1196" s="8" t="s">
        <v>4766</v>
      </c>
      <c r="S1196" s="8">
        <v>4774</v>
      </c>
      <c r="T1196" s="8" t="s">
        <v>3358</v>
      </c>
      <c r="U1196" s="11" t="s">
        <v>3334</v>
      </c>
      <c r="V1196" s="11" t="s">
        <v>3358</v>
      </c>
      <c r="W1196" s="8" t="s">
        <v>3335</v>
      </c>
      <c r="X1196" s="82">
        <v>41915</v>
      </c>
      <c r="Y1196" s="1" t="s">
        <v>3336</v>
      </c>
    </row>
    <row r="1197" spans="1:25">
      <c r="A1197" s="17">
        <v>1</v>
      </c>
      <c r="B1197" s="8" t="s">
        <v>1001</v>
      </c>
      <c r="C1197" s="8" t="s">
        <v>2749</v>
      </c>
      <c r="D1197" s="8">
        <v>8734424</v>
      </c>
      <c r="E1197" s="28" t="s">
        <v>3319</v>
      </c>
      <c r="F1197" s="8" t="s">
        <v>3331</v>
      </c>
      <c r="G1197" s="8" t="s">
        <v>3337</v>
      </c>
      <c r="H1197" s="23">
        <f t="shared" si="47"/>
        <v>3</v>
      </c>
      <c r="I1197" s="23"/>
      <c r="J1197" s="23">
        <v>0</v>
      </c>
      <c r="K1197" s="23">
        <v>0</v>
      </c>
      <c r="L1197" s="76">
        <v>72519</v>
      </c>
      <c r="M1197" s="8"/>
      <c r="N1197" s="82">
        <v>41912</v>
      </c>
      <c r="O1197" s="82">
        <v>41914</v>
      </c>
      <c r="P1197" s="27">
        <f t="shared" si="49"/>
        <v>41916</v>
      </c>
      <c r="Q1197" s="42">
        <f t="shared" si="48"/>
        <v>7</v>
      </c>
      <c r="R1197" s="8" t="s">
        <v>4767</v>
      </c>
      <c r="S1197" s="8">
        <v>957</v>
      </c>
      <c r="T1197" s="8" t="s">
        <v>3358</v>
      </c>
      <c r="U1197" s="11" t="s">
        <v>3334</v>
      </c>
      <c r="V1197" s="11" t="s">
        <v>3358</v>
      </c>
      <c r="W1197" s="8" t="s">
        <v>3335</v>
      </c>
      <c r="X1197" s="82">
        <v>41922</v>
      </c>
      <c r="Y1197" s="1" t="s">
        <v>3336</v>
      </c>
    </row>
    <row r="1198" spans="1:25">
      <c r="A1198" s="17">
        <v>1</v>
      </c>
      <c r="B1198" s="8" t="s">
        <v>1002</v>
      </c>
      <c r="C1198" s="8" t="s">
        <v>2750</v>
      </c>
      <c r="D1198" s="8">
        <v>15433320</v>
      </c>
      <c r="E1198" s="28">
        <v>7</v>
      </c>
      <c r="F1198" s="8" t="s">
        <v>3331</v>
      </c>
      <c r="G1198" s="8" t="s">
        <v>3332</v>
      </c>
      <c r="H1198" s="23">
        <f t="shared" si="47"/>
        <v>3</v>
      </c>
      <c r="I1198" s="23"/>
      <c r="J1198" s="23">
        <v>0</v>
      </c>
      <c r="K1198" s="23">
        <v>0</v>
      </c>
      <c r="L1198" s="76">
        <v>72519</v>
      </c>
      <c r="M1198" s="8"/>
      <c r="N1198" s="82">
        <v>41912</v>
      </c>
      <c r="O1198" s="82">
        <v>41914</v>
      </c>
      <c r="P1198" s="27">
        <f t="shared" si="49"/>
        <v>41916</v>
      </c>
      <c r="Q1198" s="42">
        <f t="shared" si="48"/>
        <v>3</v>
      </c>
      <c r="R1198" s="8" t="s">
        <v>4768</v>
      </c>
      <c r="S1198" s="8">
        <v>354</v>
      </c>
      <c r="T1198" s="8" t="s">
        <v>3497</v>
      </c>
      <c r="U1198" s="8"/>
      <c r="V1198" s="8" t="s">
        <v>3497</v>
      </c>
      <c r="W1198" s="8"/>
      <c r="X1198" s="82">
        <v>41918</v>
      </c>
      <c r="Y1198" s="1" t="s">
        <v>3336</v>
      </c>
    </row>
    <row r="1199" spans="1:25">
      <c r="A1199" s="17">
        <v>1</v>
      </c>
      <c r="B1199" s="8" t="s">
        <v>1003</v>
      </c>
      <c r="C1199" s="8" t="s">
        <v>2751</v>
      </c>
      <c r="D1199" s="8">
        <v>13554196</v>
      </c>
      <c r="E1199" s="28">
        <v>6</v>
      </c>
      <c r="F1199" s="8" t="s">
        <v>3331</v>
      </c>
      <c r="G1199" s="8" t="s">
        <v>3332</v>
      </c>
      <c r="H1199" s="23">
        <f t="shared" si="47"/>
        <v>3</v>
      </c>
      <c r="I1199" s="23"/>
      <c r="J1199" s="23">
        <v>0</v>
      </c>
      <c r="K1199" s="23">
        <v>0</v>
      </c>
      <c r="L1199" s="76">
        <v>72555</v>
      </c>
      <c r="M1199" s="8"/>
      <c r="N1199" s="82">
        <v>41914</v>
      </c>
      <c r="O1199" s="82">
        <v>41919</v>
      </c>
      <c r="P1199" s="27">
        <f t="shared" si="49"/>
        <v>41921</v>
      </c>
      <c r="Q1199" s="42">
        <f t="shared" si="48"/>
        <v>5</v>
      </c>
      <c r="R1199" s="8" t="s">
        <v>4769</v>
      </c>
      <c r="S1199" s="8">
        <v>12232</v>
      </c>
      <c r="T1199" s="8" t="s">
        <v>3533</v>
      </c>
      <c r="U1199" s="1" t="s">
        <v>3462</v>
      </c>
      <c r="V1199" s="8" t="s">
        <v>3533</v>
      </c>
      <c r="W1199" s="1" t="s">
        <v>3534</v>
      </c>
      <c r="X1199" s="82">
        <v>41925</v>
      </c>
      <c r="Y1199" s="1" t="s">
        <v>3336</v>
      </c>
    </row>
    <row r="1200" spans="1:25">
      <c r="A1200" s="17">
        <v>1</v>
      </c>
      <c r="B1200" s="8" t="s">
        <v>1004</v>
      </c>
      <c r="C1200" s="8" t="s">
        <v>2752</v>
      </c>
      <c r="D1200" s="8">
        <v>10494355</v>
      </c>
      <c r="E1200" s="28">
        <v>1</v>
      </c>
      <c r="F1200" s="8" t="s">
        <v>3331</v>
      </c>
      <c r="G1200" s="8" t="s">
        <v>3332</v>
      </c>
      <c r="H1200" s="23">
        <f t="shared" si="47"/>
        <v>3</v>
      </c>
      <c r="I1200" s="23"/>
      <c r="J1200" s="23">
        <v>0</v>
      </c>
      <c r="K1200" s="23">
        <v>0</v>
      </c>
      <c r="L1200" s="76">
        <v>72526</v>
      </c>
      <c r="M1200" s="8"/>
      <c r="N1200" s="82">
        <v>41914</v>
      </c>
      <c r="O1200" s="82">
        <v>41915</v>
      </c>
      <c r="P1200" s="27">
        <f t="shared" si="49"/>
        <v>41917</v>
      </c>
      <c r="Q1200" s="42">
        <f t="shared" si="48"/>
        <v>2</v>
      </c>
      <c r="R1200" s="8" t="s">
        <v>4770</v>
      </c>
      <c r="S1200" s="8">
        <v>1731</v>
      </c>
      <c r="T1200" s="8" t="s">
        <v>3404</v>
      </c>
      <c r="U1200" s="8" t="s">
        <v>3364</v>
      </c>
      <c r="V1200" s="8" t="s">
        <v>3404</v>
      </c>
      <c r="W1200" s="8" t="s">
        <v>3335</v>
      </c>
      <c r="X1200" s="82">
        <v>41918</v>
      </c>
      <c r="Y1200" s="1" t="s">
        <v>3336</v>
      </c>
    </row>
    <row r="1201" spans="1:25">
      <c r="A1201" s="17">
        <v>1</v>
      </c>
      <c r="B1201" s="8" t="s">
        <v>1005</v>
      </c>
      <c r="C1201" s="8" t="s">
        <v>2753</v>
      </c>
      <c r="D1201" s="8">
        <v>7347534</v>
      </c>
      <c r="E1201" s="28">
        <v>1</v>
      </c>
      <c r="F1201" s="8" t="s">
        <v>3331</v>
      </c>
      <c r="G1201" s="8" t="s">
        <v>3332</v>
      </c>
      <c r="H1201" s="23">
        <f t="shared" si="47"/>
        <v>3</v>
      </c>
      <c r="I1201" s="23"/>
      <c r="J1201" s="23">
        <v>0</v>
      </c>
      <c r="K1201" s="23">
        <v>0</v>
      </c>
      <c r="L1201" s="76">
        <v>72526</v>
      </c>
      <c r="M1201" s="8"/>
      <c r="N1201" s="82">
        <v>41914</v>
      </c>
      <c r="O1201" s="82">
        <v>41915</v>
      </c>
      <c r="P1201" s="27">
        <f t="shared" si="49"/>
        <v>41917</v>
      </c>
      <c r="Q1201" s="42">
        <f t="shared" si="48"/>
        <v>3</v>
      </c>
      <c r="R1201" s="8" t="s">
        <v>4771</v>
      </c>
      <c r="S1201" s="8">
        <v>908</v>
      </c>
      <c r="T1201" s="8" t="s">
        <v>3358</v>
      </c>
      <c r="U1201" s="11" t="s">
        <v>3334</v>
      </c>
      <c r="V1201" s="11" t="s">
        <v>3358</v>
      </c>
      <c r="W1201" s="8" t="s">
        <v>3335</v>
      </c>
      <c r="X1201" s="82">
        <v>41919</v>
      </c>
      <c r="Y1201" s="1" t="s">
        <v>3336</v>
      </c>
    </row>
    <row r="1202" spans="1:25">
      <c r="A1202" s="17">
        <v>1</v>
      </c>
      <c r="B1202" s="8" t="s">
        <v>1006</v>
      </c>
      <c r="C1202" s="8" t="s">
        <v>2754</v>
      </c>
      <c r="D1202" s="8">
        <v>13713694</v>
      </c>
      <c r="E1202" s="28">
        <v>5</v>
      </c>
      <c r="F1202" s="8" t="s">
        <v>3331</v>
      </c>
      <c r="G1202" s="8" t="s">
        <v>3332</v>
      </c>
      <c r="H1202" s="23">
        <f t="shared" si="47"/>
        <v>3</v>
      </c>
      <c r="I1202" s="23"/>
      <c r="J1202" s="23">
        <v>0</v>
      </c>
      <c r="K1202" s="23">
        <v>0</v>
      </c>
      <c r="L1202" s="76">
        <v>72555</v>
      </c>
      <c r="M1202" s="8"/>
      <c r="N1202" s="82">
        <v>41914</v>
      </c>
      <c r="O1202" s="82">
        <v>41919</v>
      </c>
      <c r="P1202" s="27">
        <f t="shared" si="49"/>
        <v>41921</v>
      </c>
      <c r="Q1202" s="42">
        <f t="shared" si="48"/>
        <v>3</v>
      </c>
      <c r="R1202" s="8" t="s">
        <v>4772</v>
      </c>
      <c r="S1202" s="8">
        <v>6818</v>
      </c>
      <c r="T1202" s="8" t="s">
        <v>3363</v>
      </c>
      <c r="U1202" s="8" t="s">
        <v>3354</v>
      </c>
      <c r="V1202" s="8" t="s">
        <v>3363</v>
      </c>
      <c r="W1202" s="8" t="s">
        <v>3366</v>
      </c>
      <c r="X1202" s="82">
        <v>41921</v>
      </c>
      <c r="Y1202" s="1" t="s">
        <v>3336</v>
      </c>
    </row>
    <row r="1203" spans="1:25">
      <c r="A1203" s="17">
        <v>1</v>
      </c>
      <c r="B1203" s="8" t="s">
        <v>1007</v>
      </c>
      <c r="C1203" s="8" t="s">
        <v>2755</v>
      </c>
      <c r="D1203" s="8">
        <v>8598070</v>
      </c>
      <c r="E1203" s="28" t="s">
        <v>3319</v>
      </c>
      <c r="F1203" s="8" t="s">
        <v>3331</v>
      </c>
      <c r="G1203" s="8" t="s">
        <v>3332</v>
      </c>
      <c r="H1203" s="23">
        <f t="shared" si="47"/>
        <v>3</v>
      </c>
      <c r="I1203" s="23"/>
      <c r="J1203" s="23">
        <v>0</v>
      </c>
      <c r="K1203" s="23">
        <v>0</v>
      </c>
      <c r="L1203" s="76">
        <v>72588</v>
      </c>
      <c r="M1203" s="8"/>
      <c r="N1203" s="82">
        <v>41915</v>
      </c>
      <c r="O1203" s="82">
        <v>41922</v>
      </c>
      <c r="P1203" s="27">
        <f t="shared" si="49"/>
        <v>41924</v>
      </c>
      <c r="Q1203" s="42">
        <f t="shared" si="48"/>
        <v>1</v>
      </c>
      <c r="R1203" s="8" t="s">
        <v>4773</v>
      </c>
      <c r="S1203" s="8">
        <v>4621</v>
      </c>
      <c r="T1203" s="8" t="s">
        <v>3636</v>
      </c>
      <c r="U1203" s="8" t="s">
        <v>3636</v>
      </c>
      <c r="V1203" s="8" t="s">
        <v>3636</v>
      </c>
      <c r="W1203" s="8"/>
      <c r="X1203" s="82">
        <v>41922</v>
      </c>
      <c r="Y1203" s="1" t="s">
        <v>3336</v>
      </c>
    </row>
    <row r="1204" spans="1:25">
      <c r="A1204" s="17">
        <v>1</v>
      </c>
      <c r="B1204" s="8" t="s">
        <v>1008</v>
      </c>
      <c r="C1204" s="8" t="s">
        <v>2756</v>
      </c>
      <c r="D1204" s="8">
        <v>8181819</v>
      </c>
      <c r="E1204" s="28">
        <v>3</v>
      </c>
      <c r="F1204" s="8" t="s">
        <v>3331</v>
      </c>
      <c r="G1204" s="8" t="s">
        <v>3332</v>
      </c>
      <c r="H1204" s="23">
        <f t="shared" si="47"/>
        <v>3</v>
      </c>
      <c r="I1204" s="23"/>
      <c r="J1204" s="23">
        <v>0</v>
      </c>
      <c r="K1204" s="23">
        <v>0</v>
      </c>
      <c r="L1204" s="76">
        <v>72548</v>
      </c>
      <c r="M1204" s="8"/>
      <c r="N1204" s="82">
        <v>41915</v>
      </c>
      <c r="O1204" s="82">
        <v>41918</v>
      </c>
      <c r="P1204" s="27">
        <f t="shared" si="49"/>
        <v>41920</v>
      </c>
      <c r="Q1204" s="42">
        <f t="shared" si="48"/>
        <v>5</v>
      </c>
      <c r="R1204" s="8" t="s">
        <v>4774</v>
      </c>
      <c r="S1204" s="8">
        <v>1411</v>
      </c>
      <c r="T1204" s="8" t="s">
        <v>3358</v>
      </c>
      <c r="U1204" s="11" t="s">
        <v>3334</v>
      </c>
      <c r="V1204" s="11" t="s">
        <v>3358</v>
      </c>
      <c r="W1204" s="8" t="s">
        <v>3335</v>
      </c>
      <c r="X1204" s="82">
        <v>41922</v>
      </c>
      <c r="Y1204" s="1" t="s">
        <v>3336</v>
      </c>
    </row>
    <row r="1205" spans="1:25">
      <c r="A1205" s="17">
        <v>1</v>
      </c>
      <c r="B1205" s="8" t="s">
        <v>1009</v>
      </c>
      <c r="C1205" s="8" t="s">
        <v>2724</v>
      </c>
      <c r="D1205" s="8">
        <v>16007554</v>
      </c>
      <c r="E1205" s="28">
        <v>6</v>
      </c>
      <c r="F1205" s="8" t="s">
        <v>3331</v>
      </c>
      <c r="G1205" s="8" t="s">
        <v>3332</v>
      </c>
      <c r="H1205" s="23">
        <v>3</v>
      </c>
      <c r="I1205" s="23"/>
      <c r="J1205" s="23">
        <v>0</v>
      </c>
      <c r="K1205" s="23">
        <v>0</v>
      </c>
      <c r="L1205" s="76">
        <v>72497</v>
      </c>
      <c r="M1205" s="82">
        <v>41911</v>
      </c>
      <c r="N1205" s="82">
        <v>41899</v>
      </c>
      <c r="O1205" s="27">
        <v>41913</v>
      </c>
      <c r="P1205" s="27">
        <f t="shared" si="49"/>
        <v>41915</v>
      </c>
      <c r="Q1205" s="42">
        <f t="shared" si="48"/>
        <v>-3</v>
      </c>
      <c r="R1205" s="8" t="s">
        <v>4775</v>
      </c>
      <c r="S1205" s="8">
        <v>1051</v>
      </c>
      <c r="T1205" s="8" t="s">
        <v>3461</v>
      </c>
      <c r="U1205" s="1" t="s">
        <v>3462</v>
      </c>
      <c r="V1205" s="8" t="s">
        <v>3461</v>
      </c>
      <c r="W1205" s="1" t="s">
        <v>3350</v>
      </c>
      <c r="X1205" s="82">
        <v>41911</v>
      </c>
      <c r="Y1205" s="1" t="s">
        <v>3336</v>
      </c>
    </row>
    <row r="1206" spans="1:25">
      <c r="A1206" s="17">
        <v>1</v>
      </c>
      <c r="B1206" s="8" t="s">
        <v>1010</v>
      </c>
      <c r="C1206" s="8" t="s">
        <v>2757</v>
      </c>
      <c r="D1206" s="8">
        <v>13083926</v>
      </c>
      <c r="E1206" s="28">
        <v>6</v>
      </c>
      <c r="F1206" s="8" t="s">
        <v>3331</v>
      </c>
      <c r="G1206" s="8" t="s">
        <v>3332</v>
      </c>
      <c r="H1206" s="23">
        <f t="shared" si="47"/>
        <v>3</v>
      </c>
      <c r="I1206" s="23"/>
      <c r="J1206" s="23">
        <v>0</v>
      </c>
      <c r="K1206" s="23">
        <v>0</v>
      </c>
      <c r="L1206" s="76">
        <v>72562</v>
      </c>
      <c r="M1206" s="8"/>
      <c r="N1206" s="82">
        <v>41915</v>
      </c>
      <c r="O1206" s="82">
        <v>41920</v>
      </c>
      <c r="P1206" s="27">
        <f t="shared" si="49"/>
        <v>41922</v>
      </c>
      <c r="Q1206" s="42">
        <f t="shared" si="48"/>
        <v>2</v>
      </c>
      <c r="R1206" s="8" t="s">
        <v>4776</v>
      </c>
      <c r="S1206" s="8">
        <v>2264</v>
      </c>
      <c r="T1206" s="8" t="s">
        <v>3363</v>
      </c>
      <c r="U1206" s="8" t="s">
        <v>4777</v>
      </c>
      <c r="V1206" s="8" t="s">
        <v>3363</v>
      </c>
      <c r="W1206" s="8" t="s">
        <v>3366</v>
      </c>
      <c r="X1206" s="82">
        <v>41921</v>
      </c>
      <c r="Y1206" s="1" t="s">
        <v>3336</v>
      </c>
    </row>
    <row r="1207" spans="1:25">
      <c r="A1207" s="17">
        <v>1</v>
      </c>
      <c r="B1207" s="8" t="s">
        <v>1011</v>
      </c>
      <c r="C1207" s="8" t="s">
        <v>2758</v>
      </c>
      <c r="D1207" s="8">
        <v>6499507</v>
      </c>
      <c r="E1207" s="28">
        <v>3</v>
      </c>
      <c r="F1207" s="8" t="s">
        <v>3331</v>
      </c>
      <c r="G1207" s="8" t="s">
        <v>3332</v>
      </c>
      <c r="H1207" s="23">
        <f t="shared" si="47"/>
        <v>3</v>
      </c>
      <c r="I1207" s="23"/>
      <c r="J1207" s="23">
        <v>0</v>
      </c>
      <c r="K1207" s="23">
        <v>0</v>
      </c>
      <c r="L1207" s="76">
        <v>72562</v>
      </c>
      <c r="M1207" s="8"/>
      <c r="N1207" s="82">
        <v>41915</v>
      </c>
      <c r="O1207" s="82">
        <v>41920</v>
      </c>
      <c r="P1207" s="27">
        <f t="shared" si="49"/>
        <v>41922</v>
      </c>
      <c r="Q1207" s="42">
        <f t="shared" si="48"/>
        <v>3</v>
      </c>
      <c r="R1207" s="8" t="s">
        <v>4778</v>
      </c>
      <c r="S1207" s="8">
        <v>1341</v>
      </c>
      <c r="T1207" s="8" t="s">
        <v>4435</v>
      </c>
      <c r="U1207" s="8"/>
      <c r="V1207" s="8" t="s">
        <v>3461</v>
      </c>
      <c r="W1207" s="8"/>
      <c r="X1207" s="82">
        <v>41922</v>
      </c>
      <c r="Y1207" s="1" t="s">
        <v>3336</v>
      </c>
    </row>
    <row r="1208" spans="1:25">
      <c r="A1208" s="17">
        <v>1</v>
      </c>
      <c r="B1208" s="8" t="s">
        <v>1012</v>
      </c>
      <c r="C1208" s="8" t="s">
        <v>2759</v>
      </c>
      <c r="D1208" s="8">
        <v>8786149</v>
      </c>
      <c r="E1208" s="28" t="s">
        <v>3319</v>
      </c>
      <c r="F1208" s="8" t="s">
        <v>3331</v>
      </c>
      <c r="G1208" s="8" t="s">
        <v>3332</v>
      </c>
      <c r="H1208" s="23">
        <f t="shared" ref="H1208:H1271" si="50">3+J1208</f>
        <v>3</v>
      </c>
      <c r="I1208" s="23"/>
      <c r="J1208" s="23">
        <v>0</v>
      </c>
      <c r="K1208" s="23">
        <v>1.1000000000000001</v>
      </c>
      <c r="L1208" s="76">
        <v>72548</v>
      </c>
      <c r="M1208" s="8"/>
      <c r="N1208" s="82">
        <v>41915</v>
      </c>
      <c r="O1208" s="82">
        <v>41918</v>
      </c>
      <c r="P1208" s="27">
        <f t="shared" si="49"/>
        <v>41920</v>
      </c>
      <c r="Q1208" s="42">
        <f t="shared" si="48"/>
        <v>3</v>
      </c>
      <c r="R1208" s="8" t="s">
        <v>4779</v>
      </c>
      <c r="S1208" s="8">
        <v>8110</v>
      </c>
      <c r="T1208" s="8" t="s">
        <v>3390</v>
      </c>
      <c r="U1208" s="8" t="s">
        <v>3364</v>
      </c>
      <c r="V1208" s="8" t="s">
        <v>4654</v>
      </c>
      <c r="W1208" s="8" t="s">
        <v>4437</v>
      </c>
      <c r="X1208" s="82">
        <v>41920</v>
      </c>
      <c r="Y1208" s="1" t="s">
        <v>3336</v>
      </c>
    </row>
    <row r="1209" spans="1:25">
      <c r="A1209" s="17">
        <v>1</v>
      </c>
      <c r="B1209" s="8" t="s">
        <v>1013</v>
      </c>
      <c r="C1209" s="8" t="s">
        <v>2760</v>
      </c>
      <c r="D1209" s="8">
        <v>698185</v>
      </c>
      <c r="E1209" s="28" t="s">
        <v>3319</v>
      </c>
      <c r="F1209" s="8" t="s">
        <v>3331</v>
      </c>
      <c r="G1209" s="8" t="s">
        <v>3332</v>
      </c>
      <c r="H1209" s="23">
        <f t="shared" si="50"/>
        <v>3</v>
      </c>
      <c r="I1209" s="23"/>
      <c r="J1209" s="23">
        <v>0</v>
      </c>
      <c r="K1209" s="23">
        <v>0</v>
      </c>
      <c r="L1209" s="76">
        <v>72555</v>
      </c>
      <c r="M1209" s="8"/>
      <c r="N1209" s="82">
        <v>41918</v>
      </c>
      <c r="O1209" s="82">
        <v>41919</v>
      </c>
      <c r="P1209" s="27">
        <f t="shared" si="49"/>
        <v>41921</v>
      </c>
      <c r="Q1209" s="42">
        <f t="shared" si="48"/>
        <v>3</v>
      </c>
      <c r="R1209" s="8" t="s">
        <v>4780</v>
      </c>
      <c r="S1209" s="8">
        <v>4974</v>
      </c>
      <c r="T1209" s="8" t="s">
        <v>3541</v>
      </c>
      <c r="U1209" s="8" t="s">
        <v>4439</v>
      </c>
      <c r="V1209" s="8" t="s">
        <v>3541</v>
      </c>
      <c r="W1209" s="8"/>
      <c r="X1209" s="82">
        <v>41921</v>
      </c>
      <c r="Y1209" s="1" t="s">
        <v>3336</v>
      </c>
    </row>
    <row r="1210" spans="1:25">
      <c r="A1210" s="17">
        <v>1</v>
      </c>
      <c r="B1210" s="8" t="s">
        <v>1014</v>
      </c>
      <c r="C1210" s="8" t="s">
        <v>2761</v>
      </c>
      <c r="D1210" s="8">
        <v>6522955</v>
      </c>
      <c r="E1210" s="28">
        <v>2</v>
      </c>
      <c r="F1210" s="8" t="s">
        <v>3331</v>
      </c>
      <c r="G1210" s="8" t="s">
        <v>3332</v>
      </c>
      <c r="H1210" s="23">
        <f t="shared" si="50"/>
        <v>3</v>
      </c>
      <c r="I1210" s="23"/>
      <c r="J1210" s="23">
        <v>0</v>
      </c>
      <c r="K1210" s="23">
        <v>0</v>
      </c>
      <c r="L1210" s="76">
        <v>72588</v>
      </c>
      <c r="M1210" s="8"/>
      <c r="N1210" s="82">
        <v>41918</v>
      </c>
      <c r="O1210" s="82">
        <v>41922</v>
      </c>
      <c r="P1210" s="27">
        <f t="shared" si="49"/>
        <v>41924</v>
      </c>
      <c r="Q1210" s="42">
        <f t="shared" si="48"/>
        <v>3</v>
      </c>
      <c r="R1210" s="8" t="s">
        <v>4781</v>
      </c>
      <c r="S1210" s="8">
        <v>699</v>
      </c>
      <c r="T1210" s="53" t="s">
        <v>3377</v>
      </c>
      <c r="U1210" s="11" t="s">
        <v>3334</v>
      </c>
      <c r="V1210" s="53" t="s">
        <v>3377</v>
      </c>
      <c r="W1210" s="1" t="s">
        <v>3378</v>
      </c>
      <c r="X1210" s="82">
        <v>41926</v>
      </c>
      <c r="Y1210" s="1" t="s">
        <v>3336</v>
      </c>
    </row>
    <row r="1211" spans="1:25">
      <c r="A1211" s="17">
        <v>1</v>
      </c>
      <c r="B1211" s="8" t="s">
        <v>1015</v>
      </c>
      <c r="C1211" s="8" t="s">
        <v>2762</v>
      </c>
      <c r="D1211" s="8">
        <v>14604564</v>
      </c>
      <c r="E1211" s="28">
        <v>2</v>
      </c>
      <c r="F1211" s="8" t="s">
        <v>3331</v>
      </c>
      <c r="G1211" s="8" t="s">
        <v>3337</v>
      </c>
      <c r="H1211" s="23">
        <f t="shared" si="50"/>
        <v>3</v>
      </c>
      <c r="I1211" s="23"/>
      <c r="J1211" s="23">
        <v>0</v>
      </c>
      <c r="K1211" s="23">
        <v>0</v>
      </c>
      <c r="L1211" s="76">
        <v>72644</v>
      </c>
      <c r="M1211" s="8"/>
      <c r="N1211" s="82">
        <v>41918</v>
      </c>
      <c r="O1211" s="82">
        <v>41925</v>
      </c>
      <c r="P1211" s="27">
        <f t="shared" si="49"/>
        <v>41927</v>
      </c>
      <c r="Q1211" s="42">
        <f t="shared" si="48"/>
        <v>2</v>
      </c>
      <c r="R1211" s="8" t="s">
        <v>4782</v>
      </c>
      <c r="S1211" s="8">
        <v>4304</v>
      </c>
      <c r="T1211" s="8" t="s">
        <v>3358</v>
      </c>
      <c r="U1211" s="11" t="s">
        <v>3334</v>
      </c>
      <c r="V1211" s="11" t="s">
        <v>3358</v>
      </c>
      <c r="W1211" s="8" t="s">
        <v>3335</v>
      </c>
      <c r="X1211" s="82">
        <v>41926</v>
      </c>
      <c r="Y1211" s="1" t="s">
        <v>3336</v>
      </c>
    </row>
    <row r="1212" spans="1:25">
      <c r="A1212" s="17">
        <v>1</v>
      </c>
      <c r="B1212" s="8" t="s">
        <v>1016</v>
      </c>
      <c r="C1212" s="8" t="s">
        <v>2763</v>
      </c>
      <c r="D1212" s="8">
        <v>13252382</v>
      </c>
      <c r="E1212" s="28">
        <v>7</v>
      </c>
      <c r="F1212" s="8" t="s">
        <v>3331</v>
      </c>
      <c r="G1212" s="8" t="s">
        <v>3337</v>
      </c>
      <c r="H1212" s="23">
        <f t="shared" si="50"/>
        <v>3</v>
      </c>
      <c r="I1212" s="23"/>
      <c r="J1212" s="23">
        <v>0</v>
      </c>
      <c r="K1212" s="23">
        <v>0</v>
      </c>
      <c r="L1212" s="76">
        <v>72569</v>
      </c>
      <c r="M1212" s="8"/>
      <c r="N1212" s="82">
        <v>41919</v>
      </c>
      <c r="O1212" s="82">
        <v>41921</v>
      </c>
      <c r="P1212" s="27">
        <f t="shared" si="49"/>
        <v>41923</v>
      </c>
      <c r="Q1212" s="42">
        <f t="shared" si="48"/>
        <v>4</v>
      </c>
      <c r="R1212" s="8" t="s">
        <v>4783</v>
      </c>
      <c r="S1212" s="8">
        <v>960</v>
      </c>
      <c r="T1212" s="8" t="s">
        <v>3358</v>
      </c>
      <c r="U1212" s="11" t="s">
        <v>3334</v>
      </c>
      <c r="V1212" s="11" t="s">
        <v>3358</v>
      </c>
      <c r="W1212" s="8" t="s">
        <v>3335</v>
      </c>
      <c r="X1212" s="82">
        <v>41926</v>
      </c>
      <c r="Y1212" s="1" t="s">
        <v>3336</v>
      </c>
    </row>
    <row r="1213" spans="1:25">
      <c r="A1213" s="17">
        <v>1</v>
      </c>
      <c r="B1213" s="8" t="s">
        <v>1017</v>
      </c>
      <c r="C1213" s="8" t="s">
        <v>2764</v>
      </c>
      <c r="D1213" s="8">
        <v>11833466</v>
      </c>
      <c r="E1213" s="28">
        <v>3</v>
      </c>
      <c r="F1213" s="8" t="s">
        <v>3331</v>
      </c>
      <c r="G1213" s="8" t="s">
        <v>3337</v>
      </c>
      <c r="H1213" s="23">
        <f t="shared" si="50"/>
        <v>3</v>
      </c>
      <c r="I1213" s="23"/>
      <c r="J1213" s="23">
        <v>0</v>
      </c>
      <c r="K1213" s="23">
        <v>0</v>
      </c>
      <c r="L1213" s="76">
        <v>72644</v>
      </c>
      <c r="M1213" s="8"/>
      <c r="N1213" s="82">
        <v>41919</v>
      </c>
      <c r="O1213" s="82">
        <v>41925</v>
      </c>
      <c r="P1213" s="27">
        <f t="shared" si="49"/>
        <v>41927</v>
      </c>
      <c r="Q1213" s="42">
        <f t="shared" si="48"/>
        <v>2</v>
      </c>
      <c r="R1213" s="8" t="s">
        <v>4784</v>
      </c>
      <c r="S1213" s="8">
        <v>2779</v>
      </c>
      <c r="T1213" s="8" t="s">
        <v>3404</v>
      </c>
      <c r="U1213" s="8" t="s">
        <v>3364</v>
      </c>
      <c r="V1213" s="8" t="s">
        <v>3404</v>
      </c>
      <c r="W1213" s="8" t="s">
        <v>3335</v>
      </c>
      <c r="X1213" s="82">
        <v>41926</v>
      </c>
      <c r="Y1213" s="1" t="s">
        <v>3336</v>
      </c>
    </row>
    <row r="1214" spans="1:25">
      <c r="A1214" s="17">
        <v>1</v>
      </c>
      <c r="B1214" s="8" t="s">
        <v>1018</v>
      </c>
      <c r="C1214" s="8" t="s">
        <v>2765</v>
      </c>
      <c r="D1214" s="8">
        <v>15778942</v>
      </c>
      <c r="E1214" s="28">
        <v>2</v>
      </c>
      <c r="F1214" s="8" t="s">
        <v>3331</v>
      </c>
      <c r="G1214" s="8" t="s">
        <v>3381</v>
      </c>
      <c r="H1214" s="23">
        <f t="shared" si="50"/>
        <v>3</v>
      </c>
      <c r="I1214" s="23"/>
      <c r="J1214" s="23">
        <v>0</v>
      </c>
      <c r="K1214" s="23">
        <v>0</v>
      </c>
      <c r="L1214" s="76">
        <v>72588</v>
      </c>
      <c r="M1214" s="8"/>
      <c r="N1214" s="82">
        <v>41919</v>
      </c>
      <c r="O1214" s="82">
        <v>41922</v>
      </c>
      <c r="P1214" s="27">
        <f t="shared" si="49"/>
        <v>41924</v>
      </c>
      <c r="Q1214" s="42">
        <f t="shared" si="48"/>
        <v>3</v>
      </c>
      <c r="R1214" s="8" t="s">
        <v>4785</v>
      </c>
      <c r="S1214" s="8">
        <v>6</v>
      </c>
      <c r="T1214" s="8" t="s">
        <v>3920</v>
      </c>
      <c r="U1214" s="8" t="s">
        <v>3920</v>
      </c>
      <c r="V1214" s="8" t="s">
        <v>3920</v>
      </c>
      <c r="W1214" s="8"/>
      <c r="X1214" s="82">
        <v>41926</v>
      </c>
      <c r="Y1214" s="1" t="s">
        <v>3336</v>
      </c>
    </row>
    <row r="1215" spans="1:25">
      <c r="A1215" s="17">
        <v>1</v>
      </c>
      <c r="B1215" s="8" t="s">
        <v>1019</v>
      </c>
      <c r="C1215" s="8" t="s">
        <v>2766</v>
      </c>
      <c r="D1215" s="8">
        <v>6128691</v>
      </c>
      <c r="E1215" s="28">
        <v>8</v>
      </c>
      <c r="F1215" s="8" t="s">
        <v>3331</v>
      </c>
      <c r="G1215" s="8" t="s">
        <v>3332</v>
      </c>
      <c r="H1215" s="23">
        <f t="shared" si="50"/>
        <v>3</v>
      </c>
      <c r="I1215" s="23"/>
      <c r="J1215" s="23">
        <v>0</v>
      </c>
      <c r="K1215" s="23">
        <v>0</v>
      </c>
      <c r="L1215" s="76">
        <v>72588</v>
      </c>
      <c r="M1215" s="8"/>
      <c r="N1215" s="82">
        <v>41919</v>
      </c>
      <c r="O1215" s="82">
        <v>41922</v>
      </c>
      <c r="P1215" s="27">
        <f t="shared" si="49"/>
        <v>41924</v>
      </c>
      <c r="Q1215" s="42">
        <f t="shared" si="48"/>
        <v>2</v>
      </c>
      <c r="R1215" s="8" t="s">
        <v>4786</v>
      </c>
      <c r="S1215" s="8">
        <v>2726</v>
      </c>
      <c r="T1215" s="8" t="s">
        <v>4602</v>
      </c>
      <c r="U1215" s="1" t="s">
        <v>3431</v>
      </c>
      <c r="V1215" s="8" t="s">
        <v>4602</v>
      </c>
      <c r="W1215" s="1" t="s">
        <v>3432</v>
      </c>
      <c r="X1215" s="82">
        <v>41925</v>
      </c>
      <c r="Y1215" s="1" t="s">
        <v>3336</v>
      </c>
    </row>
    <row r="1216" spans="1:25">
      <c r="A1216" s="17">
        <v>1</v>
      </c>
      <c r="B1216" s="8" t="s">
        <v>1020</v>
      </c>
      <c r="C1216" s="8" t="s">
        <v>2767</v>
      </c>
      <c r="D1216" s="8">
        <v>15429451</v>
      </c>
      <c r="E1216" s="28">
        <v>1</v>
      </c>
      <c r="F1216" s="8" t="s">
        <v>3331</v>
      </c>
      <c r="G1216" s="8" t="s">
        <v>3332</v>
      </c>
      <c r="H1216" s="23">
        <f t="shared" si="50"/>
        <v>3</v>
      </c>
      <c r="I1216" s="23"/>
      <c r="J1216" s="23">
        <v>0</v>
      </c>
      <c r="K1216" s="23">
        <v>0</v>
      </c>
      <c r="L1216" s="76">
        <v>72644</v>
      </c>
      <c r="M1216" s="8"/>
      <c r="N1216" s="82">
        <v>41919</v>
      </c>
      <c r="O1216" s="82">
        <v>41925</v>
      </c>
      <c r="P1216" s="27">
        <f t="shared" si="49"/>
        <v>41927</v>
      </c>
      <c r="Q1216" s="42">
        <f t="shared" si="48"/>
        <v>4</v>
      </c>
      <c r="R1216" s="8" t="s">
        <v>4787</v>
      </c>
      <c r="S1216" s="8">
        <v>9565</v>
      </c>
      <c r="T1216" s="8" t="s">
        <v>3605</v>
      </c>
      <c r="U1216" s="8"/>
      <c r="V1216" s="8" t="s">
        <v>3605</v>
      </c>
      <c r="W1216" s="8"/>
      <c r="X1216" s="82">
        <v>41928</v>
      </c>
      <c r="Y1216" s="1" t="s">
        <v>3336</v>
      </c>
    </row>
    <row r="1217" spans="1:25">
      <c r="A1217" s="17">
        <v>1</v>
      </c>
      <c r="B1217" s="8" t="s">
        <v>1021</v>
      </c>
      <c r="C1217" s="8" t="s">
        <v>2768</v>
      </c>
      <c r="D1217" s="8">
        <v>12664225</v>
      </c>
      <c r="E1217" s="28">
        <v>4</v>
      </c>
      <c r="F1217" s="8" t="s">
        <v>3331</v>
      </c>
      <c r="G1217" s="8" t="s">
        <v>3332</v>
      </c>
      <c r="H1217" s="23">
        <f t="shared" si="50"/>
        <v>3</v>
      </c>
      <c r="I1217" s="23"/>
      <c r="J1217" s="23">
        <v>0</v>
      </c>
      <c r="K1217" s="23">
        <v>0</v>
      </c>
      <c r="L1217" s="76">
        <v>72644</v>
      </c>
      <c r="M1217" s="8"/>
      <c r="N1217" s="82">
        <v>41920</v>
      </c>
      <c r="O1217" s="82">
        <v>41925</v>
      </c>
      <c r="P1217" s="27">
        <f t="shared" si="49"/>
        <v>41927</v>
      </c>
      <c r="Q1217" s="42">
        <f t="shared" si="48"/>
        <v>3</v>
      </c>
      <c r="R1217" s="8" t="s">
        <v>4788</v>
      </c>
      <c r="S1217" s="8">
        <v>5879</v>
      </c>
      <c r="T1217" s="8" t="s">
        <v>3363</v>
      </c>
      <c r="U1217" s="8" t="s">
        <v>3364</v>
      </c>
      <c r="V1217" s="8" t="s">
        <v>3363</v>
      </c>
      <c r="W1217" s="8" t="s">
        <v>3366</v>
      </c>
      <c r="X1217" s="82">
        <v>41927</v>
      </c>
      <c r="Y1217" s="1" t="s">
        <v>3336</v>
      </c>
    </row>
    <row r="1218" spans="1:25">
      <c r="A1218" s="17">
        <v>1</v>
      </c>
      <c r="B1218" s="8" t="s">
        <v>1022</v>
      </c>
      <c r="C1218" s="8" t="s">
        <v>2769</v>
      </c>
      <c r="D1218" s="8">
        <v>13702228</v>
      </c>
      <c r="E1218" s="28">
        <v>1</v>
      </c>
      <c r="F1218" s="8" t="s">
        <v>3331</v>
      </c>
      <c r="G1218" s="8" t="s">
        <v>3332</v>
      </c>
      <c r="H1218" s="23">
        <v>2</v>
      </c>
      <c r="I1218" s="23"/>
      <c r="J1218" s="23">
        <v>0</v>
      </c>
      <c r="K1218" s="23">
        <v>0</v>
      </c>
      <c r="L1218" s="76">
        <v>72663</v>
      </c>
      <c r="M1218" s="8"/>
      <c r="N1218" s="82">
        <v>41920</v>
      </c>
      <c r="O1218" s="82">
        <v>41926</v>
      </c>
      <c r="P1218" s="27">
        <f t="shared" si="49"/>
        <v>41928</v>
      </c>
      <c r="Q1218" s="42">
        <f t="shared" si="48"/>
        <v>2</v>
      </c>
      <c r="R1218" s="8" t="s">
        <v>4789</v>
      </c>
      <c r="S1218" s="8">
        <v>6095</v>
      </c>
      <c r="T1218" s="8" t="s">
        <v>3363</v>
      </c>
      <c r="U1218" s="8" t="s">
        <v>3364</v>
      </c>
      <c r="V1218" s="8" t="s">
        <v>3363</v>
      </c>
      <c r="W1218" s="8" t="s">
        <v>3366</v>
      </c>
      <c r="X1218" s="82">
        <v>41927</v>
      </c>
      <c r="Y1218" s="1" t="s">
        <v>3336</v>
      </c>
    </row>
    <row r="1219" spans="1:25">
      <c r="A1219" s="17">
        <v>1</v>
      </c>
      <c r="B1219" s="8" t="s">
        <v>1023</v>
      </c>
      <c r="C1219" s="8" t="s">
        <v>2770</v>
      </c>
      <c r="D1219" s="8">
        <v>15637194</v>
      </c>
      <c r="E1219" s="28">
        <v>7</v>
      </c>
      <c r="F1219" s="8" t="s">
        <v>3331</v>
      </c>
      <c r="G1219" s="8" t="s">
        <v>3332</v>
      </c>
      <c r="H1219" s="23">
        <f t="shared" si="50"/>
        <v>3</v>
      </c>
      <c r="I1219" s="23"/>
      <c r="J1219" s="23">
        <v>0</v>
      </c>
      <c r="K1219" s="23">
        <v>0</v>
      </c>
      <c r="L1219" s="76">
        <v>72663</v>
      </c>
      <c r="M1219" s="8"/>
      <c r="N1219" s="82">
        <v>41920</v>
      </c>
      <c r="O1219" s="82">
        <v>41926</v>
      </c>
      <c r="P1219" s="27">
        <f t="shared" si="49"/>
        <v>41928</v>
      </c>
      <c r="Q1219" s="42">
        <f t="shared" si="48"/>
        <v>2</v>
      </c>
      <c r="R1219" s="8" t="s">
        <v>4790</v>
      </c>
      <c r="S1219" s="8">
        <v>920</v>
      </c>
      <c r="T1219" s="8" t="s">
        <v>3365</v>
      </c>
      <c r="U1219" s="11" t="s">
        <v>3334</v>
      </c>
      <c r="V1219" s="8" t="s">
        <v>3365</v>
      </c>
      <c r="W1219" s="8" t="s">
        <v>3366</v>
      </c>
      <c r="X1219" s="82">
        <v>41927</v>
      </c>
      <c r="Y1219" s="1" t="s">
        <v>3336</v>
      </c>
    </row>
    <row r="1220" spans="1:25">
      <c r="A1220" s="17">
        <v>1</v>
      </c>
      <c r="B1220" s="8" t="s">
        <v>1024</v>
      </c>
      <c r="C1220" s="8" t="s">
        <v>2771</v>
      </c>
      <c r="D1220" s="8">
        <v>6691823</v>
      </c>
      <c r="E1220" s="28">
        <v>8</v>
      </c>
      <c r="F1220" s="8" t="s">
        <v>3331</v>
      </c>
      <c r="G1220" s="8" t="s">
        <v>3332</v>
      </c>
      <c r="H1220" s="23">
        <f t="shared" si="50"/>
        <v>3</v>
      </c>
      <c r="I1220" s="23"/>
      <c r="J1220" s="23">
        <v>0</v>
      </c>
      <c r="K1220" s="23">
        <v>0</v>
      </c>
      <c r="L1220" s="76">
        <v>72588</v>
      </c>
      <c r="M1220" s="8"/>
      <c r="N1220" s="82">
        <v>41920</v>
      </c>
      <c r="O1220" s="82">
        <v>41922</v>
      </c>
      <c r="P1220" s="27">
        <f t="shared" si="49"/>
        <v>41924</v>
      </c>
      <c r="Q1220" s="42">
        <f t="shared" si="48"/>
        <v>3</v>
      </c>
      <c r="R1220" s="8" t="s">
        <v>4791</v>
      </c>
      <c r="S1220" s="8">
        <v>9241</v>
      </c>
      <c r="T1220" s="8" t="s">
        <v>3404</v>
      </c>
      <c r="U1220" s="8" t="s">
        <v>3364</v>
      </c>
      <c r="V1220" s="8" t="s">
        <v>3404</v>
      </c>
      <c r="W1220" s="8" t="s">
        <v>3335</v>
      </c>
      <c r="X1220" s="82">
        <v>41926</v>
      </c>
      <c r="Y1220" s="1" t="s">
        <v>3336</v>
      </c>
    </row>
    <row r="1221" spans="1:25">
      <c r="A1221" s="17">
        <v>1</v>
      </c>
      <c r="B1221" s="8" t="s">
        <v>1025</v>
      </c>
      <c r="C1221" s="8" t="s">
        <v>2772</v>
      </c>
      <c r="D1221" s="8">
        <v>13373559</v>
      </c>
      <c r="E1221" s="28">
        <v>3</v>
      </c>
      <c r="F1221" s="8" t="s">
        <v>3331</v>
      </c>
      <c r="G1221" s="8" t="s">
        <v>3337</v>
      </c>
      <c r="H1221" s="23">
        <f t="shared" si="50"/>
        <v>3</v>
      </c>
      <c r="I1221" s="23"/>
      <c r="J1221" s="23">
        <v>0</v>
      </c>
      <c r="K1221" s="23">
        <v>0</v>
      </c>
      <c r="L1221" s="76">
        <v>72681</v>
      </c>
      <c r="M1221" s="8"/>
      <c r="N1221" s="82">
        <v>41920</v>
      </c>
      <c r="O1221" s="82">
        <v>41927</v>
      </c>
      <c r="P1221" s="27">
        <f t="shared" si="49"/>
        <v>41929</v>
      </c>
      <c r="Q1221" s="42">
        <f t="shared" si="48"/>
        <v>2</v>
      </c>
      <c r="R1221" s="8" t="s">
        <v>4792</v>
      </c>
      <c r="S1221" s="8">
        <v>424</v>
      </c>
      <c r="T1221" s="8" t="s">
        <v>3334</v>
      </c>
      <c r="U1221" s="8" t="s">
        <v>3334</v>
      </c>
      <c r="V1221" s="8" t="s">
        <v>3334</v>
      </c>
      <c r="W1221" s="8" t="s">
        <v>3345</v>
      </c>
      <c r="X1221" s="82">
        <v>41928</v>
      </c>
      <c r="Y1221" s="1" t="s">
        <v>3336</v>
      </c>
    </row>
    <row r="1222" spans="1:25">
      <c r="A1222" s="17">
        <v>1</v>
      </c>
      <c r="B1222" s="8" t="s">
        <v>1026</v>
      </c>
      <c r="C1222" s="8" t="s">
        <v>2773</v>
      </c>
      <c r="D1222" s="8">
        <v>13232097</v>
      </c>
      <c r="E1222" s="28">
        <v>7</v>
      </c>
      <c r="F1222" s="8" t="s">
        <v>3331</v>
      </c>
      <c r="G1222" s="8" t="s">
        <v>3337</v>
      </c>
      <c r="H1222" s="23">
        <f t="shared" si="50"/>
        <v>3</v>
      </c>
      <c r="I1222" s="23"/>
      <c r="J1222" s="23">
        <v>0</v>
      </c>
      <c r="K1222" s="23">
        <v>0</v>
      </c>
      <c r="L1222" s="76">
        <v>72644</v>
      </c>
      <c r="M1222" s="8"/>
      <c r="N1222" s="82">
        <v>41921</v>
      </c>
      <c r="O1222" s="82">
        <v>41925</v>
      </c>
      <c r="P1222" s="27">
        <f t="shared" si="49"/>
        <v>41927</v>
      </c>
      <c r="Q1222" s="42">
        <f t="shared" si="48"/>
        <v>2</v>
      </c>
      <c r="R1222" s="8" t="s">
        <v>4793</v>
      </c>
      <c r="S1222" s="8">
        <v>1778</v>
      </c>
      <c r="T1222" s="8" t="s">
        <v>3528</v>
      </c>
      <c r="U1222" s="8" t="s">
        <v>3334</v>
      </c>
      <c r="V1222" s="1" t="s">
        <v>3528</v>
      </c>
      <c r="W1222" s="1" t="s">
        <v>3385</v>
      </c>
      <c r="X1222" s="82">
        <v>41926</v>
      </c>
      <c r="Y1222" s="1" t="s">
        <v>3336</v>
      </c>
    </row>
    <row r="1223" spans="1:25">
      <c r="A1223" s="17">
        <v>1</v>
      </c>
      <c r="B1223" s="8" t="s">
        <v>1027</v>
      </c>
      <c r="C1223" s="8" t="s">
        <v>2774</v>
      </c>
      <c r="D1223" s="8">
        <v>14392522</v>
      </c>
      <c r="E1223" s="28">
        <v>6</v>
      </c>
      <c r="F1223" s="8" t="s">
        <v>3331</v>
      </c>
      <c r="G1223" s="8" t="s">
        <v>3332</v>
      </c>
      <c r="H1223" s="23">
        <f t="shared" si="50"/>
        <v>3</v>
      </c>
      <c r="I1223" s="23"/>
      <c r="J1223" s="23">
        <v>0</v>
      </c>
      <c r="K1223" s="23">
        <v>0</v>
      </c>
      <c r="L1223" s="76">
        <v>72644</v>
      </c>
      <c r="M1223" s="8"/>
      <c r="N1223" s="82">
        <v>41921</v>
      </c>
      <c r="O1223" s="82">
        <v>41925</v>
      </c>
      <c r="P1223" s="27">
        <f t="shared" si="49"/>
        <v>41927</v>
      </c>
      <c r="Q1223" s="42">
        <f t="shared" si="48"/>
        <v>3</v>
      </c>
      <c r="R1223" s="8" t="s">
        <v>4794</v>
      </c>
      <c r="S1223" s="8">
        <v>2038</v>
      </c>
      <c r="T1223" s="51" t="s">
        <v>3400</v>
      </c>
      <c r="U1223" s="8" t="s">
        <v>3334</v>
      </c>
      <c r="V1223" s="51" t="s">
        <v>3400</v>
      </c>
      <c r="W1223" s="1" t="s">
        <v>3355</v>
      </c>
      <c r="X1223" s="82">
        <v>41927</v>
      </c>
      <c r="Y1223" s="1" t="s">
        <v>3336</v>
      </c>
    </row>
    <row r="1224" spans="1:25">
      <c r="A1224" s="17">
        <v>1</v>
      </c>
      <c r="B1224" s="8" t="s">
        <v>1028</v>
      </c>
      <c r="C1224" s="8" t="s">
        <v>2775</v>
      </c>
      <c r="D1224" s="8">
        <v>13073963</v>
      </c>
      <c r="E1224" s="28">
        <v>6</v>
      </c>
      <c r="F1224" s="8" t="s">
        <v>3331</v>
      </c>
      <c r="G1224" s="8" t="s">
        <v>3337</v>
      </c>
      <c r="H1224" s="23">
        <f t="shared" si="50"/>
        <v>3</v>
      </c>
      <c r="I1224" s="23"/>
      <c r="J1224" s="23">
        <v>0</v>
      </c>
      <c r="K1224" s="23">
        <v>0</v>
      </c>
      <c r="L1224" s="76">
        <v>72588</v>
      </c>
      <c r="M1224" s="8"/>
      <c r="N1224" s="82">
        <v>41921</v>
      </c>
      <c r="O1224" s="82">
        <v>41922</v>
      </c>
      <c r="P1224" s="27">
        <f t="shared" si="49"/>
        <v>41924</v>
      </c>
      <c r="Q1224" s="42">
        <f t="shared" si="48"/>
        <v>11</v>
      </c>
      <c r="R1224" s="8" t="s">
        <v>4795</v>
      </c>
      <c r="S1224" s="8">
        <v>488</v>
      </c>
      <c r="T1224" s="8" t="s">
        <v>3334</v>
      </c>
      <c r="U1224" s="8" t="s">
        <v>3334</v>
      </c>
      <c r="V1224" s="8" t="s">
        <v>3334</v>
      </c>
      <c r="W1224" s="8" t="s">
        <v>3345</v>
      </c>
      <c r="X1224" s="82">
        <v>41936</v>
      </c>
      <c r="Y1224" s="1" t="s">
        <v>3336</v>
      </c>
    </row>
    <row r="1225" spans="1:25">
      <c r="A1225" s="17">
        <v>1</v>
      </c>
      <c r="B1225" s="8" t="s">
        <v>1029</v>
      </c>
      <c r="C1225" s="8" t="s">
        <v>2776</v>
      </c>
      <c r="D1225" s="8">
        <v>10234349</v>
      </c>
      <c r="E1225" s="28">
        <v>2</v>
      </c>
      <c r="F1225" s="8" t="s">
        <v>3331</v>
      </c>
      <c r="G1225" s="8" t="s">
        <v>3332</v>
      </c>
      <c r="H1225" s="23">
        <f t="shared" si="50"/>
        <v>3</v>
      </c>
      <c r="I1225" s="23"/>
      <c r="J1225" s="23">
        <v>0</v>
      </c>
      <c r="K1225" s="23">
        <v>0</v>
      </c>
      <c r="L1225" s="76">
        <v>72588</v>
      </c>
      <c r="M1225" s="8"/>
      <c r="N1225" s="82">
        <v>41921</v>
      </c>
      <c r="O1225" s="82">
        <v>41922</v>
      </c>
      <c r="P1225" s="27">
        <f t="shared" si="49"/>
        <v>41924</v>
      </c>
      <c r="Q1225" s="42">
        <f t="shared" si="48"/>
        <v>3</v>
      </c>
      <c r="R1225" s="8" t="s">
        <v>4598</v>
      </c>
      <c r="S1225" s="8">
        <v>1490</v>
      </c>
      <c r="T1225" s="53" t="s">
        <v>3377</v>
      </c>
      <c r="U1225" s="11" t="s">
        <v>3334</v>
      </c>
      <c r="V1225" s="53" t="s">
        <v>3377</v>
      </c>
      <c r="W1225" s="1" t="s">
        <v>3378</v>
      </c>
      <c r="X1225" s="82">
        <v>41926</v>
      </c>
      <c r="Y1225" s="1" t="s">
        <v>3336</v>
      </c>
    </row>
    <row r="1226" spans="1:25">
      <c r="A1226" s="17">
        <v>1</v>
      </c>
      <c r="B1226" s="8" t="s">
        <v>1030</v>
      </c>
      <c r="C1226" s="8" t="s">
        <v>2777</v>
      </c>
      <c r="D1226" s="8">
        <v>6989558</v>
      </c>
      <c r="E1226" s="28">
        <v>1</v>
      </c>
      <c r="F1226" s="8" t="s">
        <v>3331</v>
      </c>
      <c r="G1226" s="8" t="s">
        <v>3337</v>
      </c>
      <c r="H1226" s="23">
        <f t="shared" si="50"/>
        <v>3</v>
      </c>
      <c r="I1226" s="23"/>
      <c r="J1226" s="23">
        <v>0</v>
      </c>
      <c r="K1226" s="23">
        <v>0</v>
      </c>
      <c r="L1226" s="76">
        <v>72663</v>
      </c>
      <c r="M1226" s="8"/>
      <c r="N1226" s="82">
        <v>41922</v>
      </c>
      <c r="O1226" s="82">
        <v>41926</v>
      </c>
      <c r="P1226" s="27">
        <f t="shared" si="49"/>
        <v>41928</v>
      </c>
      <c r="Q1226" s="42">
        <f t="shared" si="48"/>
        <v>3</v>
      </c>
      <c r="R1226" s="8" t="s">
        <v>4796</v>
      </c>
      <c r="S1226" s="8">
        <v>5505</v>
      </c>
      <c r="T1226" s="8" t="s">
        <v>3358</v>
      </c>
      <c r="U1226" s="11" t="s">
        <v>3334</v>
      </c>
      <c r="V1226" s="11" t="s">
        <v>3358</v>
      </c>
      <c r="W1226" s="8" t="s">
        <v>3335</v>
      </c>
      <c r="X1226" s="82">
        <v>41928</v>
      </c>
      <c r="Y1226" s="1" t="s">
        <v>3336</v>
      </c>
    </row>
    <row r="1227" spans="1:25">
      <c r="A1227" s="17">
        <v>1</v>
      </c>
      <c r="B1227" s="8" t="s">
        <v>1031</v>
      </c>
      <c r="C1227" s="8" t="s">
        <v>2778</v>
      </c>
      <c r="D1227" s="30" t="s">
        <v>3315</v>
      </c>
      <c r="E1227" s="28">
        <v>0</v>
      </c>
      <c r="F1227" s="8" t="s">
        <v>3331</v>
      </c>
      <c r="G1227" s="8" t="s">
        <v>3332</v>
      </c>
      <c r="H1227" s="23">
        <f t="shared" si="50"/>
        <v>3</v>
      </c>
      <c r="I1227" s="23"/>
      <c r="J1227" s="23">
        <v>0</v>
      </c>
      <c r="K1227" s="23">
        <v>0</v>
      </c>
      <c r="L1227" s="76">
        <v>72644</v>
      </c>
      <c r="M1227" s="8"/>
      <c r="N1227" s="82">
        <v>41922</v>
      </c>
      <c r="O1227" s="82">
        <v>41925</v>
      </c>
      <c r="P1227" s="27">
        <f t="shared" si="49"/>
        <v>41927</v>
      </c>
      <c r="Q1227" s="42">
        <f t="shared" si="48"/>
        <v>2</v>
      </c>
      <c r="R1227" s="8" t="s">
        <v>4797</v>
      </c>
      <c r="S1227" s="8">
        <v>207</v>
      </c>
      <c r="T1227" s="8" t="s">
        <v>3484</v>
      </c>
      <c r="U1227" s="8" t="s">
        <v>3364</v>
      </c>
      <c r="V1227" s="8" t="s">
        <v>3484</v>
      </c>
      <c r="W1227" s="8" t="s">
        <v>3335</v>
      </c>
      <c r="X1227" s="82">
        <v>41926</v>
      </c>
      <c r="Y1227" s="1" t="s">
        <v>3336</v>
      </c>
    </row>
    <row r="1228" spans="1:25">
      <c r="A1228" s="17">
        <v>1</v>
      </c>
      <c r="B1228" s="8" t="s">
        <v>1032</v>
      </c>
      <c r="C1228" s="8" t="s">
        <v>2779</v>
      </c>
      <c r="D1228" s="8">
        <v>14018661</v>
      </c>
      <c r="E1228" s="28">
        <v>9</v>
      </c>
      <c r="F1228" s="8" t="s">
        <v>3331</v>
      </c>
      <c r="G1228" s="8" t="s">
        <v>3337</v>
      </c>
      <c r="H1228" s="23">
        <f t="shared" si="50"/>
        <v>3</v>
      </c>
      <c r="I1228" s="23"/>
      <c r="J1228" s="23">
        <v>0</v>
      </c>
      <c r="K1228" s="23">
        <v>0</v>
      </c>
      <c r="L1228" s="76">
        <v>72644</v>
      </c>
      <c r="M1228" s="8"/>
      <c r="N1228" s="82">
        <v>41922</v>
      </c>
      <c r="O1228" s="82">
        <v>41925</v>
      </c>
      <c r="P1228" s="27">
        <f t="shared" si="49"/>
        <v>41927</v>
      </c>
      <c r="Q1228" s="42">
        <f t="shared" si="48"/>
        <v>2</v>
      </c>
      <c r="R1228" s="8" t="s">
        <v>4798</v>
      </c>
      <c r="S1228" s="8">
        <v>1765</v>
      </c>
      <c r="T1228" s="8" t="s">
        <v>3484</v>
      </c>
      <c r="U1228" s="8" t="s">
        <v>3364</v>
      </c>
      <c r="V1228" s="8" t="s">
        <v>3484</v>
      </c>
      <c r="W1228" s="8" t="s">
        <v>3335</v>
      </c>
      <c r="X1228" s="82">
        <v>41926</v>
      </c>
      <c r="Y1228" s="1" t="s">
        <v>3336</v>
      </c>
    </row>
    <row r="1229" spans="1:25">
      <c r="A1229" s="17">
        <v>1</v>
      </c>
      <c r="B1229" s="8" t="s">
        <v>1033</v>
      </c>
      <c r="C1229" s="8" t="s">
        <v>2780</v>
      </c>
      <c r="D1229" s="8">
        <v>17403875</v>
      </c>
      <c r="E1229" s="28">
        <v>9</v>
      </c>
      <c r="F1229" s="8" t="s">
        <v>3331</v>
      </c>
      <c r="G1229" s="8" t="s">
        <v>3337</v>
      </c>
      <c r="H1229" s="23">
        <f t="shared" si="50"/>
        <v>3</v>
      </c>
      <c r="I1229" s="23"/>
      <c r="J1229" s="23">
        <v>0</v>
      </c>
      <c r="K1229" s="23">
        <v>0</v>
      </c>
      <c r="L1229" s="76">
        <v>72644</v>
      </c>
      <c r="M1229" s="8"/>
      <c r="N1229" s="82">
        <v>41922</v>
      </c>
      <c r="O1229" s="82">
        <v>41925</v>
      </c>
      <c r="P1229" s="27">
        <f t="shared" si="49"/>
        <v>41927</v>
      </c>
      <c r="Q1229" s="42">
        <f t="shared" si="48"/>
        <v>1</v>
      </c>
      <c r="R1229" s="8" t="s">
        <v>4799</v>
      </c>
      <c r="S1229" s="8">
        <v>4364</v>
      </c>
      <c r="T1229" s="51" t="s">
        <v>3396</v>
      </c>
      <c r="U1229" s="8" t="s">
        <v>3334</v>
      </c>
      <c r="V1229" s="51" t="s">
        <v>3396</v>
      </c>
      <c r="W1229" s="1" t="s">
        <v>3385</v>
      </c>
      <c r="X1229" s="82">
        <v>41925</v>
      </c>
      <c r="Y1229" s="1" t="s">
        <v>3336</v>
      </c>
    </row>
    <row r="1230" spans="1:25">
      <c r="A1230" s="17">
        <v>1</v>
      </c>
      <c r="B1230" s="8" t="s">
        <v>1034</v>
      </c>
      <c r="C1230" s="8" t="s">
        <v>2781</v>
      </c>
      <c r="D1230" s="8">
        <v>17744219</v>
      </c>
      <c r="E1230" s="28">
        <v>4</v>
      </c>
      <c r="F1230" s="8" t="s">
        <v>3331</v>
      </c>
      <c r="G1230" s="8" t="s">
        <v>3337</v>
      </c>
      <c r="H1230" s="23">
        <f t="shared" si="50"/>
        <v>3</v>
      </c>
      <c r="I1230" s="23"/>
      <c r="J1230" s="23">
        <v>0</v>
      </c>
      <c r="K1230" s="23">
        <v>0</v>
      </c>
      <c r="L1230" s="76"/>
      <c r="M1230" s="8"/>
      <c r="N1230" s="82">
        <v>41925</v>
      </c>
      <c r="O1230" s="82">
        <v>40465</v>
      </c>
      <c r="P1230" s="27">
        <f t="shared" si="49"/>
        <v>40467</v>
      </c>
      <c r="Q1230" s="42">
        <f t="shared" si="48"/>
        <v>1</v>
      </c>
      <c r="R1230" s="8" t="s">
        <v>4800</v>
      </c>
      <c r="S1230" s="8">
        <v>3660</v>
      </c>
      <c r="T1230" s="53" t="s">
        <v>3377</v>
      </c>
      <c r="U1230" s="11" t="s">
        <v>3334</v>
      </c>
      <c r="V1230" s="53" t="s">
        <v>3377</v>
      </c>
      <c r="W1230" s="1" t="s">
        <v>3378</v>
      </c>
      <c r="X1230" s="82">
        <v>40465</v>
      </c>
      <c r="Y1230" s="1" t="s">
        <v>3336</v>
      </c>
    </row>
    <row r="1231" spans="1:25">
      <c r="A1231" s="17">
        <v>1</v>
      </c>
      <c r="B1231" s="8" t="s">
        <v>1035</v>
      </c>
      <c r="C1231" s="8" t="s">
        <v>2782</v>
      </c>
      <c r="D1231" s="8">
        <v>13434289</v>
      </c>
      <c r="E1231" s="28">
        <v>7</v>
      </c>
      <c r="F1231" s="8" t="s">
        <v>3331</v>
      </c>
      <c r="G1231" s="8" t="s">
        <v>3332</v>
      </c>
      <c r="H1231" s="23">
        <f t="shared" si="50"/>
        <v>3</v>
      </c>
      <c r="I1231" s="23"/>
      <c r="J1231" s="23">
        <v>0</v>
      </c>
      <c r="K1231" s="23">
        <v>0</v>
      </c>
      <c r="L1231" s="76">
        <v>72681</v>
      </c>
      <c r="M1231" s="8"/>
      <c r="N1231" s="82">
        <v>41926</v>
      </c>
      <c r="O1231" s="82">
        <v>41927</v>
      </c>
      <c r="P1231" s="27">
        <f t="shared" si="49"/>
        <v>41929</v>
      </c>
      <c r="Q1231" s="42">
        <f t="shared" si="48"/>
        <v>2</v>
      </c>
      <c r="R1231" s="8" t="s">
        <v>4801</v>
      </c>
      <c r="S1231" s="8">
        <v>8710</v>
      </c>
      <c r="T1231" s="8" t="s">
        <v>3390</v>
      </c>
      <c r="U1231" s="8" t="s">
        <v>3364</v>
      </c>
      <c r="V1231" s="8" t="s">
        <v>3390</v>
      </c>
      <c r="W1231" s="8" t="s">
        <v>4437</v>
      </c>
      <c r="X1231" s="82">
        <v>41928</v>
      </c>
      <c r="Y1231" s="1" t="s">
        <v>3336</v>
      </c>
    </row>
    <row r="1232" spans="1:25">
      <c r="A1232" s="17">
        <v>1</v>
      </c>
      <c r="B1232" s="8" t="s">
        <v>1036</v>
      </c>
      <c r="C1232" s="8" t="s">
        <v>2780</v>
      </c>
      <c r="D1232" s="8">
        <v>17403875</v>
      </c>
      <c r="E1232" s="28">
        <v>9</v>
      </c>
      <c r="F1232" s="8" t="s">
        <v>3331</v>
      </c>
      <c r="G1232" s="8" t="s">
        <v>3337</v>
      </c>
      <c r="H1232" s="23">
        <f t="shared" si="50"/>
        <v>3</v>
      </c>
      <c r="I1232" s="23"/>
      <c r="J1232" s="23">
        <v>0</v>
      </c>
      <c r="K1232" s="23">
        <v>0</v>
      </c>
      <c r="L1232" s="76">
        <v>72644</v>
      </c>
      <c r="M1232" s="8"/>
      <c r="N1232" s="82">
        <v>41922</v>
      </c>
      <c r="O1232" s="82">
        <v>41925</v>
      </c>
      <c r="P1232" s="27">
        <f t="shared" si="49"/>
        <v>41927</v>
      </c>
      <c r="Q1232" s="42">
        <f t="shared" si="48"/>
        <v>1</v>
      </c>
      <c r="R1232" s="8" t="s">
        <v>4802</v>
      </c>
      <c r="S1232" s="8">
        <v>4364</v>
      </c>
      <c r="T1232" s="51" t="s">
        <v>3396</v>
      </c>
      <c r="U1232" s="8" t="s">
        <v>3334</v>
      </c>
      <c r="V1232" s="51" t="s">
        <v>3396</v>
      </c>
      <c r="W1232" s="1" t="s">
        <v>3385</v>
      </c>
      <c r="X1232" s="82">
        <v>41925</v>
      </c>
      <c r="Y1232" s="1" t="s">
        <v>3336</v>
      </c>
    </row>
    <row r="1233" spans="1:25">
      <c r="A1233" s="17">
        <v>1</v>
      </c>
      <c r="B1233" s="8" t="s">
        <v>1037</v>
      </c>
      <c r="C1233" s="8" t="s">
        <v>2783</v>
      </c>
      <c r="D1233" s="8">
        <v>8071175</v>
      </c>
      <c r="E1233" s="28">
        <v>1</v>
      </c>
      <c r="F1233" s="8" t="s">
        <v>3331</v>
      </c>
      <c r="G1233" s="8" t="s">
        <v>3332</v>
      </c>
      <c r="H1233" s="23">
        <f t="shared" si="50"/>
        <v>3</v>
      </c>
      <c r="I1233" s="23"/>
      <c r="J1233" s="23">
        <v>0</v>
      </c>
      <c r="K1233" s="23">
        <v>0</v>
      </c>
      <c r="L1233" s="76">
        <v>72719</v>
      </c>
      <c r="M1233" s="8"/>
      <c r="N1233" s="82">
        <v>41926</v>
      </c>
      <c r="O1233" s="82">
        <v>41929</v>
      </c>
      <c r="P1233" s="27">
        <f t="shared" si="49"/>
        <v>41931</v>
      </c>
      <c r="Q1233" s="42">
        <f t="shared" si="48"/>
        <v>2</v>
      </c>
      <c r="R1233" s="8" t="s">
        <v>4803</v>
      </c>
      <c r="S1233" s="8">
        <v>672</v>
      </c>
      <c r="T1233" s="53" t="s">
        <v>3377</v>
      </c>
      <c r="U1233" s="11" t="s">
        <v>3334</v>
      </c>
      <c r="V1233" s="53" t="s">
        <v>3377</v>
      </c>
      <c r="W1233" s="1" t="s">
        <v>3378</v>
      </c>
      <c r="X1233" s="82">
        <v>41932</v>
      </c>
      <c r="Y1233" s="1" t="s">
        <v>3336</v>
      </c>
    </row>
    <row r="1234" spans="1:25">
      <c r="A1234" s="17">
        <v>1</v>
      </c>
      <c r="B1234" s="8" t="s">
        <v>1038</v>
      </c>
      <c r="C1234" s="8" t="s">
        <v>2784</v>
      </c>
      <c r="D1234" s="8">
        <v>14677582</v>
      </c>
      <c r="E1234" s="28">
        <v>9</v>
      </c>
      <c r="F1234" s="8" t="s">
        <v>3331</v>
      </c>
      <c r="G1234" s="8" t="s">
        <v>3332</v>
      </c>
      <c r="H1234" s="23">
        <f t="shared" si="50"/>
        <v>3</v>
      </c>
      <c r="I1234" s="23"/>
      <c r="J1234" s="23">
        <v>0</v>
      </c>
      <c r="K1234" s="23">
        <v>0</v>
      </c>
      <c r="L1234" s="76"/>
      <c r="M1234" s="8"/>
      <c r="N1234" s="82">
        <v>41927</v>
      </c>
      <c r="O1234" s="8"/>
      <c r="P1234" s="27">
        <f t="shared" si="49"/>
        <v>2</v>
      </c>
      <c r="Q1234" s="42">
        <f t="shared" si="48"/>
        <v>0</v>
      </c>
      <c r="R1234" s="8" t="s">
        <v>4804</v>
      </c>
      <c r="S1234" s="8">
        <v>2742</v>
      </c>
      <c r="T1234" s="8" t="s">
        <v>3400</v>
      </c>
      <c r="U1234" s="8"/>
      <c r="V1234" s="8" t="s">
        <v>3400</v>
      </c>
      <c r="W1234" s="8"/>
      <c r="X1234" s="82"/>
      <c r="Y1234" s="1" t="s">
        <v>3405</v>
      </c>
    </row>
    <row r="1235" spans="1:25">
      <c r="A1235" s="17">
        <v>1</v>
      </c>
      <c r="B1235" s="8" t="s">
        <v>1039</v>
      </c>
      <c r="C1235" s="8" t="s">
        <v>2785</v>
      </c>
      <c r="D1235" s="8">
        <v>16322234</v>
      </c>
      <c r="E1235" s="28">
        <v>5</v>
      </c>
      <c r="F1235" s="8" t="s">
        <v>3331</v>
      </c>
      <c r="G1235" s="8" t="s">
        <v>3337</v>
      </c>
      <c r="H1235" s="23">
        <f t="shared" si="50"/>
        <v>3</v>
      </c>
      <c r="I1235" s="23"/>
      <c r="J1235" s="23">
        <v>0</v>
      </c>
      <c r="K1235" s="23">
        <v>0</v>
      </c>
      <c r="L1235" s="76">
        <v>72775</v>
      </c>
      <c r="M1235" s="8"/>
      <c r="N1235" s="82">
        <v>41927</v>
      </c>
      <c r="O1235" s="82">
        <v>41932</v>
      </c>
      <c r="P1235" s="27">
        <f t="shared" si="49"/>
        <v>41934</v>
      </c>
      <c r="Q1235" s="42">
        <f t="shared" si="48"/>
        <v>4</v>
      </c>
      <c r="R1235" s="8" t="s">
        <v>4805</v>
      </c>
      <c r="S1235" s="8">
        <v>2991</v>
      </c>
      <c r="T1235" s="8" t="s">
        <v>3365</v>
      </c>
      <c r="U1235" s="11" t="s">
        <v>3334</v>
      </c>
      <c r="V1235" s="8" t="s">
        <v>3365</v>
      </c>
      <c r="W1235" s="8" t="s">
        <v>3366</v>
      </c>
      <c r="X1235" s="82">
        <v>41935</v>
      </c>
      <c r="Y1235" s="1" t="s">
        <v>3336</v>
      </c>
    </row>
    <row r="1236" spans="1:25">
      <c r="A1236" s="17">
        <v>1</v>
      </c>
      <c r="B1236" s="8" t="s">
        <v>1040</v>
      </c>
      <c r="C1236" s="8" t="s">
        <v>2786</v>
      </c>
      <c r="D1236" s="8">
        <v>789715</v>
      </c>
      <c r="E1236" s="135">
        <v>4</v>
      </c>
      <c r="F1236" s="8" t="s">
        <v>3331</v>
      </c>
      <c r="G1236" s="8" t="s">
        <v>3381</v>
      </c>
      <c r="H1236" s="23">
        <f t="shared" si="50"/>
        <v>3</v>
      </c>
      <c r="I1236" s="23"/>
      <c r="J1236" s="23">
        <v>0</v>
      </c>
      <c r="K1236" s="23">
        <v>0</v>
      </c>
      <c r="L1236" s="76">
        <v>72737</v>
      </c>
      <c r="M1236" s="8"/>
      <c r="N1236" s="82">
        <v>41927</v>
      </c>
      <c r="O1236" s="82">
        <v>41930</v>
      </c>
      <c r="P1236" s="27">
        <f t="shared" si="49"/>
        <v>41932</v>
      </c>
      <c r="Q1236" s="42">
        <f t="shared" si="48"/>
        <v>4</v>
      </c>
      <c r="R1236" s="8" t="s">
        <v>4806</v>
      </c>
      <c r="S1236" s="8">
        <v>49</v>
      </c>
      <c r="T1236" s="8" t="s">
        <v>3579</v>
      </c>
      <c r="U1236" s="1" t="s">
        <v>3354</v>
      </c>
      <c r="V1236" s="1" t="s">
        <v>3579</v>
      </c>
      <c r="W1236" s="1" t="s">
        <v>3580</v>
      </c>
      <c r="X1236" s="82">
        <v>41935</v>
      </c>
      <c r="Y1236" s="1" t="s">
        <v>3336</v>
      </c>
    </row>
    <row r="1237" spans="1:25">
      <c r="A1237" s="17">
        <v>1</v>
      </c>
      <c r="B1237" s="8" t="s">
        <v>1041</v>
      </c>
      <c r="C1237" s="8" t="s">
        <v>2787</v>
      </c>
      <c r="D1237" s="8">
        <v>10893043</v>
      </c>
      <c r="E1237" s="28">
        <v>8</v>
      </c>
      <c r="F1237" s="8" t="s">
        <v>3331</v>
      </c>
      <c r="G1237" s="8" t="s">
        <v>3381</v>
      </c>
      <c r="H1237" s="23">
        <f t="shared" si="50"/>
        <v>3</v>
      </c>
      <c r="I1237" s="23"/>
      <c r="J1237" s="23">
        <v>0</v>
      </c>
      <c r="K1237" s="23">
        <v>0</v>
      </c>
      <c r="L1237" s="76">
        <v>72812</v>
      </c>
      <c r="M1237" s="8"/>
      <c r="N1237" s="82">
        <v>41929</v>
      </c>
      <c r="O1237" s="82">
        <v>41934</v>
      </c>
      <c r="P1237" s="27">
        <f t="shared" si="49"/>
        <v>41936</v>
      </c>
      <c r="Q1237" s="42">
        <f t="shared" si="48"/>
        <v>4</v>
      </c>
      <c r="R1237" s="8" t="s">
        <v>4807</v>
      </c>
      <c r="S1237" s="8"/>
      <c r="T1237" s="8" t="s">
        <v>3567</v>
      </c>
      <c r="U1237" s="8"/>
      <c r="V1237" s="8" t="s">
        <v>3567</v>
      </c>
      <c r="W1237" s="8"/>
      <c r="X1237" s="82">
        <v>41939</v>
      </c>
      <c r="Y1237" s="1" t="s">
        <v>3336</v>
      </c>
    </row>
    <row r="1238" spans="1:25">
      <c r="A1238" s="17">
        <v>1</v>
      </c>
      <c r="B1238" s="8" t="s">
        <v>1042</v>
      </c>
      <c r="C1238" s="8" t="s">
        <v>2788</v>
      </c>
      <c r="D1238" s="8">
        <v>10336822</v>
      </c>
      <c r="E1238" s="28">
        <v>7</v>
      </c>
      <c r="F1238" s="8" t="s">
        <v>3331</v>
      </c>
      <c r="G1238" s="8" t="s">
        <v>3332</v>
      </c>
      <c r="H1238" s="23">
        <f t="shared" si="50"/>
        <v>3</v>
      </c>
      <c r="I1238" s="23"/>
      <c r="J1238" s="23">
        <v>0</v>
      </c>
      <c r="K1238" s="23">
        <v>0</v>
      </c>
      <c r="L1238" s="76">
        <v>72812</v>
      </c>
      <c r="M1238" s="8"/>
      <c r="N1238" s="82">
        <v>41929</v>
      </c>
      <c r="O1238" s="82">
        <v>41934</v>
      </c>
      <c r="P1238" s="27">
        <f t="shared" si="49"/>
        <v>41936</v>
      </c>
      <c r="Q1238" s="42">
        <f t="shared" si="48"/>
        <v>5</v>
      </c>
      <c r="R1238" s="8" t="s">
        <v>4808</v>
      </c>
      <c r="S1238" s="8">
        <v>4991</v>
      </c>
      <c r="T1238" s="8" t="s">
        <v>3512</v>
      </c>
      <c r="U1238" s="8"/>
      <c r="V1238" s="8" t="s">
        <v>3512</v>
      </c>
      <c r="W1238" s="8"/>
      <c r="X1238" s="82">
        <v>41940</v>
      </c>
      <c r="Y1238" s="1" t="s">
        <v>3336</v>
      </c>
    </row>
    <row r="1239" spans="1:25">
      <c r="A1239" s="17">
        <v>1</v>
      </c>
      <c r="B1239" s="8" t="s">
        <v>1043</v>
      </c>
      <c r="C1239" s="8" t="s">
        <v>2789</v>
      </c>
      <c r="D1239" s="8">
        <v>14156827</v>
      </c>
      <c r="E1239" s="28">
        <v>2</v>
      </c>
      <c r="F1239" s="8" t="s">
        <v>3331</v>
      </c>
      <c r="G1239" s="8" t="s">
        <v>3332</v>
      </c>
      <c r="H1239" s="23">
        <f t="shared" si="50"/>
        <v>3</v>
      </c>
      <c r="I1239" s="23"/>
      <c r="J1239" s="23">
        <v>0</v>
      </c>
      <c r="K1239" s="23">
        <v>0</v>
      </c>
      <c r="L1239" s="76">
        <v>72793</v>
      </c>
      <c r="M1239" s="8"/>
      <c r="N1239" s="82">
        <v>41932</v>
      </c>
      <c r="O1239" s="82">
        <v>41933</v>
      </c>
      <c r="P1239" s="27">
        <f t="shared" si="49"/>
        <v>41935</v>
      </c>
      <c r="Q1239" s="42">
        <f t="shared" si="48"/>
        <v>3</v>
      </c>
      <c r="R1239" s="8" t="s">
        <v>4809</v>
      </c>
      <c r="S1239" s="8">
        <v>886</v>
      </c>
      <c r="T1239" s="8" t="s">
        <v>3605</v>
      </c>
      <c r="U1239" s="8"/>
      <c r="V1239" s="8" t="s">
        <v>3605</v>
      </c>
      <c r="W1239" s="8"/>
      <c r="X1239" s="82">
        <v>41935</v>
      </c>
      <c r="Y1239" s="1" t="s">
        <v>3336</v>
      </c>
    </row>
    <row r="1240" spans="1:25">
      <c r="A1240" s="17">
        <v>1</v>
      </c>
      <c r="B1240" s="8" t="s">
        <v>1044</v>
      </c>
      <c r="C1240" s="8" t="s">
        <v>2790</v>
      </c>
      <c r="D1240" s="8">
        <v>10042623</v>
      </c>
      <c r="E1240" s="28">
        <v>4</v>
      </c>
      <c r="F1240" s="8" t="s">
        <v>3331</v>
      </c>
      <c r="G1240" s="8" t="s">
        <v>3337</v>
      </c>
      <c r="H1240" s="23">
        <f t="shared" si="50"/>
        <v>3</v>
      </c>
      <c r="I1240" s="23"/>
      <c r="J1240" s="23">
        <v>0</v>
      </c>
      <c r="K1240" s="23">
        <v>0</v>
      </c>
      <c r="L1240" s="76">
        <v>72831</v>
      </c>
      <c r="M1240" s="8"/>
      <c r="N1240" s="82">
        <v>41934</v>
      </c>
      <c r="O1240" s="82">
        <v>41935</v>
      </c>
      <c r="P1240" s="27">
        <f t="shared" si="49"/>
        <v>41937</v>
      </c>
      <c r="Q1240" s="42">
        <f t="shared" ref="Q1240:Q1303" si="51">NETWORKDAYS(O1240,X1240)</f>
        <v>1</v>
      </c>
      <c r="R1240" s="8" t="s">
        <v>4810</v>
      </c>
      <c r="S1240" s="8">
        <v>960</v>
      </c>
      <c r="T1240" s="8" t="s">
        <v>3334</v>
      </c>
      <c r="U1240" s="8" t="s">
        <v>3334</v>
      </c>
      <c r="V1240" s="8" t="s">
        <v>3334</v>
      </c>
      <c r="W1240" s="8" t="s">
        <v>3345</v>
      </c>
      <c r="X1240" s="82">
        <v>41935</v>
      </c>
      <c r="Y1240" s="1" t="s">
        <v>3336</v>
      </c>
    </row>
    <row r="1241" spans="1:25">
      <c r="A1241" s="17">
        <v>1</v>
      </c>
      <c r="B1241" s="8" t="s">
        <v>1045</v>
      </c>
      <c r="C1241" s="8" t="s">
        <v>2791</v>
      </c>
      <c r="D1241" s="8">
        <v>10397050</v>
      </c>
      <c r="E1241" s="28">
        <v>4</v>
      </c>
      <c r="F1241" s="8" t="s">
        <v>3331</v>
      </c>
      <c r="G1241" s="8" t="s">
        <v>3332</v>
      </c>
      <c r="H1241" s="23">
        <f t="shared" si="50"/>
        <v>3</v>
      </c>
      <c r="I1241" s="23"/>
      <c r="J1241" s="23">
        <v>0</v>
      </c>
      <c r="K1241" s="23">
        <v>0</v>
      </c>
      <c r="L1241" s="76">
        <v>72943</v>
      </c>
      <c r="M1241" s="8"/>
      <c r="N1241" s="82">
        <v>41935</v>
      </c>
      <c r="O1241" s="82">
        <v>41940</v>
      </c>
      <c r="P1241" s="27">
        <f t="shared" ref="P1241:P1304" si="52">O1241+2</f>
        <v>41942</v>
      </c>
      <c r="Q1241" s="42">
        <f t="shared" si="51"/>
        <v>6</v>
      </c>
      <c r="R1241" s="8" t="s">
        <v>4811</v>
      </c>
      <c r="S1241" s="8">
        <v>9776</v>
      </c>
      <c r="T1241" s="8" t="s">
        <v>4555</v>
      </c>
      <c r="U1241" s="11" t="s">
        <v>3334</v>
      </c>
      <c r="V1241" s="11" t="s">
        <v>3358</v>
      </c>
      <c r="W1241" s="8" t="s">
        <v>3335</v>
      </c>
      <c r="X1241" s="82">
        <v>41947</v>
      </c>
      <c r="Y1241" s="1" t="s">
        <v>3336</v>
      </c>
    </row>
    <row r="1242" spans="1:25" ht="15.75">
      <c r="A1242" s="17">
        <v>1</v>
      </c>
      <c r="B1242" s="8" t="s">
        <v>1046</v>
      </c>
      <c r="C1242" s="8" t="s">
        <v>2792</v>
      </c>
      <c r="D1242" s="8">
        <v>14293869</v>
      </c>
      <c r="E1242" s="28">
        <v>3</v>
      </c>
      <c r="F1242" s="8" t="s">
        <v>3331</v>
      </c>
      <c r="G1242" s="8" t="s">
        <v>3337</v>
      </c>
      <c r="H1242" s="23">
        <f t="shared" si="50"/>
        <v>3</v>
      </c>
      <c r="I1242" s="23"/>
      <c r="J1242" s="23">
        <v>0</v>
      </c>
      <c r="K1242" s="23">
        <v>0</v>
      </c>
      <c r="L1242" s="86">
        <v>72943</v>
      </c>
      <c r="M1242" s="8"/>
      <c r="N1242" s="82">
        <v>41935</v>
      </c>
      <c r="O1242" s="82">
        <v>41936</v>
      </c>
      <c r="P1242" s="27">
        <f t="shared" si="52"/>
        <v>41938</v>
      </c>
      <c r="Q1242" s="42">
        <f t="shared" si="51"/>
        <v>-2</v>
      </c>
      <c r="R1242" s="8" t="s">
        <v>4812</v>
      </c>
      <c r="S1242" s="8">
        <v>14</v>
      </c>
      <c r="T1242" s="8" t="s">
        <v>4220</v>
      </c>
      <c r="U1242" s="8" t="s">
        <v>4220</v>
      </c>
      <c r="V1242" s="8" t="s">
        <v>4220</v>
      </c>
      <c r="W1242" s="8" t="s">
        <v>4221</v>
      </c>
      <c r="X1242" s="82">
        <v>41935</v>
      </c>
      <c r="Y1242" s="1" t="s">
        <v>3336</v>
      </c>
    </row>
    <row r="1243" spans="1:25" ht="15.75">
      <c r="A1243" s="17">
        <v>1</v>
      </c>
      <c r="B1243" s="8" t="s">
        <v>1047</v>
      </c>
      <c r="C1243" s="8" t="s">
        <v>2793</v>
      </c>
      <c r="D1243" s="8">
        <v>8532287</v>
      </c>
      <c r="E1243" s="28">
        <v>7</v>
      </c>
      <c r="F1243" s="8" t="s">
        <v>3331</v>
      </c>
      <c r="G1243" s="8" t="s">
        <v>3337</v>
      </c>
      <c r="H1243" s="23">
        <f t="shared" si="50"/>
        <v>3</v>
      </c>
      <c r="I1243" s="23"/>
      <c r="J1243" s="23">
        <v>0</v>
      </c>
      <c r="K1243" s="23">
        <v>0</v>
      </c>
      <c r="L1243" s="86">
        <v>72943</v>
      </c>
      <c r="M1243" s="8"/>
      <c r="N1243" s="82">
        <v>41935</v>
      </c>
      <c r="O1243" s="82">
        <v>41933</v>
      </c>
      <c r="P1243" s="27">
        <f t="shared" si="52"/>
        <v>41935</v>
      </c>
      <c r="Q1243" s="42">
        <f t="shared" si="51"/>
        <v>3</v>
      </c>
      <c r="R1243" s="8" t="s">
        <v>4813</v>
      </c>
      <c r="S1243" s="8">
        <v>1601</v>
      </c>
      <c r="T1243" s="51" t="s">
        <v>3333</v>
      </c>
      <c r="U1243" s="11" t="s">
        <v>3334</v>
      </c>
      <c r="V1243" s="51" t="s">
        <v>3333</v>
      </c>
      <c r="W1243" s="8" t="s">
        <v>3335</v>
      </c>
      <c r="X1243" s="82">
        <v>41935</v>
      </c>
      <c r="Y1243" s="1" t="s">
        <v>3336</v>
      </c>
    </row>
    <row r="1244" spans="1:25">
      <c r="A1244" s="17">
        <v>1</v>
      </c>
      <c r="B1244" s="8" t="s">
        <v>1048</v>
      </c>
      <c r="C1244" s="8" t="s">
        <v>2794</v>
      </c>
      <c r="D1244" s="8">
        <v>10830754</v>
      </c>
      <c r="E1244" s="28">
        <v>4</v>
      </c>
      <c r="F1244" s="8" t="s">
        <v>3331</v>
      </c>
      <c r="G1244" s="8" t="s">
        <v>3337</v>
      </c>
      <c r="H1244" s="23">
        <f t="shared" si="50"/>
        <v>3</v>
      </c>
      <c r="I1244" s="23"/>
      <c r="J1244" s="23">
        <v>0</v>
      </c>
      <c r="K1244" s="23">
        <v>0</v>
      </c>
      <c r="L1244" s="76">
        <v>72943</v>
      </c>
      <c r="M1244" s="8"/>
      <c r="N1244" s="82">
        <v>41935</v>
      </c>
      <c r="O1244" s="82">
        <v>41940</v>
      </c>
      <c r="P1244" s="27">
        <f t="shared" si="52"/>
        <v>41942</v>
      </c>
      <c r="Q1244" s="42">
        <f t="shared" si="51"/>
        <v>5</v>
      </c>
      <c r="R1244" s="8" t="s">
        <v>4814</v>
      </c>
      <c r="S1244" s="8">
        <v>960</v>
      </c>
      <c r="T1244" s="8" t="s">
        <v>4555</v>
      </c>
      <c r="U1244" s="11" t="s">
        <v>3334</v>
      </c>
      <c r="V1244" s="11" t="s">
        <v>3358</v>
      </c>
      <c r="W1244" s="8" t="s">
        <v>3335</v>
      </c>
      <c r="X1244" s="82">
        <v>41946</v>
      </c>
      <c r="Y1244" s="1" t="s">
        <v>3336</v>
      </c>
    </row>
    <row r="1245" spans="1:25" ht="15.75">
      <c r="A1245" s="17">
        <v>1</v>
      </c>
      <c r="B1245" s="8" t="s">
        <v>1049</v>
      </c>
      <c r="C1245" s="8" t="s">
        <v>2795</v>
      </c>
      <c r="D1245" s="8">
        <v>14548549</v>
      </c>
      <c r="E1245" s="28">
        <v>5</v>
      </c>
      <c r="F1245" s="8" t="s">
        <v>3331</v>
      </c>
      <c r="G1245" s="8" t="s">
        <v>3337</v>
      </c>
      <c r="H1245" s="23">
        <f t="shared" si="50"/>
        <v>3</v>
      </c>
      <c r="I1245" s="23"/>
      <c r="J1245" s="23">
        <v>0</v>
      </c>
      <c r="K1245" s="23">
        <v>0</v>
      </c>
      <c r="L1245" s="86">
        <v>72943</v>
      </c>
      <c r="M1245" s="8"/>
      <c r="N1245" s="82">
        <v>41935</v>
      </c>
      <c r="O1245" s="82">
        <v>41935</v>
      </c>
      <c r="P1245" s="27">
        <f t="shared" si="52"/>
        <v>41937</v>
      </c>
      <c r="Q1245" s="42">
        <f t="shared" si="51"/>
        <v>1</v>
      </c>
      <c r="R1245" s="8" t="s">
        <v>4815</v>
      </c>
      <c r="S1245" s="8">
        <v>650</v>
      </c>
      <c r="T1245" s="8" t="s">
        <v>3334</v>
      </c>
      <c r="U1245" s="8" t="s">
        <v>3334</v>
      </c>
      <c r="V1245" s="8" t="s">
        <v>3334</v>
      </c>
      <c r="W1245" s="8" t="s">
        <v>3716</v>
      </c>
      <c r="X1245" s="82">
        <v>41935</v>
      </c>
      <c r="Y1245" s="1" t="s">
        <v>3336</v>
      </c>
    </row>
    <row r="1246" spans="1:25" ht="15.75">
      <c r="A1246" s="17">
        <v>1</v>
      </c>
      <c r="B1246" s="8" t="s">
        <v>1050</v>
      </c>
      <c r="C1246" s="8" t="s">
        <v>2796</v>
      </c>
      <c r="D1246" s="8">
        <v>11790240</v>
      </c>
      <c r="E1246" s="28">
        <v>4</v>
      </c>
      <c r="F1246" s="8" t="s">
        <v>3331</v>
      </c>
      <c r="G1246" s="8" t="s">
        <v>3332</v>
      </c>
      <c r="H1246" s="23">
        <f t="shared" si="50"/>
        <v>3</v>
      </c>
      <c r="I1246" s="23"/>
      <c r="J1246" s="23">
        <v>0</v>
      </c>
      <c r="K1246" s="23">
        <v>0</v>
      </c>
      <c r="L1246" s="86">
        <v>72943</v>
      </c>
      <c r="M1246" s="8"/>
      <c r="N1246" s="82">
        <v>41935</v>
      </c>
      <c r="O1246" s="82">
        <v>41939</v>
      </c>
      <c r="P1246" s="27">
        <f t="shared" si="52"/>
        <v>41941</v>
      </c>
      <c r="Q1246" s="42">
        <f t="shared" si="51"/>
        <v>2</v>
      </c>
      <c r="R1246" s="8" t="s">
        <v>4816</v>
      </c>
      <c r="S1246" s="8">
        <v>7650</v>
      </c>
      <c r="T1246" s="51" t="s">
        <v>3340</v>
      </c>
      <c r="U1246" s="8" t="s">
        <v>3334</v>
      </c>
      <c r="V1246" s="8" t="s">
        <v>3340</v>
      </c>
      <c r="W1246" s="1" t="s">
        <v>3341</v>
      </c>
      <c r="X1246" s="82">
        <v>41940</v>
      </c>
      <c r="Y1246" s="1" t="s">
        <v>3336</v>
      </c>
    </row>
    <row r="1247" spans="1:25" ht="15.75">
      <c r="A1247" s="17">
        <v>1</v>
      </c>
      <c r="B1247" s="8" t="s">
        <v>1051</v>
      </c>
      <c r="C1247" s="8" t="s">
        <v>2797</v>
      </c>
      <c r="D1247" s="8">
        <v>15392626</v>
      </c>
      <c r="E1247" s="28">
        <v>3</v>
      </c>
      <c r="F1247" s="8" t="s">
        <v>3331</v>
      </c>
      <c r="G1247" s="8" t="s">
        <v>3337</v>
      </c>
      <c r="H1247" s="23">
        <f t="shared" si="50"/>
        <v>3</v>
      </c>
      <c r="I1247" s="23"/>
      <c r="J1247" s="23">
        <v>0</v>
      </c>
      <c r="K1247" s="23">
        <v>0</v>
      </c>
      <c r="L1247" s="86">
        <v>72943</v>
      </c>
      <c r="M1247" s="8"/>
      <c r="N1247" s="82">
        <v>41935</v>
      </c>
      <c r="O1247" s="82">
        <v>41941</v>
      </c>
      <c r="P1247" s="27">
        <f t="shared" si="52"/>
        <v>41943</v>
      </c>
      <c r="Q1247" s="42">
        <f t="shared" si="51"/>
        <v>1</v>
      </c>
      <c r="R1247" s="8" t="s">
        <v>4817</v>
      </c>
      <c r="S1247" s="8">
        <v>190</v>
      </c>
      <c r="T1247" s="8" t="s">
        <v>3334</v>
      </c>
      <c r="U1247" s="8" t="s">
        <v>3334</v>
      </c>
      <c r="V1247" s="8" t="s">
        <v>3334</v>
      </c>
      <c r="W1247" s="8" t="s">
        <v>3716</v>
      </c>
      <c r="X1247" s="82">
        <v>41941</v>
      </c>
      <c r="Y1247" s="1" t="s">
        <v>3336</v>
      </c>
    </row>
    <row r="1248" spans="1:25" ht="15.75">
      <c r="A1248" s="17">
        <v>1</v>
      </c>
      <c r="B1248" s="8" t="s">
        <v>1052</v>
      </c>
      <c r="C1248" s="8" t="s">
        <v>2797</v>
      </c>
      <c r="D1248" s="8">
        <v>15392626</v>
      </c>
      <c r="E1248" s="28">
        <v>3</v>
      </c>
      <c r="F1248" s="8" t="s">
        <v>3331</v>
      </c>
      <c r="G1248" s="8" t="s">
        <v>3337</v>
      </c>
      <c r="H1248" s="23">
        <f t="shared" si="50"/>
        <v>3</v>
      </c>
      <c r="I1248" s="23"/>
      <c r="J1248" s="23">
        <v>0</v>
      </c>
      <c r="K1248" s="23">
        <v>0</v>
      </c>
      <c r="L1248" s="86">
        <v>72943</v>
      </c>
      <c r="M1248" s="8"/>
      <c r="N1248" s="82">
        <v>41935</v>
      </c>
      <c r="O1248" s="82">
        <v>41936</v>
      </c>
      <c r="P1248" s="27">
        <f t="shared" si="52"/>
        <v>41938</v>
      </c>
      <c r="Q1248" s="42">
        <f t="shared" si="51"/>
        <v>-2</v>
      </c>
      <c r="R1248" s="8" t="s">
        <v>4818</v>
      </c>
      <c r="S1248" s="8">
        <v>190</v>
      </c>
      <c r="T1248" s="8" t="s">
        <v>3334</v>
      </c>
      <c r="U1248" s="8" t="s">
        <v>3334</v>
      </c>
      <c r="V1248" s="8" t="s">
        <v>3334</v>
      </c>
      <c r="W1248" s="8" t="s">
        <v>3716</v>
      </c>
      <c r="X1248" s="82">
        <v>41935</v>
      </c>
      <c r="Y1248" s="1" t="s">
        <v>3336</v>
      </c>
    </row>
    <row r="1249" spans="1:25" ht="15.75">
      <c r="A1249" s="17">
        <v>1</v>
      </c>
      <c r="B1249" s="8" t="s">
        <v>1053</v>
      </c>
      <c r="C1249" s="8" t="s">
        <v>2797</v>
      </c>
      <c r="D1249" s="8">
        <v>15392626</v>
      </c>
      <c r="E1249" s="28">
        <v>3</v>
      </c>
      <c r="F1249" s="8" t="s">
        <v>3331</v>
      </c>
      <c r="G1249" s="8" t="s">
        <v>3337</v>
      </c>
      <c r="H1249" s="23">
        <f t="shared" si="50"/>
        <v>3</v>
      </c>
      <c r="I1249" s="23"/>
      <c r="J1249" s="23">
        <v>0</v>
      </c>
      <c r="K1249" s="23">
        <v>0</v>
      </c>
      <c r="L1249" s="86">
        <v>72943</v>
      </c>
      <c r="M1249" s="8"/>
      <c r="N1249" s="82">
        <v>41935</v>
      </c>
      <c r="O1249" s="82">
        <v>41939</v>
      </c>
      <c r="P1249" s="27">
        <f t="shared" si="52"/>
        <v>41941</v>
      </c>
      <c r="Q1249" s="42">
        <f t="shared" si="51"/>
        <v>2</v>
      </c>
      <c r="R1249" s="8" t="s">
        <v>4819</v>
      </c>
      <c r="S1249" s="8">
        <v>292</v>
      </c>
      <c r="T1249" s="8" t="s">
        <v>3334</v>
      </c>
      <c r="U1249" s="8" t="s">
        <v>3334</v>
      </c>
      <c r="V1249" s="8" t="s">
        <v>3334</v>
      </c>
      <c r="W1249" s="8" t="s">
        <v>3716</v>
      </c>
      <c r="X1249" s="82">
        <v>41940</v>
      </c>
      <c r="Y1249" s="1" t="s">
        <v>3336</v>
      </c>
    </row>
    <row r="1250" spans="1:25" ht="15.75">
      <c r="A1250" s="17">
        <v>1</v>
      </c>
      <c r="B1250" s="8" t="s">
        <v>1054</v>
      </c>
      <c r="C1250" s="8" t="s">
        <v>2797</v>
      </c>
      <c r="D1250" s="8">
        <v>15392626</v>
      </c>
      <c r="E1250" s="28">
        <v>3</v>
      </c>
      <c r="F1250" s="8" t="s">
        <v>3331</v>
      </c>
      <c r="G1250" s="8" t="s">
        <v>3337</v>
      </c>
      <c r="H1250" s="23">
        <f t="shared" si="50"/>
        <v>3</v>
      </c>
      <c r="I1250" s="23"/>
      <c r="J1250" s="23">
        <v>0</v>
      </c>
      <c r="K1250" s="23">
        <v>0</v>
      </c>
      <c r="L1250" s="86">
        <v>73075</v>
      </c>
      <c r="M1250" s="8"/>
      <c r="N1250" s="82">
        <v>41935</v>
      </c>
      <c r="O1250" s="82">
        <v>41939</v>
      </c>
      <c r="P1250" s="27">
        <f t="shared" si="52"/>
        <v>41941</v>
      </c>
      <c r="Q1250" s="42">
        <f t="shared" si="51"/>
        <v>2</v>
      </c>
      <c r="R1250" s="8" t="s">
        <v>4820</v>
      </c>
      <c r="S1250" s="8">
        <v>292</v>
      </c>
      <c r="T1250" s="8" t="s">
        <v>3334</v>
      </c>
      <c r="U1250" s="8" t="s">
        <v>3334</v>
      </c>
      <c r="V1250" s="8" t="s">
        <v>3334</v>
      </c>
      <c r="W1250" s="8" t="s">
        <v>3716</v>
      </c>
      <c r="X1250" s="82">
        <v>41940</v>
      </c>
      <c r="Y1250" s="1" t="s">
        <v>3336</v>
      </c>
    </row>
    <row r="1251" spans="1:25" ht="15.75">
      <c r="A1251" s="17">
        <v>1</v>
      </c>
      <c r="B1251" s="8" t="s">
        <v>1055</v>
      </c>
      <c r="C1251" s="8" t="s">
        <v>2797</v>
      </c>
      <c r="D1251" s="8">
        <v>15392626</v>
      </c>
      <c r="E1251" s="28">
        <v>3</v>
      </c>
      <c r="F1251" s="8" t="s">
        <v>3331</v>
      </c>
      <c r="G1251" s="8" t="s">
        <v>3337</v>
      </c>
      <c r="H1251" s="23">
        <f t="shared" si="50"/>
        <v>3</v>
      </c>
      <c r="I1251" s="23"/>
      <c r="J1251" s="23">
        <v>0</v>
      </c>
      <c r="K1251" s="23">
        <v>0</v>
      </c>
      <c r="L1251" s="86">
        <v>73018</v>
      </c>
      <c r="M1251" s="8"/>
      <c r="N1251" s="82">
        <v>41935</v>
      </c>
      <c r="O1251" s="82">
        <v>41937</v>
      </c>
      <c r="P1251" s="27">
        <f t="shared" si="52"/>
        <v>41939</v>
      </c>
      <c r="Q1251" s="42">
        <f t="shared" si="51"/>
        <v>2</v>
      </c>
      <c r="R1251" s="8" t="s">
        <v>4821</v>
      </c>
      <c r="S1251" s="8">
        <v>762</v>
      </c>
      <c r="T1251" s="8" t="s">
        <v>3334</v>
      </c>
      <c r="U1251" s="8" t="s">
        <v>3334</v>
      </c>
      <c r="V1251" s="8" t="s">
        <v>3334</v>
      </c>
      <c r="W1251" s="8" t="s">
        <v>3716</v>
      </c>
      <c r="X1251" s="82">
        <v>41940</v>
      </c>
      <c r="Y1251" s="1" t="s">
        <v>3336</v>
      </c>
    </row>
    <row r="1252" spans="1:25" ht="15.75">
      <c r="A1252" s="17">
        <v>1</v>
      </c>
      <c r="B1252" s="8" t="s">
        <v>1056</v>
      </c>
      <c r="C1252" s="8" t="s">
        <v>2725</v>
      </c>
      <c r="D1252" s="8">
        <v>16126385</v>
      </c>
      <c r="E1252" s="28">
        <v>0</v>
      </c>
      <c r="F1252" s="8" t="s">
        <v>3331</v>
      </c>
      <c r="G1252" s="8" t="s">
        <v>3337</v>
      </c>
      <c r="H1252" s="23">
        <f t="shared" si="50"/>
        <v>3</v>
      </c>
      <c r="I1252" s="23"/>
      <c r="J1252" s="23">
        <v>0</v>
      </c>
      <c r="K1252" s="23">
        <v>0</v>
      </c>
      <c r="L1252" s="86"/>
      <c r="M1252" s="8"/>
      <c r="N1252" s="82">
        <v>41982</v>
      </c>
      <c r="O1252" s="82"/>
      <c r="P1252" s="27">
        <f t="shared" si="52"/>
        <v>2</v>
      </c>
      <c r="Q1252" s="42">
        <f t="shared" si="51"/>
        <v>29962</v>
      </c>
      <c r="R1252" s="8" t="s">
        <v>4822</v>
      </c>
      <c r="S1252" s="8">
        <v>2900</v>
      </c>
      <c r="T1252" s="8" t="s">
        <v>3377</v>
      </c>
      <c r="U1252" s="8" t="s">
        <v>3364</v>
      </c>
      <c r="V1252" s="8" t="s">
        <v>3377</v>
      </c>
      <c r="W1252" s="8" t="s">
        <v>4437</v>
      </c>
      <c r="X1252" s="82">
        <v>41947</v>
      </c>
      <c r="Y1252" s="1" t="s">
        <v>3405</v>
      </c>
    </row>
    <row r="1253" spans="1:25" ht="15.75">
      <c r="A1253" s="17">
        <v>1</v>
      </c>
      <c r="B1253" s="8" t="s">
        <v>1057</v>
      </c>
      <c r="C1253" s="8" t="s">
        <v>2798</v>
      </c>
      <c r="D1253" s="8">
        <v>9429795</v>
      </c>
      <c r="E1253" s="28">
        <v>8</v>
      </c>
      <c r="F1253" s="8" t="s">
        <v>3331</v>
      </c>
      <c r="G1253" s="8" t="s">
        <v>3337</v>
      </c>
      <c r="H1253" s="23">
        <f t="shared" si="50"/>
        <v>3</v>
      </c>
      <c r="I1253" s="23"/>
      <c r="J1253" s="23">
        <v>0</v>
      </c>
      <c r="K1253" s="23">
        <v>0</v>
      </c>
      <c r="L1253" s="86">
        <v>73018</v>
      </c>
      <c r="M1253" s="8"/>
      <c r="N1253" s="82">
        <v>41936</v>
      </c>
      <c r="O1253" s="82">
        <v>41938</v>
      </c>
      <c r="P1253" s="27">
        <f t="shared" si="52"/>
        <v>41940</v>
      </c>
      <c r="Q1253" s="42">
        <f t="shared" si="51"/>
        <v>2</v>
      </c>
      <c r="R1253" s="8" t="s">
        <v>4823</v>
      </c>
      <c r="S1253" s="8">
        <v>945</v>
      </c>
      <c r="T1253" s="8" t="s">
        <v>3751</v>
      </c>
      <c r="U1253" s="8" t="s">
        <v>3751</v>
      </c>
      <c r="V1253" s="8" t="s">
        <v>3751</v>
      </c>
      <c r="W1253" s="1" t="s">
        <v>4310</v>
      </c>
      <c r="X1253" s="82">
        <v>41940</v>
      </c>
      <c r="Y1253" s="1" t="s">
        <v>3336</v>
      </c>
    </row>
    <row r="1254" spans="1:25" ht="15.75">
      <c r="A1254" s="17">
        <v>1</v>
      </c>
      <c r="B1254" s="8" t="s">
        <v>1058</v>
      </c>
      <c r="C1254" s="8" t="s">
        <v>2799</v>
      </c>
      <c r="D1254" s="8">
        <v>16365604</v>
      </c>
      <c r="E1254" s="28">
        <v>3</v>
      </c>
      <c r="F1254" s="8" t="s">
        <v>3331</v>
      </c>
      <c r="G1254" s="8" t="s">
        <v>3381</v>
      </c>
      <c r="H1254" s="23">
        <f t="shared" si="50"/>
        <v>3.4</v>
      </c>
      <c r="I1254" s="23"/>
      <c r="J1254" s="23">
        <v>0.4</v>
      </c>
      <c r="K1254" s="23">
        <v>0</v>
      </c>
      <c r="L1254" s="86">
        <v>73131</v>
      </c>
      <c r="M1254" s="8"/>
      <c r="N1254" s="82">
        <v>41936</v>
      </c>
      <c r="O1254" s="82">
        <v>41940</v>
      </c>
      <c r="P1254" s="27">
        <f t="shared" si="52"/>
        <v>41942</v>
      </c>
      <c r="Q1254" s="42">
        <f t="shared" si="51"/>
        <v>1</v>
      </c>
      <c r="R1254" s="8" t="s">
        <v>4824</v>
      </c>
      <c r="S1254" s="8">
        <v>4200</v>
      </c>
      <c r="T1254" s="8" t="s">
        <v>4825</v>
      </c>
      <c r="U1254" s="8" t="s">
        <v>4826</v>
      </c>
      <c r="V1254" s="8" t="s">
        <v>4826</v>
      </c>
      <c r="W1254" s="8"/>
      <c r="X1254" s="82">
        <v>41940</v>
      </c>
      <c r="Y1254" s="1" t="s">
        <v>3336</v>
      </c>
    </row>
    <row r="1255" spans="1:25">
      <c r="A1255" s="17">
        <v>1</v>
      </c>
      <c r="B1255" s="8" t="s">
        <v>1059</v>
      </c>
      <c r="C1255" s="8" t="s">
        <v>2800</v>
      </c>
      <c r="D1255" s="8">
        <v>1521551</v>
      </c>
      <c r="E1255" s="28" t="s">
        <v>3319</v>
      </c>
      <c r="F1255" s="8" t="s">
        <v>3331</v>
      </c>
      <c r="G1255" s="8" t="s">
        <v>3337</v>
      </c>
      <c r="H1255" s="23">
        <f t="shared" si="50"/>
        <v>3</v>
      </c>
      <c r="I1255" s="23"/>
      <c r="J1255" s="23">
        <v>0</v>
      </c>
      <c r="K1255" s="23">
        <v>0</v>
      </c>
      <c r="L1255" s="76">
        <v>72943</v>
      </c>
      <c r="M1255" s="8"/>
      <c r="N1255" s="82">
        <v>41936</v>
      </c>
      <c r="O1255" s="82">
        <v>41941</v>
      </c>
      <c r="P1255" s="27">
        <f t="shared" si="52"/>
        <v>41943</v>
      </c>
      <c r="Q1255" s="42">
        <f t="shared" si="51"/>
        <v>4</v>
      </c>
      <c r="R1255" s="8" t="s">
        <v>4827</v>
      </c>
      <c r="S1255" s="8">
        <v>220</v>
      </c>
      <c r="T1255" s="8" t="s">
        <v>3334</v>
      </c>
      <c r="U1255" s="8" t="s">
        <v>3334</v>
      </c>
      <c r="V1255" s="8" t="s">
        <v>3334</v>
      </c>
      <c r="W1255" s="8" t="s">
        <v>3716</v>
      </c>
      <c r="X1255" s="82">
        <v>41946</v>
      </c>
      <c r="Y1255" s="1" t="s">
        <v>3336</v>
      </c>
    </row>
    <row r="1256" spans="1:25">
      <c r="A1256" s="17">
        <v>1</v>
      </c>
      <c r="B1256" s="8" t="s">
        <v>1060</v>
      </c>
      <c r="C1256" s="8" t="s">
        <v>2801</v>
      </c>
      <c r="D1256" s="8">
        <v>6912338</v>
      </c>
      <c r="E1256" s="28">
        <v>4</v>
      </c>
      <c r="F1256" s="8" t="s">
        <v>3331</v>
      </c>
      <c r="G1256" s="8" t="s">
        <v>3332</v>
      </c>
      <c r="H1256" s="23">
        <f t="shared" si="50"/>
        <v>3</v>
      </c>
      <c r="I1256" s="23"/>
      <c r="J1256" s="23">
        <v>0</v>
      </c>
      <c r="K1256" s="23">
        <v>0</v>
      </c>
      <c r="L1256" s="76">
        <v>73018</v>
      </c>
      <c r="M1256" s="8"/>
      <c r="N1256" s="82">
        <v>41936</v>
      </c>
      <c r="O1256" s="82">
        <v>41945</v>
      </c>
      <c r="P1256" s="27">
        <f t="shared" si="52"/>
        <v>41947</v>
      </c>
      <c r="Q1256" s="42">
        <f t="shared" si="51"/>
        <v>3</v>
      </c>
      <c r="R1256" s="8" t="s">
        <v>4828</v>
      </c>
      <c r="S1256" s="8">
        <v>1007</v>
      </c>
      <c r="T1256" s="8" t="s">
        <v>3561</v>
      </c>
      <c r="U1256" s="8" t="s">
        <v>3334</v>
      </c>
      <c r="V1256" s="8" t="s">
        <v>3561</v>
      </c>
      <c r="W1256" s="8"/>
      <c r="X1256" s="82">
        <v>41948</v>
      </c>
      <c r="Y1256" s="1" t="s">
        <v>3336</v>
      </c>
    </row>
    <row r="1257" spans="1:25">
      <c r="A1257" s="17">
        <v>1</v>
      </c>
      <c r="B1257" s="8" t="s">
        <v>1061</v>
      </c>
      <c r="C1257" s="8" t="s">
        <v>2802</v>
      </c>
      <c r="D1257" s="31">
        <v>12194096</v>
      </c>
      <c r="E1257" s="28">
        <v>5</v>
      </c>
      <c r="F1257" s="8" t="s">
        <v>3331</v>
      </c>
      <c r="G1257" s="8" t="s">
        <v>3332</v>
      </c>
      <c r="H1257" s="23">
        <f t="shared" si="50"/>
        <v>3</v>
      </c>
      <c r="I1257" s="23"/>
      <c r="J1257" s="23">
        <v>0</v>
      </c>
      <c r="K1257" s="23">
        <v>0</v>
      </c>
      <c r="L1257" s="76">
        <v>72943</v>
      </c>
      <c r="M1257" s="8"/>
      <c r="N1257" s="82">
        <v>41936</v>
      </c>
      <c r="O1257" s="82">
        <v>41941</v>
      </c>
      <c r="P1257" s="27">
        <f t="shared" si="52"/>
        <v>41943</v>
      </c>
      <c r="Q1257" s="42">
        <f t="shared" si="51"/>
        <v>5</v>
      </c>
      <c r="R1257" s="8" t="s">
        <v>4829</v>
      </c>
      <c r="S1257" s="8">
        <v>18429</v>
      </c>
      <c r="T1257" s="8" t="s">
        <v>3636</v>
      </c>
      <c r="U1257" s="8" t="s">
        <v>3636</v>
      </c>
      <c r="V1257" s="8" t="s">
        <v>3636</v>
      </c>
      <c r="W1257" s="8"/>
      <c r="X1257" s="82">
        <v>41947</v>
      </c>
      <c r="Y1257" s="1" t="s">
        <v>3336</v>
      </c>
    </row>
    <row r="1258" spans="1:25">
      <c r="A1258" s="17">
        <v>1</v>
      </c>
      <c r="B1258" s="8" t="s">
        <v>1062</v>
      </c>
      <c r="C1258" s="8" t="s">
        <v>2803</v>
      </c>
      <c r="D1258" s="8">
        <v>15448971</v>
      </c>
      <c r="E1258" s="28">
        <v>1</v>
      </c>
      <c r="F1258" s="8" t="s">
        <v>3331</v>
      </c>
      <c r="G1258" s="8" t="s">
        <v>3337</v>
      </c>
      <c r="H1258" s="23">
        <f t="shared" si="50"/>
        <v>3</v>
      </c>
      <c r="I1258" s="23"/>
      <c r="J1258" s="23">
        <v>0</v>
      </c>
      <c r="K1258" s="23">
        <v>0</v>
      </c>
      <c r="L1258" s="76">
        <v>72943</v>
      </c>
      <c r="M1258" s="8"/>
      <c r="N1258" s="82">
        <v>41939</v>
      </c>
      <c r="O1258" s="82">
        <v>41941</v>
      </c>
      <c r="P1258" s="27">
        <f t="shared" si="52"/>
        <v>41943</v>
      </c>
      <c r="Q1258" s="42">
        <f t="shared" si="51"/>
        <v>5</v>
      </c>
      <c r="R1258" s="8" t="s">
        <v>4830</v>
      </c>
      <c r="S1258" s="8">
        <v>1400</v>
      </c>
      <c r="T1258" s="8" t="s">
        <v>3334</v>
      </c>
      <c r="U1258" s="8" t="s">
        <v>3334</v>
      </c>
      <c r="V1258" s="8" t="s">
        <v>3334</v>
      </c>
      <c r="W1258" s="8" t="s">
        <v>3716</v>
      </c>
      <c r="X1258" s="82">
        <v>41947</v>
      </c>
      <c r="Y1258" s="1" t="s">
        <v>3336</v>
      </c>
    </row>
    <row r="1259" spans="1:25">
      <c r="A1259" s="17">
        <v>1</v>
      </c>
      <c r="B1259" s="9" t="s">
        <v>1063</v>
      </c>
      <c r="C1259" s="9" t="s">
        <v>2804</v>
      </c>
      <c r="D1259" s="9">
        <v>13724466</v>
      </c>
      <c r="E1259" s="29">
        <v>7</v>
      </c>
      <c r="F1259" s="9" t="s">
        <v>3331</v>
      </c>
      <c r="G1259" s="9" t="s">
        <v>3332</v>
      </c>
      <c r="H1259" s="23">
        <f t="shared" si="50"/>
        <v>3</v>
      </c>
      <c r="I1259" s="23"/>
      <c r="J1259" s="23">
        <v>0</v>
      </c>
      <c r="K1259" s="23">
        <v>0</v>
      </c>
      <c r="L1259" s="76">
        <v>72943</v>
      </c>
      <c r="M1259" s="8"/>
      <c r="N1259" s="85">
        <v>41939</v>
      </c>
      <c r="O1259" s="85">
        <v>41940</v>
      </c>
      <c r="P1259" s="56">
        <f t="shared" si="52"/>
        <v>41942</v>
      </c>
      <c r="Q1259" s="42">
        <f t="shared" si="51"/>
        <v>5</v>
      </c>
      <c r="R1259" s="9" t="s">
        <v>4831</v>
      </c>
      <c r="S1259" s="9">
        <v>297</v>
      </c>
      <c r="T1259" s="9" t="s">
        <v>3437</v>
      </c>
      <c r="U1259" s="9" t="s">
        <v>3431</v>
      </c>
      <c r="V1259" s="9" t="s">
        <v>3437</v>
      </c>
      <c r="W1259" s="4" t="s">
        <v>3432</v>
      </c>
      <c r="X1259" s="85">
        <v>41946</v>
      </c>
      <c r="Y1259" s="4" t="s">
        <v>3336</v>
      </c>
    </row>
    <row r="1260" spans="1:25" ht="15.75">
      <c r="A1260" s="17">
        <v>1</v>
      </c>
      <c r="B1260" s="8" t="s">
        <v>1064</v>
      </c>
      <c r="C1260" s="8" t="s">
        <v>2805</v>
      </c>
      <c r="D1260" s="8">
        <v>13945564</v>
      </c>
      <c r="E1260" s="28">
        <v>9</v>
      </c>
      <c r="F1260" s="8" t="s">
        <v>3331</v>
      </c>
      <c r="G1260" s="8" t="s">
        <v>3332</v>
      </c>
      <c r="H1260" s="23">
        <f t="shared" si="50"/>
        <v>3</v>
      </c>
      <c r="I1260" s="23"/>
      <c r="J1260" s="23">
        <v>0</v>
      </c>
      <c r="K1260" s="23">
        <v>0</v>
      </c>
      <c r="L1260" s="86">
        <v>73075</v>
      </c>
      <c r="M1260" s="8"/>
      <c r="N1260" s="82">
        <v>40478</v>
      </c>
      <c r="O1260" s="82">
        <v>41940</v>
      </c>
      <c r="P1260" s="27">
        <f t="shared" si="52"/>
        <v>41942</v>
      </c>
      <c r="Q1260" s="42">
        <f t="shared" si="51"/>
        <v>3</v>
      </c>
      <c r="R1260" s="8" t="s">
        <v>4832</v>
      </c>
      <c r="S1260" s="8">
        <v>1726</v>
      </c>
      <c r="T1260" s="8" t="s">
        <v>4833</v>
      </c>
      <c r="U1260" s="8" t="s">
        <v>4833</v>
      </c>
      <c r="V1260" s="8" t="s">
        <v>3563</v>
      </c>
      <c r="W1260" s="1" t="s">
        <v>3564</v>
      </c>
      <c r="X1260" s="82">
        <v>41942</v>
      </c>
      <c r="Y1260" s="1" t="s">
        <v>3336</v>
      </c>
    </row>
    <row r="1261" spans="1:25">
      <c r="A1261" s="17">
        <v>1</v>
      </c>
      <c r="B1261" s="9" t="s">
        <v>1065</v>
      </c>
      <c r="C1261" s="9" t="s">
        <v>2806</v>
      </c>
      <c r="D1261" s="9">
        <v>9683987</v>
      </c>
      <c r="E1261" s="29">
        <v>1</v>
      </c>
      <c r="F1261" s="9" t="s">
        <v>3331</v>
      </c>
      <c r="G1261" s="9" t="s">
        <v>3337</v>
      </c>
      <c r="H1261" s="23">
        <f t="shared" si="50"/>
        <v>3</v>
      </c>
      <c r="I1261" s="23"/>
      <c r="J1261" s="23">
        <v>0</v>
      </c>
      <c r="K1261" s="23">
        <v>0</v>
      </c>
      <c r="L1261" s="76">
        <v>72943</v>
      </c>
      <c r="M1261" s="8"/>
      <c r="N1261" s="85">
        <v>41939</v>
      </c>
      <c r="O1261" s="85">
        <v>41941</v>
      </c>
      <c r="P1261" s="56">
        <f t="shared" si="52"/>
        <v>41943</v>
      </c>
      <c r="Q1261" s="42">
        <f t="shared" si="51"/>
        <v>4</v>
      </c>
      <c r="R1261" s="9" t="s">
        <v>4834</v>
      </c>
      <c r="S1261" s="9">
        <v>764</v>
      </c>
      <c r="T1261" s="1" t="s">
        <v>3865</v>
      </c>
      <c r="U1261" s="1" t="s">
        <v>3865</v>
      </c>
      <c r="V1261" s="1" t="s">
        <v>3865</v>
      </c>
      <c r="W1261" s="1" t="s">
        <v>3866</v>
      </c>
      <c r="X1261" s="85">
        <v>41946</v>
      </c>
      <c r="Y1261" s="4" t="s">
        <v>3336</v>
      </c>
    </row>
    <row r="1262" spans="1:25">
      <c r="A1262" s="17">
        <v>1</v>
      </c>
      <c r="B1262" s="9" t="s">
        <v>1066</v>
      </c>
      <c r="C1262" s="9" t="s">
        <v>2807</v>
      </c>
      <c r="D1262" s="9">
        <v>9053234</v>
      </c>
      <c r="E1262" s="29">
        <v>0</v>
      </c>
      <c r="F1262" s="9" t="s">
        <v>3331</v>
      </c>
      <c r="G1262" s="9" t="s">
        <v>3337</v>
      </c>
      <c r="H1262" s="23">
        <f t="shared" si="50"/>
        <v>3</v>
      </c>
      <c r="I1262" s="23"/>
      <c r="J1262" s="23">
        <v>0</v>
      </c>
      <c r="K1262" s="23">
        <v>0</v>
      </c>
      <c r="L1262" s="76">
        <v>72943</v>
      </c>
      <c r="M1262" s="8"/>
      <c r="N1262" s="85">
        <v>41939</v>
      </c>
      <c r="O1262" s="85">
        <v>41940</v>
      </c>
      <c r="P1262" s="56">
        <f t="shared" si="52"/>
        <v>41942</v>
      </c>
      <c r="Q1262" s="42">
        <f t="shared" si="51"/>
        <v>5</v>
      </c>
      <c r="R1262" s="9" t="s">
        <v>4835</v>
      </c>
      <c r="S1262" s="9">
        <v>1581</v>
      </c>
      <c r="T1262" s="9" t="s">
        <v>3484</v>
      </c>
      <c r="U1262" s="9" t="s">
        <v>3364</v>
      </c>
      <c r="V1262" s="9" t="s">
        <v>3484</v>
      </c>
      <c r="W1262" s="9" t="s">
        <v>3335</v>
      </c>
      <c r="X1262" s="85">
        <v>41946</v>
      </c>
      <c r="Y1262" s="4" t="s">
        <v>3336</v>
      </c>
    </row>
    <row r="1263" spans="1:25">
      <c r="A1263" s="17">
        <v>1</v>
      </c>
      <c r="B1263" s="8" t="s">
        <v>1067</v>
      </c>
      <c r="C1263" s="8" t="s">
        <v>2808</v>
      </c>
      <c r="D1263" s="8">
        <v>13271801</v>
      </c>
      <c r="E1263" s="28">
        <v>6</v>
      </c>
      <c r="F1263" s="8" t="s">
        <v>3331</v>
      </c>
      <c r="G1263" s="8" t="s">
        <v>4708</v>
      </c>
      <c r="H1263" s="23">
        <f t="shared" si="50"/>
        <v>3</v>
      </c>
      <c r="I1263" s="23"/>
      <c r="J1263" s="23">
        <v>0</v>
      </c>
      <c r="K1263" s="23">
        <v>0</v>
      </c>
      <c r="L1263" s="76">
        <v>73075</v>
      </c>
      <c r="M1263" s="8"/>
      <c r="N1263" s="82">
        <v>41948</v>
      </c>
      <c r="O1263" s="82">
        <v>41948</v>
      </c>
      <c r="P1263" s="27">
        <f t="shared" si="52"/>
        <v>41950</v>
      </c>
      <c r="Q1263" s="42">
        <f t="shared" si="51"/>
        <v>-2</v>
      </c>
      <c r="R1263" s="8" t="s">
        <v>4836</v>
      </c>
      <c r="S1263" s="8">
        <v>360</v>
      </c>
      <c r="T1263" s="8" t="s">
        <v>3334</v>
      </c>
      <c r="U1263" s="8" t="s">
        <v>3334</v>
      </c>
      <c r="V1263" s="8" t="s">
        <v>3334</v>
      </c>
      <c r="W1263" s="8" t="s">
        <v>3716</v>
      </c>
      <c r="X1263" s="82">
        <v>41947</v>
      </c>
      <c r="Y1263" s="1" t="s">
        <v>3336</v>
      </c>
    </row>
    <row r="1264" spans="1:25" ht="15.75">
      <c r="A1264" s="17">
        <v>1</v>
      </c>
      <c r="B1264" s="8" t="s">
        <v>1068</v>
      </c>
      <c r="C1264" s="8" t="s">
        <v>2809</v>
      </c>
      <c r="D1264" s="8">
        <v>9483103</v>
      </c>
      <c r="E1264" s="28">
        <v>2</v>
      </c>
      <c r="F1264" s="8" t="s">
        <v>3331</v>
      </c>
      <c r="G1264" s="8" t="s">
        <v>3332</v>
      </c>
      <c r="H1264" s="23">
        <f t="shared" si="50"/>
        <v>3</v>
      </c>
      <c r="I1264" s="23"/>
      <c r="J1264" s="23">
        <v>0</v>
      </c>
      <c r="K1264" s="23">
        <v>0</v>
      </c>
      <c r="L1264" s="86">
        <v>73295</v>
      </c>
      <c r="M1264" s="8"/>
      <c r="N1264" s="82">
        <v>41941</v>
      </c>
      <c r="O1264" s="8"/>
      <c r="P1264" s="27">
        <f t="shared" si="52"/>
        <v>2</v>
      </c>
      <c r="Q1264" s="42">
        <f t="shared" si="51"/>
        <v>29962</v>
      </c>
      <c r="R1264" s="8" t="s">
        <v>4837</v>
      </c>
      <c r="S1264" s="8">
        <v>8381</v>
      </c>
      <c r="T1264" s="8" t="s">
        <v>3390</v>
      </c>
      <c r="U1264" s="8" t="s">
        <v>3364</v>
      </c>
      <c r="V1264" s="8" t="s">
        <v>3390</v>
      </c>
      <c r="W1264" s="8" t="s">
        <v>4437</v>
      </c>
      <c r="X1264" s="82">
        <v>41947</v>
      </c>
      <c r="Y1264" s="1" t="s">
        <v>3405</v>
      </c>
    </row>
    <row r="1265" spans="1:25">
      <c r="A1265" s="17">
        <v>1</v>
      </c>
      <c r="B1265" s="8" t="s">
        <v>1069</v>
      </c>
      <c r="C1265" s="8" t="s">
        <v>2810</v>
      </c>
      <c r="D1265" s="8">
        <v>10584005</v>
      </c>
      <c r="E1265" s="28">
        <v>5</v>
      </c>
      <c r="F1265" s="8" t="s">
        <v>3331</v>
      </c>
      <c r="G1265" s="8" t="s">
        <v>3332</v>
      </c>
      <c r="H1265" s="23">
        <f t="shared" si="50"/>
        <v>3</v>
      </c>
      <c r="I1265" s="23"/>
      <c r="J1265" s="23">
        <v>0</v>
      </c>
      <c r="K1265" s="23">
        <v>0</v>
      </c>
      <c r="L1265" s="76">
        <v>73018</v>
      </c>
      <c r="M1265" s="8"/>
      <c r="N1265" s="82">
        <v>41941</v>
      </c>
      <c r="O1265" s="82">
        <v>41945</v>
      </c>
      <c r="P1265" s="27">
        <f t="shared" si="52"/>
        <v>41947</v>
      </c>
      <c r="Q1265" s="42">
        <f t="shared" si="51"/>
        <v>6</v>
      </c>
      <c r="R1265" s="8" t="s">
        <v>4838</v>
      </c>
      <c r="S1265" s="8">
        <v>10619</v>
      </c>
      <c r="T1265" s="8" t="s">
        <v>3579</v>
      </c>
      <c r="U1265" s="1" t="s">
        <v>3354</v>
      </c>
      <c r="V1265" s="1" t="s">
        <v>3579</v>
      </c>
      <c r="W1265" s="1" t="s">
        <v>3580</v>
      </c>
      <c r="X1265" s="82">
        <v>41953</v>
      </c>
      <c r="Y1265" s="1" t="s">
        <v>3336</v>
      </c>
    </row>
    <row r="1266" spans="1:25">
      <c r="A1266" s="17">
        <v>1</v>
      </c>
      <c r="B1266" s="8" t="s">
        <v>1070</v>
      </c>
      <c r="C1266" s="8" t="s">
        <v>2811</v>
      </c>
      <c r="D1266" s="8">
        <v>13968847</v>
      </c>
      <c r="E1266" s="28">
        <v>3</v>
      </c>
      <c r="F1266" s="8" t="s">
        <v>3331</v>
      </c>
      <c r="G1266" s="8" t="s">
        <v>3332</v>
      </c>
      <c r="H1266" s="23">
        <f t="shared" si="50"/>
        <v>3</v>
      </c>
      <c r="I1266" s="23"/>
      <c r="J1266" s="23">
        <v>0</v>
      </c>
      <c r="K1266" s="23">
        <v>0</v>
      </c>
      <c r="L1266" s="76">
        <v>73037</v>
      </c>
      <c r="M1266" s="8"/>
      <c r="N1266" s="82">
        <v>41941</v>
      </c>
      <c r="O1266" s="82">
        <v>41946</v>
      </c>
      <c r="P1266" s="27">
        <f t="shared" si="52"/>
        <v>41948</v>
      </c>
      <c r="Q1266" s="42">
        <f t="shared" si="51"/>
        <v>2</v>
      </c>
      <c r="R1266" s="8" t="s">
        <v>4839</v>
      </c>
      <c r="S1266" s="8">
        <v>2</v>
      </c>
      <c r="T1266" s="8" t="s">
        <v>4070</v>
      </c>
      <c r="U1266" s="8" t="s">
        <v>4070</v>
      </c>
      <c r="V1266" s="8" t="s">
        <v>4070</v>
      </c>
      <c r="W1266" s="8"/>
      <c r="X1266" s="82">
        <v>41947</v>
      </c>
      <c r="Y1266" s="1" t="s">
        <v>3336</v>
      </c>
    </row>
    <row r="1267" spans="1:25">
      <c r="A1267" s="17">
        <v>1</v>
      </c>
      <c r="B1267" s="8" t="s">
        <v>1071</v>
      </c>
      <c r="C1267" s="8" t="s">
        <v>2812</v>
      </c>
      <c r="D1267" s="8">
        <v>9124081</v>
      </c>
      <c r="E1267" s="28">
        <v>3</v>
      </c>
      <c r="F1267" s="8" t="s">
        <v>3331</v>
      </c>
      <c r="G1267" s="8" t="s">
        <v>3332</v>
      </c>
      <c r="H1267" s="23">
        <v>3</v>
      </c>
      <c r="I1267" s="23"/>
      <c r="J1267" s="23">
        <v>0</v>
      </c>
      <c r="K1267" s="23">
        <v>0</v>
      </c>
      <c r="L1267" s="76">
        <v>73018</v>
      </c>
      <c r="M1267" s="8"/>
      <c r="N1267" s="82">
        <v>41941</v>
      </c>
      <c r="O1267" s="82">
        <v>41945</v>
      </c>
      <c r="P1267" s="27">
        <f t="shared" si="52"/>
        <v>41947</v>
      </c>
      <c r="Q1267" s="42">
        <f t="shared" si="51"/>
        <v>6</v>
      </c>
      <c r="R1267" s="8" t="s">
        <v>4840</v>
      </c>
      <c r="S1267" s="8">
        <v>14200</v>
      </c>
      <c r="T1267" s="8" t="s">
        <v>4841</v>
      </c>
      <c r="U1267" s="8" t="s">
        <v>3399</v>
      </c>
      <c r="V1267" s="8" t="s">
        <v>3399</v>
      </c>
      <c r="W1267" s="8"/>
      <c r="X1267" s="82">
        <v>41953</v>
      </c>
      <c r="Y1267" s="1" t="s">
        <v>3336</v>
      </c>
    </row>
    <row r="1268" spans="1:25">
      <c r="A1268" s="17">
        <v>1</v>
      </c>
      <c r="B1268" s="8" t="s">
        <v>1072</v>
      </c>
      <c r="C1268" s="8" t="s">
        <v>2813</v>
      </c>
      <c r="D1268" s="8">
        <v>13265944</v>
      </c>
      <c r="E1268" s="28">
        <v>3</v>
      </c>
      <c r="F1268" s="8" t="s">
        <v>3331</v>
      </c>
      <c r="G1268" s="8" t="s">
        <v>3332</v>
      </c>
      <c r="H1268" s="23">
        <f t="shared" si="50"/>
        <v>3</v>
      </c>
      <c r="I1268" s="23"/>
      <c r="J1268" s="23">
        <v>0</v>
      </c>
      <c r="K1268" s="23">
        <v>0</v>
      </c>
      <c r="L1268" s="76">
        <v>73131</v>
      </c>
      <c r="M1268" s="8"/>
      <c r="N1268" s="82">
        <v>41951</v>
      </c>
      <c r="O1268" s="82">
        <v>41951</v>
      </c>
      <c r="P1268" s="27">
        <f t="shared" si="52"/>
        <v>41953</v>
      </c>
      <c r="Q1268" s="42">
        <f t="shared" si="51"/>
        <v>2</v>
      </c>
      <c r="R1268" s="8" t="s">
        <v>4842</v>
      </c>
      <c r="S1268" s="8">
        <v>8432</v>
      </c>
      <c r="T1268" s="8" t="s">
        <v>3365</v>
      </c>
      <c r="U1268" s="11" t="s">
        <v>3334</v>
      </c>
      <c r="V1268" s="8" t="s">
        <v>3365</v>
      </c>
      <c r="W1268" s="8" t="s">
        <v>3366</v>
      </c>
      <c r="X1268" s="82">
        <v>41954</v>
      </c>
      <c r="Y1268" s="1" t="s">
        <v>3336</v>
      </c>
    </row>
    <row r="1269" spans="1:25">
      <c r="A1269" s="17">
        <v>1</v>
      </c>
      <c r="B1269" s="8" t="s">
        <v>1073</v>
      </c>
      <c r="C1269" s="8" t="s">
        <v>2814</v>
      </c>
      <c r="D1269" s="8">
        <v>13886999</v>
      </c>
      <c r="E1269" s="28">
        <v>7</v>
      </c>
      <c r="F1269" s="8" t="s">
        <v>3331</v>
      </c>
      <c r="G1269" s="8" t="s">
        <v>3337</v>
      </c>
      <c r="H1269" s="23">
        <f t="shared" si="50"/>
        <v>3</v>
      </c>
      <c r="I1269" s="23"/>
      <c r="J1269" s="23">
        <v>0</v>
      </c>
      <c r="K1269" s="23">
        <v>0</v>
      </c>
      <c r="L1269" s="76">
        <v>73056</v>
      </c>
      <c r="M1269" s="8"/>
      <c r="N1269" s="82">
        <v>41941</v>
      </c>
      <c r="O1269" s="82">
        <v>41947</v>
      </c>
      <c r="P1269" s="27">
        <f t="shared" si="52"/>
        <v>41949</v>
      </c>
      <c r="Q1269" s="42">
        <f t="shared" si="51"/>
        <v>1</v>
      </c>
      <c r="R1269" s="8" t="s">
        <v>4843</v>
      </c>
      <c r="S1269" s="8">
        <v>1532</v>
      </c>
      <c r="T1269" s="8" t="s">
        <v>3390</v>
      </c>
      <c r="U1269" s="8" t="s">
        <v>3364</v>
      </c>
      <c r="V1269" s="8" t="s">
        <v>3390</v>
      </c>
      <c r="W1269" s="8" t="s">
        <v>3378</v>
      </c>
      <c r="X1269" s="82">
        <v>41947</v>
      </c>
      <c r="Y1269" s="1" t="s">
        <v>3336</v>
      </c>
    </row>
    <row r="1270" spans="1:25">
      <c r="A1270" s="17">
        <v>1</v>
      </c>
      <c r="B1270" s="8" t="s">
        <v>1074</v>
      </c>
      <c r="C1270" s="8" t="s">
        <v>2815</v>
      </c>
      <c r="D1270" s="8">
        <v>13723232</v>
      </c>
      <c r="E1270" s="28">
        <v>4</v>
      </c>
      <c r="F1270" s="8" t="s">
        <v>3331</v>
      </c>
      <c r="G1270" s="8" t="s">
        <v>3337</v>
      </c>
      <c r="H1270" s="23">
        <f t="shared" si="50"/>
        <v>3</v>
      </c>
      <c r="I1270" s="23"/>
      <c r="J1270" s="23">
        <v>0</v>
      </c>
      <c r="K1270" s="23">
        <v>0</v>
      </c>
      <c r="L1270" s="76">
        <v>72962</v>
      </c>
      <c r="M1270" s="8"/>
      <c r="N1270" s="82">
        <v>41942</v>
      </c>
      <c r="O1270" s="82">
        <v>41942</v>
      </c>
      <c r="P1270" s="27">
        <f t="shared" si="52"/>
        <v>41944</v>
      </c>
      <c r="Q1270" s="42">
        <f t="shared" si="51"/>
        <v>3</v>
      </c>
      <c r="R1270" s="8" t="s">
        <v>4844</v>
      </c>
      <c r="S1270" s="8">
        <v>327</v>
      </c>
      <c r="T1270" s="8" t="s">
        <v>3349</v>
      </c>
      <c r="U1270" s="8" t="s">
        <v>3334</v>
      </c>
      <c r="V1270" s="8" t="s">
        <v>3334</v>
      </c>
      <c r="W1270" s="8" t="s">
        <v>3716</v>
      </c>
      <c r="X1270" s="82">
        <v>41946</v>
      </c>
      <c r="Y1270" s="1" t="s">
        <v>3336</v>
      </c>
    </row>
    <row r="1271" spans="1:25">
      <c r="A1271" s="17">
        <v>1</v>
      </c>
      <c r="B1271" s="8" t="s">
        <v>1075</v>
      </c>
      <c r="C1271" s="8" t="s">
        <v>2816</v>
      </c>
      <c r="D1271" s="8">
        <v>21157607</v>
      </c>
      <c r="E1271" s="28">
        <v>3</v>
      </c>
      <c r="F1271" s="8" t="s">
        <v>3331</v>
      </c>
      <c r="G1271" s="8" t="s">
        <v>3337</v>
      </c>
      <c r="H1271" s="23">
        <f t="shared" si="50"/>
        <v>3</v>
      </c>
      <c r="I1271" s="23"/>
      <c r="J1271" s="23">
        <v>0</v>
      </c>
      <c r="K1271" s="23">
        <v>0</v>
      </c>
      <c r="L1271" s="76">
        <v>72943</v>
      </c>
      <c r="M1271" s="8"/>
      <c r="N1271" s="82">
        <v>41941</v>
      </c>
      <c r="O1271" s="82">
        <v>41941</v>
      </c>
      <c r="P1271" s="27">
        <f t="shared" si="52"/>
        <v>41943</v>
      </c>
      <c r="Q1271" s="42">
        <f t="shared" si="51"/>
        <v>6</v>
      </c>
      <c r="R1271" s="8" t="s">
        <v>4845</v>
      </c>
      <c r="S1271" s="8">
        <v>2960</v>
      </c>
      <c r="T1271" s="8" t="s">
        <v>3358</v>
      </c>
      <c r="U1271" s="11" t="s">
        <v>3334</v>
      </c>
      <c r="V1271" s="11" t="s">
        <v>3358</v>
      </c>
      <c r="W1271" s="8" t="s">
        <v>3335</v>
      </c>
      <c r="X1271" s="82">
        <v>41948</v>
      </c>
      <c r="Y1271" s="1" t="s">
        <v>3336</v>
      </c>
    </row>
    <row r="1272" spans="1:25">
      <c r="A1272" s="17">
        <v>1</v>
      </c>
      <c r="B1272" s="8" t="s">
        <v>1076</v>
      </c>
      <c r="C1272" s="8" t="s">
        <v>2817</v>
      </c>
      <c r="D1272" s="8">
        <v>16426219</v>
      </c>
      <c r="E1272" s="28">
        <v>7</v>
      </c>
      <c r="F1272" s="8" t="s">
        <v>3331</v>
      </c>
      <c r="G1272" s="8" t="s">
        <v>3337</v>
      </c>
      <c r="H1272" s="23">
        <f t="shared" ref="H1272:H1335" si="53">3+J1272</f>
        <v>3</v>
      </c>
      <c r="I1272" s="23"/>
      <c r="J1272" s="23">
        <v>0</v>
      </c>
      <c r="K1272" s="23">
        <v>0</v>
      </c>
      <c r="L1272" s="76">
        <v>73075</v>
      </c>
      <c r="M1272" s="8"/>
      <c r="N1272" s="82">
        <v>41942</v>
      </c>
      <c r="O1272" s="82">
        <v>41948</v>
      </c>
      <c r="P1272" s="27">
        <f t="shared" si="52"/>
        <v>41950</v>
      </c>
      <c r="Q1272" s="42">
        <f t="shared" si="51"/>
        <v>6</v>
      </c>
      <c r="R1272" s="8" t="s">
        <v>4846</v>
      </c>
      <c r="S1272" s="8">
        <v>1621</v>
      </c>
      <c r="T1272" s="8" t="s">
        <v>3349</v>
      </c>
      <c r="U1272" s="8" t="s">
        <v>3334</v>
      </c>
      <c r="V1272" s="8" t="s">
        <v>4847</v>
      </c>
      <c r="W1272" s="8" t="s">
        <v>3716</v>
      </c>
      <c r="X1272" s="82">
        <v>41955</v>
      </c>
      <c r="Y1272" s="1" t="s">
        <v>3336</v>
      </c>
    </row>
    <row r="1273" spans="1:25">
      <c r="A1273" s="17">
        <v>1</v>
      </c>
      <c r="B1273" s="8" t="s">
        <v>1077</v>
      </c>
      <c r="C1273" s="8" t="s">
        <v>2818</v>
      </c>
      <c r="D1273" s="8">
        <v>11538818</v>
      </c>
      <c r="E1273" s="28">
        <v>5</v>
      </c>
      <c r="F1273" s="8" t="s">
        <v>3331</v>
      </c>
      <c r="G1273" s="8" t="s">
        <v>3381</v>
      </c>
      <c r="H1273" s="23">
        <f t="shared" si="53"/>
        <v>3.3</v>
      </c>
      <c r="I1273" s="23"/>
      <c r="J1273" s="23">
        <v>0.3</v>
      </c>
      <c r="K1273" s="23">
        <v>0</v>
      </c>
      <c r="L1273" s="76">
        <v>73056</v>
      </c>
      <c r="M1273" s="8"/>
      <c r="N1273" s="82">
        <v>41947</v>
      </c>
      <c r="O1273" s="82">
        <v>41947</v>
      </c>
      <c r="P1273" s="27">
        <f t="shared" si="52"/>
        <v>41949</v>
      </c>
      <c r="Q1273" s="42">
        <f t="shared" si="51"/>
        <v>5</v>
      </c>
      <c r="R1273" s="8" t="s">
        <v>4848</v>
      </c>
      <c r="S1273" s="8">
        <v>4</v>
      </c>
      <c r="T1273" s="8" t="s">
        <v>3399</v>
      </c>
      <c r="U1273" s="8" t="s">
        <v>3334</v>
      </c>
      <c r="V1273" s="8" t="s">
        <v>3399</v>
      </c>
      <c r="W1273" s="1" t="s">
        <v>3355</v>
      </c>
      <c r="X1273" s="82">
        <v>41953</v>
      </c>
      <c r="Y1273" s="1" t="s">
        <v>3336</v>
      </c>
    </row>
    <row r="1274" spans="1:25">
      <c r="A1274" s="17">
        <v>1</v>
      </c>
      <c r="B1274" s="8" t="s">
        <v>1078</v>
      </c>
      <c r="C1274" s="8" t="s">
        <v>2819</v>
      </c>
      <c r="D1274" s="8">
        <v>6989412</v>
      </c>
      <c r="E1274" s="28">
        <v>7</v>
      </c>
      <c r="F1274" s="8" t="s">
        <v>3331</v>
      </c>
      <c r="G1274" s="8" t="s">
        <v>3332</v>
      </c>
      <c r="H1274" s="23">
        <f t="shared" si="53"/>
        <v>3</v>
      </c>
      <c r="I1274" s="23"/>
      <c r="J1274" s="23">
        <v>0</v>
      </c>
      <c r="K1274" s="23">
        <v>0</v>
      </c>
      <c r="L1274" s="76">
        <v>73075</v>
      </c>
      <c r="M1274" s="8"/>
      <c r="N1274" s="82">
        <v>41947</v>
      </c>
      <c r="O1274" s="82">
        <v>41948</v>
      </c>
      <c r="P1274" s="27">
        <f t="shared" si="52"/>
        <v>41950</v>
      </c>
      <c r="Q1274" s="42">
        <f t="shared" si="51"/>
        <v>15</v>
      </c>
      <c r="R1274" s="8" t="s">
        <v>4849</v>
      </c>
      <c r="S1274" s="8">
        <v>3466</v>
      </c>
      <c r="T1274" s="51" t="s">
        <v>3333</v>
      </c>
      <c r="U1274" s="11" t="s">
        <v>3334</v>
      </c>
      <c r="V1274" s="51" t="s">
        <v>3333</v>
      </c>
      <c r="W1274" s="8" t="s">
        <v>3335</v>
      </c>
      <c r="X1274" s="82">
        <v>41968</v>
      </c>
      <c r="Y1274" s="1" t="s">
        <v>3336</v>
      </c>
    </row>
    <row r="1275" spans="1:25">
      <c r="A1275" s="17">
        <v>1</v>
      </c>
      <c r="B1275" s="8" t="s">
        <v>1079</v>
      </c>
      <c r="C1275" s="8" t="s">
        <v>2819</v>
      </c>
      <c r="D1275" s="8">
        <v>6989412</v>
      </c>
      <c r="E1275" s="28">
        <v>7</v>
      </c>
      <c r="F1275" s="8" t="s">
        <v>3331</v>
      </c>
      <c r="G1275" s="8" t="s">
        <v>3337</v>
      </c>
      <c r="H1275" s="23">
        <f t="shared" si="53"/>
        <v>3</v>
      </c>
      <c r="I1275" s="23"/>
      <c r="J1275" s="23">
        <v>0</v>
      </c>
      <c r="K1275" s="23">
        <v>0</v>
      </c>
      <c r="L1275" s="76">
        <v>73075</v>
      </c>
      <c r="M1275" s="8"/>
      <c r="N1275" s="82">
        <v>41947</v>
      </c>
      <c r="O1275" s="82">
        <v>41948</v>
      </c>
      <c r="P1275" s="27">
        <f t="shared" si="52"/>
        <v>41950</v>
      </c>
      <c r="Q1275" s="42">
        <f t="shared" si="51"/>
        <v>4</v>
      </c>
      <c r="R1275" s="8" t="s">
        <v>4850</v>
      </c>
      <c r="S1275" s="8">
        <v>13118</v>
      </c>
      <c r="T1275" s="51" t="s">
        <v>3333</v>
      </c>
      <c r="U1275" s="11" t="s">
        <v>3334</v>
      </c>
      <c r="V1275" s="51" t="s">
        <v>3333</v>
      </c>
      <c r="W1275" s="8" t="s">
        <v>3335</v>
      </c>
      <c r="X1275" s="82">
        <v>41953</v>
      </c>
      <c r="Y1275" s="1" t="s">
        <v>3336</v>
      </c>
    </row>
    <row r="1276" spans="1:25">
      <c r="A1276" s="17">
        <v>1</v>
      </c>
      <c r="B1276" s="8" t="s">
        <v>1080</v>
      </c>
      <c r="C1276" s="8" t="s">
        <v>2820</v>
      </c>
      <c r="D1276" s="8">
        <v>10285695</v>
      </c>
      <c r="E1276" s="28">
        <v>3</v>
      </c>
      <c r="F1276" s="8" t="s">
        <v>3331</v>
      </c>
      <c r="G1276" s="8" t="s">
        <v>3332</v>
      </c>
      <c r="H1276" s="23">
        <f t="shared" si="53"/>
        <v>3</v>
      </c>
      <c r="I1276" s="23"/>
      <c r="J1276" s="23">
        <v>0</v>
      </c>
      <c r="K1276" s="23">
        <v>0</v>
      </c>
      <c r="L1276" s="76">
        <v>73075</v>
      </c>
      <c r="M1276" s="8"/>
      <c r="N1276" s="82">
        <v>41947</v>
      </c>
      <c r="O1276" s="82">
        <v>41948</v>
      </c>
      <c r="P1276" s="27">
        <f t="shared" si="52"/>
        <v>41950</v>
      </c>
      <c r="Q1276" s="42">
        <f t="shared" si="51"/>
        <v>6</v>
      </c>
      <c r="R1276" s="8" t="s">
        <v>4851</v>
      </c>
      <c r="S1276" s="8">
        <v>118</v>
      </c>
      <c r="T1276" s="51" t="s">
        <v>3400</v>
      </c>
      <c r="U1276" s="8" t="s">
        <v>3334</v>
      </c>
      <c r="V1276" s="51" t="s">
        <v>3400</v>
      </c>
      <c r="W1276" s="1" t="s">
        <v>3355</v>
      </c>
      <c r="X1276" s="82">
        <v>41955</v>
      </c>
      <c r="Y1276" s="1" t="s">
        <v>3336</v>
      </c>
    </row>
    <row r="1277" spans="1:25">
      <c r="A1277" s="17">
        <v>1</v>
      </c>
      <c r="B1277" s="8" t="s">
        <v>1081</v>
      </c>
      <c r="C1277" s="8" t="s">
        <v>2821</v>
      </c>
      <c r="D1277" s="8">
        <v>12527027</v>
      </c>
      <c r="E1277" s="28">
        <v>7</v>
      </c>
      <c r="F1277" s="8" t="s">
        <v>3331</v>
      </c>
      <c r="G1277" s="8" t="s">
        <v>3381</v>
      </c>
      <c r="H1277" s="23">
        <f t="shared" si="53"/>
        <v>3</v>
      </c>
      <c r="I1277" s="23"/>
      <c r="J1277" s="23">
        <v>0</v>
      </c>
      <c r="K1277" s="23">
        <v>0</v>
      </c>
      <c r="L1277" s="76">
        <v>73223</v>
      </c>
      <c r="M1277" s="8"/>
      <c r="N1277" s="82">
        <v>41953</v>
      </c>
      <c r="O1277" s="82">
        <v>41955</v>
      </c>
      <c r="P1277" s="27">
        <f t="shared" si="52"/>
        <v>41957</v>
      </c>
      <c r="Q1277" s="42">
        <f t="shared" si="51"/>
        <v>3</v>
      </c>
      <c r="R1277" s="8" t="s">
        <v>4852</v>
      </c>
      <c r="S1277" s="8">
        <v>214</v>
      </c>
      <c r="T1277" s="8" t="s">
        <v>3550</v>
      </c>
      <c r="U1277" s="8" t="s">
        <v>3550</v>
      </c>
      <c r="V1277" s="8" t="s">
        <v>3550</v>
      </c>
      <c r="W1277" s="8"/>
      <c r="X1277" s="82">
        <v>41959</v>
      </c>
      <c r="Y1277" s="1" t="s">
        <v>3336</v>
      </c>
    </row>
    <row r="1278" spans="1:25">
      <c r="A1278" s="17">
        <v>1</v>
      </c>
      <c r="B1278" s="8" t="s">
        <v>1082</v>
      </c>
      <c r="C1278" s="8" t="s">
        <v>2822</v>
      </c>
      <c r="D1278" s="8">
        <v>14151777</v>
      </c>
      <c r="E1278" s="28">
        <v>5</v>
      </c>
      <c r="F1278" s="8" t="s">
        <v>3331</v>
      </c>
      <c r="G1278" s="8" t="s">
        <v>3332</v>
      </c>
      <c r="H1278" s="23">
        <f t="shared" si="53"/>
        <v>3</v>
      </c>
      <c r="I1278" s="23"/>
      <c r="J1278" s="23">
        <v>0</v>
      </c>
      <c r="K1278" s="23">
        <v>0</v>
      </c>
      <c r="L1278" s="76">
        <v>73295</v>
      </c>
      <c r="M1278" s="8"/>
      <c r="N1278" s="82">
        <v>41953</v>
      </c>
      <c r="O1278" s="82">
        <v>41958</v>
      </c>
      <c r="P1278" s="27">
        <f t="shared" si="52"/>
        <v>41960</v>
      </c>
      <c r="Q1278" s="42">
        <f t="shared" si="51"/>
        <v>2</v>
      </c>
      <c r="R1278" s="8" t="s">
        <v>4853</v>
      </c>
      <c r="S1278" s="8">
        <v>168</v>
      </c>
      <c r="T1278" s="51" t="s">
        <v>3400</v>
      </c>
      <c r="U1278" s="8" t="s">
        <v>3334</v>
      </c>
      <c r="V1278" s="51" t="s">
        <v>3400</v>
      </c>
      <c r="W1278" s="1" t="s">
        <v>3355</v>
      </c>
      <c r="X1278" s="82">
        <v>41961</v>
      </c>
      <c r="Y1278" s="1" t="s">
        <v>3336</v>
      </c>
    </row>
    <row r="1279" spans="1:25">
      <c r="A1279" s="17">
        <v>1</v>
      </c>
      <c r="B1279" s="8" t="s">
        <v>1083</v>
      </c>
      <c r="C1279" s="8" t="s">
        <v>2043</v>
      </c>
      <c r="D1279" s="8">
        <v>14655460</v>
      </c>
      <c r="E1279" s="28">
        <v>1</v>
      </c>
      <c r="F1279" s="8" t="s">
        <v>3331</v>
      </c>
      <c r="G1279" s="8" t="s">
        <v>3332</v>
      </c>
      <c r="H1279" s="23">
        <f t="shared" si="53"/>
        <v>3</v>
      </c>
      <c r="I1279" s="23"/>
      <c r="J1279" s="23">
        <v>0</v>
      </c>
      <c r="K1279" s="23">
        <v>0</v>
      </c>
      <c r="L1279" s="76">
        <v>73112</v>
      </c>
      <c r="M1279" s="8"/>
      <c r="N1279" s="82">
        <v>41948</v>
      </c>
      <c r="O1279" s="82">
        <v>41950</v>
      </c>
      <c r="P1279" s="27">
        <f t="shared" si="52"/>
        <v>41952</v>
      </c>
      <c r="Q1279" s="42">
        <f t="shared" si="51"/>
        <v>2</v>
      </c>
      <c r="R1279" s="8" t="s">
        <v>4854</v>
      </c>
      <c r="S1279" s="8">
        <v>1331</v>
      </c>
      <c r="T1279" s="51" t="s">
        <v>3431</v>
      </c>
      <c r="U1279" s="51" t="s">
        <v>3431</v>
      </c>
      <c r="V1279" s="51" t="s">
        <v>3431</v>
      </c>
      <c r="W1279" s="1" t="s">
        <v>3432</v>
      </c>
      <c r="X1279" s="82">
        <v>41953</v>
      </c>
      <c r="Y1279" s="1" t="s">
        <v>3336</v>
      </c>
    </row>
    <row r="1280" spans="1:25">
      <c r="A1280" s="17">
        <v>1</v>
      </c>
      <c r="B1280" s="8" t="s">
        <v>1084</v>
      </c>
      <c r="C1280" s="8" t="s">
        <v>2823</v>
      </c>
      <c r="D1280" s="8">
        <v>8060889</v>
      </c>
      <c r="E1280" s="28">
        <v>6</v>
      </c>
      <c r="F1280" s="8" t="s">
        <v>3331</v>
      </c>
      <c r="G1280" s="8" t="s">
        <v>3337</v>
      </c>
      <c r="H1280" s="23">
        <f t="shared" si="53"/>
        <v>3</v>
      </c>
      <c r="I1280" s="23"/>
      <c r="J1280" s="23">
        <v>0</v>
      </c>
      <c r="K1280" s="23">
        <v>0</v>
      </c>
      <c r="L1280" s="76">
        <v>73112</v>
      </c>
      <c r="M1280" s="8"/>
      <c r="N1280" s="82">
        <v>41948</v>
      </c>
      <c r="O1280" s="82">
        <v>41950</v>
      </c>
      <c r="P1280" s="27">
        <f t="shared" si="52"/>
        <v>41952</v>
      </c>
      <c r="Q1280" s="42">
        <f t="shared" si="51"/>
        <v>5</v>
      </c>
      <c r="R1280" s="8" t="s">
        <v>4855</v>
      </c>
      <c r="S1280" s="8">
        <v>1307</v>
      </c>
      <c r="T1280" s="8" t="s">
        <v>3751</v>
      </c>
      <c r="U1280" s="8" t="s">
        <v>3751</v>
      </c>
      <c r="V1280" s="8" t="s">
        <v>3751</v>
      </c>
      <c r="W1280" s="1" t="s">
        <v>4310</v>
      </c>
      <c r="X1280" s="82">
        <v>41956</v>
      </c>
      <c r="Y1280" s="1" t="s">
        <v>3336</v>
      </c>
    </row>
    <row r="1281" spans="1:25">
      <c r="A1281" s="17">
        <v>1</v>
      </c>
      <c r="B1281" s="8" t="s">
        <v>1085</v>
      </c>
      <c r="C1281" s="8" t="s">
        <v>2824</v>
      </c>
      <c r="D1281" s="8">
        <v>10673085</v>
      </c>
      <c r="E1281" s="28">
        <v>7</v>
      </c>
      <c r="F1281" s="8" t="s">
        <v>3331</v>
      </c>
      <c r="G1281" s="8" t="s">
        <v>3332</v>
      </c>
      <c r="H1281" s="23">
        <f t="shared" si="53"/>
        <v>3</v>
      </c>
      <c r="I1281" s="23"/>
      <c r="J1281" s="23">
        <v>0</v>
      </c>
      <c r="K1281" s="23">
        <v>0</v>
      </c>
      <c r="L1281" s="76">
        <v>73174</v>
      </c>
      <c r="M1281" s="8"/>
      <c r="N1281" s="82">
        <v>41948</v>
      </c>
      <c r="O1281" s="82">
        <v>41953</v>
      </c>
      <c r="P1281" s="27">
        <f t="shared" si="52"/>
        <v>41955</v>
      </c>
      <c r="Q1281" s="42">
        <f t="shared" si="51"/>
        <v>3</v>
      </c>
      <c r="R1281" s="8" t="s">
        <v>4856</v>
      </c>
      <c r="S1281" s="8"/>
      <c r="T1281" s="8" t="s">
        <v>3879</v>
      </c>
      <c r="U1281" s="8" t="s">
        <v>3334</v>
      </c>
      <c r="V1281" s="8" t="s">
        <v>3879</v>
      </c>
      <c r="W1281" s="8"/>
      <c r="X1281" s="82">
        <v>41955</v>
      </c>
      <c r="Y1281" s="1" t="s">
        <v>3336</v>
      </c>
    </row>
    <row r="1282" spans="1:25">
      <c r="A1282" s="17">
        <v>1</v>
      </c>
      <c r="B1282" s="8" t="s">
        <v>1086</v>
      </c>
      <c r="C1282" s="8" t="s">
        <v>2825</v>
      </c>
      <c r="D1282" s="8">
        <v>15435864</v>
      </c>
      <c r="E1282" s="28">
        <v>1</v>
      </c>
      <c r="F1282" s="8" t="s">
        <v>3331</v>
      </c>
      <c r="G1282" s="8" t="s">
        <v>3332</v>
      </c>
      <c r="H1282" s="23">
        <f t="shared" si="53"/>
        <v>3</v>
      </c>
      <c r="I1282" s="23"/>
      <c r="J1282" s="23">
        <v>0</v>
      </c>
      <c r="K1282" s="23">
        <v>0</v>
      </c>
      <c r="L1282" s="76">
        <v>73112</v>
      </c>
      <c r="M1282" s="8"/>
      <c r="N1282" s="82">
        <v>41948</v>
      </c>
      <c r="O1282" s="82">
        <v>41950</v>
      </c>
      <c r="P1282" s="27">
        <f t="shared" si="52"/>
        <v>41952</v>
      </c>
      <c r="Q1282" s="42">
        <f t="shared" si="51"/>
        <v>4</v>
      </c>
      <c r="R1282" s="8" t="s">
        <v>4857</v>
      </c>
      <c r="S1282" s="8">
        <v>3218</v>
      </c>
      <c r="T1282" s="8" t="s">
        <v>3363</v>
      </c>
      <c r="U1282" s="8" t="s">
        <v>3334</v>
      </c>
      <c r="V1282" s="8" t="s">
        <v>3363</v>
      </c>
      <c r="W1282" s="8"/>
      <c r="X1282" s="82">
        <v>41955</v>
      </c>
      <c r="Y1282" s="1" t="s">
        <v>3336</v>
      </c>
    </row>
    <row r="1283" spans="1:25">
      <c r="A1283" s="17">
        <v>1</v>
      </c>
      <c r="B1283" s="8" t="s">
        <v>1087</v>
      </c>
      <c r="C1283" s="8" t="s">
        <v>2826</v>
      </c>
      <c r="D1283" s="8">
        <v>14158025</v>
      </c>
      <c r="E1283" s="28">
        <v>6</v>
      </c>
      <c r="F1283" s="8" t="s">
        <v>3331</v>
      </c>
      <c r="G1283" s="8" t="s">
        <v>3332</v>
      </c>
      <c r="H1283" s="23">
        <f t="shared" si="53"/>
        <v>3</v>
      </c>
      <c r="I1283" s="23"/>
      <c r="J1283" s="23">
        <v>0</v>
      </c>
      <c r="K1283" s="23">
        <v>0</v>
      </c>
      <c r="L1283" s="76">
        <v>73093</v>
      </c>
      <c r="M1283" s="8"/>
      <c r="N1283" s="82">
        <v>41948</v>
      </c>
      <c r="O1283" s="82">
        <v>41949</v>
      </c>
      <c r="P1283" s="27">
        <f t="shared" si="52"/>
        <v>41951</v>
      </c>
      <c r="Q1283" s="42">
        <f t="shared" si="51"/>
        <v>5</v>
      </c>
      <c r="R1283" s="8" t="s">
        <v>4858</v>
      </c>
      <c r="S1283" s="8">
        <v>580</v>
      </c>
      <c r="T1283" s="8" t="s">
        <v>3348</v>
      </c>
      <c r="U1283" s="8" t="s">
        <v>3349</v>
      </c>
      <c r="V1283" s="1" t="s">
        <v>3348</v>
      </c>
      <c r="W1283" s="1" t="s">
        <v>3350</v>
      </c>
      <c r="X1283" s="82">
        <v>41955</v>
      </c>
      <c r="Y1283" s="1" t="s">
        <v>3336</v>
      </c>
    </row>
    <row r="1284" spans="1:25">
      <c r="A1284" s="17">
        <v>1</v>
      </c>
      <c r="B1284" s="8" t="s">
        <v>1088</v>
      </c>
      <c r="C1284" s="8" t="s">
        <v>2827</v>
      </c>
      <c r="D1284" s="8">
        <v>8833957</v>
      </c>
      <c r="E1284" s="28">
        <v>6</v>
      </c>
      <c r="F1284" s="8" t="s">
        <v>3331</v>
      </c>
      <c r="G1284" s="8" t="s">
        <v>3332</v>
      </c>
      <c r="H1284" s="23">
        <f t="shared" si="53"/>
        <v>3</v>
      </c>
      <c r="I1284" s="23"/>
      <c r="J1284" s="23">
        <v>0</v>
      </c>
      <c r="K1284" s="23">
        <v>0</v>
      </c>
      <c r="L1284" s="76">
        <v>73247</v>
      </c>
      <c r="M1284" s="8"/>
      <c r="N1284" s="82">
        <v>41956</v>
      </c>
      <c r="O1284" s="82">
        <v>41956</v>
      </c>
      <c r="P1284" s="27">
        <f t="shared" si="52"/>
        <v>41958</v>
      </c>
      <c r="Q1284" s="42">
        <f t="shared" si="51"/>
        <v>2</v>
      </c>
      <c r="R1284" s="8" t="s">
        <v>4859</v>
      </c>
      <c r="S1284" s="8"/>
      <c r="T1284" s="8" t="s">
        <v>3751</v>
      </c>
      <c r="U1284" s="8" t="s">
        <v>3751</v>
      </c>
      <c r="V1284" s="8" t="s">
        <v>3751</v>
      </c>
      <c r="W1284" s="1" t="s">
        <v>4310</v>
      </c>
      <c r="X1284" s="82">
        <v>41957</v>
      </c>
      <c r="Y1284" s="1" t="s">
        <v>3336</v>
      </c>
    </row>
    <row r="1285" spans="1:25">
      <c r="A1285" s="17">
        <v>1</v>
      </c>
      <c r="B1285" s="8" t="s">
        <v>1089</v>
      </c>
      <c r="C1285" s="8" t="s">
        <v>2828</v>
      </c>
      <c r="D1285" s="8">
        <v>12999549</v>
      </c>
      <c r="E1285" s="28">
        <v>1</v>
      </c>
      <c r="F1285" s="8" t="s">
        <v>3331</v>
      </c>
      <c r="G1285" s="8" t="s">
        <v>3337</v>
      </c>
      <c r="H1285" s="23">
        <f t="shared" si="53"/>
        <v>3</v>
      </c>
      <c r="I1285" s="23"/>
      <c r="J1285" s="23">
        <v>0</v>
      </c>
      <c r="K1285" s="23">
        <v>0</v>
      </c>
      <c r="L1285" s="76">
        <v>73112</v>
      </c>
      <c r="M1285" s="8"/>
      <c r="N1285" s="82">
        <v>41948</v>
      </c>
      <c r="O1285" s="82">
        <v>41950</v>
      </c>
      <c r="P1285" s="27">
        <f t="shared" si="52"/>
        <v>41952</v>
      </c>
      <c r="Q1285" s="42">
        <f t="shared" si="51"/>
        <v>3</v>
      </c>
      <c r="R1285" s="8" t="s">
        <v>4860</v>
      </c>
      <c r="S1285" s="8">
        <v>77</v>
      </c>
      <c r="T1285" s="8" t="s">
        <v>3365</v>
      </c>
      <c r="U1285" s="11" t="s">
        <v>3334</v>
      </c>
      <c r="V1285" s="8" t="s">
        <v>3365</v>
      </c>
      <c r="W1285" s="8" t="s">
        <v>3366</v>
      </c>
      <c r="X1285" s="82">
        <v>41954</v>
      </c>
      <c r="Y1285" s="1" t="s">
        <v>3336</v>
      </c>
    </row>
    <row r="1286" spans="1:25">
      <c r="A1286" s="17">
        <v>1</v>
      </c>
      <c r="B1286" s="8" t="s">
        <v>1090</v>
      </c>
      <c r="C1286" s="8" t="s">
        <v>2829</v>
      </c>
      <c r="D1286" s="8">
        <v>13273290</v>
      </c>
      <c r="E1286" s="28">
        <v>6</v>
      </c>
      <c r="F1286" s="8" t="s">
        <v>3331</v>
      </c>
      <c r="G1286" s="8" t="s">
        <v>3332</v>
      </c>
      <c r="H1286" s="23">
        <f t="shared" si="53"/>
        <v>3</v>
      </c>
      <c r="I1286" s="23"/>
      <c r="J1286" s="23">
        <v>0</v>
      </c>
      <c r="K1286" s="23">
        <v>0</v>
      </c>
      <c r="L1286" s="76">
        <v>73131</v>
      </c>
      <c r="M1286" s="8"/>
      <c r="N1286" s="82">
        <v>41949</v>
      </c>
      <c r="O1286" s="82">
        <v>41951</v>
      </c>
      <c r="P1286" s="27">
        <f t="shared" si="52"/>
        <v>41953</v>
      </c>
      <c r="Q1286" s="42">
        <f t="shared" si="51"/>
        <v>3</v>
      </c>
      <c r="R1286" s="8" t="s">
        <v>4861</v>
      </c>
      <c r="S1286" s="8">
        <v>9929</v>
      </c>
      <c r="T1286" s="8" t="s">
        <v>3751</v>
      </c>
      <c r="U1286" s="8" t="s">
        <v>3751</v>
      </c>
      <c r="V1286" s="8" t="s">
        <v>3751</v>
      </c>
      <c r="W1286" s="1" t="s">
        <v>4310</v>
      </c>
      <c r="X1286" s="82">
        <v>41955</v>
      </c>
      <c r="Y1286" s="1" t="s">
        <v>3336</v>
      </c>
    </row>
    <row r="1287" spans="1:25">
      <c r="A1287" s="17">
        <v>1</v>
      </c>
      <c r="B1287" s="8" t="s">
        <v>1091</v>
      </c>
      <c r="C1287" s="8" t="s">
        <v>2830</v>
      </c>
      <c r="D1287" s="8">
        <v>7071224</v>
      </c>
      <c r="E1287" s="28">
        <v>5</v>
      </c>
      <c r="F1287" s="8" t="s">
        <v>3331</v>
      </c>
      <c r="G1287" s="8" t="s">
        <v>3332</v>
      </c>
      <c r="H1287" s="23">
        <f t="shared" si="53"/>
        <v>3</v>
      </c>
      <c r="I1287" s="23"/>
      <c r="J1287" s="23">
        <v>0</v>
      </c>
      <c r="K1287" s="23">
        <v>0</v>
      </c>
      <c r="L1287" s="76">
        <v>73174</v>
      </c>
      <c r="M1287" s="8"/>
      <c r="N1287" s="82">
        <v>41953</v>
      </c>
      <c r="O1287" s="82">
        <v>41953</v>
      </c>
      <c r="P1287" s="27">
        <f t="shared" si="52"/>
        <v>41955</v>
      </c>
      <c r="Q1287" s="42">
        <f t="shared" si="51"/>
        <v>2</v>
      </c>
      <c r="R1287" s="8" t="s">
        <v>4862</v>
      </c>
      <c r="S1287" s="8">
        <v>31</v>
      </c>
      <c r="T1287" s="8" t="s">
        <v>3484</v>
      </c>
      <c r="U1287" s="8" t="s">
        <v>3334</v>
      </c>
      <c r="V1287" s="8" t="s">
        <v>3484</v>
      </c>
      <c r="W1287" s="8" t="s">
        <v>3335</v>
      </c>
      <c r="X1287" s="82">
        <v>41954</v>
      </c>
      <c r="Y1287" s="1" t="s">
        <v>3336</v>
      </c>
    </row>
    <row r="1288" spans="1:25">
      <c r="A1288" s="17">
        <v>1</v>
      </c>
      <c r="B1288" s="8" t="s">
        <v>1092</v>
      </c>
      <c r="C1288" s="8" t="s">
        <v>2831</v>
      </c>
      <c r="D1288" s="8">
        <v>13226598</v>
      </c>
      <c r="E1288" s="28">
        <v>4</v>
      </c>
      <c r="F1288" s="8" t="s">
        <v>3331</v>
      </c>
      <c r="G1288" s="8" t="s">
        <v>3337</v>
      </c>
      <c r="H1288" s="23">
        <f t="shared" si="53"/>
        <v>3</v>
      </c>
      <c r="I1288" s="23"/>
      <c r="J1288" s="23">
        <v>0</v>
      </c>
      <c r="K1288" s="23">
        <v>0</v>
      </c>
      <c r="L1288" s="76">
        <v>73223</v>
      </c>
      <c r="M1288" s="8"/>
      <c r="N1288" s="82">
        <v>41949</v>
      </c>
      <c r="O1288" s="82">
        <v>41955</v>
      </c>
      <c r="P1288" s="27">
        <f t="shared" si="52"/>
        <v>41957</v>
      </c>
      <c r="Q1288" s="42">
        <f t="shared" si="51"/>
        <v>2</v>
      </c>
      <c r="R1288" s="8" t="s">
        <v>4863</v>
      </c>
      <c r="S1288" s="8">
        <v>1515</v>
      </c>
      <c r="T1288" s="8" t="s">
        <v>3358</v>
      </c>
      <c r="U1288" s="11" t="s">
        <v>3334</v>
      </c>
      <c r="V1288" s="11" t="s">
        <v>3358</v>
      </c>
      <c r="W1288" s="8" t="s">
        <v>3335</v>
      </c>
      <c r="X1288" s="82">
        <v>41956</v>
      </c>
      <c r="Y1288" s="1" t="s">
        <v>3336</v>
      </c>
    </row>
    <row r="1289" spans="1:25" ht="15.75">
      <c r="A1289" s="17">
        <v>1</v>
      </c>
      <c r="B1289" s="8" t="s">
        <v>1093</v>
      </c>
      <c r="C1289" s="8" t="s">
        <v>2832</v>
      </c>
      <c r="D1289" s="8">
        <v>12498455</v>
      </c>
      <c r="E1289" s="28">
        <v>6</v>
      </c>
      <c r="F1289" s="8" t="s">
        <v>3331</v>
      </c>
      <c r="G1289" s="8" t="s">
        <v>3337</v>
      </c>
      <c r="H1289" s="23">
        <f t="shared" si="53"/>
        <v>3</v>
      </c>
      <c r="I1289" s="23"/>
      <c r="J1289" s="23">
        <v>0</v>
      </c>
      <c r="K1289" s="23">
        <v>0</v>
      </c>
      <c r="L1289" s="86">
        <v>73271</v>
      </c>
      <c r="M1289" s="8"/>
      <c r="N1289" s="82">
        <v>41949</v>
      </c>
      <c r="O1289" s="82">
        <v>41955</v>
      </c>
      <c r="P1289" s="27">
        <f t="shared" si="52"/>
        <v>41957</v>
      </c>
      <c r="Q1289" s="42">
        <f t="shared" si="51"/>
        <v>-15</v>
      </c>
      <c r="R1289" s="8" t="s">
        <v>4864</v>
      </c>
      <c r="S1289" s="8">
        <v>8</v>
      </c>
      <c r="T1289" s="8" t="s">
        <v>3349</v>
      </c>
      <c r="U1289" s="8" t="s">
        <v>3334</v>
      </c>
      <c r="V1289" s="8" t="s">
        <v>3334</v>
      </c>
      <c r="W1289" s="8" t="s">
        <v>3716</v>
      </c>
      <c r="X1289" s="82">
        <v>41935</v>
      </c>
      <c r="Y1289" s="1" t="s">
        <v>3336</v>
      </c>
    </row>
    <row r="1290" spans="1:25">
      <c r="A1290" s="17">
        <v>1</v>
      </c>
      <c r="B1290" s="8" t="s">
        <v>1094</v>
      </c>
      <c r="C1290" s="8" t="s">
        <v>2833</v>
      </c>
      <c r="D1290" s="8">
        <v>6307861</v>
      </c>
      <c r="E1290" s="28">
        <v>1</v>
      </c>
      <c r="F1290" s="8" t="s">
        <v>3331</v>
      </c>
      <c r="G1290" s="8" t="s">
        <v>3332</v>
      </c>
      <c r="H1290" s="23">
        <f t="shared" si="53"/>
        <v>3</v>
      </c>
      <c r="I1290" s="23"/>
      <c r="J1290" s="23">
        <v>0</v>
      </c>
      <c r="K1290" s="23">
        <v>0</v>
      </c>
      <c r="L1290" s="76">
        <v>73223</v>
      </c>
      <c r="M1290" s="8"/>
      <c r="N1290" s="82">
        <v>41950</v>
      </c>
      <c r="O1290" s="82">
        <v>41955</v>
      </c>
      <c r="P1290" s="27">
        <f t="shared" si="52"/>
        <v>41957</v>
      </c>
      <c r="Q1290" s="42">
        <f t="shared" si="51"/>
        <v>9</v>
      </c>
      <c r="R1290" s="8" t="s">
        <v>4865</v>
      </c>
      <c r="S1290" s="8">
        <v>70</v>
      </c>
      <c r="T1290" s="8" t="s">
        <v>3484</v>
      </c>
      <c r="U1290" s="8" t="s">
        <v>3334</v>
      </c>
      <c r="V1290" s="8" t="s">
        <v>3484</v>
      </c>
      <c r="W1290" s="8" t="s">
        <v>3335</v>
      </c>
      <c r="X1290" s="82">
        <v>41967</v>
      </c>
      <c r="Y1290" s="1" t="s">
        <v>3336</v>
      </c>
    </row>
    <row r="1291" spans="1:25">
      <c r="A1291" s="17">
        <v>1</v>
      </c>
      <c r="B1291" s="8" t="s">
        <v>1095</v>
      </c>
      <c r="C1291" s="8" t="s">
        <v>2834</v>
      </c>
      <c r="D1291" s="8">
        <v>13133101</v>
      </c>
      <c r="E1291" s="28">
        <v>0</v>
      </c>
      <c r="F1291" s="8" t="s">
        <v>3331</v>
      </c>
      <c r="G1291" s="8" t="s">
        <v>3337</v>
      </c>
      <c r="H1291" s="23">
        <f t="shared" si="53"/>
        <v>3</v>
      </c>
      <c r="I1291" s="23"/>
      <c r="J1291" s="23">
        <v>0</v>
      </c>
      <c r="K1291" s="23">
        <v>0</v>
      </c>
      <c r="L1291" s="76">
        <v>73223</v>
      </c>
      <c r="M1291" s="8"/>
      <c r="N1291" s="82">
        <v>41950</v>
      </c>
      <c r="O1291" s="82">
        <v>41955</v>
      </c>
      <c r="P1291" s="27">
        <f t="shared" si="52"/>
        <v>41957</v>
      </c>
      <c r="Q1291" s="42">
        <f t="shared" si="51"/>
        <v>5</v>
      </c>
      <c r="R1291" s="8" t="s">
        <v>4866</v>
      </c>
      <c r="S1291" s="8">
        <v>1809</v>
      </c>
      <c r="T1291" s="8" t="s">
        <v>3437</v>
      </c>
      <c r="U1291" s="8" t="s">
        <v>3431</v>
      </c>
      <c r="V1291" s="8" t="s">
        <v>3437</v>
      </c>
      <c r="W1291" s="8"/>
      <c r="X1291" s="82">
        <v>41961</v>
      </c>
      <c r="Y1291" s="1" t="s">
        <v>3336</v>
      </c>
    </row>
    <row r="1292" spans="1:25">
      <c r="A1292" s="17">
        <v>1</v>
      </c>
      <c r="B1292" s="8" t="s">
        <v>1096</v>
      </c>
      <c r="C1292" s="8" t="s">
        <v>2835</v>
      </c>
      <c r="D1292" s="8">
        <v>8719913</v>
      </c>
      <c r="E1292" s="28">
        <v>4</v>
      </c>
      <c r="F1292" s="8" t="s">
        <v>3331</v>
      </c>
      <c r="G1292" s="8" t="s">
        <v>3332</v>
      </c>
      <c r="H1292" s="23">
        <f t="shared" si="53"/>
        <v>3</v>
      </c>
      <c r="I1292" s="23"/>
      <c r="J1292" s="23">
        <v>0</v>
      </c>
      <c r="K1292" s="23">
        <v>0</v>
      </c>
      <c r="L1292" s="76">
        <v>73223</v>
      </c>
      <c r="M1292" s="8"/>
      <c r="N1292" s="82">
        <v>41950</v>
      </c>
      <c r="O1292" s="82">
        <v>41924</v>
      </c>
      <c r="P1292" s="27">
        <f t="shared" si="52"/>
        <v>41926</v>
      </c>
      <c r="Q1292" s="42">
        <f t="shared" si="51"/>
        <v>25</v>
      </c>
      <c r="R1292" s="8" t="s">
        <v>4867</v>
      </c>
      <c r="S1292" s="8">
        <v>7378</v>
      </c>
      <c r="T1292" s="8" t="s">
        <v>4868</v>
      </c>
      <c r="U1292" s="8" t="s">
        <v>3349</v>
      </c>
      <c r="V1292" s="8" t="s">
        <v>3452</v>
      </c>
      <c r="W1292" s="1" t="s">
        <v>3378</v>
      </c>
      <c r="X1292" s="82">
        <v>41957</v>
      </c>
      <c r="Y1292" s="1" t="s">
        <v>3336</v>
      </c>
    </row>
    <row r="1293" spans="1:25">
      <c r="A1293" s="17">
        <v>1</v>
      </c>
      <c r="B1293" s="8" t="s">
        <v>1097</v>
      </c>
      <c r="C1293" s="8" t="s">
        <v>2836</v>
      </c>
      <c r="D1293" s="8">
        <v>10580936</v>
      </c>
      <c r="E1293" s="28">
        <v>0</v>
      </c>
      <c r="F1293" s="8" t="s">
        <v>3331</v>
      </c>
      <c r="G1293" s="8" t="s">
        <v>3337</v>
      </c>
      <c r="H1293" s="23">
        <f t="shared" si="53"/>
        <v>3</v>
      </c>
      <c r="I1293" s="23"/>
      <c r="J1293" s="23">
        <v>0</v>
      </c>
      <c r="K1293" s="23">
        <v>0</v>
      </c>
      <c r="L1293" s="76">
        <v>73247</v>
      </c>
      <c r="M1293" s="8"/>
      <c r="N1293" s="82">
        <v>41953</v>
      </c>
      <c r="O1293" s="82">
        <v>41956</v>
      </c>
      <c r="P1293" s="27">
        <f t="shared" si="52"/>
        <v>41958</v>
      </c>
      <c r="Q1293" s="42">
        <f t="shared" si="51"/>
        <v>5</v>
      </c>
      <c r="R1293" s="8" t="s">
        <v>4869</v>
      </c>
      <c r="S1293" s="8">
        <v>1751</v>
      </c>
      <c r="T1293" s="8" t="s">
        <v>3349</v>
      </c>
      <c r="U1293" s="8" t="s">
        <v>3334</v>
      </c>
      <c r="V1293" s="8" t="s">
        <v>3334</v>
      </c>
      <c r="W1293" s="8" t="s">
        <v>3716</v>
      </c>
      <c r="X1293" s="82">
        <v>41962</v>
      </c>
      <c r="Y1293" s="1" t="s">
        <v>3336</v>
      </c>
    </row>
    <row r="1294" spans="1:25">
      <c r="A1294" s="17">
        <v>1</v>
      </c>
      <c r="B1294" s="8" t="s">
        <v>1098</v>
      </c>
      <c r="C1294" s="8" t="s">
        <v>2836</v>
      </c>
      <c r="D1294" s="8">
        <v>10580936</v>
      </c>
      <c r="E1294" s="28">
        <v>0</v>
      </c>
      <c r="F1294" s="8" t="s">
        <v>3331</v>
      </c>
      <c r="G1294" s="8" t="s">
        <v>3337</v>
      </c>
      <c r="H1294" s="23">
        <f t="shared" si="53"/>
        <v>3</v>
      </c>
      <c r="I1294" s="23"/>
      <c r="J1294" s="23">
        <v>0</v>
      </c>
      <c r="K1294" s="23">
        <v>0</v>
      </c>
      <c r="L1294" s="76">
        <v>73247</v>
      </c>
      <c r="M1294" s="8"/>
      <c r="N1294" s="82">
        <v>41953</v>
      </c>
      <c r="O1294" s="82">
        <v>41956</v>
      </c>
      <c r="P1294" s="27">
        <f t="shared" si="52"/>
        <v>41958</v>
      </c>
      <c r="Q1294" s="42">
        <f t="shared" si="51"/>
        <v>5</v>
      </c>
      <c r="R1294" s="8" t="s">
        <v>4870</v>
      </c>
      <c r="S1294" s="8">
        <v>1751</v>
      </c>
      <c r="T1294" s="8" t="s">
        <v>3349</v>
      </c>
      <c r="U1294" s="8" t="s">
        <v>3334</v>
      </c>
      <c r="V1294" s="8" t="s">
        <v>3334</v>
      </c>
      <c r="W1294" s="8" t="s">
        <v>3716</v>
      </c>
      <c r="X1294" s="82">
        <v>41962</v>
      </c>
      <c r="Y1294" s="1" t="s">
        <v>3336</v>
      </c>
    </row>
    <row r="1295" spans="1:25">
      <c r="A1295" s="17">
        <v>1</v>
      </c>
      <c r="B1295" s="8" t="s">
        <v>1099</v>
      </c>
      <c r="C1295" s="8" t="s">
        <v>2837</v>
      </c>
      <c r="D1295" s="8">
        <v>12642805</v>
      </c>
      <c r="E1295" s="28">
        <v>7</v>
      </c>
      <c r="F1295" s="8" t="s">
        <v>3331</v>
      </c>
      <c r="G1295" s="8" t="s">
        <v>3332</v>
      </c>
      <c r="H1295" s="23">
        <f t="shared" si="53"/>
        <v>3</v>
      </c>
      <c r="I1295" s="23"/>
      <c r="J1295" s="23">
        <v>0</v>
      </c>
      <c r="K1295" s="23">
        <v>0</v>
      </c>
      <c r="L1295" s="76">
        <v>73271</v>
      </c>
      <c r="M1295" s="8"/>
      <c r="N1295" s="82">
        <v>41957</v>
      </c>
      <c r="O1295" s="82">
        <v>41957</v>
      </c>
      <c r="P1295" s="27">
        <f t="shared" si="52"/>
        <v>41959</v>
      </c>
      <c r="Q1295" s="42">
        <f t="shared" si="51"/>
        <v>4</v>
      </c>
      <c r="R1295" s="8" t="s">
        <v>4871</v>
      </c>
      <c r="S1295" s="8">
        <v>631</v>
      </c>
      <c r="T1295" s="51" t="s">
        <v>3400</v>
      </c>
      <c r="U1295" s="8" t="s">
        <v>3334</v>
      </c>
      <c r="V1295" s="51" t="s">
        <v>3400</v>
      </c>
      <c r="W1295" s="1" t="s">
        <v>3355</v>
      </c>
      <c r="X1295" s="82">
        <v>41962</v>
      </c>
      <c r="Y1295" s="1" t="s">
        <v>3336</v>
      </c>
    </row>
    <row r="1296" spans="1:25">
      <c r="A1296" s="17">
        <v>1</v>
      </c>
      <c r="B1296" s="8" t="s">
        <v>1100</v>
      </c>
      <c r="C1296" s="8" t="s">
        <v>2838</v>
      </c>
      <c r="D1296" s="8">
        <v>13729731</v>
      </c>
      <c r="E1296" s="28">
        <v>0</v>
      </c>
      <c r="F1296" s="8" t="s">
        <v>3331</v>
      </c>
      <c r="G1296" s="8" t="s">
        <v>3332</v>
      </c>
      <c r="H1296" s="23">
        <f t="shared" si="53"/>
        <v>3</v>
      </c>
      <c r="I1296" s="23"/>
      <c r="J1296" s="23">
        <v>0</v>
      </c>
      <c r="K1296" s="23">
        <v>0</v>
      </c>
      <c r="L1296" s="76">
        <v>73247</v>
      </c>
      <c r="M1296" s="8"/>
      <c r="N1296" s="82">
        <v>41953</v>
      </c>
      <c r="O1296" s="82">
        <v>41956</v>
      </c>
      <c r="P1296" s="27">
        <f t="shared" si="52"/>
        <v>41958</v>
      </c>
      <c r="Q1296" s="42">
        <f t="shared" si="51"/>
        <v>2</v>
      </c>
      <c r="R1296" s="8" t="s">
        <v>4872</v>
      </c>
      <c r="S1296" s="8">
        <v>1637</v>
      </c>
      <c r="T1296" s="8" t="s">
        <v>3365</v>
      </c>
      <c r="U1296" s="11" t="s">
        <v>3334</v>
      </c>
      <c r="V1296" s="8" t="s">
        <v>3365</v>
      </c>
      <c r="W1296" s="8" t="s">
        <v>3366</v>
      </c>
      <c r="X1296" s="82">
        <v>41959</v>
      </c>
      <c r="Y1296" s="1" t="s">
        <v>3336</v>
      </c>
    </row>
    <row r="1297" spans="1:25">
      <c r="A1297" s="17">
        <v>1</v>
      </c>
      <c r="B1297" s="8" t="s">
        <v>1101</v>
      </c>
      <c r="C1297" s="8" t="s">
        <v>2839</v>
      </c>
      <c r="D1297" s="8">
        <v>13471548</v>
      </c>
      <c r="E1297" s="28">
        <v>0</v>
      </c>
      <c r="F1297" s="8" t="s">
        <v>3331</v>
      </c>
      <c r="G1297" s="8" t="s">
        <v>3337</v>
      </c>
      <c r="H1297" s="23">
        <f t="shared" si="53"/>
        <v>3</v>
      </c>
      <c r="I1297" s="23"/>
      <c r="J1297" s="23">
        <v>0</v>
      </c>
      <c r="K1297" s="23">
        <v>0</v>
      </c>
      <c r="L1297" s="76">
        <v>73223</v>
      </c>
      <c r="M1297" s="8"/>
      <c r="N1297" s="82">
        <v>41954</v>
      </c>
      <c r="O1297" s="82">
        <v>41955</v>
      </c>
      <c r="P1297" s="27">
        <f t="shared" si="52"/>
        <v>41957</v>
      </c>
      <c r="Q1297" s="42">
        <f t="shared" si="51"/>
        <v>3</v>
      </c>
      <c r="R1297" s="8" t="s">
        <v>4873</v>
      </c>
      <c r="S1297" s="8">
        <v>24</v>
      </c>
      <c r="T1297" s="8" t="s">
        <v>3484</v>
      </c>
      <c r="U1297" s="8" t="s">
        <v>3334</v>
      </c>
      <c r="V1297" s="8" t="s">
        <v>3484</v>
      </c>
      <c r="W1297" s="8" t="s">
        <v>3335</v>
      </c>
      <c r="X1297" s="82">
        <v>41957</v>
      </c>
      <c r="Y1297" s="1" t="s">
        <v>3336</v>
      </c>
    </row>
    <row r="1298" spans="1:25">
      <c r="A1298" s="17">
        <v>1</v>
      </c>
      <c r="B1298" s="8" t="s">
        <v>1102</v>
      </c>
      <c r="C1298" s="8" t="s">
        <v>2840</v>
      </c>
      <c r="D1298" s="8">
        <v>7568121</v>
      </c>
      <c r="E1298" s="28">
        <v>6</v>
      </c>
      <c r="F1298" s="8" t="s">
        <v>3331</v>
      </c>
      <c r="G1298" s="8" t="s">
        <v>3332</v>
      </c>
      <c r="H1298" s="23">
        <f t="shared" si="53"/>
        <v>3</v>
      </c>
      <c r="I1298" s="23"/>
      <c r="J1298" s="23">
        <v>0</v>
      </c>
      <c r="K1298" s="23">
        <v>0</v>
      </c>
      <c r="L1298" s="76">
        <v>73368</v>
      </c>
      <c r="M1298" s="8"/>
      <c r="N1298" s="82">
        <v>41954</v>
      </c>
      <c r="O1298" s="82">
        <v>41961</v>
      </c>
      <c r="P1298" s="27">
        <f t="shared" si="52"/>
        <v>41963</v>
      </c>
      <c r="Q1298" s="42">
        <f t="shared" si="51"/>
        <v>4</v>
      </c>
      <c r="R1298" s="8" t="s">
        <v>4874</v>
      </c>
      <c r="S1298" s="8">
        <v>7330</v>
      </c>
      <c r="T1298" s="8" t="s">
        <v>3751</v>
      </c>
      <c r="U1298" s="8" t="s">
        <v>3751</v>
      </c>
      <c r="V1298" s="8" t="s">
        <v>3751</v>
      </c>
      <c r="W1298" s="1" t="s">
        <v>4310</v>
      </c>
      <c r="X1298" s="82">
        <v>41964</v>
      </c>
      <c r="Y1298" s="1" t="s">
        <v>3336</v>
      </c>
    </row>
    <row r="1299" spans="1:25">
      <c r="A1299" s="17">
        <v>1</v>
      </c>
      <c r="B1299" s="8" t="s">
        <v>1103</v>
      </c>
      <c r="C1299" s="8" t="s">
        <v>2841</v>
      </c>
      <c r="D1299" s="8">
        <v>13525276</v>
      </c>
      <c r="E1299" s="28" t="s">
        <v>3319</v>
      </c>
      <c r="F1299" s="8" t="s">
        <v>3331</v>
      </c>
      <c r="G1299" s="8" t="s">
        <v>3332</v>
      </c>
      <c r="H1299" s="23">
        <f t="shared" si="53"/>
        <v>3</v>
      </c>
      <c r="I1299" s="23"/>
      <c r="J1299" s="23">
        <v>0</v>
      </c>
      <c r="K1299" s="23">
        <v>0</v>
      </c>
      <c r="L1299" s="76">
        <v>73198</v>
      </c>
      <c r="M1299" s="8"/>
      <c r="N1299" s="82">
        <v>41954</v>
      </c>
      <c r="O1299" s="82">
        <v>41954</v>
      </c>
      <c r="P1299" s="27">
        <f t="shared" si="52"/>
        <v>41956</v>
      </c>
      <c r="Q1299" s="42">
        <f t="shared" si="51"/>
        <v>1</v>
      </c>
      <c r="R1299" s="8" t="s">
        <v>4875</v>
      </c>
      <c r="S1299" s="8">
        <v>576</v>
      </c>
      <c r="T1299" s="8" t="s">
        <v>4070</v>
      </c>
      <c r="U1299" s="8" t="s">
        <v>4070</v>
      </c>
      <c r="V1299" s="8" t="s">
        <v>4070</v>
      </c>
      <c r="W1299" s="8"/>
      <c r="X1299" s="82">
        <v>41954</v>
      </c>
      <c r="Y1299" s="1" t="s">
        <v>3336</v>
      </c>
    </row>
    <row r="1300" spans="1:25" ht="15.75">
      <c r="A1300" s="17">
        <v>1</v>
      </c>
      <c r="B1300" s="8" t="s">
        <v>1104</v>
      </c>
      <c r="C1300" s="8" t="s">
        <v>2842</v>
      </c>
      <c r="D1300" s="8">
        <v>5209752</v>
      </c>
      <c r="E1300" s="28">
        <v>5</v>
      </c>
      <c r="F1300" s="8" t="s">
        <v>3331</v>
      </c>
      <c r="G1300" s="8" t="s">
        <v>3337</v>
      </c>
      <c r="H1300" s="23">
        <f t="shared" si="53"/>
        <v>3</v>
      </c>
      <c r="I1300" s="23"/>
      <c r="J1300" s="23">
        <v>0</v>
      </c>
      <c r="K1300" s="23">
        <v>0</v>
      </c>
      <c r="L1300" s="86">
        <v>73344</v>
      </c>
      <c r="M1300" s="8"/>
      <c r="N1300" s="82">
        <v>41957</v>
      </c>
      <c r="O1300" s="82">
        <v>41957</v>
      </c>
      <c r="P1300" s="27">
        <f t="shared" si="52"/>
        <v>41959</v>
      </c>
      <c r="Q1300" s="42">
        <f t="shared" si="51"/>
        <v>-17</v>
      </c>
      <c r="R1300" s="8" t="s">
        <v>4876</v>
      </c>
      <c r="S1300" s="8">
        <v>710</v>
      </c>
      <c r="T1300" s="8" t="s">
        <v>3334</v>
      </c>
      <c r="U1300" s="8" t="s">
        <v>3334</v>
      </c>
      <c r="V1300" s="8" t="s">
        <v>3334</v>
      </c>
      <c r="W1300" s="8" t="s">
        <v>3716</v>
      </c>
      <c r="X1300" s="82">
        <v>41935</v>
      </c>
      <c r="Y1300" s="1" t="s">
        <v>3405</v>
      </c>
    </row>
    <row r="1301" spans="1:25">
      <c r="A1301" s="17">
        <v>1</v>
      </c>
      <c r="B1301" s="8" t="s">
        <v>1105</v>
      </c>
      <c r="C1301" s="8" t="s">
        <v>2843</v>
      </c>
      <c r="D1301" s="8">
        <v>9037991</v>
      </c>
      <c r="E1301" s="28">
        <v>7</v>
      </c>
      <c r="F1301" s="8" t="s">
        <v>3331</v>
      </c>
      <c r="G1301" s="8" t="s">
        <v>3332</v>
      </c>
      <c r="H1301" s="23">
        <f t="shared" si="53"/>
        <v>3</v>
      </c>
      <c r="I1301" s="23"/>
      <c r="J1301" s="23">
        <v>0</v>
      </c>
      <c r="K1301" s="23">
        <v>0</v>
      </c>
      <c r="L1301" s="76">
        <v>73247</v>
      </c>
      <c r="M1301" s="8"/>
      <c r="N1301" s="82">
        <v>41954</v>
      </c>
      <c r="O1301" s="82">
        <v>41956</v>
      </c>
      <c r="P1301" s="27">
        <f t="shared" si="52"/>
        <v>41958</v>
      </c>
      <c r="Q1301" s="42">
        <f t="shared" si="51"/>
        <v>2</v>
      </c>
      <c r="R1301" s="8" t="s">
        <v>4877</v>
      </c>
      <c r="S1301" s="8">
        <v>959</v>
      </c>
      <c r="T1301" s="8" t="s">
        <v>3636</v>
      </c>
      <c r="U1301" s="8" t="s">
        <v>4878</v>
      </c>
      <c r="V1301" s="8" t="s">
        <v>3636</v>
      </c>
      <c r="W1301" s="8"/>
      <c r="X1301" s="82">
        <v>41959</v>
      </c>
      <c r="Y1301" s="1" t="s">
        <v>3336</v>
      </c>
    </row>
    <row r="1302" spans="1:25">
      <c r="A1302" s="17">
        <v>1</v>
      </c>
      <c r="B1302" s="8" t="s">
        <v>1106</v>
      </c>
      <c r="C1302" s="8" t="s">
        <v>2844</v>
      </c>
      <c r="D1302" s="8">
        <v>10430432</v>
      </c>
      <c r="E1302" s="28" t="s">
        <v>3319</v>
      </c>
      <c r="F1302" s="8" t="s">
        <v>3331</v>
      </c>
      <c r="G1302" s="8" t="s">
        <v>3381</v>
      </c>
      <c r="H1302" s="23">
        <f t="shared" si="53"/>
        <v>3</v>
      </c>
      <c r="I1302" s="23"/>
      <c r="J1302" s="23">
        <v>0</v>
      </c>
      <c r="K1302" s="23">
        <v>0</v>
      </c>
      <c r="L1302" s="76">
        <v>73271</v>
      </c>
      <c r="M1302" s="8"/>
      <c r="N1302" s="82">
        <v>41954</v>
      </c>
      <c r="O1302" s="82">
        <v>41957</v>
      </c>
      <c r="P1302" s="27">
        <f t="shared" si="52"/>
        <v>41959</v>
      </c>
      <c r="Q1302" s="42">
        <f t="shared" si="51"/>
        <v>4</v>
      </c>
      <c r="R1302" s="8" t="s">
        <v>4879</v>
      </c>
      <c r="S1302" s="8">
        <v>22</v>
      </c>
      <c r="T1302" s="8" t="s">
        <v>3567</v>
      </c>
      <c r="U1302" s="8" t="s">
        <v>3567</v>
      </c>
      <c r="V1302" s="8" t="s">
        <v>3567</v>
      </c>
      <c r="W1302" s="8"/>
      <c r="X1302" s="82">
        <v>41962</v>
      </c>
      <c r="Y1302" s="1" t="s">
        <v>3336</v>
      </c>
    </row>
    <row r="1303" spans="1:25">
      <c r="A1303" s="17">
        <v>1</v>
      </c>
      <c r="B1303" s="8" t="s">
        <v>1107</v>
      </c>
      <c r="C1303" s="8" t="s">
        <v>2845</v>
      </c>
      <c r="D1303" s="8">
        <v>6922603</v>
      </c>
      <c r="E1303" s="28">
        <v>5</v>
      </c>
      <c r="F1303" s="8" t="s">
        <v>3331</v>
      </c>
      <c r="G1303" s="8" t="s">
        <v>3337</v>
      </c>
      <c r="H1303" s="23">
        <f t="shared" si="53"/>
        <v>3</v>
      </c>
      <c r="I1303" s="23"/>
      <c r="J1303" s="23">
        <v>0</v>
      </c>
      <c r="K1303" s="23">
        <v>0</v>
      </c>
      <c r="L1303" s="76">
        <v>73247</v>
      </c>
      <c r="M1303" s="8"/>
      <c r="N1303" s="82">
        <v>41954</v>
      </c>
      <c r="O1303" s="82">
        <v>41956</v>
      </c>
      <c r="P1303" s="27">
        <f t="shared" si="52"/>
        <v>41958</v>
      </c>
      <c r="Q1303" s="42">
        <f t="shared" si="51"/>
        <v>5</v>
      </c>
      <c r="R1303" s="8" t="s">
        <v>4880</v>
      </c>
      <c r="S1303" s="8">
        <v>96</v>
      </c>
      <c r="T1303" s="8" t="s">
        <v>3334</v>
      </c>
      <c r="U1303" s="8" t="s">
        <v>3334</v>
      </c>
      <c r="V1303" s="8" t="s">
        <v>3334</v>
      </c>
      <c r="W1303" s="8" t="s">
        <v>3716</v>
      </c>
      <c r="X1303" s="82">
        <v>41962</v>
      </c>
      <c r="Y1303" s="1" t="s">
        <v>3336</v>
      </c>
    </row>
    <row r="1304" spans="1:25">
      <c r="A1304" s="17">
        <v>1</v>
      </c>
      <c r="B1304" s="8" t="s">
        <v>1108</v>
      </c>
      <c r="C1304" s="8" t="s">
        <v>2846</v>
      </c>
      <c r="D1304" s="8">
        <v>14610874</v>
      </c>
      <c r="E1304" s="28">
        <v>1</v>
      </c>
      <c r="F1304" s="8" t="s">
        <v>3331</v>
      </c>
      <c r="G1304" s="8" t="s">
        <v>3332</v>
      </c>
      <c r="H1304" s="23">
        <f t="shared" si="53"/>
        <v>3</v>
      </c>
      <c r="I1304" s="23"/>
      <c r="J1304" s="23">
        <v>0</v>
      </c>
      <c r="K1304" s="23">
        <v>0</v>
      </c>
      <c r="L1304" s="76">
        <v>73393</v>
      </c>
      <c r="M1304" s="8"/>
      <c r="N1304" s="82">
        <v>41962</v>
      </c>
      <c r="O1304" s="82">
        <v>41962</v>
      </c>
      <c r="P1304" s="27">
        <f t="shared" si="52"/>
        <v>41964</v>
      </c>
      <c r="Q1304" s="42">
        <f t="shared" ref="Q1304:Q1367" si="54">NETWORKDAYS(O1304,X1304)</f>
        <v>5</v>
      </c>
      <c r="R1304" s="8" t="s">
        <v>3598</v>
      </c>
      <c r="S1304" s="8">
        <v>8583</v>
      </c>
      <c r="T1304" s="8" t="s">
        <v>3365</v>
      </c>
      <c r="U1304" s="11" t="s">
        <v>3334</v>
      </c>
      <c r="V1304" s="8" t="s">
        <v>3365</v>
      </c>
      <c r="W1304" s="8" t="s">
        <v>3366</v>
      </c>
      <c r="X1304" s="82">
        <v>41968</v>
      </c>
      <c r="Y1304" s="1" t="s">
        <v>3336</v>
      </c>
    </row>
    <row r="1305" spans="1:25">
      <c r="A1305" s="17">
        <v>1</v>
      </c>
      <c r="B1305" s="8" t="s">
        <v>1109</v>
      </c>
      <c r="C1305" s="8" t="s">
        <v>2847</v>
      </c>
      <c r="D1305" s="8">
        <v>6925578</v>
      </c>
      <c r="E1305" s="28">
        <v>7</v>
      </c>
      <c r="F1305" s="8" t="s">
        <v>3331</v>
      </c>
      <c r="G1305" s="8" t="s">
        <v>3332</v>
      </c>
      <c r="H1305" s="23">
        <f t="shared" si="53"/>
        <v>3</v>
      </c>
      <c r="I1305" s="23"/>
      <c r="J1305" s="23">
        <v>0</v>
      </c>
      <c r="K1305" s="23">
        <v>0</v>
      </c>
      <c r="L1305" s="76">
        <v>73271</v>
      </c>
      <c r="M1305" s="8"/>
      <c r="N1305" s="82">
        <v>41955</v>
      </c>
      <c r="O1305" s="82">
        <v>41957</v>
      </c>
      <c r="P1305" s="27">
        <f t="shared" ref="P1305:P1368" si="55">O1305+2</f>
        <v>41959</v>
      </c>
      <c r="Q1305" s="42">
        <f t="shared" si="54"/>
        <v>7</v>
      </c>
      <c r="R1305" s="8" t="s">
        <v>4881</v>
      </c>
      <c r="S1305" s="8">
        <v>286</v>
      </c>
      <c r="T1305" s="8" t="s">
        <v>3358</v>
      </c>
      <c r="U1305" s="11" t="s">
        <v>3334</v>
      </c>
      <c r="V1305" s="11" t="s">
        <v>3358</v>
      </c>
      <c r="W1305" s="8" t="s">
        <v>3335</v>
      </c>
      <c r="X1305" s="82">
        <v>41967</v>
      </c>
      <c r="Y1305" s="1" t="s">
        <v>3336</v>
      </c>
    </row>
    <row r="1306" spans="1:25">
      <c r="A1306" s="17">
        <v>1</v>
      </c>
      <c r="B1306" s="8" t="s">
        <v>1110</v>
      </c>
      <c r="C1306" s="8" t="s">
        <v>2848</v>
      </c>
      <c r="D1306" s="8">
        <v>10449790</v>
      </c>
      <c r="E1306" s="28" t="s">
        <v>3319</v>
      </c>
      <c r="F1306" s="8" t="s">
        <v>3331</v>
      </c>
      <c r="G1306" s="8" t="s">
        <v>3332</v>
      </c>
      <c r="H1306" s="23">
        <f t="shared" si="53"/>
        <v>3</v>
      </c>
      <c r="I1306" s="23"/>
      <c r="J1306" s="23">
        <v>0</v>
      </c>
      <c r="K1306" s="23">
        <v>0</v>
      </c>
      <c r="L1306" s="76">
        <v>73271</v>
      </c>
      <c r="M1306" s="8"/>
      <c r="N1306" s="82">
        <v>41963</v>
      </c>
      <c r="O1306" s="82">
        <v>41957</v>
      </c>
      <c r="P1306" s="27">
        <f t="shared" si="55"/>
        <v>41959</v>
      </c>
      <c r="Q1306" s="42">
        <f t="shared" si="54"/>
        <v>7</v>
      </c>
      <c r="R1306" s="8" t="s">
        <v>4882</v>
      </c>
      <c r="S1306" s="8">
        <v>9704</v>
      </c>
      <c r="T1306" s="8" t="s">
        <v>3751</v>
      </c>
      <c r="U1306" s="8" t="s">
        <v>3751</v>
      </c>
      <c r="V1306" s="8" t="s">
        <v>3751</v>
      </c>
      <c r="W1306" s="1" t="s">
        <v>4310</v>
      </c>
      <c r="X1306" s="82">
        <v>41967</v>
      </c>
      <c r="Y1306" s="1" t="s">
        <v>3336</v>
      </c>
    </row>
    <row r="1307" spans="1:25" ht="15.75">
      <c r="A1307" s="17">
        <v>1</v>
      </c>
      <c r="B1307" s="8" t="s">
        <v>1111</v>
      </c>
      <c r="C1307" s="8" t="s">
        <v>2849</v>
      </c>
      <c r="D1307" s="8">
        <v>15019178</v>
      </c>
      <c r="E1307" s="28">
        <v>5</v>
      </c>
      <c r="F1307" s="8" t="s">
        <v>3331</v>
      </c>
      <c r="G1307" s="8" t="s">
        <v>3332</v>
      </c>
      <c r="H1307" s="23">
        <f t="shared" si="53"/>
        <v>3</v>
      </c>
      <c r="I1307" s="23"/>
      <c r="J1307" s="23">
        <v>0</v>
      </c>
      <c r="K1307" s="23">
        <v>0</v>
      </c>
      <c r="L1307" s="86">
        <v>73441</v>
      </c>
      <c r="M1307" s="8"/>
      <c r="N1307" s="82">
        <v>41963</v>
      </c>
      <c r="O1307" s="82">
        <v>41960</v>
      </c>
      <c r="P1307" s="27">
        <f t="shared" si="55"/>
        <v>41962</v>
      </c>
      <c r="Q1307" s="42">
        <f t="shared" si="54"/>
        <v>-18</v>
      </c>
      <c r="R1307" s="8" t="s">
        <v>4883</v>
      </c>
      <c r="S1307" s="8">
        <v>2378</v>
      </c>
      <c r="T1307" s="8" t="s">
        <v>3751</v>
      </c>
      <c r="U1307" s="8" t="s">
        <v>3751</v>
      </c>
      <c r="V1307" s="8" t="s">
        <v>3751</v>
      </c>
      <c r="W1307" s="1" t="s">
        <v>4310</v>
      </c>
      <c r="X1307" s="82">
        <v>41935</v>
      </c>
      <c r="Y1307" s="1" t="s">
        <v>3336</v>
      </c>
    </row>
    <row r="1308" spans="1:25">
      <c r="A1308" s="17">
        <v>1</v>
      </c>
      <c r="B1308" s="8" t="s">
        <v>1112</v>
      </c>
      <c r="C1308" s="8" t="s">
        <v>2850</v>
      </c>
      <c r="D1308" s="8">
        <v>12958740</v>
      </c>
      <c r="E1308" s="28">
        <v>7</v>
      </c>
      <c r="F1308" s="8" t="s">
        <v>3331</v>
      </c>
      <c r="G1308" s="8" t="s">
        <v>3337</v>
      </c>
      <c r="H1308" s="23">
        <f t="shared" si="53"/>
        <v>3</v>
      </c>
      <c r="I1308" s="23"/>
      <c r="J1308" s="23">
        <v>0</v>
      </c>
      <c r="K1308" s="23">
        <v>0</v>
      </c>
      <c r="L1308" s="76">
        <v>73344</v>
      </c>
      <c r="M1308" s="8"/>
      <c r="N1308" s="82">
        <v>41956</v>
      </c>
      <c r="O1308" s="82">
        <v>41960</v>
      </c>
      <c r="P1308" s="27">
        <f t="shared" si="55"/>
        <v>41962</v>
      </c>
      <c r="Q1308" s="42">
        <f t="shared" si="54"/>
        <v>3</v>
      </c>
      <c r="R1308" s="8" t="s">
        <v>4884</v>
      </c>
      <c r="S1308" s="8">
        <v>694</v>
      </c>
      <c r="T1308" s="8" t="s">
        <v>3334</v>
      </c>
      <c r="U1308" s="8" t="s">
        <v>3334</v>
      </c>
      <c r="V1308" s="8" t="s">
        <v>3334</v>
      </c>
      <c r="W1308" s="8" t="s">
        <v>3716</v>
      </c>
      <c r="X1308" s="82">
        <v>41962</v>
      </c>
      <c r="Y1308" s="1" t="s">
        <v>3336</v>
      </c>
    </row>
    <row r="1309" spans="1:25">
      <c r="A1309" s="17">
        <v>1</v>
      </c>
      <c r="B1309" s="8" t="s">
        <v>1113</v>
      </c>
      <c r="C1309" s="8" t="s">
        <v>2851</v>
      </c>
      <c r="D1309" s="8">
        <v>11210677</v>
      </c>
      <c r="E1309" s="28">
        <v>4</v>
      </c>
      <c r="F1309" s="8" t="s">
        <v>3331</v>
      </c>
      <c r="G1309" s="8" t="s">
        <v>3332</v>
      </c>
      <c r="H1309" s="23">
        <f t="shared" si="53"/>
        <v>3</v>
      </c>
      <c r="I1309" s="23"/>
      <c r="J1309" s="23">
        <v>0</v>
      </c>
      <c r="K1309" s="23">
        <v>0</v>
      </c>
      <c r="L1309" s="76">
        <v>73344</v>
      </c>
      <c r="M1309" s="8"/>
      <c r="N1309" s="82">
        <v>41956</v>
      </c>
      <c r="O1309" s="82">
        <v>38308</v>
      </c>
      <c r="P1309" s="27">
        <f t="shared" si="55"/>
        <v>38310</v>
      </c>
      <c r="Q1309" s="42">
        <f t="shared" si="54"/>
        <v>2611</v>
      </c>
      <c r="R1309" s="8" t="s">
        <v>4885</v>
      </c>
      <c r="S1309" s="8">
        <v>227</v>
      </c>
      <c r="T1309" s="8" t="s">
        <v>3497</v>
      </c>
      <c r="U1309" s="8" t="s">
        <v>3334</v>
      </c>
      <c r="V1309" s="8" t="s">
        <v>3497</v>
      </c>
      <c r="W1309" s="8"/>
      <c r="X1309" s="82">
        <v>41962</v>
      </c>
      <c r="Y1309" s="1" t="s">
        <v>3336</v>
      </c>
    </row>
    <row r="1310" spans="1:25">
      <c r="A1310" s="17">
        <v>1</v>
      </c>
      <c r="B1310" s="8" t="s">
        <v>1114</v>
      </c>
      <c r="C1310" s="8" t="s">
        <v>2852</v>
      </c>
      <c r="D1310" s="8">
        <v>13226598</v>
      </c>
      <c r="E1310" s="28">
        <v>4</v>
      </c>
      <c r="F1310" s="8" t="s">
        <v>3331</v>
      </c>
      <c r="G1310" s="8" t="s">
        <v>3337</v>
      </c>
      <c r="H1310" s="23">
        <f t="shared" si="53"/>
        <v>3</v>
      </c>
      <c r="I1310" s="23"/>
      <c r="J1310" s="23">
        <v>0</v>
      </c>
      <c r="K1310" s="23">
        <v>0</v>
      </c>
      <c r="L1310" s="76">
        <v>73223</v>
      </c>
      <c r="M1310" s="8"/>
      <c r="N1310" s="82">
        <v>41950</v>
      </c>
      <c r="O1310" s="82">
        <v>41955</v>
      </c>
      <c r="P1310" s="27">
        <f t="shared" si="55"/>
        <v>41957</v>
      </c>
      <c r="Q1310" s="42">
        <f t="shared" si="54"/>
        <v>2</v>
      </c>
      <c r="R1310" s="8" t="s">
        <v>4886</v>
      </c>
      <c r="S1310" s="8">
        <v>65</v>
      </c>
      <c r="T1310" s="8" t="s">
        <v>3358</v>
      </c>
      <c r="U1310" s="11" t="s">
        <v>3334</v>
      </c>
      <c r="V1310" s="11" t="s">
        <v>3358</v>
      </c>
      <c r="W1310" s="8" t="s">
        <v>3335</v>
      </c>
      <c r="X1310" s="82">
        <v>41956</v>
      </c>
      <c r="Y1310" s="1" t="s">
        <v>3336</v>
      </c>
    </row>
    <row r="1311" spans="1:25" ht="15.75">
      <c r="A1311" s="17">
        <v>1</v>
      </c>
      <c r="B1311" s="8" t="s">
        <v>1115</v>
      </c>
      <c r="C1311" s="8" t="s">
        <v>2853</v>
      </c>
      <c r="D1311" s="8">
        <v>15657007</v>
      </c>
      <c r="E1311" s="28">
        <v>9</v>
      </c>
      <c r="F1311" s="8" t="s">
        <v>3331</v>
      </c>
      <c r="G1311" s="8" t="s">
        <v>3337</v>
      </c>
      <c r="H1311" s="23">
        <f t="shared" si="53"/>
        <v>3</v>
      </c>
      <c r="I1311" s="23"/>
      <c r="J1311" s="23">
        <v>0</v>
      </c>
      <c r="K1311" s="23">
        <v>0</v>
      </c>
      <c r="L1311" s="86">
        <v>117840</v>
      </c>
      <c r="M1311" s="8"/>
      <c r="N1311" s="82">
        <v>41954</v>
      </c>
      <c r="O1311" s="82">
        <v>41960</v>
      </c>
      <c r="P1311" s="27">
        <f t="shared" si="55"/>
        <v>41962</v>
      </c>
      <c r="Q1311" s="42">
        <f t="shared" si="54"/>
        <v>-18</v>
      </c>
      <c r="R1311" s="8" t="s">
        <v>4887</v>
      </c>
      <c r="S1311" s="8">
        <v>209</v>
      </c>
      <c r="T1311" s="8" t="s">
        <v>3334</v>
      </c>
      <c r="U1311" s="8" t="s">
        <v>3334</v>
      </c>
      <c r="V1311" s="8" t="s">
        <v>3334</v>
      </c>
      <c r="W1311" s="8" t="s">
        <v>3716</v>
      </c>
      <c r="X1311" s="82">
        <v>41935</v>
      </c>
      <c r="Y1311" s="1" t="s">
        <v>3336</v>
      </c>
    </row>
    <row r="1312" spans="1:25">
      <c r="A1312" s="17">
        <v>1</v>
      </c>
      <c r="B1312" s="8" t="s">
        <v>1116</v>
      </c>
      <c r="C1312" s="8" t="s">
        <v>2854</v>
      </c>
      <c r="D1312" s="8">
        <v>6443706</v>
      </c>
      <c r="E1312" s="28">
        <v>2</v>
      </c>
      <c r="F1312" s="8" t="s">
        <v>3331</v>
      </c>
      <c r="G1312" s="8" t="s">
        <v>3401</v>
      </c>
      <c r="H1312" s="23">
        <v>4.82</v>
      </c>
      <c r="I1312" s="23"/>
      <c r="J1312" s="23">
        <v>0</v>
      </c>
      <c r="K1312" s="23">
        <v>0</v>
      </c>
      <c r="L1312" s="76">
        <v>117839</v>
      </c>
      <c r="M1312" s="8"/>
      <c r="N1312" s="82">
        <v>41956</v>
      </c>
      <c r="O1312" s="82">
        <v>41960</v>
      </c>
      <c r="P1312" s="27">
        <f t="shared" si="55"/>
        <v>41962</v>
      </c>
      <c r="Q1312" s="42">
        <f t="shared" si="54"/>
        <v>6</v>
      </c>
      <c r="R1312" s="8" t="s">
        <v>4888</v>
      </c>
      <c r="S1312" s="8">
        <v>821</v>
      </c>
      <c r="T1312" s="53" t="s">
        <v>3377</v>
      </c>
      <c r="U1312" s="11" t="s">
        <v>3334</v>
      </c>
      <c r="V1312" s="53" t="s">
        <v>3377</v>
      </c>
      <c r="W1312" s="1" t="s">
        <v>3378</v>
      </c>
      <c r="X1312" s="82">
        <v>41967</v>
      </c>
      <c r="Y1312" s="1" t="s">
        <v>3336</v>
      </c>
    </row>
    <row r="1313" spans="1:25">
      <c r="A1313" s="17">
        <v>1</v>
      </c>
      <c r="B1313" s="8" t="s">
        <v>1117</v>
      </c>
      <c r="C1313" s="8" t="s">
        <v>2854</v>
      </c>
      <c r="D1313" s="8">
        <v>6443706</v>
      </c>
      <c r="E1313" s="28">
        <v>2</v>
      </c>
      <c r="F1313" s="8" t="s">
        <v>3331</v>
      </c>
      <c r="G1313" s="8" t="s">
        <v>3337</v>
      </c>
      <c r="H1313" s="23">
        <f>3+J1313</f>
        <v>3</v>
      </c>
      <c r="I1313" s="23"/>
      <c r="J1313" s="23">
        <v>0</v>
      </c>
      <c r="K1313" s="23">
        <v>0</v>
      </c>
      <c r="L1313" s="76">
        <v>73344</v>
      </c>
      <c r="M1313" s="8"/>
      <c r="N1313" s="82">
        <v>41956</v>
      </c>
      <c r="O1313" s="82">
        <v>41960</v>
      </c>
      <c r="P1313" s="27">
        <f t="shared" si="55"/>
        <v>41962</v>
      </c>
      <c r="Q1313" s="42">
        <f t="shared" si="54"/>
        <v>3</v>
      </c>
      <c r="R1313" s="8" t="s">
        <v>4889</v>
      </c>
      <c r="S1313" s="8">
        <v>795</v>
      </c>
      <c r="T1313" s="53" t="s">
        <v>3377</v>
      </c>
      <c r="U1313" s="11" t="s">
        <v>3334</v>
      </c>
      <c r="V1313" s="53" t="s">
        <v>3377</v>
      </c>
      <c r="W1313" s="1" t="s">
        <v>3378</v>
      </c>
      <c r="X1313" s="82">
        <v>41962</v>
      </c>
      <c r="Y1313" s="1" t="s">
        <v>3336</v>
      </c>
    </row>
    <row r="1314" spans="1:25">
      <c r="A1314" s="17">
        <v>1</v>
      </c>
      <c r="B1314" s="8" t="s">
        <v>1118</v>
      </c>
      <c r="C1314" s="8" t="s">
        <v>2855</v>
      </c>
      <c r="D1314" s="8">
        <v>17082917</v>
      </c>
      <c r="E1314" s="28">
        <v>4</v>
      </c>
      <c r="F1314" s="8" t="s">
        <v>3331</v>
      </c>
      <c r="G1314" s="8" t="s">
        <v>3332</v>
      </c>
      <c r="H1314" s="23">
        <f t="shared" si="53"/>
        <v>3</v>
      </c>
      <c r="I1314" s="23"/>
      <c r="J1314" s="23">
        <v>0</v>
      </c>
      <c r="K1314" s="23">
        <v>0</v>
      </c>
      <c r="L1314" s="76">
        <v>73271</v>
      </c>
      <c r="M1314" s="8"/>
      <c r="N1314" s="82">
        <v>41956</v>
      </c>
      <c r="O1314" s="82">
        <v>41960</v>
      </c>
      <c r="P1314" s="27">
        <f t="shared" si="55"/>
        <v>41962</v>
      </c>
      <c r="Q1314" s="42">
        <f t="shared" si="54"/>
        <v>3</v>
      </c>
      <c r="R1314" s="8" t="s">
        <v>4890</v>
      </c>
      <c r="S1314" s="8">
        <v>21064</v>
      </c>
      <c r="T1314" s="8" t="s">
        <v>3605</v>
      </c>
      <c r="U1314" s="8" t="s">
        <v>3334</v>
      </c>
      <c r="V1314" s="8" t="s">
        <v>3605</v>
      </c>
      <c r="W1314" s="8"/>
      <c r="X1314" s="82">
        <v>41962</v>
      </c>
      <c r="Y1314" s="1" t="s">
        <v>3336</v>
      </c>
    </row>
    <row r="1315" spans="1:25">
      <c r="A1315" s="17">
        <v>1</v>
      </c>
      <c r="B1315" s="8" t="s">
        <v>1119</v>
      </c>
      <c r="C1315" s="8" t="s">
        <v>2856</v>
      </c>
      <c r="D1315" s="8">
        <v>10974813</v>
      </c>
      <c r="E1315" s="28">
        <v>7</v>
      </c>
      <c r="F1315" s="8" t="s">
        <v>3331</v>
      </c>
      <c r="G1315" s="8" t="s">
        <v>3332</v>
      </c>
      <c r="H1315" s="23">
        <f t="shared" si="53"/>
        <v>3</v>
      </c>
      <c r="I1315" s="23"/>
      <c r="J1315" s="23">
        <v>0</v>
      </c>
      <c r="K1315" s="23">
        <v>0</v>
      </c>
      <c r="L1315" s="76">
        <v>73466</v>
      </c>
      <c r="M1315" s="8"/>
      <c r="N1315" s="82">
        <v>41956</v>
      </c>
      <c r="O1315" s="82">
        <v>41957</v>
      </c>
      <c r="P1315" s="27">
        <f t="shared" si="55"/>
        <v>41959</v>
      </c>
      <c r="Q1315" s="42">
        <f t="shared" si="54"/>
        <v>4</v>
      </c>
      <c r="R1315" s="8" t="s">
        <v>4891</v>
      </c>
      <c r="S1315" s="8">
        <v>895</v>
      </c>
      <c r="T1315" s="8" t="s">
        <v>3437</v>
      </c>
      <c r="U1315" s="8" t="s">
        <v>3431</v>
      </c>
      <c r="V1315" s="8" t="s">
        <v>3437</v>
      </c>
      <c r="W1315" s="8"/>
      <c r="X1315" s="82">
        <v>41962</v>
      </c>
      <c r="Y1315" s="1" t="s">
        <v>3336</v>
      </c>
    </row>
    <row r="1316" spans="1:25">
      <c r="A1316" s="17">
        <v>1</v>
      </c>
      <c r="B1316" s="8" t="s">
        <v>1120</v>
      </c>
      <c r="C1316" s="8" t="s">
        <v>2857</v>
      </c>
      <c r="D1316" s="8">
        <v>11914487</v>
      </c>
      <c r="E1316" s="28">
        <v>6</v>
      </c>
      <c r="F1316" s="8" t="s">
        <v>3331</v>
      </c>
      <c r="G1316" s="8" t="s">
        <v>4892</v>
      </c>
      <c r="H1316" s="23">
        <f t="shared" si="53"/>
        <v>3</v>
      </c>
      <c r="I1316" s="23"/>
      <c r="J1316" s="23">
        <v>0</v>
      </c>
      <c r="K1316" s="23">
        <v>0</v>
      </c>
      <c r="L1316" s="76">
        <v>73271</v>
      </c>
      <c r="M1316" s="8"/>
      <c r="N1316" s="82">
        <v>41956</v>
      </c>
      <c r="O1316" s="82">
        <v>41965</v>
      </c>
      <c r="P1316" s="27">
        <f t="shared" si="55"/>
        <v>41967</v>
      </c>
      <c r="Q1316" s="42">
        <f t="shared" si="54"/>
        <v>1</v>
      </c>
      <c r="R1316" s="8" t="s">
        <v>4893</v>
      </c>
      <c r="S1316" s="8">
        <v>2630</v>
      </c>
      <c r="T1316" s="8" t="s">
        <v>3751</v>
      </c>
      <c r="U1316" s="8" t="s">
        <v>3751</v>
      </c>
      <c r="V1316" s="8" t="s">
        <v>3751</v>
      </c>
      <c r="W1316" s="1" t="s">
        <v>4310</v>
      </c>
      <c r="X1316" s="82">
        <v>41967</v>
      </c>
      <c r="Y1316" s="1" t="s">
        <v>3336</v>
      </c>
    </row>
    <row r="1317" spans="1:25">
      <c r="A1317" s="17">
        <v>1</v>
      </c>
      <c r="B1317" s="8" t="s">
        <v>1121</v>
      </c>
      <c r="C1317" s="8" t="s">
        <v>2858</v>
      </c>
      <c r="D1317" s="8">
        <v>13120575</v>
      </c>
      <c r="E1317" s="28">
        <v>9</v>
      </c>
      <c r="F1317" s="8" t="s">
        <v>3331</v>
      </c>
      <c r="G1317" s="8" t="s">
        <v>4894</v>
      </c>
      <c r="H1317" s="23">
        <f t="shared" si="53"/>
        <v>3</v>
      </c>
      <c r="I1317" s="23"/>
      <c r="J1317" s="23">
        <v>0</v>
      </c>
      <c r="K1317" s="23">
        <v>0</v>
      </c>
      <c r="L1317" s="76">
        <v>73344</v>
      </c>
      <c r="M1317" s="8"/>
      <c r="N1317" s="82">
        <v>41956</v>
      </c>
      <c r="O1317" s="82">
        <v>41957</v>
      </c>
      <c r="P1317" s="27">
        <f t="shared" si="55"/>
        <v>41959</v>
      </c>
      <c r="Q1317" s="42">
        <f t="shared" si="54"/>
        <v>4</v>
      </c>
      <c r="R1317" s="8" t="s">
        <v>4895</v>
      </c>
      <c r="S1317" s="8">
        <v>1059</v>
      </c>
      <c r="T1317" s="8" t="s">
        <v>4472</v>
      </c>
      <c r="U1317" s="8" t="s">
        <v>4472</v>
      </c>
      <c r="V1317" s="8" t="s">
        <v>4472</v>
      </c>
      <c r="W1317" s="8"/>
      <c r="X1317" s="82">
        <v>41962</v>
      </c>
      <c r="Y1317" s="1" t="s">
        <v>3336</v>
      </c>
    </row>
    <row r="1318" spans="1:25">
      <c r="A1318" s="17">
        <v>1</v>
      </c>
      <c r="B1318" s="8" t="s">
        <v>1122</v>
      </c>
      <c r="C1318" s="8" t="s">
        <v>2858</v>
      </c>
      <c r="D1318" s="8">
        <v>13120575</v>
      </c>
      <c r="E1318" s="28">
        <v>9</v>
      </c>
      <c r="F1318" s="8" t="s">
        <v>3331</v>
      </c>
      <c r="G1318" s="8" t="s">
        <v>4894</v>
      </c>
      <c r="H1318" s="23">
        <f>3+J1318</f>
        <v>3</v>
      </c>
      <c r="I1318" s="23"/>
      <c r="J1318" s="23">
        <v>0</v>
      </c>
      <c r="K1318" s="23">
        <v>0</v>
      </c>
      <c r="L1318" s="76">
        <v>73344</v>
      </c>
      <c r="M1318" s="8"/>
      <c r="N1318" s="82">
        <v>41956</v>
      </c>
      <c r="O1318" s="82">
        <v>41960</v>
      </c>
      <c r="P1318" s="27">
        <f t="shared" si="55"/>
        <v>41962</v>
      </c>
      <c r="Q1318" s="42">
        <f t="shared" si="54"/>
        <v>3</v>
      </c>
      <c r="R1318" s="8" t="s">
        <v>4896</v>
      </c>
      <c r="S1318" s="8"/>
      <c r="T1318" s="8" t="s">
        <v>4472</v>
      </c>
      <c r="U1318" s="8" t="s">
        <v>4472</v>
      </c>
      <c r="V1318" s="8" t="s">
        <v>4472</v>
      </c>
      <c r="W1318" s="8"/>
      <c r="X1318" s="82">
        <v>41962</v>
      </c>
      <c r="Y1318" s="1" t="s">
        <v>3336</v>
      </c>
    </row>
    <row r="1319" spans="1:25" ht="15.75">
      <c r="A1319" s="17">
        <v>1</v>
      </c>
      <c r="B1319" s="9" t="s">
        <v>1123</v>
      </c>
      <c r="C1319" s="9" t="s">
        <v>2859</v>
      </c>
      <c r="D1319" s="9">
        <v>15459519</v>
      </c>
      <c r="E1319" s="29">
        <v>8</v>
      </c>
      <c r="F1319" s="9" t="s">
        <v>3331</v>
      </c>
      <c r="G1319" s="9" t="s">
        <v>3337</v>
      </c>
      <c r="H1319" s="23">
        <f t="shared" si="53"/>
        <v>3</v>
      </c>
      <c r="I1319" s="23"/>
      <c r="J1319" s="23">
        <v>0</v>
      </c>
      <c r="K1319" s="23">
        <v>0</v>
      </c>
      <c r="L1319" s="86">
        <v>73515</v>
      </c>
      <c r="M1319" s="9"/>
      <c r="N1319" s="85">
        <v>41957</v>
      </c>
      <c r="O1319" s="9"/>
      <c r="P1319" s="56">
        <f t="shared" si="55"/>
        <v>2</v>
      </c>
      <c r="Q1319" s="42">
        <f t="shared" si="54"/>
        <v>29978</v>
      </c>
      <c r="R1319" s="9" t="s">
        <v>4897</v>
      </c>
      <c r="S1319" s="9">
        <v>131</v>
      </c>
      <c r="T1319" s="51" t="s">
        <v>3396</v>
      </c>
      <c r="U1319" s="8" t="s">
        <v>3334</v>
      </c>
      <c r="V1319" s="51" t="s">
        <v>3396</v>
      </c>
      <c r="W1319" s="1" t="s">
        <v>3385</v>
      </c>
      <c r="X1319" s="85">
        <v>41969</v>
      </c>
      <c r="Y1319" s="87" t="s">
        <v>3336</v>
      </c>
    </row>
    <row r="1320" spans="1:25">
      <c r="A1320" s="17">
        <v>1</v>
      </c>
      <c r="B1320" s="8" t="s">
        <v>1124</v>
      </c>
      <c r="C1320" s="8" t="s">
        <v>2860</v>
      </c>
      <c r="D1320" s="8">
        <v>15665732</v>
      </c>
      <c r="E1320" s="28">
        <v>8</v>
      </c>
      <c r="F1320" s="8" t="s">
        <v>3331</v>
      </c>
      <c r="G1320" s="8" t="s">
        <v>3337</v>
      </c>
      <c r="H1320" s="23">
        <f t="shared" si="53"/>
        <v>3</v>
      </c>
      <c r="I1320" s="23"/>
      <c r="J1320" s="23">
        <v>0</v>
      </c>
      <c r="K1320" s="23">
        <v>0</v>
      </c>
      <c r="L1320" s="76">
        <v>73368</v>
      </c>
      <c r="M1320" s="8"/>
      <c r="N1320" s="82">
        <v>41957</v>
      </c>
      <c r="O1320" s="82">
        <v>41960</v>
      </c>
      <c r="P1320" s="27">
        <f t="shared" si="55"/>
        <v>41962</v>
      </c>
      <c r="Q1320" s="42">
        <f t="shared" si="54"/>
        <v>8</v>
      </c>
      <c r="R1320" s="8" t="s">
        <v>4898</v>
      </c>
      <c r="S1320" s="8">
        <v>564</v>
      </c>
      <c r="T1320" s="8" t="s">
        <v>3349</v>
      </c>
      <c r="U1320" s="8" t="s">
        <v>3334</v>
      </c>
      <c r="V1320" s="8" t="s">
        <v>3334</v>
      </c>
      <c r="W1320" s="8" t="s">
        <v>3716</v>
      </c>
      <c r="X1320" s="82">
        <v>41969</v>
      </c>
      <c r="Y1320" s="1" t="s">
        <v>3336</v>
      </c>
    </row>
    <row r="1321" spans="1:25">
      <c r="A1321" s="17">
        <v>1</v>
      </c>
      <c r="B1321" s="8" t="s">
        <v>1125</v>
      </c>
      <c r="C1321" s="8" t="s">
        <v>2861</v>
      </c>
      <c r="D1321" s="8">
        <v>10253542</v>
      </c>
      <c r="E1321" s="28">
        <v>1</v>
      </c>
      <c r="F1321" s="8" t="s">
        <v>3331</v>
      </c>
      <c r="G1321" s="8" t="s">
        <v>3332</v>
      </c>
      <c r="H1321" s="23">
        <f t="shared" si="53"/>
        <v>3</v>
      </c>
      <c r="I1321" s="23"/>
      <c r="J1321" s="23">
        <v>0</v>
      </c>
      <c r="K1321" s="23">
        <v>0</v>
      </c>
      <c r="L1321" s="76">
        <v>73872</v>
      </c>
      <c r="M1321" s="8"/>
      <c r="N1321" s="82">
        <v>42011</v>
      </c>
      <c r="O1321" s="82">
        <v>42014</v>
      </c>
      <c r="P1321" s="27">
        <f t="shared" si="55"/>
        <v>42016</v>
      </c>
      <c r="Q1321" s="42">
        <f t="shared" si="54"/>
        <v>4</v>
      </c>
      <c r="R1321" s="8" t="s">
        <v>4899</v>
      </c>
      <c r="S1321" s="8">
        <v>6618</v>
      </c>
      <c r="T1321" s="8" t="s">
        <v>3363</v>
      </c>
      <c r="U1321" s="8" t="s">
        <v>3334</v>
      </c>
      <c r="V1321" s="8" t="s">
        <v>3363</v>
      </c>
      <c r="W1321" s="8"/>
      <c r="X1321" s="82">
        <v>42019</v>
      </c>
      <c r="Y1321" s="1" t="s">
        <v>3336</v>
      </c>
    </row>
    <row r="1322" spans="1:25">
      <c r="A1322" s="17">
        <v>1</v>
      </c>
      <c r="B1322" s="8" t="s">
        <v>1126</v>
      </c>
      <c r="C1322" s="8" t="s">
        <v>2652</v>
      </c>
      <c r="D1322" s="8">
        <v>12164410</v>
      </c>
      <c r="E1322" s="28" t="s">
        <v>3319</v>
      </c>
      <c r="F1322" s="8" t="s">
        <v>3331</v>
      </c>
      <c r="G1322" s="8" t="s">
        <v>3332</v>
      </c>
      <c r="H1322" s="23">
        <f t="shared" si="53"/>
        <v>3</v>
      </c>
      <c r="I1322" s="23"/>
      <c r="J1322" s="23">
        <v>0</v>
      </c>
      <c r="K1322" s="23">
        <v>0</v>
      </c>
      <c r="L1322" s="76">
        <v>73393</v>
      </c>
      <c r="M1322" s="8"/>
      <c r="N1322" s="82">
        <v>41957</v>
      </c>
      <c r="O1322" s="82">
        <v>41961</v>
      </c>
      <c r="P1322" s="27">
        <f t="shared" si="55"/>
        <v>41963</v>
      </c>
      <c r="Q1322" s="42">
        <f t="shared" si="54"/>
        <v>5</v>
      </c>
      <c r="R1322" s="8" t="s">
        <v>4653</v>
      </c>
      <c r="S1322" s="8">
        <v>1420</v>
      </c>
      <c r="T1322" s="8" t="s">
        <v>3390</v>
      </c>
      <c r="U1322" s="8" t="s">
        <v>3334</v>
      </c>
      <c r="V1322" s="8" t="s">
        <v>3390</v>
      </c>
      <c r="W1322" s="8" t="s">
        <v>3378</v>
      </c>
      <c r="X1322" s="82">
        <v>41967</v>
      </c>
      <c r="Y1322" s="1" t="s">
        <v>3336</v>
      </c>
    </row>
    <row r="1323" spans="1:25">
      <c r="A1323" s="17">
        <v>1</v>
      </c>
      <c r="B1323" s="8" t="s">
        <v>1127</v>
      </c>
      <c r="C1323" s="8" t="s">
        <v>2862</v>
      </c>
      <c r="D1323" s="8">
        <v>16071372</v>
      </c>
      <c r="E1323" s="28">
        <v>0</v>
      </c>
      <c r="F1323" s="8" t="s">
        <v>3331</v>
      </c>
      <c r="G1323" s="8" t="s">
        <v>3332</v>
      </c>
      <c r="H1323" s="23">
        <f t="shared" si="53"/>
        <v>3</v>
      </c>
      <c r="I1323" s="23"/>
      <c r="J1323" s="23">
        <v>0</v>
      </c>
      <c r="K1323" s="23">
        <v>0</v>
      </c>
      <c r="L1323" s="76">
        <v>73417</v>
      </c>
      <c r="M1323" s="8"/>
      <c r="N1323" s="82">
        <v>41957</v>
      </c>
      <c r="O1323" s="82">
        <v>41961</v>
      </c>
      <c r="P1323" s="27">
        <f t="shared" si="55"/>
        <v>41963</v>
      </c>
      <c r="Q1323" s="42">
        <f t="shared" si="54"/>
        <v>3</v>
      </c>
      <c r="R1323" s="8" t="s">
        <v>4900</v>
      </c>
      <c r="S1323" s="8">
        <v>1482</v>
      </c>
      <c r="T1323" s="8" t="s">
        <v>3528</v>
      </c>
      <c r="U1323" s="8" t="s">
        <v>3334</v>
      </c>
      <c r="V1323" s="1" t="s">
        <v>3528</v>
      </c>
      <c r="W1323" s="1" t="s">
        <v>3385</v>
      </c>
      <c r="X1323" s="82">
        <v>41963</v>
      </c>
      <c r="Y1323" s="1" t="s">
        <v>3336</v>
      </c>
    </row>
    <row r="1324" spans="1:25">
      <c r="A1324" s="17">
        <v>1</v>
      </c>
      <c r="B1324" s="8" t="s">
        <v>1128</v>
      </c>
      <c r="C1324" s="8" t="s">
        <v>2863</v>
      </c>
      <c r="D1324" s="8">
        <v>12497795</v>
      </c>
      <c r="E1324" s="28">
        <v>9</v>
      </c>
      <c r="F1324" s="8" t="s">
        <v>3331</v>
      </c>
      <c r="G1324" s="8" t="s">
        <v>3337</v>
      </c>
      <c r="H1324" s="23">
        <f t="shared" si="53"/>
        <v>3</v>
      </c>
      <c r="I1324" s="23"/>
      <c r="J1324" s="23">
        <v>0</v>
      </c>
      <c r="K1324" s="23">
        <v>0</v>
      </c>
      <c r="L1324" s="76">
        <v>73393</v>
      </c>
      <c r="M1324" s="8"/>
      <c r="N1324" s="82">
        <v>41960</v>
      </c>
      <c r="O1324" s="82">
        <v>41962</v>
      </c>
      <c r="P1324" s="27">
        <f t="shared" si="55"/>
        <v>41964</v>
      </c>
      <c r="Q1324" s="42">
        <f t="shared" si="54"/>
        <v>2</v>
      </c>
      <c r="R1324" s="8" t="s">
        <v>4901</v>
      </c>
      <c r="S1324" s="8">
        <v>6650</v>
      </c>
      <c r="T1324" s="51" t="s">
        <v>3340</v>
      </c>
      <c r="U1324" s="8" t="s">
        <v>3334</v>
      </c>
      <c r="V1324" s="8" t="s">
        <v>3340</v>
      </c>
      <c r="W1324" s="1" t="s">
        <v>3341</v>
      </c>
      <c r="X1324" s="82">
        <v>41963</v>
      </c>
      <c r="Y1324" s="1" t="s">
        <v>3336</v>
      </c>
    </row>
    <row r="1325" spans="1:25">
      <c r="A1325" s="17">
        <v>1</v>
      </c>
      <c r="B1325" s="8" t="s">
        <v>1129</v>
      </c>
      <c r="C1325" s="8" t="s">
        <v>2864</v>
      </c>
      <c r="D1325" s="8">
        <v>7473054</v>
      </c>
      <c r="E1325" s="28" t="s">
        <v>3319</v>
      </c>
      <c r="F1325" s="8" t="s">
        <v>3331</v>
      </c>
      <c r="G1325" s="8" t="s">
        <v>3337</v>
      </c>
      <c r="H1325" s="23">
        <f t="shared" si="53"/>
        <v>3</v>
      </c>
      <c r="I1325" s="23"/>
      <c r="J1325" s="23">
        <v>0</v>
      </c>
      <c r="K1325" s="23">
        <v>0</v>
      </c>
      <c r="L1325" s="76">
        <v>73441</v>
      </c>
      <c r="M1325" s="8"/>
      <c r="N1325" s="82">
        <v>41960</v>
      </c>
      <c r="O1325" s="82">
        <v>41963</v>
      </c>
      <c r="P1325" s="27">
        <f t="shared" si="55"/>
        <v>41965</v>
      </c>
      <c r="Q1325" s="42">
        <f t="shared" si="54"/>
        <v>1</v>
      </c>
      <c r="R1325" s="8" t="s">
        <v>4902</v>
      </c>
      <c r="S1325" s="8">
        <v>7000</v>
      </c>
      <c r="T1325" s="8" t="s">
        <v>3358</v>
      </c>
      <c r="U1325" s="11" t="s">
        <v>3334</v>
      </c>
      <c r="V1325" s="11" t="s">
        <v>3358</v>
      </c>
      <c r="W1325" s="8" t="s">
        <v>3335</v>
      </c>
      <c r="X1325" s="82">
        <v>41963</v>
      </c>
      <c r="Y1325" s="1" t="s">
        <v>3336</v>
      </c>
    </row>
    <row r="1326" spans="1:25">
      <c r="A1326" s="17">
        <v>1</v>
      </c>
      <c r="B1326" s="8" t="s">
        <v>1130</v>
      </c>
      <c r="C1326" s="8" t="s">
        <v>2865</v>
      </c>
      <c r="D1326" s="8">
        <v>16100858</v>
      </c>
      <c r="E1326" s="28">
        <v>3</v>
      </c>
      <c r="F1326" s="8" t="s">
        <v>3331</v>
      </c>
      <c r="G1326" s="8" t="s">
        <v>3337</v>
      </c>
      <c r="H1326" s="23">
        <f t="shared" si="53"/>
        <v>3</v>
      </c>
      <c r="I1326" s="23"/>
      <c r="J1326" s="23">
        <v>0</v>
      </c>
      <c r="K1326" s="23">
        <v>0</v>
      </c>
      <c r="L1326" s="76">
        <v>73417</v>
      </c>
      <c r="M1326" s="8"/>
      <c r="N1326" s="82">
        <v>41960</v>
      </c>
      <c r="O1326" s="82">
        <v>41962</v>
      </c>
      <c r="P1326" s="27">
        <f t="shared" si="55"/>
        <v>41964</v>
      </c>
      <c r="Q1326" s="42">
        <f t="shared" si="54"/>
        <v>2</v>
      </c>
      <c r="R1326" s="8" t="s">
        <v>4903</v>
      </c>
      <c r="S1326" s="8">
        <v>120</v>
      </c>
      <c r="T1326" s="8" t="s">
        <v>3358</v>
      </c>
      <c r="U1326" s="11" t="s">
        <v>3334</v>
      </c>
      <c r="V1326" s="11" t="s">
        <v>3358</v>
      </c>
      <c r="W1326" s="8" t="s">
        <v>3335</v>
      </c>
      <c r="X1326" s="82">
        <v>41963</v>
      </c>
      <c r="Y1326" s="1" t="s">
        <v>3336</v>
      </c>
    </row>
    <row r="1327" spans="1:25">
      <c r="A1327" s="17">
        <v>1</v>
      </c>
      <c r="B1327" s="8" t="s">
        <v>1131</v>
      </c>
      <c r="C1327" s="8" t="s">
        <v>2866</v>
      </c>
      <c r="D1327" s="8">
        <v>7987664</v>
      </c>
      <c r="E1327" s="28" t="s">
        <v>3319</v>
      </c>
      <c r="F1327" s="8" t="s">
        <v>3331</v>
      </c>
      <c r="G1327" s="8" t="s">
        <v>3337</v>
      </c>
      <c r="H1327" s="23">
        <f t="shared" si="53"/>
        <v>3</v>
      </c>
      <c r="I1327" s="23"/>
      <c r="J1327" s="23">
        <v>0</v>
      </c>
      <c r="K1327" s="23">
        <v>0</v>
      </c>
      <c r="L1327" s="76">
        <v>73417</v>
      </c>
      <c r="M1327" s="8"/>
      <c r="N1327" s="82">
        <v>41960</v>
      </c>
      <c r="O1327" s="82">
        <v>41964</v>
      </c>
      <c r="P1327" s="27">
        <f t="shared" si="55"/>
        <v>41966</v>
      </c>
      <c r="Q1327" s="42">
        <f t="shared" si="54"/>
        <v>-2</v>
      </c>
      <c r="R1327" s="8" t="s">
        <v>4904</v>
      </c>
      <c r="S1327" s="8">
        <v>701</v>
      </c>
      <c r="T1327" s="8" t="s">
        <v>3334</v>
      </c>
      <c r="U1327" s="8" t="s">
        <v>3462</v>
      </c>
      <c r="V1327" s="8" t="s">
        <v>3462</v>
      </c>
      <c r="W1327" s="8"/>
      <c r="X1327" s="82">
        <v>41963</v>
      </c>
      <c r="Y1327" s="1" t="s">
        <v>3336</v>
      </c>
    </row>
    <row r="1328" spans="1:25">
      <c r="A1328" s="17">
        <v>1</v>
      </c>
      <c r="B1328" s="8" t="s">
        <v>1132</v>
      </c>
      <c r="C1328" s="8" t="s">
        <v>2867</v>
      </c>
      <c r="D1328" s="8">
        <v>11958645</v>
      </c>
      <c r="E1328" s="28">
        <v>3</v>
      </c>
      <c r="F1328" s="8" t="s">
        <v>3331</v>
      </c>
      <c r="G1328" s="8" t="s">
        <v>3332</v>
      </c>
      <c r="H1328" s="23">
        <f t="shared" si="53"/>
        <v>3</v>
      </c>
      <c r="I1328" s="23"/>
      <c r="J1328" s="23">
        <v>0</v>
      </c>
      <c r="K1328" s="23">
        <v>0</v>
      </c>
      <c r="L1328" s="76">
        <v>73515</v>
      </c>
      <c r="M1328" s="8"/>
      <c r="N1328" s="82">
        <v>41961</v>
      </c>
      <c r="O1328" s="82">
        <v>41963</v>
      </c>
      <c r="P1328" s="27">
        <f t="shared" si="55"/>
        <v>41965</v>
      </c>
      <c r="Q1328" s="42">
        <f t="shared" si="54"/>
        <v>3</v>
      </c>
      <c r="R1328" s="8" t="s">
        <v>4905</v>
      </c>
      <c r="S1328" s="8">
        <v>358</v>
      </c>
      <c r="T1328" s="8" t="s">
        <v>4671</v>
      </c>
      <c r="U1328" s="8" t="s">
        <v>4671</v>
      </c>
      <c r="V1328" s="8" t="s">
        <v>4671</v>
      </c>
      <c r="W1328" s="8" t="s">
        <v>4672</v>
      </c>
      <c r="X1328" s="82">
        <v>41967</v>
      </c>
      <c r="Y1328" s="1" t="s">
        <v>3336</v>
      </c>
    </row>
    <row r="1329" spans="1:25">
      <c r="A1329" s="17">
        <v>1</v>
      </c>
      <c r="B1329" s="8" t="s">
        <v>1133</v>
      </c>
      <c r="C1329" s="8" t="s">
        <v>2868</v>
      </c>
      <c r="D1329" s="8">
        <v>10424230</v>
      </c>
      <c r="E1329" s="28">
        <v>8</v>
      </c>
      <c r="F1329" s="8" t="s">
        <v>3331</v>
      </c>
      <c r="G1329" s="8" t="s">
        <v>3332</v>
      </c>
      <c r="H1329" s="23">
        <f t="shared" si="53"/>
        <v>3</v>
      </c>
      <c r="I1329" s="23"/>
      <c r="J1329" s="23">
        <v>0</v>
      </c>
      <c r="K1329" s="23">
        <v>0</v>
      </c>
      <c r="L1329" s="76">
        <v>73417</v>
      </c>
      <c r="M1329" s="8"/>
      <c r="N1329" s="82">
        <v>41961</v>
      </c>
      <c r="O1329" s="82">
        <v>41963</v>
      </c>
      <c r="P1329" s="27">
        <f t="shared" si="55"/>
        <v>41965</v>
      </c>
      <c r="Q1329" s="42">
        <f t="shared" si="54"/>
        <v>4</v>
      </c>
      <c r="R1329" s="8" t="s">
        <v>4906</v>
      </c>
      <c r="S1329" s="8">
        <v>3176</v>
      </c>
      <c r="T1329" s="8" t="s">
        <v>3437</v>
      </c>
      <c r="U1329" s="8" t="s">
        <v>3431</v>
      </c>
      <c r="V1329" s="8" t="s">
        <v>3437</v>
      </c>
      <c r="W1329" s="8"/>
      <c r="X1329" s="82">
        <v>41968</v>
      </c>
      <c r="Y1329" s="1" t="s">
        <v>3336</v>
      </c>
    </row>
    <row r="1330" spans="1:25">
      <c r="A1330" s="17">
        <v>1</v>
      </c>
      <c r="B1330" s="8" t="s">
        <v>1134</v>
      </c>
      <c r="C1330" s="8" t="s">
        <v>2869</v>
      </c>
      <c r="D1330" s="8">
        <v>9345010</v>
      </c>
      <c r="E1330" s="28">
        <v>8</v>
      </c>
      <c r="F1330" s="8" t="s">
        <v>3331</v>
      </c>
      <c r="G1330" s="8" t="s">
        <v>3337</v>
      </c>
      <c r="H1330" s="23">
        <f t="shared" si="53"/>
        <v>3</v>
      </c>
      <c r="I1330" s="23"/>
      <c r="J1330" s="23">
        <v>0</v>
      </c>
      <c r="K1330" s="23">
        <v>0</v>
      </c>
      <c r="L1330" s="76">
        <v>73393</v>
      </c>
      <c r="M1330" s="8"/>
      <c r="N1330" s="82">
        <v>41961</v>
      </c>
      <c r="O1330" s="82">
        <v>41967</v>
      </c>
      <c r="P1330" s="27">
        <f t="shared" si="55"/>
        <v>41969</v>
      </c>
      <c r="Q1330" s="42">
        <f t="shared" si="54"/>
        <v>4</v>
      </c>
      <c r="R1330" s="8" t="s">
        <v>4907</v>
      </c>
      <c r="S1330" s="8">
        <v>4444</v>
      </c>
      <c r="T1330" s="8" t="s">
        <v>3404</v>
      </c>
      <c r="U1330" s="8" t="s">
        <v>3404</v>
      </c>
      <c r="V1330" s="8" t="s">
        <v>3404</v>
      </c>
      <c r="W1330" s="8" t="s">
        <v>3335</v>
      </c>
      <c r="X1330" s="82">
        <v>41970</v>
      </c>
      <c r="Y1330" s="1" t="s">
        <v>3336</v>
      </c>
    </row>
    <row r="1331" spans="1:25">
      <c r="A1331" s="17">
        <v>1</v>
      </c>
      <c r="B1331" s="8" t="s">
        <v>1135</v>
      </c>
      <c r="C1331" s="8" t="s">
        <v>2870</v>
      </c>
      <c r="D1331" s="8">
        <v>15776538</v>
      </c>
      <c r="E1331" s="28">
        <v>8</v>
      </c>
      <c r="F1331" s="8" t="s">
        <v>3331</v>
      </c>
      <c r="G1331" s="8" t="s">
        <v>3332</v>
      </c>
      <c r="H1331" s="23">
        <f t="shared" si="53"/>
        <v>3</v>
      </c>
      <c r="I1331" s="23"/>
      <c r="J1331" s="23">
        <v>0</v>
      </c>
      <c r="K1331" s="23">
        <v>0</v>
      </c>
      <c r="L1331" s="76">
        <v>73417</v>
      </c>
      <c r="M1331" s="8"/>
      <c r="N1331" s="82">
        <v>41961</v>
      </c>
      <c r="O1331" s="82">
        <v>41963</v>
      </c>
      <c r="P1331" s="27">
        <f t="shared" si="55"/>
        <v>41965</v>
      </c>
      <c r="Q1331" s="42">
        <f t="shared" si="54"/>
        <v>1</v>
      </c>
      <c r="R1331" s="8" t="s">
        <v>4908</v>
      </c>
      <c r="S1331" s="8">
        <v>1665</v>
      </c>
      <c r="T1331" s="8" t="s">
        <v>3484</v>
      </c>
      <c r="U1331" s="8" t="s">
        <v>3334</v>
      </c>
      <c r="V1331" s="8" t="s">
        <v>3484</v>
      </c>
      <c r="W1331" s="8" t="s">
        <v>3335</v>
      </c>
      <c r="X1331" s="82">
        <v>41963</v>
      </c>
      <c r="Y1331" s="1" t="s">
        <v>3336</v>
      </c>
    </row>
    <row r="1332" spans="1:25">
      <c r="A1332" s="17">
        <v>1</v>
      </c>
      <c r="B1332" s="8" t="s">
        <v>1136</v>
      </c>
      <c r="C1332" s="8" t="s">
        <v>2871</v>
      </c>
      <c r="D1332" s="8">
        <v>16507275</v>
      </c>
      <c r="E1332" s="28">
        <v>8</v>
      </c>
      <c r="F1332" s="8" t="s">
        <v>3331</v>
      </c>
      <c r="G1332" s="8" t="s">
        <v>3332</v>
      </c>
      <c r="H1332" s="23">
        <f t="shared" si="53"/>
        <v>3</v>
      </c>
      <c r="I1332" s="23"/>
      <c r="J1332" s="23">
        <v>0</v>
      </c>
      <c r="K1332" s="23">
        <v>0</v>
      </c>
      <c r="L1332" s="76">
        <v>73417</v>
      </c>
      <c r="M1332" s="8"/>
      <c r="N1332" s="82">
        <v>41961</v>
      </c>
      <c r="O1332" s="82">
        <v>41962</v>
      </c>
      <c r="P1332" s="27">
        <f t="shared" si="55"/>
        <v>41964</v>
      </c>
      <c r="Q1332" s="42">
        <f t="shared" si="54"/>
        <v>2</v>
      </c>
      <c r="R1332" s="8" t="s">
        <v>4909</v>
      </c>
      <c r="S1332" s="8">
        <v>2001</v>
      </c>
      <c r="T1332" s="8" t="s">
        <v>4070</v>
      </c>
      <c r="U1332" s="8" t="s">
        <v>4070</v>
      </c>
      <c r="V1332" s="8" t="s">
        <v>4070</v>
      </c>
      <c r="W1332" s="8"/>
      <c r="X1332" s="82">
        <v>41963</v>
      </c>
      <c r="Y1332" s="1" t="s">
        <v>3336</v>
      </c>
    </row>
    <row r="1333" spans="1:25">
      <c r="A1333" s="17">
        <v>1</v>
      </c>
      <c r="B1333" s="8" t="s">
        <v>1137</v>
      </c>
      <c r="C1333" s="8" t="s">
        <v>2872</v>
      </c>
      <c r="D1333" s="8">
        <v>24202199</v>
      </c>
      <c r="E1333" s="28">
        <v>1</v>
      </c>
      <c r="F1333" s="8" t="s">
        <v>3331</v>
      </c>
      <c r="G1333" s="8" t="s">
        <v>3337</v>
      </c>
      <c r="H1333" s="23">
        <f t="shared" si="53"/>
        <v>3</v>
      </c>
      <c r="I1333" s="23"/>
      <c r="J1333" s="23">
        <v>0</v>
      </c>
      <c r="K1333" s="23">
        <v>0</v>
      </c>
      <c r="L1333" s="76">
        <v>73393</v>
      </c>
      <c r="M1333" s="8"/>
      <c r="N1333" s="82">
        <v>41961</v>
      </c>
      <c r="O1333" s="82">
        <v>41963</v>
      </c>
      <c r="P1333" s="27">
        <f t="shared" si="55"/>
        <v>41965</v>
      </c>
      <c r="Q1333" s="42">
        <f t="shared" si="54"/>
        <v>3</v>
      </c>
      <c r="R1333" s="8" t="s">
        <v>4910</v>
      </c>
      <c r="S1333" s="8">
        <v>757</v>
      </c>
      <c r="T1333" s="53" t="s">
        <v>3377</v>
      </c>
      <c r="U1333" s="11" t="s">
        <v>3334</v>
      </c>
      <c r="V1333" s="53" t="s">
        <v>3377</v>
      </c>
      <c r="W1333" s="1" t="s">
        <v>3378</v>
      </c>
      <c r="X1333" s="82">
        <v>41967</v>
      </c>
      <c r="Y1333" s="1" t="s">
        <v>3336</v>
      </c>
    </row>
    <row r="1334" spans="1:25">
      <c r="A1334" s="17">
        <v>1</v>
      </c>
      <c r="B1334" s="8" t="s">
        <v>1138</v>
      </c>
      <c r="C1334" s="8" t="s">
        <v>2873</v>
      </c>
      <c r="D1334" s="8">
        <v>22611837</v>
      </c>
      <c r="E1334" s="28">
        <v>3</v>
      </c>
      <c r="F1334" s="8" t="s">
        <v>3331</v>
      </c>
      <c r="G1334" s="8" t="s">
        <v>3332</v>
      </c>
      <c r="H1334" s="23">
        <f t="shared" si="53"/>
        <v>3</v>
      </c>
      <c r="I1334" s="23"/>
      <c r="J1334" s="23">
        <v>0</v>
      </c>
      <c r="K1334" s="23">
        <v>0</v>
      </c>
      <c r="L1334" s="76">
        <v>73441</v>
      </c>
      <c r="M1334" s="8"/>
      <c r="N1334" s="82">
        <v>41961</v>
      </c>
      <c r="O1334" s="82">
        <v>41963</v>
      </c>
      <c r="P1334" s="27">
        <f t="shared" si="55"/>
        <v>41965</v>
      </c>
      <c r="Q1334" s="42">
        <f t="shared" si="54"/>
        <v>3</v>
      </c>
      <c r="R1334" s="8" t="s">
        <v>4911</v>
      </c>
      <c r="S1334" s="8">
        <v>735</v>
      </c>
      <c r="T1334" s="8" t="s">
        <v>3358</v>
      </c>
      <c r="U1334" s="11" t="s">
        <v>3334</v>
      </c>
      <c r="V1334" s="11" t="s">
        <v>3358</v>
      </c>
      <c r="W1334" s="8" t="s">
        <v>3335</v>
      </c>
      <c r="X1334" s="82">
        <v>41967</v>
      </c>
      <c r="Y1334" s="1" t="s">
        <v>3336</v>
      </c>
    </row>
    <row r="1335" spans="1:25">
      <c r="A1335" s="17">
        <v>1</v>
      </c>
      <c r="B1335" s="8" t="s">
        <v>1139</v>
      </c>
      <c r="C1335" s="8" t="s">
        <v>2874</v>
      </c>
      <c r="D1335" s="8">
        <v>15024196</v>
      </c>
      <c r="E1335" s="28">
        <v>0</v>
      </c>
      <c r="F1335" s="8" t="s">
        <v>3331</v>
      </c>
      <c r="G1335" s="8" t="s">
        <v>3332</v>
      </c>
      <c r="H1335" s="23">
        <f t="shared" si="53"/>
        <v>3</v>
      </c>
      <c r="I1335" s="23"/>
      <c r="J1335" s="23">
        <v>0</v>
      </c>
      <c r="K1335" s="23">
        <v>0</v>
      </c>
      <c r="L1335" s="76">
        <v>73441</v>
      </c>
      <c r="M1335" s="8"/>
      <c r="N1335" s="82">
        <v>41961</v>
      </c>
      <c r="O1335" s="82">
        <v>41962</v>
      </c>
      <c r="P1335" s="27">
        <f t="shared" si="55"/>
        <v>41964</v>
      </c>
      <c r="Q1335" s="42">
        <f t="shared" si="54"/>
        <v>4</v>
      </c>
      <c r="R1335" s="8" t="s">
        <v>4912</v>
      </c>
      <c r="S1335" s="8">
        <v>8173</v>
      </c>
      <c r="T1335" s="8" t="s">
        <v>3751</v>
      </c>
      <c r="U1335" s="8" t="s">
        <v>3751</v>
      </c>
      <c r="V1335" s="8" t="s">
        <v>3751</v>
      </c>
      <c r="W1335" s="1" t="s">
        <v>4310</v>
      </c>
      <c r="X1335" s="82">
        <v>41967</v>
      </c>
      <c r="Y1335" s="1" t="s">
        <v>3336</v>
      </c>
    </row>
    <row r="1336" spans="1:25">
      <c r="A1336" s="17">
        <v>1</v>
      </c>
      <c r="B1336" s="8" t="s">
        <v>1140</v>
      </c>
      <c r="C1336" s="8" t="s">
        <v>2875</v>
      </c>
      <c r="D1336" s="8">
        <v>10934683</v>
      </c>
      <c r="E1336" s="28">
        <v>7</v>
      </c>
      <c r="F1336" s="8" t="s">
        <v>3331</v>
      </c>
      <c r="G1336" s="8" t="s">
        <v>3337</v>
      </c>
      <c r="H1336" s="23">
        <f t="shared" ref="H1336:H1399" si="56">3+J1336</f>
        <v>3</v>
      </c>
      <c r="I1336" s="23"/>
      <c r="J1336" s="23">
        <v>0</v>
      </c>
      <c r="K1336" s="23">
        <v>0</v>
      </c>
      <c r="L1336" s="76">
        <v>73515</v>
      </c>
      <c r="M1336" s="8"/>
      <c r="N1336" s="82">
        <v>41962</v>
      </c>
      <c r="O1336" s="82">
        <v>41964</v>
      </c>
      <c r="P1336" s="27">
        <f t="shared" si="55"/>
        <v>41966</v>
      </c>
      <c r="Q1336" s="42">
        <f t="shared" si="54"/>
        <v>3</v>
      </c>
      <c r="R1336" s="8" t="s">
        <v>4913</v>
      </c>
      <c r="S1336" s="8">
        <v>5091</v>
      </c>
      <c r="T1336" s="53" t="s">
        <v>3377</v>
      </c>
      <c r="U1336" s="11" t="s">
        <v>3334</v>
      </c>
      <c r="V1336" s="53" t="s">
        <v>3377</v>
      </c>
      <c r="W1336" s="1" t="s">
        <v>3378</v>
      </c>
      <c r="X1336" s="82">
        <v>41968</v>
      </c>
      <c r="Y1336" s="1" t="s">
        <v>3336</v>
      </c>
    </row>
    <row r="1337" spans="1:25">
      <c r="A1337" s="17">
        <v>1</v>
      </c>
      <c r="B1337" s="8" t="s">
        <v>1141</v>
      </c>
      <c r="C1337" s="8" t="s">
        <v>2876</v>
      </c>
      <c r="D1337" s="8">
        <v>15453657</v>
      </c>
      <c r="E1337" s="28">
        <v>4</v>
      </c>
      <c r="F1337" s="8" t="s">
        <v>3331</v>
      </c>
      <c r="G1337" s="8" t="s">
        <v>3337</v>
      </c>
      <c r="H1337" s="23">
        <f t="shared" si="56"/>
        <v>3</v>
      </c>
      <c r="I1337" s="23"/>
      <c r="J1337" s="23">
        <v>0</v>
      </c>
      <c r="K1337" s="23">
        <v>0</v>
      </c>
      <c r="L1337" s="76">
        <v>73515</v>
      </c>
      <c r="M1337" s="8"/>
      <c r="N1337" s="82">
        <v>41963</v>
      </c>
      <c r="O1337" s="82">
        <v>41964</v>
      </c>
      <c r="P1337" s="27">
        <f t="shared" si="55"/>
        <v>41966</v>
      </c>
      <c r="Q1337" s="42">
        <f t="shared" si="54"/>
        <v>5</v>
      </c>
      <c r="R1337" s="8" t="s">
        <v>4914</v>
      </c>
      <c r="S1337" s="8">
        <v>1809</v>
      </c>
      <c r="T1337" s="8" t="s">
        <v>3437</v>
      </c>
      <c r="U1337" s="8" t="s">
        <v>3431</v>
      </c>
      <c r="V1337" s="8" t="s">
        <v>3437</v>
      </c>
      <c r="W1337" s="8"/>
      <c r="X1337" s="82">
        <v>41970</v>
      </c>
      <c r="Y1337" s="1" t="s">
        <v>3336</v>
      </c>
    </row>
    <row r="1338" spans="1:25">
      <c r="A1338" s="17">
        <v>1</v>
      </c>
      <c r="B1338" s="8" t="s">
        <v>1142</v>
      </c>
      <c r="C1338" s="8" t="s">
        <v>2877</v>
      </c>
      <c r="D1338" s="8">
        <v>16680235</v>
      </c>
      <c r="E1338" s="28">
        <v>0</v>
      </c>
      <c r="F1338" s="8" t="s">
        <v>3331</v>
      </c>
      <c r="G1338" s="8" t="s">
        <v>3332</v>
      </c>
      <c r="H1338" s="23">
        <f t="shared" si="56"/>
        <v>3</v>
      </c>
      <c r="I1338" s="23"/>
      <c r="J1338" s="23">
        <v>0</v>
      </c>
      <c r="K1338" s="23">
        <v>0</v>
      </c>
      <c r="L1338" s="76">
        <v>73515</v>
      </c>
      <c r="M1338" s="8"/>
      <c r="N1338" s="82">
        <v>41963</v>
      </c>
      <c r="O1338" s="82">
        <v>41967</v>
      </c>
      <c r="P1338" s="27">
        <f t="shared" si="55"/>
        <v>41969</v>
      </c>
      <c r="Q1338" s="42">
        <f t="shared" si="54"/>
        <v>4</v>
      </c>
      <c r="R1338" s="8" t="s">
        <v>4915</v>
      </c>
      <c r="S1338" s="8">
        <v>565</v>
      </c>
      <c r="T1338" s="8" t="s">
        <v>3605</v>
      </c>
      <c r="U1338" s="8" t="s">
        <v>3334</v>
      </c>
      <c r="V1338" s="8" t="s">
        <v>3605</v>
      </c>
      <c r="W1338" s="8"/>
      <c r="X1338" s="82">
        <v>41970</v>
      </c>
      <c r="Y1338" s="1" t="s">
        <v>3336</v>
      </c>
    </row>
    <row r="1339" spans="1:25">
      <c r="A1339" s="17">
        <v>1</v>
      </c>
      <c r="B1339" s="8" t="s">
        <v>1143</v>
      </c>
      <c r="C1339" s="8" t="s">
        <v>2878</v>
      </c>
      <c r="D1339" s="8">
        <v>10696994</v>
      </c>
      <c r="E1339" s="28">
        <v>9</v>
      </c>
      <c r="F1339" s="8" t="s">
        <v>3331</v>
      </c>
      <c r="G1339" s="8" t="s">
        <v>3337</v>
      </c>
      <c r="H1339" s="23">
        <f t="shared" si="56"/>
        <v>3</v>
      </c>
      <c r="I1339" s="23"/>
      <c r="J1339" s="23">
        <v>0</v>
      </c>
      <c r="K1339" s="23">
        <v>0</v>
      </c>
      <c r="L1339" s="76">
        <v>73417</v>
      </c>
      <c r="M1339" s="8"/>
      <c r="N1339" s="82">
        <v>41963</v>
      </c>
      <c r="O1339" s="82">
        <v>41967</v>
      </c>
      <c r="P1339" s="27">
        <f t="shared" si="55"/>
        <v>41969</v>
      </c>
      <c r="Q1339" s="42">
        <f t="shared" si="54"/>
        <v>5</v>
      </c>
      <c r="R1339" s="8" t="s">
        <v>4916</v>
      </c>
      <c r="S1339" s="8">
        <v>2271</v>
      </c>
      <c r="T1339" s="8" t="s">
        <v>4917</v>
      </c>
      <c r="U1339" s="8" t="s">
        <v>4917</v>
      </c>
      <c r="V1339" s="8" t="s">
        <v>4917</v>
      </c>
      <c r="W1339" s="8"/>
      <c r="X1339" s="82">
        <v>41971</v>
      </c>
      <c r="Y1339" s="1" t="s">
        <v>3336</v>
      </c>
    </row>
    <row r="1340" spans="1:25">
      <c r="A1340" s="17">
        <v>1</v>
      </c>
      <c r="B1340" s="8" t="s">
        <v>1144</v>
      </c>
      <c r="C1340" s="8" t="s">
        <v>2879</v>
      </c>
      <c r="D1340" s="8">
        <v>15677520</v>
      </c>
      <c r="E1340" s="28">
        <v>7</v>
      </c>
      <c r="F1340" s="8" t="s">
        <v>3331</v>
      </c>
      <c r="G1340" s="8" t="s">
        <v>3332</v>
      </c>
      <c r="H1340" s="23">
        <f t="shared" si="56"/>
        <v>3</v>
      </c>
      <c r="I1340" s="23"/>
      <c r="J1340" s="23">
        <v>0</v>
      </c>
      <c r="K1340" s="23">
        <v>0</v>
      </c>
      <c r="L1340" s="76">
        <v>73417</v>
      </c>
      <c r="M1340" s="8"/>
      <c r="N1340" s="82">
        <v>41962</v>
      </c>
      <c r="O1340" s="82">
        <v>41967</v>
      </c>
      <c r="P1340" s="27">
        <f t="shared" si="55"/>
        <v>41969</v>
      </c>
      <c r="Q1340" s="42">
        <f t="shared" si="54"/>
        <v>2</v>
      </c>
      <c r="R1340" s="8" t="s">
        <v>4918</v>
      </c>
      <c r="S1340" s="8">
        <v>638</v>
      </c>
      <c r="T1340" s="8" t="s">
        <v>4472</v>
      </c>
      <c r="U1340" s="8" t="s">
        <v>4919</v>
      </c>
      <c r="V1340" s="8" t="s">
        <v>4472</v>
      </c>
      <c r="W1340" s="8"/>
      <c r="X1340" s="82">
        <v>41968</v>
      </c>
      <c r="Y1340" s="1" t="s">
        <v>3336</v>
      </c>
    </row>
    <row r="1341" spans="1:25">
      <c r="A1341" s="17">
        <v>1</v>
      </c>
      <c r="B1341" s="8" t="s">
        <v>1145</v>
      </c>
      <c r="C1341" s="8" t="s">
        <v>2880</v>
      </c>
      <c r="D1341" s="8">
        <v>15775417</v>
      </c>
      <c r="E1341" s="28">
        <v>3</v>
      </c>
      <c r="F1341" s="8" t="s">
        <v>3331</v>
      </c>
      <c r="G1341" s="8" t="s">
        <v>3337</v>
      </c>
      <c r="H1341" s="23">
        <f t="shared" si="56"/>
        <v>3</v>
      </c>
      <c r="I1341" s="23"/>
      <c r="J1341" s="23">
        <v>0</v>
      </c>
      <c r="K1341" s="23">
        <v>0</v>
      </c>
      <c r="L1341" s="76">
        <v>73490</v>
      </c>
      <c r="M1341" s="8"/>
      <c r="N1341" s="82">
        <v>41962</v>
      </c>
      <c r="O1341" s="82">
        <v>27353</v>
      </c>
      <c r="P1341" s="27">
        <f t="shared" si="55"/>
        <v>27355</v>
      </c>
      <c r="Q1341" s="42">
        <f t="shared" si="54"/>
        <v>10439</v>
      </c>
      <c r="R1341" s="8" t="s">
        <v>4920</v>
      </c>
      <c r="S1341" s="8">
        <v>415</v>
      </c>
      <c r="T1341" s="8" t="s">
        <v>3334</v>
      </c>
      <c r="U1341" s="8" t="s">
        <v>3334</v>
      </c>
      <c r="V1341" s="8" t="s">
        <v>3344</v>
      </c>
      <c r="W1341" s="8" t="s">
        <v>3716</v>
      </c>
      <c r="X1341" s="82">
        <v>41967</v>
      </c>
      <c r="Y1341" s="1" t="s">
        <v>3336</v>
      </c>
    </row>
    <row r="1342" spans="1:25">
      <c r="A1342" s="17">
        <v>1</v>
      </c>
      <c r="B1342" s="8" t="s">
        <v>1146</v>
      </c>
      <c r="C1342" s="8" t="s">
        <v>2881</v>
      </c>
      <c r="D1342" s="8">
        <v>12112258</v>
      </c>
      <c r="E1342" s="28">
        <v>8</v>
      </c>
      <c r="F1342" s="8" t="s">
        <v>3331</v>
      </c>
      <c r="G1342" s="8" t="s">
        <v>3337</v>
      </c>
      <c r="H1342" s="23">
        <f t="shared" si="56"/>
        <v>3</v>
      </c>
      <c r="I1342" s="23"/>
      <c r="J1342" s="23">
        <v>0</v>
      </c>
      <c r="K1342" s="23">
        <v>0</v>
      </c>
      <c r="L1342" s="76">
        <v>73515</v>
      </c>
      <c r="M1342" s="8"/>
      <c r="N1342" s="82">
        <v>41962</v>
      </c>
      <c r="O1342" s="82">
        <v>41963</v>
      </c>
      <c r="P1342" s="27">
        <f t="shared" si="55"/>
        <v>41965</v>
      </c>
      <c r="Q1342" s="42">
        <f t="shared" si="54"/>
        <v>3</v>
      </c>
      <c r="R1342" s="8" t="s">
        <v>4921</v>
      </c>
      <c r="S1342" s="8">
        <v>333</v>
      </c>
      <c r="T1342" s="51" t="s">
        <v>3431</v>
      </c>
      <c r="U1342" s="51" t="s">
        <v>3431</v>
      </c>
      <c r="V1342" s="51" t="s">
        <v>3431</v>
      </c>
      <c r="W1342" s="1" t="s">
        <v>3432</v>
      </c>
      <c r="X1342" s="82">
        <v>41967</v>
      </c>
      <c r="Y1342" s="1" t="s">
        <v>3336</v>
      </c>
    </row>
    <row r="1343" spans="1:25">
      <c r="A1343" s="17">
        <v>1</v>
      </c>
      <c r="B1343" s="8" t="s">
        <v>1147</v>
      </c>
      <c r="C1343" s="8" t="s">
        <v>2882</v>
      </c>
      <c r="D1343" s="8">
        <v>10183584</v>
      </c>
      <c r="E1343" s="28">
        <v>7</v>
      </c>
      <c r="F1343" s="8" t="s">
        <v>3331</v>
      </c>
      <c r="G1343" s="8" t="s">
        <v>3337</v>
      </c>
      <c r="H1343" s="23">
        <f t="shared" si="56"/>
        <v>3</v>
      </c>
      <c r="I1343" s="23"/>
      <c r="J1343" s="23">
        <v>0</v>
      </c>
      <c r="K1343" s="23">
        <v>0</v>
      </c>
      <c r="L1343" s="76">
        <v>73539</v>
      </c>
      <c r="M1343" s="8"/>
      <c r="N1343" s="82">
        <v>41964</v>
      </c>
      <c r="O1343" s="82">
        <v>41966</v>
      </c>
      <c r="P1343" s="27">
        <f t="shared" si="55"/>
        <v>41968</v>
      </c>
      <c r="Q1343" s="42">
        <f t="shared" si="54"/>
        <v>-5</v>
      </c>
      <c r="R1343" s="8" t="s">
        <v>4922</v>
      </c>
      <c r="S1343" s="8">
        <v>1722</v>
      </c>
      <c r="T1343" s="8" t="s">
        <v>3334</v>
      </c>
      <c r="U1343" s="8" t="s">
        <v>3334</v>
      </c>
      <c r="V1343" s="8" t="s">
        <v>3334</v>
      </c>
      <c r="W1343" s="8" t="s">
        <v>3716</v>
      </c>
      <c r="X1343" s="82">
        <v>41958</v>
      </c>
      <c r="Y1343" s="1" t="s">
        <v>3336</v>
      </c>
    </row>
    <row r="1344" spans="1:25">
      <c r="A1344" s="17">
        <v>1</v>
      </c>
      <c r="B1344" s="8" t="s">
        <v>1148</v>
      </c>
      <c r="C1344" s="8" t="s">
        <v>2883</v>
      </c>
      <c r="D1344" s="136">
        <v>12660007</v>
      </c>
      <c r="E1344" s="28">
        <v>0</v>
      </c>
      <c r="F1344" s="8" t="s">
        <v>3331</v>
      </c>
      <c r="G1344" s="8" t="s">
        <v>3337</v>
      </c>
      <c r="H1344" s="23">
        <f t="shared" si="56"/>
        <v>3</v>
      </c>
      <c r="I1344" s="23"/>
      <c r="J1344" s="23">
        <v>0</v>
      </c>
      <c r="K1344" s="23">
        <v>0</v>
      </c>
      <c r="L1344" s="76">
        <v>73539</v>
      </c>
      <c r="M1344" s="8"/>
      <c r="N1344" s="82">
        <v>41964</v>
      </c>
      <c r="O1344" s="82">
        <v>41967</v>
      </c>
      <c r="P1344" s="27">
        <f t="shared" si="55"/>
        <v>41969</v>
      </c>
      <c r="Q1344" s="42">
        <f t="shared" si="54"/>
        <v>4</v>
      </c>
      <c r="R1344" s="8" t="s">
        <v>4923</v>
      </c>
      <c r="S1344" s="8">
        <v>4242</v>
      </c>
      <c r="T1344" s="8" t="s">
        <v>3358</v>
      </c>
      <c r="U1344" s="11" t="s">
        <v>3334</v>
      </c>
      <c r="V1344" s="11" t="s">
        <v>3358</v>
      </c>
      <c r="W1344" s="8" t="s">
        <v>3335</v>
      </c>
      <c r="X1344" s="82">
        <v>41970</v>
      </c>
      <c r="Y1344" s="1" t="s">
        <v>3336</v>
      </c>
    </row>
    <row r="1345" spans="1:25">
      <c r="A1345" s="17">
        <v>1</v>
      </c>
      <c r="B1345" s="8" t="s">
        <v>1149</v>
      </c>
      <c r="C1345" s="8" t="s">
        <v>2884</v>
      </c>
      <c r="D1345" s="8">
        <v>6286710</v>
      </c>
      <c r="E1345" s="28">
        <v>8</v>
      </c>
      <c r="F1345" s="8" t="s">
        <v>3331</v>
      </c>
      <c r="G1345" s="8" t="s">
        <v>3337</v>
      </c>
      <c r="H1345" s="23">
        <f t="shared" si="56"/>
        <v>3</v>
      </c>
      <c r="I1345" s="23"/>
      <c r="J1345" s="23">
        <v>0</v>
      </c>
      <c r="K1345" s="23">
        <v>0</v>
      </c>
      <c r="L1345" s="76">
        <v>73539</v>
      </c>
      <c r="M1345" s="8"/>
      <c r="N1345" s="82">
        <v>41964</v>
      </c>
      <c r="O1345" s="82">
        <v>41971</v>
      </c>
      <c r="P1345" s="27">
        <f t="shared" si="55"/>
        <v>41973</v>
      </c>
      <c r="Q1345" s="42">
        <f t="shared" si="54"/>
        <v>4</v>
      </c>
      <c r="R1345" s="8" t="s">
        <v>4924</v>
      </c>
      <c r="S1345" s="8">
        <v>2281</v>
      </c>
      <c r="T1345" s="53" t="s">
        <v>3377</v>
      </c>
      <c r="U1345" s="11" t="s">
        <v>3334</v>
      </c>
      <c r="V1345" s="53" t="s">
        <v>3377</v>
      </c>
      <c r="W1345" s="1" t="s">
        <v>3378</v>
      </c>
      <c r="X1345" s="82">
        <v>41976</v>
      </c>
      <c r="Y1345" s="1" t="s">
        <v>3336</v>
      </c>
    </row>
    <row r="1346" spans="1:25">
      <c r="A1346" s="17">
        <v>1</v>
      </c>
      <c r="B1346" s="8" t="s">
        <v>1150</v>
      </c>
      <c r="C1346" s="8" t="s">
        <v>2885</v>
      </c>
      <c r="D1346" s="8">
        <v>9490928</v>
      </c>
      <c r="E1346" s="28">
        <v>7</v>
      </c>
      <c r="F1346" s="8" t="s">
        <v>3331</v>
      </c>
      <c r="G1346" s="8" t="s">
        <v>3332</v>
      </c>
      <c r="H1346" s="23">
        <f t="shared" si="56"/>
        <v>3</v>
      </c>
      <c r="I1346" s="23"/>
      <c r="J1346" s="23">
        <v>0</v>
      </c>
      <c r="K1346" s="23">
        <v>0</v>
      </c>
      <c r="L1346" s="76">
        <v>73563</v>
      </c>
      <c r="M1346" s="8"/>
      <c r="N1346" s="82">
        <v>41964</v>
      </c>
      <c r="O1346" s="82">
        <v>41968</v>
      </c>
      <c r="P1346" s="27">
        <f t="shared" si="55"/>
        <v>41970</v>
      </c>
      <c r="Q1346" s="42">
        <f t="shared" si="54"/>
        <v>4</v>
      </c>
      <c r="R1346" s="8" t="s">
        <v>4925</v>
      </c>
      <c r="S1346" s="8">
        <v>610</v>
      </c>
      <c r="T1346" s="8" t="s">
        <v>3390</v>
      </c>
      <c r="U1346" s="8" t="s">
        <v>3334</v>
      </c>
      <c r="V1346" s="8" t="s">
        <v>3390</v>
      </c>
      <c r="W1346" s="8" t="s">
        <v>4437</v>
      </c>
      <c r="X1346" s="82">
        <v>41971</v>
      </c>
      <c r="Y1346" s="1" t="s">
        <v>3336</v>
      </c>
    </row>
    <row r="1347" spans="1:25">
      <c r="A1347" s="17">
        <v>1</v>
      </c>
      <c r="B1347" s="10" t="s">
        <v>1151</v>
      </c>
      <c r="C1347" s="10" t="s">
        <v>2885</v>
      </c>
      <c r="D1347" s="10">
        <v>9490928</v>
      </c>
      <c r="E1347" s="32">
        <v>7</v>
      </c>
      <c r="F1347" s="10" t="s">
        <v>3331</v>
      </c>
      <c r="G1347" s="10" t="s">
        <v>3332</v>
      </c>
      <c r="H1347" s="88">
        <f>3+J1347</f>
        <v>3</v>
      </c>
      <c r="I1347" s="88"/>
      <c r="J1347" s="88">
        <v>0</v>
      </c>
      <c r="K1347" s="88">
        <v>0</v>
      </c>
      <c r="L1347" s="89">
        <v>73539</v>
      </c>
      <c r="M1347" s="8"/>
      <c r="N1347" s="90">
        <v>41964</v>
      </c>
      <c r="O1347" s="90">
        <v>41968</v>
      </c>
      <c r="P1347" s="91">
        <f t="shared" si="55"/>
        <v>41970</v>
      </c>
      <c r="Q1347" s="42">
        <f t="shared" si="54"/>
        <v>4</v>
      </c>
      <c r="R1347" s="10" t="s">
        <v>4926</v>
      </c>
      <c r="S1347" s="10">
        <v>8670</v>
      </c>
      <c r="T1347" s="10" t="s">
        <v>3390</v>
      </c>
      <c r="U1347" s="10" t="s">
        <v>3334</v>
      </c>
      <c r="V1347" s="10" t="s">
        <v>3390</v>
      </c>
      <c r="W1347" s="10" t="s">
        <v>4437</v>
      </c>
      <c r="X1347" s="90">
        <v>41971</v>
      </c>
      <c r="Y1347" s="92" t="s">
        <v>3336</v>
      </c>
    </row>
    <row r="1348" spans="1:25">
      <c r="A1348" s="17">
        <v>1</v>
      </c>
      <c r="B1348" s="11" t="s">
        <v>1152</v>
      </c>
      <c r="C1348" s="11" t="s">
        <v>2885</v>
      </c>
      <c r="D1348" s="11">
        <v>9490928</v>
      </c>
      <c r="E1348" s="33">
        <v>7</v>
      </c>
      <c r="F1348" s="11" t="s">
        <v>3331</v>
      </c>
      <c r="G1348" s="11" t="s">
        <v>3332</v>
      </c>
      <c r="H1348" s="93">
        <f>3+J1348</f>
        <v>3</v>
      </c>
      <c r="I1348" s="93"/>
      <c r="J1348" s="93">
        <v>0</v>
      </c>
      <c r="K1348" s="93">
        <v>0</v>
      </c>
      <c r="L1348" s="94">
        <v>73563</v>
      </c>
      <c r="M1348" s="95"/>
      <c r="N1348" s="96">
        <v>41964</v>
      </c>
      <c r="O1348" s="96">
        <v>41968</v>
      </c>
      <c r="P1348" s="87">
        <f t="shared" si="55"/>
        <v>41970</v>
      </c>
      <c r="Q1348" s="42">
        <f t="shared" si="54"/>
        <v>4</v>
      </c>
      <c r="R1348" s="11" t="s">
        <v>4926</v>
      </c>
      <c r="S1348" s="11">
        <v>8662</v>
      </c>
      <c r="T1348" s="11" t="s">
        <v>3390</v>
      </c>
      <c r="U1348" s="11" t="s">
        <v>3334</v>
      </c>
      <c r="V1348" s="11" t="s">
        <v>3390</v>
      </c>
      <c r="W1348" s="11" t="s">
        <v>4437</v>
      </c>
      <c r="X1348" s="96">
        <v>41971</v>
      </c>
      <c r="Y1348" s="53" t="s">
        <v>3336</v>
      </c>
    </row>
    <row r="1349" spans="1:25">
      <c r="A1349" s="17">
        <v>1</v>
      </c>
      <c r="B1349" s="11" t="s">
        <v>1153</v>
      </c>
      <c r="C1349" s="11" t="s">
        <v>2886</v>
      </c>
      <c r="D1349" s="11"/>
      <c r="E1349" s="33"/>
      <c r="F1349" s="11" t="s">
        <v>3331</v>
      </c>
      <c r="G1349" s="11" t="s">
        <v>3337</v>
      </c>
      <c r="H1349" s="93">
        <f t="shared" si="56"/>
        <v>3</v>
      </c>
      <c r="I1349" s="93"/>
      <c r="J1349" s="93">
        <v>0</v>
      </c>
      <c r="K1349" s="93">
        <v>0</v>
      </c>
      <c r="L1349" s="94">
        <v>73539</v>
      </c>
      <c r="M1349" s="95"/>
      <c r="N1349" s="96">
        <v>41964</v>
      </c>
      <c r="O1349" s="96">
        <v>41969</v>
      </c>
      <c r="P1349" s="87">
        <f t="shared" si="55"/>
        <v>41971</v>
      </c>
      <c r="Q1349" s="42">
        <f t="shared" si="54"/>
        <v>3</v>
      </c>
      <c r="R1349" s="11" t="s">
        <v>4927</v>
      </c>
      <c r="S1349" s="11">
        <v>1353</v>
      </c>
      <c r="T1349" s="11" t="s">
        <v>3334</v>
      </c>
      <c r="U1349" s="11" t="s">
        <v>3334</v>
      </c>
      <c r="V1349" s="11" t="s">
        <v>3334</v>
      </c>
      <c r="W1349" s="11" t="s">
        <v>3716</v>
      </c>
      <c r="X1349" s="96">
        <v>41971</v>
      </c>
      <c r="Y1349" s="53" t="s">
        <v>3336</v>
      </c>
    </row>
    <row r="1350" spans="1:25">
      <c r="A1350" s="17">
        <v>1</v>
      </c>
      <c r="B1350" s="11" t="s">
        <v>1154</v>
      </c>
      <c r="C1350" s="11" t="s">
        <v>2887</v>
      </c>
      <c r="D1350" s="11">
        <v>21855029</v>
      </c>
      <c r="E1350" s="33">
        <v>0</v>
      </c>
      <c r="F1350" s="11" t="s">
        <v>3331</v>
      </c>
      <c r="G1350" s="11" t="s">
        <v>3332</v>
      </c>
      <c r="H1350" s="93">
        <f t="shared" si="56"/>
        <v>3</v>
      </c>
      <c r="I1350" s="93"/>
      <c r="J1350" s="93">
        <v>0</v>
      </c>
      <c r="K1350" s="93">
        <v>0</v>
      </c>
      <c r="L1350" s="94">
        <v>73563</v>
      </c>
      <c r="M1350" s="95"/>
      <c r="N1350" s="96">
        <v>41968</v>
      </c>
      <c r="O1350" s="96">
        <v>41968</v>
      </c>
      <c r="P1350" s="87">
        <f t="shared" si="55"/>
        <v>41970</v>
      </c>
      <c r="Q1350" s="42">
        <f t="shared" si="54"/>
        <v>3</v>
      </c>
      <c r="R1350" s="11" t="s">
        <v>4928</v>
      </c>
      <c r="S1350" s="11">
        <v>332</v>
      </c>
      <c r="T1350" s="11" t="s">
        <v>3751</v>
      </c>
      <c r="U1350" s="11" t="s">
        <v>3751</v>
      </c>
      <c r="V1350" s="11" t="s">
        <v>3751</v>
      </c>
      <c r="W1350" s="1" t="s">
        <v>4310</v>
      </c>
      <c r="X1350" s="96">
        <v>41970</v>
      </c>
      <c r="Y1350" s="53" t="s">
        <v>3336</v>
      </c>
    </row>
    <row r="1351" spans="1:25">
      <c r="A1351" s="17">
        <v>1</v>
      </c>
      <c r="B1351" s="11" t="s">
        <v>1155</v>
      </c>
      <c r="C1351" s="11" t="s">
        <v>2888</v>
      </c>
      <c r="D1351" s="11">
        <v>16172532</v>
      </c>
      <c r="E1351" s="33">
        <v>3</v>
      </c>
      <c r="F1351" s="11" t="s">
        <v>3331</v>
      </c>
      <c r="G1351" s="11" t="s">
        <v>3337</v>
      </c>
      <c r="H1351" s="93">
        <f t="shared" si="56"/>
        <v>3</v>
      </c>
      <c r="I1351" s="93"/>
      <c r="J1351" s="93">
        <v>0</v>
      </c>
      <c r="K1351" s="93">
        <v>0</v>
      </c>
      <c r="L1351" s="94">
        <v>73588</v>
      </c>
      <c r="M1351" s="95"/>
      <c r="N1351" s="96">
        <v>41968</v>
      </c>
      <c r="O1351" s="96">
        <v>41969</v>
      </c>
      <c r="P1351" s="87">
        <f t="shared" si="55"/>
        <v>41971</v>
      </c>
      <c r="Q1351" s="42">
        <f t="shared" si="54"/>
        <v>3</v>
      </c>
      <c r="R1351" s="11" t="s">
        <v>4929</v>
      </c>
      <c r="S1351" s="11">
        <v>2088</v>
      </c>
      <c r="T1351" s="11" t="s">
        <v>4930</v>
      </c>
      <c r="U1351" s="11" t="s">
        <v>3349</v>
      </c>
      <c r="V1351" s="11" t="s">
        <v>3334</v>
      </c>
      <c r="W1351" s="11" t="s">
        <v>3716</v>
      </c>
      <c r="X1351" s="96">
        <v>41971</v>
      </c>
      <c r="Y1351" s="53" t="s">
        <v>3336</v>
      </c>
    </row>
    <row r="1352" spans="1:25">
      <c r="A1352" s="17">
        <v>1</v>
      </c>
      <c r="B1352" s="11" t="s">
        <v>1156</v>
      </c>
      <c r="C1352" s="11" t="s">
        <v>2889</v>
      </c>
      <c r="D1352" s="11">
        <v>15480917</v>
      </c>
      <c r="E1352" s="33">
        <v>1</v>
      </c>
      <c r="F1352" s="11" t="s">
        <v>3331</v>
      </c>
      <c r="G1352" s="11" t="s">
        <v>3332</v>
      </c>
      <c r="H1352" s="93">
        <f t="shared" si="56"/>
        <v>3</v>
      </c>
      <c r="I1352" s="93"/>
      <c r="J1352" s="93">
        <v>0</v>
      </c>
      <c r="K1352" s="93">
        <v>0</v>
      </c>
      <c r="L1352" s="94">
        <v>73588</v>
      </c>
      <c r="M1352" s="95"/>
      <c r="N1352" s="96">
        <v>41968</v>
      </c>
      <c r="O1352" s="96">
        <v>41970</v>
      </c>
      <c r="P1352" s="87">
        <f t="shared" si="55"/>
        <v>41972</v>
      </c>
      <c r="Q1352" s="42">
        <f t="shared" si="54"/>
        <v>5</v>
      </c>
      <c r="R1352" s="11" t="s">
        <v>4931</v>
      </c>
      <c r="S1352" s="11">
        <v>8572</v>
      </c>
      <c r="T1352" s="11" t="s">
        <v>4264</v>
      </c>
      <c r="U1352" s="11" t="s">
        <v>3334</v>
      </c>
      <c r="V1352" s="11" t="s">
        <v>4264</v>
      </c>
      <c r="W1352" s="11"/>
      <c r="X1352" s="96">
        <v>41976</v>
      </c>
      <c r="Y1352" s="53" t="s">
        <v>3336</v>
      </c>
    </row>
    <row r="1353" spans="1:25">
      <c r="A1353" s="17">
        <v>1</v>
      </c>
      <c r="B1353" s="11" t="s">
        <v>1157</v>
      </c>
      <c r="C1353" s="11" t="s">
        <v>2890</v>
      </c>
      <c r="D1353" s="11">
        <v>8549671</v>
      </c>
      <c r="E1353" s="33">
        <v>9</v>
      </c>
      <c r="F1353" s="11" t="s">
        <v>3331</v>
      </c>
      <c r="G1353" s="11" t="s">
        <v>3332</v>
      </c>
      <c r="H1353" s="93">
        <f t="shared" si="56"/>
        <v>3</v>
      </c>
      <c r="I1353" s="93"/>
      <c r="J1353" s="93">
        <v>0</v>
      </c>
      <c r="K1353" s="93">
        <v>0</v>
      </c>
      <c r="L1353" s="94">
        <v>73563</v>
      </c>
      <c r="M1353" s="95"/>
      <c r="N1353" s="96">
        <v>41968</v>
      </c>
      <c r="O1353" s="96">
        <v>41968</v>
      </c>
      <c r="P1353" s="87">
        <f t="shared" si="55"/>
        <v>41970</v>
      </c>
      <c r="Q1353" s="42">
        <f t="shared" si="54"/>
        <v>3</v>
      </c>
      <c r="R1353" s="11" t="s">
        <v>4932</v>
      </c>
      <c r="S1353" s="11">
        <v>6203</v>
      </c>
      <c r="T1353" s="11" t="s">
        <v>3404</v>
      </c>
      <c r="U1353" s="11" t="s">
        <v>3334</v>
      </c>
      <c r="V1353" s="11" t="s">
        <v>3404</v>
      </c>
      <c r="W1353" s="11" t="s">
        <v>3335</v>
      </c>
      <c r="X1353" s="96">
        <v>41970</v>
      </c>
      <c r="Y1353" s="53" t="s">
        <v>3336</v>
      </c>
    </row>
    <row r="1354" spans="1:25">
      <c r="A1354" s="17">
        <v>1</v>
      </c>
      <c r="B1354" s="11" t="s">
        <v>1158</v>
      </c>
      <c r="C1354" s="11" t="s">
        <v>2891</v>
      </c>
      <c r="D1354" s="11">
        <v>12652645</v>
      </c>
      <c r="E1354" s="33">
        <v>8</v>
      </c>
      <c r="F1354" s="11" t="s">
        <v>3331</v>
      </c>
      <c r="G1354" s="11" t="s">
        <v>3332</v>
      </c>
      <c r="H1354" s="93">
        <f t="shared" si="56"/>
        <v>3</v>
      </c>
      <c r="I1354" s="93"/>
      <c r="J1354" s="93">
        <v>0</v>
      </c>
      <c r="K1354" s="93">
        <v>0</v>
      </c>
      <c r="L1354" s="94">
        <v>73685</v>
      </c>
      <c r="M1354" s="95"/>
      <c r="N1354" s="96">
        <v>41968</v>
      </c>
      <c r="O1354" s="96">
        <v>41974</v>
      </c>
      <c r="P1354" s="87">
        <f t="shared" si="55"/>
        <v>41976</v>
      </c>
      <c r="Q1354" s="42">
        <f t="shared" si="54"/>
        <v>2</v>
      </c>
      <c r="R1354" s="11" t="s">
        <v>4933</v>
      </c>
      <c r="S1354" s="11">
        <v>1564</v>
      </c>
      <c r="T1354" s="11" t="s">
        <v>3497</v>
      </c>
      <c r="U1354" s="11" t="s">
        <v>3334</v>
      </c>
      <c r="V1354" s="11" t="s">
        <v>3497</v>
      </c>
      <c r="W1354" s="11"/>
      <c r="X1354" s="96">
        <v>41975</v>
      </c>
      <c r="Y1354" s="53" t="s">
        <v>3336</v>
      </c>
    </row>
    <row r="1355" spans="1:25">
      <c r="A1355" s="17">
        <v>1</v>
      </c>
      <c r="B1355" s="11" t="s">
        <v>1159</v>
      </c>
      <c r="C1355" s="11" t="s">
        <v>2892</v>
      </c>
      <c r="D1355" s="11">
        <v>15332697</v>
      </c>
      <c r="E1355" s="33">
        <v>5</v>
      </c>
      <c r="F1355" s="11" t="s">
        <v>3331</v>
      </c>
      <c r="G1355" s="11" t="s">
        <v>3337</v>
      </c>
      <c r="H1355" s="93">
        <f t="shared" si="56"/>
        <v>3</v>
      </c>
      <c r="I1355" s="93"/>
      <c r="J1355" s="93">
        <v>0</v>
      </c>
      <c r="K1355" s="93">
        <v>0</v>
      </c>
      <c r="L1355" s="94">
        <v>73588</v>
      </c>
      <c r="M1355" s="95"/>
      <c r="N1355" s="96">
        <v>41968</v>
      </c>
      <c r="O1355" s="96">
        <v>41969</v>
      </c>
      <c r="P1355" s="87">
        <f t="shared" si="55"/>
        <v>41971</v>
      </c>
      <c r="Q1355" s="42">
        <f t="shared" si="54"/>
        <v>4</v>
      </c>
      <c r="R1355" s="11" t="s">
        <v>4934</v>
      </c>
      <c r="S1355" s="11">
        <v>199</v>
      </c>
      <c r="T1355" s="11" t="s">
        <v>3334</v>
      </c>
      <c r="U1355" s="11" t="s">
        <v>3334</v>
      </c>
      <c r="V1355" s="11" t="s">
        <v>3334</v>
      </c>
      <c r="W1355" s="11" t="s">
        <v>3716</v>
      </c>
      <c r="X1355" s="96">
        <v>41974</v>
      </c>
      <c r="Y1355" s="53" t="s">
        <v>3336</v>
      </c>
    </row>
    <row r="1356" spans="1:25">
      <c r="A1356" s="17">
        <v>1</v>
      </c>
      <c r="B1356" s="11" t="s">
        <v>1160</v>
      </c>
      <c r="C1356" s="11" t="s">
        <v>2893</v>
      </c>
      <c r="D1356" s="11">
        <v>12713576</v>
      </c>
      <c r="E1356" s="33">
        <v>2</v>
      </c>
      <c r="F1356" s="11" t="s">
        <v>3331</v>
      </c>
      <c r="G1356" s="11" t="s">
        <v>3332</v>
      </c>
      <c r="H1356" s="93">
        <f t="shared" si="56"/>
        <v>3</v>
      </c>
      <c r="I1356" s="93"/>
      <c r="J1356" s="93">
        <v>0</v>
      </c>
      <c r="K1356" s="93">
        <v>0</v>
      </c>
      <c r="L1356" s="94">
        <v>73808</v>
      </c>
      <c r="M1356" s="95"/>
      <c r="N1356" s="96">
        <v>41968</v>
      </c>
      <c r="O1356" s="96">
        <v>41979</v>
      </c>
      <c r="P1356" s="87">
        <f t="shared" si="55"/>
        <v>41981</v>
      </c>
      <c r="Q1356" s="42">
        <f t="shared" si="54"/>
        <v>4</v>
      </c>
      <c r="R1356" s="11" t="s">
        <v>4935</v>
      </c>
      <c r="S1356" s="11">
        <v>900</v>
      </c>
      <c r="T1356" s="1" t="s">
        <v>3865</v>
      </c>
      <c r="U1356" s="1" t="s">
        <v>3865</v>
      </c>
      <c r="V1356" s="1" t="s">
        <v>3865</v>
      </c>
      <c r="W1356" s="1" t="s">
        <v>3866</v>
      </c>
      <c r="X1356" s="96">
        <v>41984</v>
      </c>
      <c r="Y1356" s="87" t="s">
        <v>3336</v>
      </c>
    </row>
    <row r="1357" spans="1:25">
      <c r="A1357" s="17">
        <v>1</v>
      </c>
      <c r="B1357" s="11" t="s">
        <v>1161</v>
      </c>
      <c r="C1357" s="11" t="s">
        <v>2894</v>
      </c>
      <c r="D1357" s="11">
        <v>23968331</v>
      </c>
      <c r="E1357" s="33">
        <v>2</v>
      </c>
      <c r="F1357" s="11" t="s">
        <v>3331</v>
      </c>
      <c r="G1357" s="11" t="s">
        <v>3337</v>
      </c>
      <c r="H1357" s="93">
        <f t="shared" si="56"/>
        <v>3</v>
      </c>
      <c r="I1357" s="93"/>
      <c r="J1357" s="93">
        <v>0</v>
      </c>
      <c r="K1357" s="93">
        <v>0</v>
      </c>
      <c r="L1357" s="94">
        <v>73588</v>
      </c>
      <c r="M1357" s="95"/>
      <c r="N1357" s="96">
        <v>41968</v>
      </c>
      <c r="O1357" s="96">
        <v>41970</v>
      </c>
      <c r="P1357" s="87">
        <f t="shared" si="55"/>
        <v>41972</v>
      </c>
      <c r="Q1357" s="42">
        <f t="shared" si="54"/>
        <v>4</v>
      </c>
      <c r="R1357" s="11" t="s">
        <v>4936</v>
      </c>
      <c r="S1357" s="11">
        <v>1207</v>
      </c>
      <c r="T1357" s="11" t="s">
        <v>3334</v>
      </c>
      <c r="U1357" s="11" t="s">
        <v>3334</v>
      </c>
      <c r="V1357" s="11" t="s">
        <v>3334</v>
      </c>
      <c r="W1357" s="11" t="s">
        <v>3716</v>
      </c>
      <c r="X1357" s="96">
        <v>41975</v>
      </c>
      <c r="Y1357" s="53" t="s">
        <v>3336</v>
      </c>
    </row>
    <row r="1358" spans="1:25">
      <c r="A1358" s="17">
        <v>1</v>
      </c>
      <c r="B1358" s="12" t="s">
        <v>1162</v>
      </c>
      <c r="C1358" s="12" t="s">
        <v>2895</v>
      </c>
      <c r="D1358" s="12">
        <v>16438548</v>
      </c>
      <c r="E1358" s="34">
        <v>5</v>
      </c>
      <c r="F1358" s="12" t="s">
        <v>3331</v>
      </c>
      <c r="G1358" s="12" t="s">
        <v>3332</v>
      </c>
      <c r="H1358" s="97">
        <f t="shared" si="56"/>
        <v>3</v>
      </c>
      <c r="I1358" s="97"/>
      <c r="J1358" s="97">
        <v>0</v>
      </c>
      <c r="K1358" s="97">
        <v>0</v>
      </c>
      <c r="L1358" s="94">
        <v>73588</v>
      </c>
      <c r="M1358" s="95"/>
      <c r="N1358" s="98">
        <v>41968</v>
      </c>
      <c r="O1358" s="98">
        <v>41970</v>
      </c>
      <c r="P1358" s="99">
        <f t="shared" si="55"/>
        <v>41972</v>
      </c>
      <c r="Q1358" s="42">
        <f t="shared" si="54"/>
        <v>2</v>
      </c>
      <c r="R1358" s="12" t="s">
        <v>4937</v>
      </c>
      <c r="S1358" s="12">
        <v>7720</v>
      </c>
      <c r="T1358" s="12" t="s">
        <v>3751</v>
      </c>
      <c r="U1358" s="12" t="s">
        <v>3751</v>
      </c>
      <c r="V1358" s="12" t="s">
        <v>3751</v>
      </c>
      <c r="W1358" s="1" t="s">
        <v>4310</v>
      </c>
      <c r="X1358" s="98">
        <v>41972</v>
      </c>
      <c r="Y1358" s="100" t="s">
        <v>3336</v>
      </c>
    </row>
    <row r="1359" spans="1:25">
      <c r="A1359" s="17">
        <v>1</v>
      </c>
      <c r="B1359" s="11" t="s">
        <v>1163</v>
      </c>
      <c r="C1359" s="11" t="s">
        <v>2896</v>
      </c>
      <c r="D1359" s="11">
        <v>10032254</v>
      </c>
      <c r="E1359" s="33">
        <v>9</v>
      </c>
      <c r="F1359" s="11" t="s">
        <v>3331</v>
      </c>
      <c r="G1359" s="11" t="s">
        <v>3337</v>
      </c>
      <c r="H1359" s="93">
        <f t="shared" si="56"/>
        <v>3</v>
      </c>
      <c r="I1359" s="93"/>
      <c r="J1359" s="93">
        <v>0</v>
      </c>
      <c r="K1359" s="93">
        <v>0</v>
      </c>
      <c r="L1359" s="94">
        <v>73539</v>
      </c>
      <c r="M1359" s="95"/>
      <c r="N1359" s="96">
        <v>41969</v>
      </c>
      <c r="O1359" s="96">
        <v>41969</v>
      </c>
      <c r="P1359" s="87">
        <f t="shared" si="55"/>
        <v>41971</v>
      </c>
      <c r="Q1359" s="42">
        <f t="shared" si="54"/>
        <v>3</v>
      </c>
      <c r="R1359" s="11" t="s">
        <v>4938</v>
      </c>
      <c r="S1359" s="11">
        <v>404</v>
      </c>
      <c r="T1359" s="11" t="s">
        <v>3561</v>
      </c>
      <c r="U1359" s="11" t="s">
        <v>3334</v>
      </c>
      <c r="V1359" s="11" t="s">
        <v>3561</v>
      </c>
      <c r="W1359" s="11"/>
      <c r="X1359" s="96">
        <v>41971</v>
      </c>
      <c r="Y1359" s="53" t="s">
        <v>3336</v>
      </c>
    </row>
    <row r="1360" spans="1:25">
      <c r="A1360" s="17">
        <v>1</v>
      </c>
      <c r="B1360" s="11" t="s">
        <v>1164</v>
      </c>
      <c r="C1360" s="11" t="s">
        <v>2897</v>
      </c>
      <c r="D1360" s="11">
        <v>12671052</v>
      </c>
      <c r="E1360" s="33">
        <v>6</v>
      </c>
      <c r="F1360" s="11" t="s">
        <v>3331</v>
      </c>
      <c r="G1360" s="11" t="s">
        <v>3332</v>
      </c>
      <c r="H1360" s="93">
        <f t="shared" si="56"/>
        <v>3</v>
      </c>
      <c r="I1360" s="93"/>
      <c r="J1360" s="93">
        <v>0</v>
      </c>
      <c r="K1360" s="93">
        <v>0</v>
      </c>
      <c r="L1360" s="94">
        <v>73737</v>
      </c>
      <c r="M1360" s="95"/>
      <c r="N1360" s="96">
        <v>41969</v>
      </c>
      <c r="O1360" s="96">
        <v>41976</v>
      </c>
      <c r="P1360" s="87">
        <f t="shared" si="55"/>
        <v>41978</v>
      </c>
      <c r="Q1360" s="42">
        <f t="shared" si="54"/>
        <v>12</v>
      </c>
      <c r="R1360" s="11" t="s">
        <v>4939</v>
      </c>
      <c r="S1360" s="11">
        <v>785</v>
      </c>
      <c r="T1360" s="11" t="s">
        <v>3384</v>
      </c>
      <c r="U1360" s="8" t="s">
        <v>3384</v>
      </c>
      <c r="V1360" s="11" t="s">
        <v>3384</v>
      </c>
      <c r="W1360" s="1" t="s">
        <v>3385</v>
      </c>
      <c r="X1360" s="96">
        <v>41991</v>
      </c>
      <c r="Y1360" s="53" t="s">
        <v>3336</v>
      </c>
    </row>
    <row r="1361" spans="1:25">
      <c r="A1361" s="17">
        <v>1</v>
      </c>
      <c r="B1361" s="11" t="s">
        <v>1165</v>
      </c>
      <c r="C1361" s="11" t="s">
        <v>2898</v>
      </c>
      <c r="D1361" s="11">
        <v>7691284</v>
      </c>
      <c r="E1361" s="33" t="s">
        <v>3319</v>
      </c>
      <c r="F1361" s="11" t="s">
        <v>3331</v>
      </c>
      <c r="G1361" s="11" t="s">
        <v>3337</v>
      </c>
      <c r="H1361" s="93">
        <f t="shared" si="56"/>
        <v>3</v>
      </c>
      <c r="I1361" s="93"/>
      <c r="J1361" s="93">
        <v>0</v>
      </c>
      <c r="K1361" s="93">
        <v>0</v>
      </c>
      <c r="L1361" s="94">
        <v>73783</v>
      </c>
      <c r="M1361" s="95"/>
      <c r="N1361" s="96">
        <v>41969</v>
      </c>
      <c r="O1361" s="96">
        <v>41978</v>
      </c>
      <c r="P1361" s="87">
        <f t="shared" si="55"/>
        <v>41980</v>
      </c>
      <c r="Q1361" s="42">
        <f t="shared" si="54"/>
        <v>7</v>
      </c>
      <c r="R1361" s="11" t="s">
        <v>4940</v>
      </c>
      <c r="S1361" s="11">
        <v>2999</v>
      </c>
      <c r="T1361" s="11" t="s">
        <v>4917</v>
      </c>
      <c r="U1361" s="11" t="s">
        <v>4917</v>
      </c>
      <c r="V1361" s="11" t="s">
        <v>4917</v>
      </c>
      <c r="W1361" s="11"/>
      <c r="X1361" s="96">
        <v>41988</v>
      </c>
      <c r="Y1361" s="53" t="s">
        <v>3336</v>
      </c>
    </row>
    <row r="1362" spans="1:25">
      <c r="A1362" s="17">
        <v>1</v>
      </c>
      <c r="B1362" s="11" t="s">
        <v>1166</v>
      </c>
      <c r="C1362" s="11" t="s">
        <v>2899</v>
      </c>
      <c r="D1362" s="11">
        <v>12269771</v>
      </c>
      <c r="E1362" s="33">
        <v>1</v>
      </c>
      <c r="F1362" s="11" t="s">
        <v>3331</v>
      </c>
      <c r="G1362" s="11" t="s">
        <v>3337</v>
      </c>
      <c r="H1362" s="93">
        <f t="shared" si="56"/>
        <v>3</v>
      </c>
      <c r="I1362" s="93"/>
      <c r="J1362" s="93">
        <v>0</v>
      </c>
      <c r="K1362" s="93">
        <v>0</v>
      </c>
      <c r="L1362" s="94">
        <v>73783</v>
      </c>
      <c r="M1362" s="95"/>
      <c r="N1362" s="96">
        <v>41969</v>
      </c>
      <c r="O1362" s="96">
        <v>41978</v>
      </c>
      <c r="P1362" s="87">
        <f t="shared" si="55"/>
        <v>41980</v>
      </c>
      <c r="Q1362" s="42">
        <f t="shared" si="54"/>
        <v>6</v>
      </c>
      <c r="R1362" s="11" t="s">
        <v>4941</v>
      </c>
      <c r="S1362" s="11">
        <v>788</v>
      </c>
      <c r="T1362" s="11" t="s">
        <v>4917</v>
      </c>
      <c r="U1362" s="11" t="s">
        <v>4917</v>
      </c>
      <c r="V1362" s="11" t="s">
        <v>4917</v>
      </c>
      <c r="W1362" s="11"/>
      <c r="X1362" s="96">
        <v>41985</v>
      </c>
      <c r="Y1362" s="87" t="s">
        <v>3336</v>
      </c>
    </row>
    <row r="1363" spans="1:25">
      <c r="A1363" s="17">
        <v>1</v>
      </c>
      <c r="B1363" s="11" t="s">
        <v>1167</v>
      </c>
      <c r="C1363" s="11" t="s">
        <v>2900</v>
      </c>
      <c r="D1363" s="11">
        <v>13435657</v>
      </c>
      <c r="E1363" s="33" t="s">
        <v>3319</v>
      </c>
      <c r="F1363" s="11" t="s">
        <v>3331</v>
      </c>
      <c r="G1363" s="11" t="s">
        <v>3337</v>
      </c>
      <c r="H1363" s="93">
        <f t="shared" si="56"/>
        <v>3</v>
      </c>
      <c r="I1363" s="93"/>
      <c r="J1363" s="93">
        <v>0</v>
      </c>
      <c r="K1363" s="93">
        <v>0</v>
      </c>
      <c r="L1363" s="94">
        <v>73018</v>
      </c>
      <c r="M1363" s="95"/>
      <c r="N1363" s="96">
        <v>41969</v>
      </c>
      <c r="O1363" s="96">
        <v>41975</v>
      </c>
      <c r="P1363" s="87">
        <f t="shared" si="55"/>
        <v>41977</v>
      </c>
      <c r="Q1363" s="42">
        <f t="shared" si="54"/>
        <v>3</v>
      </c>
      <c r="R1363" s="11" t="s">
        <v>4942</v>
      </c>
      <c r="S1363" s="11">
        <v>65</v>
      </c>
      <c r="T1363" s="11" t="s">
        <v>3334</v>
      </c>
      <c r="U1363" s="11" t="s">
        <v>3334</v>
      </c>
      <c r="V1363" s="11" t="s">
        <v>3334</v>
      </c>
      <c r="W1363" s="11" t="s">
        <v>3716</v>
      </c>
      <c r="X1363" s="96">
        <v>41977</v>
      </c>
      <c r="Y1363" s="53" t="s">
        <v>3336</v>
      </c>
    </row>
    <row r="1364" spans="1:25">
      <c r="A1364" s="17">
        <v>1</v>
      </c>
      <c r="B1364" s="11" t="s">
        <v>1168</v>
      </c>
      <c r="C1364" s="11" t="s">
        <v>2901</v>
      </c>
      <c r="D1364" s="11">
        <v>9471340</v>
      </c>
      <c r="E1364" s="33">
        <v>4</v>
      </c>
      <c r="F1364" s="11" t="s">
        <v>3331</v>
      </c>
      <c r="G1364" s="11" t="s">
        <v>3337</v>
      </c>
      <c r="H1364" s="93">
        <f t="shared" si="56"/>
        <v>3</v>
      </c>
      <c r="I1364" s="93"/>
      <c r="J1364" s="93">
        <v>0</v>
      </c>
      <c r="K1364" s="93">
        <v>0</v>
      </c>
      <c r="L1364" s="94">
        <v>73018</v>
      </c>
      <c r="M1364" s="95"/>
      <c r="N1364" s="96">
        <v>41969</v>
      </c>
      <c r="O1364" s="96">
        <v>41975</v>
      </c>
      <c r="P1364" s="87">
        <f t="shared" si="55"/>
        <v>41977</v>
      </c>
      <c r="Q1364" s="42">
        <f t="shared" si="54"/>
        <v>2</v>
      </c>
      <c r="R1364" s="11" t="s">
        <v>4943</v>
      </c>
      <c r="S1364" s="11">
        <v>1744</v>
      </c>
      <c r="T1364" s="11" t="s">
        <v>3349</v>
      </c>
      <c r="U1364" s="11" t="s">
        <v>3334</v>
      </c>
      <c r="V1364" s="11" t="s">
        <v>3334</v>
      </c>
      <c r="W1364" s="11" t="s">
        <v>3716</v>
      </c>
      <c r="X1364" s="96">
        <v>41976</v>
      </c>
      <c r="Y1364" s="53" t="s">
        <v>3336</v>
      </c>
    </row>
    <row r="1365" spans="1:25">
      <c r="A1365" s="17">
        <v>1</v>
      </c>
      <c r="B1365" s="11" t="s">
        <v>1169</v>
      </c>
      <c r="C1365" s="11" t="s">
        <v>2902</v>
      </c>
      <c r="D1365" s="11">
        <v>16616098</v>
      </c>
      <c r="E1365" s="33">
        <v>7</v>
      </c>
      <c r="F1365" s="11" t="s">
        <v>3331</v>
      </c>
      <c r="G1365" s="11" t="s">
        <v>3332</v>
      </c>
      <c r="H1365" s="93">
        <f t="shared" si="56"/>
        <v>3</v>
      </c>
      <c r="I1365" s="93"/>
      <c r="J1365" s="93">
        <v>0</v>
      </c>
      <c r="K1365" s="93">
        <v>0</v>
      </c>
      <c r="L1365" s="94">
        <v>73018</v>
      </c>
      <c r="M1365" s="95"/>
      <c r="N1365" s="96">
        <v>41969</v>
      </c>
      <c r="O1365" s="96">
        <v>41975</v>
      </c>
      <c r="P1365" s="87">
        <f t="shared" si="55"/>
        <v>41977</v>
      </c>
      <c r="Q1365" s="42">
        <f t="shared" si="54"/>
        <v>4</v>
      </c>
      <c r="R1365" s="11" t="s">
        <v>4944</v>
      </c>
      <c r="S1365" s="11">
        <v>9646</v>
      </c>
      <c r="T1365" s="11" t="s">
        <v>3605</v>
      </c>
      <c r="U1365" s="11" t="s">
        <v>3334</v>
      </c>
      <c r="V1365" s="11" t="s">
        <v>3605</v>
      </c>
      <c r="W1365" s="11"/>
      <c r="X1365" s="96">
        <v>41978</v>
      </c>
      <c r="Y1365" s="53" t="s">
        <v>3336</v>
      </c>
    </row>
    <row r="1366" spans="1:25">
      <c r="A1366" s="17">
        <v>1</v>
      </c>
      <c r="B1366" s="11" t="s">
        <v>1170</v>
      </c>
      <c r="C1366" s="11" t="s">
        <v>2903</v>
      </c>
      <c r="D1366" s="11">
        <v>8071266</v>
      </c>
      <c r="E1366" s="33">
        <v>9</v>
      </c>
      <c r="F1366" s="11" t="s">
        <v>3331</v>
      </c>
      <c r="G1366" s="11" t="s">
        <v>3332</v>
      </c>
      <c r="H1366" s="93">
        <f t="shared" si="56"/>
        <v>3</v>
      </c>
      <c r="I1366" s="93"/>
      <c r="J1366" s="93">
        <v>0</v>
      </c>
      <c r="K1366" s="93">
        <v>0</v>
      </c>
      <c r="L1366" s="94">
        <v>73588</v>
      </c>
      <c r="M1366" s="95"/>
      <c r="N1366" s="96">
        <v>41969</v>
      </c>
      <c r="O1366" s="96">
        <v>41970</v>
      </c>
      <c r="P1366" s="87">
        <f t="shared" si="55"/>
        <v>41972</v>
      </c>
      <c r="Q1366" s="42">
        <f t="shared" si="54"/>
        <v>2</v>
      </c>
      <c r="R1366" s="11" t="s">
        <v>4945</v>
      </c>
      <c r="S1366" s="11">
        <v>36</v>
      </c>
      <c r="T1366" s="11" t="s">
        <v>4070</v>
      </c>
      <c r="U1366" s="11" t="s">
        <v>4070</v>
      </c>
      <c r="V1366" s="11" t="s">
        <v>4070</v>
      </c>
      <c r="W1366" s="11"/>
      <c r="X1366" s="96">
        <v>41971</v>
      </c>
      <c r="Y1366" s="53" t="s">
        <v>3336</v>
      </c>
    </row>
    <row r="1367" spans="1:25">
      <c r="A1367" s="17">
        <v>1</v>
      </c>
      <c r="B1367" s="11" t="s">
        <v>1171</v>
      </c>
      <c r="C1367" s="11" t="s">
        <v>2904</v>
      </c>
      <c r="D1367" s="11">
        <v>16358800</v>
      </c>
      <c r="E1367" s="33">
        <v>5</v>
      </c>
      <c r="F1367" s="11" t="s">
        <v>3331</v>
      </c>
      <c r="G1367" s="11" t="s">
        <v>3332</v>
      </c>
      <c r="H1367" s="93">
        <f t="shared" si="56"/>
        <v>3</v>
      </c>
      <c r="I1367" s="93"/>
      <c r="J1367" s="93">
        <v>0</v>
      </c>
      <c r="K1367" s="93">
        <v>0</v>
      </c>
      <c r="L1367" s="94">
        <v>73685</v>
      </c>
      <c r="M1367" s="95"/>
      <c r="N1367" s="96">
        <v>41969</v>
      </c>
      <c r="O1367" s="96">
        <v>41974</v>
      </c>
      <c r="P1367" s="87">
        <f t="shared" si="55"/>
        <v>41976</v>
      </c>
      <c r="Q1367" s="42">
        <f t="shared" si="54"/>
        <v>1</v>
      </c>
      <c r="R1367" s="11" t="s">
        <v>4946</v>
      </c>
      <c r="S1367" s="11">
        <v>574</v>
      </c>
      <c r="T1367" s="11" t="s">
        <v>3349</v>
      </c>
      <c r="U1367" s="11" t="s">
        <v>3334</v>
      </c>
      <c r="V1367" s="11" t="s">
        <v>3334</v>
      </c>
      <c r="W1367" s="11" t="s">
        <v>3716</v>
      </c>
      <c r="X1367" s="96">
        <v>41974</v>
      </c>
      <c r="Y1367" s="53" t="s">
        <v>3336</v>
      </c>
    </row>
    <row r="1368" spans="1:25">
      <c r="A1368" s="17">
        <v>1</v>
      </c>
      <c r="B1368" s="11" t="s">
        <v>1172</v>
      </c>
      <c r="C1368" s="11" t="s">
        <v>2905</v>
      </c>
      <c r="D1368" s="11">
        <v>13379633</v>
      </c>
      <c r="E1368" s="33">
        <v>9</v>
      </c>
      <c r="F1368" s="11" t="s">
        <v>3331</v>
      </c>
      <c r="G1368" s="11" t="s">
        <v>3381</v>
      </c>
      <c r="H1368" s="93">
        <f t="shared" si="56"/>
        <v>3</v>
      </c>
      <c r="I1368" s="93"/>
      <c r="J1368" s="93">
        <v>0</v>
      </c>
      <c r="K1368" s="93">
        <v>0</v>
      </c>
      <c r="L1368" s="94">
        <v>73018</v>
      </c>
      <c r="M1368" s="95"/>
      <c r="N1368" s="96">
        <v>41970</v>
      </c>
      <c r="O1368" s="96">
        <v>41975</v>
      </c>
      <c r="P1368" s="87">
        <f t="shared" si="55"/>
        <v>41977</v>
      </c>
      <c r="Q1368" s="42">
        <f t="shared" ref="Q1368:Q1431" si="57">NETWORKDAYS(O1368,X1368)</f>
        <v>6</v>
      </c>
      <c r="R1368" s="11" t="s">
        <v>4947</v>
      </c>
      <c r="S1368" s="11">
        <v>251</v>
      </c>
      <c r="T1368" s="11" t="s">
        <v>4833</v>
      </c>
      <c r="U1368" s="11" t="s">
        <v>4833</v>
      </c>
      <c r="V1368" s="11" t="s">
        <v>3563</v>
      </c>
      <c r="W1368" s="1" t="s">
        <v>3564</v>
      </c>
      <c r="X1368" s="96">
        <v>41982</v>
      </c>
      <c r="Y1368" s="53" t="s">
        <v>3336</v>
      </c>
    </row>
    <row r="1369" spans="1:25">
      <c r="A1369" s="17">
        <v>1</v>
      </c>
      <c r="B1369" s="11" t="s">
        <v>1173</v>
      </c>
      <c r="C1369" s="11" t="s">
        <v>2906</v>
      </c>
      <c r="D1369" s="11">
        <v>10678204</v>
      </c>
      <c r="E1369" s="33">
        <v>0</v>
      </c>
      <c r="F1369" s="11" t="s">
        <v>3331</v>
      </c>
      <c r="G1369" s="11" t="s">
        <v>3337</v>
      </c>
      <c r="H1369" s="93">
        <f t="shared" si="56"/>
        <v>3</v>
      </c>
      <c r="I1369" s="93"/>
      <c r="J1369" s="93">
        <v>0</v>
      </c>
      <c r="K1369" s="93">
        <v>0</v>
      </c>
      <c r="L1369" s="94">
        <v>73685</v>
      </c>
      <c r="M1369" s="95"/>
      <c r="N1369" s="96">
        <v>41970</v>
      </c>
      <c r="O1369" s="101">
        <v>41974</v>
      </c>
      <c r="P1369" s="87">
        <f t="shared" ref="P1369:P1432" si="58">O1369+2</f>
        <v>41976</v>
      </c>
      <c r="Q1369" s="42">
        <f t="shared" si="57"/>
        <v>5</v>
      </c>
      <c r="R1369" s="11" t="s">
        <v>4948</v>
      </c>
      <c r="S1369" s="11">
        <v>790</v>
      </c>
      <c r="T1369" s="11" t="s">
        <v>4679</v>
      </c>
      <c r="U1369" s="11" t="s">
        <v>3334</v>
      </c>
      <c r="V1369" s="11" t="s">
        <v>3365</v>
      </c>
      <c r="W1369" s="8" t="s">
        <v>3366</v>
      </c>
      <c r="X1369" s="96">
        <v>41978</v>
      </c>
      <c r="Y1369" s="53" t="s">
        <v>3336</v>
      </c>
    </row>
    <row r="1370" spans="1:25">
      <c r="A1370" s="17">
        <v>1</v>
      </c>
      <c r="B1370" s="11" t="s">
        <v>1174</v>
      </c>
      <c r="C1370" s="11" t="s">
        <v>2907</v>
      </c>
      <c r="D1370" s="11">
        <v>8265756</v>
      </c>
      <c r="E1370" s="33">
        <v>8</v>
      </c>
      <c r="F1370" s="11" t="s">
        <v>3331</v>
      </c>
      <c r="G1370" s="11" t="s">
        <v>3337</v>
      </c>
      <c r="H1370" s="93">
        <f t="shared" si="56"/>
        <v>3</v>
      </c>
      <c r="I1370" s="93"/>
      <c r="J1370" s="93">
        <v>0</v>
      </c>
      <c r="K1370" s="93">
        <v>0</v>
      </c>
      <c r="L1370" s="94">
        <v>73018</v>
      </c>
      <c r="M1370" s="95"/>
      <c r="N1370" s="96">
        <v>41970</v>
      </c>
      <c r="O1370" s="96">
        <v>41975</v>
      </c>
      <c r="P1370" s="87">
        <f t="shared" si="58"/>
        <v>41977</v>
      </c>
      <c r="Q1370" s="42">
        <f t="shared" si="57"/>
        <v>3</v>
      </c>
      <c r="R1370" s="11" t="s">
        <v>4949</v>
      </c>
      <c r="S1370" s="11">
        <v>3518</v>
      </c>
      <c r="T1370" s="11" t="s">
        <v>3992</v>
      </c>
      <c r="U1370" s="11" t="s">
        <v>3992</v>
      </c>
      <c r="V1370" s="11" t="s">
        <v>3992</v>
      </c>
      <c r="W1370" s="1" t="s">
        <v>3993</v>
      </c>
      <c r="X1370" s="96">
        <v>41977</v>
      </c>
      <c r="Y1370" s="53" t="s">
        <v>3336</v>
      </c>
    </row>
    <row r="1371" spans="1:25">
      <c r="A1371" s="17">
        <v>1</v>
      </c>
      <c r="B1371" s="11" t="s">
        <v>1175</v>
      </c>
      <c r="C1371" s="11" t="s">
        <v>2908</v>
      </c>
      <c r="D1371" s="11">
        <v>10418121</v>
      </c>
      <c r="E1371" s="33" t="s">
        <v>3319</v>
      </c>
      <c r="F1371" s="11" t="s">
        <v>3331</v>
      </c>
      <c r="G1371" s="11" t="s">
        <v>3332</v>
      </c>
      <c r="H1371" s="93">
        <f t="shared" si="56"/>
        <v>3</v>
      </c>
      <c r="I1371" s="93"/>
      <c r="J1371" s="93">
        <v>0</v>
      </c>
      <c r="K1371" s="93">
        <v>0</v>
      </c>
      <c r="L1371" s="94">
        <v>73685</v>
      </c>
      <c r="M1371" s="95"/>
      <c r="N1371" s="96">
        <v>41971</v>
      </c>
      <c r="O1371" s="96">
        <v>41974</v>
      </c>
      <c r="P1371" s="87">
        <f t="shared" si="58"/>
        <v>41976</v>
      </c>
      <c r="Q1371" s="42">
        <f t="shared" si="57"/>
        <v>3</v>
      </c>
      <c r="R1371" s="11" t="s">
        <v>4950</v>
      </c>
      <c r="S1371" s="11">
        <v>4083</v>
      </c>
      <c r="T1371" s="11" t="s">
        <v>4951</v>
      </c>
      <c r="U1371" s="11" t="s">
        <v>4671</v>
      </c>
      <c r="V1371" s="11" t="s">
        <v>4671</v>
      </c>
      <c r="W1371" s="8" t="s">
        <v>4672</v>
      </c>
      <c r="X1371" s="96">
        <v>41976</v>
      </c>
      <c r="Y1371" s="53" t="s">
        <v>3336</v>
      </c>
    </row>
    <row r="1372" spans="1:25">
      <c r="A1372" s="17">
        <v>1</v>
      </c>
      <c r="B1372" s="11" t="s">
        <v>1176</v>
      </c>
      <c r="C1372" s="11" t="s">
        <v>2909</v>
      </c>
      <c r="D1372" s="11">
        <v>17169462</v>
      </c>
      <c r="E1372" s="137">
        <v>0</v>
      </c>
      <c r="F1372" s="11" t="s">
        <v>3331</v>
      </c>
      <c r="G1372" s="11" t="s">
        <v>3332</v>
      </c>
      <c r="H1372" s="93">
        <f t="shared" si="56"/>
        <v>3</v>
      </c>
      <c r="I1372" s="93"/>
      <c r="J1372" s="93">
        <v>0</v>
      </c>
      <c r="K1372" s="93">
        <v>0</v>
      </c>
      <c r="L1372" s="94">
        <v>73737</v>
      </c>
      <c r="M1372" s="95"/>
      <c r="N1372" s="96">
        <v>41971</v>
      </c>
      <c r="O1372" s="96">
        <v>41976</v>
      </c>
      <c r="P1372" s="87">
        <f t="shared" si="58"/>
        <v>41978</v>
      </c>
      <c r="Q1372" s="42">
        <f t="shared" si="57"/>
        <v>3</v>
      </c>
      <c r="R1372" s="11" t="s">
        <v>4952</v>
      </c>
      <c r="S1372" s="11">
        <v>1706</v>
      </c>
      <c r="T1372" s="11" t="s">
        <v>4264</v>
      </c>
      <c r="U1372" s="11" t="s">
        <v>3334</v>
      </c>
      <c r="V1372" s="11" t="s">
        <v>4264</v>
      </c>
      <c r="W1372" s="11"/>
      <c r="X1372" s="96">
        <v>41978</v>
      </c>
      <c r="Y1372" s="53" t="s">
        <v>3336</v>
      </c>
    </row>
    <row r="1373" spans="1:25">
      <c r="A1373" s="17">
        <v>1</v>
      </c>
      <c r="B1373" s="11" t="s">
        <v>1177</v>
      </c>
      <c r="C1373" s="11" t="s">
        <v>2910</v>
      </c>
      <c r="D1373" s="11">
        <v>5093203</v>
      </c>
      <c r="E1373" s="33">
        <v>6</v>
      </c>
      <c r="F1373" s="11" t="s">
        <v>3331</v>
      </c>
      <c r="G1373" s="11" t="s">
        <v>3332</v>
      </c>
      <c r="H1373" s="93">
        <f t="shared" si="56"/>
        <v>3</v>
      </c>
      <c r="I1373" s="93"/>
      <c r="J1373" s="93">
        <v>0</v>
      </c>
      <c r="K1373" s="93">
        <v>0</v>
      </c>
      <c r="L1373" s="94">
        <v>73018</v>
      </c>
      <c r="M1373" s="95"/>
      <c r="N1373" s="96">
        <v>41971</v>
      </c>
      <c r="O1373" s="96">
        <v>41975</v>
      </c>
      <c r="P1373" s="87">
        <f t="shared" si="58"/>
        <v>41977</v>
      </c>
      <c r="Q1373" s="42">
        <f t="shared" si="57"/>
        <v>6</v>
      </c>
      <c r="R1373" s="11" t="s">
        <v>4953</v>
      </c>
      <c r="S1373" s="11">
        <v>540</v>
      </c>
      <c r="T1373" s="11" t="s">
        <v>4448</v>
      </c>
      <c r="U1373" s="11" t="s">
        <v>4448</v>
      </c>
      <c r="V1373" s="1" t="s">
        <v>4448</v>
      </c>
      <c r="W1373" s="1" t="s">
        <v>4449</v>
      </c>
      <c r="X1373" s="96">
        <v>41982</v>
      </c>
      <c r="Y1373" s="53" t="s">
        <v>3336</v>
      </c>
    </row>
    <row r="1374" spans="1:25">
      <c r="A1374" s="17">
        <v>1</v>
      </c>
      <c r="B1374" s="11" t="s">
        <v>1178</v>
      </c>
      <c r="C1374" s="11" t="s">
        <v>2911</v>
      </c>
      <c r="D1374" s="11">
        <v>10610828</v>
      </c>
      <c r="E1374" s="33">
        <v>5</v>
      </c>
      <c r="F1374" s="11" t="s">
        <v>3331</v>
      </c>
      <c r="G1374" s="11" t="s">
        <v>3381</v>
      </c>
      <c r="H1374" s="93">
        <f>3+J1374</f>
        <v>3</v>
      </c>
      <c r="I1374" s="93"/>
      <c r="J1374" s="93">
        <v>0</v>
      </c>
      <c r="K1374" s="93">
        <v>0</v>
      </c>
      <c r="L1374" s="94">
        <v>73018</v>
      </c>
      <c r="M1374" s="95"/>
      <c r="N1374" s="96">
        <v>41971</v>
      </c>
      <c r="O1374" s="96">
        <v>41975</v>
      </c>
      <c r="P1374" s="87">
        <f t="shared" si="58"/>
        <v>41977</v>
      </c>
      <c r="Q1374" s="42">
        <f t="shared" si="57"/>
        <v>6</v>
      </c>
      <c r="R1374" s="11" t="s">
        <v>4954</v>
      </c>
      <c r="S1374" s="11">
        <v>79</v>
      </c>
      <c r="T1374" s="11" t="s">
        <v>4561</v>
      </c>
      <c r="U1374" s="11" t="s">
        <v>3567</v>
      </c>
      <c r="V1374" s="11" t="s">
        <v>3567</v>
      </c>
      <c r="W1374" s="11"/>
      <c r="X1374" s="96">
        <v>41982</v>
      </c>
      <c r="Y1374" s="53" t="s">
        <v>3336</v>
      </c>
    </row>
    <row r="1375" spans="1:25">
      <c r="A1375" s="17">
        <v>1</v>
      </c>
      <c r="B1375" s="11" t="s">
        <v>1179</v>
      </c>
      <c r="C1375" s="11" t="s">
        <v>2912</v>
      </c>
      <c r="D1375" s="11">
        <v>13270870</v>
      </c>
      <c r="E1375" s="33">
        <v>3</v>
      </c>
      <c r="F1375" s="11" t="s">
        <v>3331</v>
      </c>
      <c r="G1375" s="11" t="s">
        <v>3337</v>
      </c>
      <c r="H1375" s="93">
        <f t="shared" si="56"/>
        <v>3</v>
      </c>
      <c r="I1375" s="93"/>
      <c r="J1375" s="93">
        <v>0</v>
      </c>
      <c r="K1375" s="93">
        <v>0</v>
      </c>
      <c r="L1375" s="94">
        <v>73685</v>
      </c>
      <c r="M1375" s="95"/>
      <c r="N1375" s="96">
        <v>41971</v>
      </c>
      <c r="O1375" s="96">
        <v>41974</v>
      </c>
      <c r="P1375" s="87">
        <f t="shared" si="58"/>
        <v>41976</v>
      </c>
      <c r="Q1375" s="42">
        <f t="shared" si="57"/>
        <v>17</v>
      </c>
      <c r="R1375" s="11" t="s">
        <v>4955</v>
      </c>
      <c r="S1375" s="11">
        <v>4290</v>
      </c>
      <c r="T1375" s="11" t="s">
        <v>4555</v>
      </c>
      <c r="U1375" s="11" t="s">
        <v>3334</v>
      </c>
      <c r="V1375" s="11" t="s">
        <v>3358</v>
      </c>
      <c r="W1375" s="11" t="s">
        <v>3335</v>
      </c>
      <c r="X1375" s="96">
        <v>41996</v>
      </c>
      <c r="Y1375" s="53" t="s">
        <v>3336</v>
      </c>
    </row>
    <row r="1376" spans="1:25">
      <c r="A1376" s="17">
        <v>1</v>
      </c>
      <c r="B1376" s="11" t="s">
        <v>1180</v>
      </c>
      <c r="C1376" s="11" t="s">
        <v>2913</v>
      </c>
      <c r="D1376" s="11">
        <v>12232455</v>
      </c>
      <c r="E1376" s="33">
        <v>9</v>
      </c>
      <c r="F1376" s="11" t="s">
        <v>3331</v>
      </c>
      <c r="G1376" s="11" t="s">
        <v>3332</v>
      </c>
      <c r="H1376" s="93">
        <f t="shared" si="56"/>
        <v>3</v>
      </c>
      <c r="I1376" s="93"/>
      <c r="J1376" s="93">
        <v>0</v>
      </c>
      <c r="K1376" s="93">
        <v>0</v>
      </c>
      <c r="L1376" s="94">
        <v>73737</v>
      </c>
      <c r="M1376" s="95"/>
      <c r="N1376" s="96">
        <v>41971</v>
      </c>
      <c r="O1376" s="96">
        <v>41976</v>
      </c>
      <c r="P1376" s="87">
        <f t="shared" si="58"/>
        <v>41978</v>
      </c>
      <c r="Q1376" s="42">
        <f t="shared" si="57"/>
        <v>6</v>
      </c>
      <c r="R1376" s="11" t="s">
        <v>4956</v>
      </c>
      <c r="S1376" s="11">
        <v>4397</v>
      </c>
      <c r="T1376" s="11" t="s">
        <v>3363</v>
      </c>
      <c r="U1376" s="11" t="s">
        <v>3334</v>
      </c>
      <c r="V1376" s="11" t="s">
        <v>3363</v>
      </c>
      <c r="W1376" s="11"/>
      <c r="X1376" s="96">
        <v>41983</v>
      </c>
      <c r="Y1376" s="53" t="s">
        <v>3336</v>
      </c>
    </row>
    <row r="1377" spans="1:25">
      <c r="A1377" s="17">
        <v>1</v>
      </c>
      <c r="B1377" s="11" t="s">
        <v>1181</v>
      </c>
      <c r="C1377" s="11" t="s">
        <v>2914</v>
      </c>
      <c r="D1377" s="11">
        <v>15374697</v>
      </c>
      <c r="E1377" s="33">
        <v>4</v>
      </c>
      <c r="F1377" s="11" t="s">
        <v>3331</v>
      </c>
      <c r="G1377" s="11" t="s">
        <v>3332</v>
      </c>
      <c r="H1377" s="93">
        <f t="shared" si="56"/>
        <v>3</v>
      </c>
      <c r="I1377" s="93"/>
      <c r="J1377" s="93">
        <v>0</v>
      </c>
      <c r="K1377" s="93">
        <v>0</v>
      </c>
      <c r="L1377" s="94">
        <v>73737</v>
      </c>
      <c r="M1377" s="95"/>
      <c r="N1377" s="96">
        <v>41974</v>
      </c>
      <c r="O1377" s="96">
        <v>41976</v>
      </c>
      <c r="P1377" s="87">
        <f t="shared" si="58"/>
        <v>41978</v>
      </c>
      <c r="Q1377" s="42">
        <f t="shared" si="57"/>
        <v>5</v>
      </c>
      <c r="R1377" s="11" t="s">
        <v>4957</v>
      </c>
      <c r="S1377" s="11">
        <v>2803</v>
      </c>
      <c r="T1377" s="53" t="s">
        <v>3377</v>
      </c>
      <c r="U1377" s="11" t="s">
        <v>3334</v>
      </c>
      <c r="V1377" s="53" t="s">
        <v>3377</v>
      </c>
      <c r="W1377" s="1" t="s">
        <v>3378</v>
      </c>
      <c r="X1377" s="96">
        <v>41982</v>
      </c>
      <c r="Y1377" s="53" t="s">
        <v>3336</v>
      </c>
    </row>
    <row r="1378" spans="1:25">
      <c r="A1378" s="17">
        <v>1</v>
      </c>
      <c r="B1378" s="11" t="s">
        <v>1182</v>
      </c>
      <c r="C1378" s="11" t="s">
        <v>2915</v>
      </c>
      <c r="D1378" s="11">
        <v>11642941</v>
      </c>
      <c r="E1378" s="33">
        <v>1</v>
      </c>
      <c r="F1378" s="11" t="s">
        <v>3331</v>
      </c>
      <c r="G1378" s="11" t="s">
        <v>3337</v>
      </c>
      <c r="H1378" s="93">
        <f t="shared" si="56"/>
        <v>3</v>
      </c>
      <c r="I1378" s="93"/>
      <c r="J1378" s="93">
        <v>0</v>
      </c>
      <c r="K1378" s="93">
        <v>0</v>
      </c>
      <c r="L1378" s="94">
        <v>73737</v>
      </c>
      <c r="M1378" s="95"/>
      <c r="N1378" s="96">
        <v>41974</v>
      </c>
      <c r="O1378" s="96">
        <v>41976</v>
      </c>
      <c r="P1378" s="87">
        <f t="shared" si="58"/>
        <v>41978</v>
      </c>
      <c r="Q1378" s="42">
        <f t="shared" si="57"/>
        <v>6</v>
      </c>
      <c r="R1378" s="11" t="s">
        <v>4958</v>
      </c>
      <c r="S1378" s="11">
        <v>352</v>
      </c>
      <c r="T1378" s="11" t="s">
        <v>4959</v>
      </c>
      <c r="U1378" s="11" t="s">
        <v>3334</v>
      </c>
      <c r="V1378" s="11" t="s">
        <v>3561</v>
      </c>
      <c r="W1378" s="11"/>
      <c r="X1378" s="96">
        <v>41983</v>
      </c>
      <c r="Y1378" s="53" t="s">
        <v>3336</v>
      </c>
    </row>
    <row r="1379" spans="1:25">
      <c r="A1379" s="17">
        <v>1</v>
      </c>
      <c r="B1379" s="11" t="s">
        <v>1183</v>
      </c>
      <c r="C1379" s="11" t="s">
        <v>2916</v>
      </c>
      <c r="D1379" s="11">
        <v>7513600</v>
      </c>
      <c r="E1379" s="33">
        <v>5</v>
      </c>
      <c r="F1379" s="11" t="s">
        <v>3331</v>
      </c>
      <c r="G1379" s="11" t="s">
        <v>3332</v>
      </c>
      <c r="H1379" s="93">
        <f t="shared" si="56"/>
        <v>3</v>
      </c>
      <c r="I1379" s="93"/>
      <c r="J1379" s="93">
        <v>0</v>
      </c>
      <c r="K1379" s="93">
        <v>0</v>
      </c>
      <c r="L1379" s="94">
        <v>73881</v>
      </c>
      <c r="M1379" s="95"/>
      <c r="N1379" s="96">
        <v>41982</v>
      </c>
      <c r="O1379" s="96">
        <v>41982</v>
      </c>
      <c r="P1379" s="87">
        <f t="shared" si="58"/>
        <v>41984</v>
      </c>
      <c r="Q1379" s="42">
        <f t="shared" si="57"/>
        <v>5</v>
      </c>
      <c r="R1379" s="11" t="s">
        <v>4960</v>
      </c>
      <c r="S1379" s="11">
        <v>1896</v>
      </c>
      <c r="T1379" s="11" t="s">
        <v>3512</v>
      </c>
      <c r="U1379" s="11" t="s">
        <v>3349</v>
      </c>
      <c r="V1379" s="11" t="s">
        <v>3512</v>
      </c>
      <c r="W1379" s="11"/>
      <c r="X1379" s="96">
        <v>41988</v>
      </c>
      <c r="Y1379" s="53" t="s">
        <v>3336</v>
      </c>
    </row>
    <row r="1380" spans="1:25">
      <c r="A1380" s="17">
        <v>1</v>
      </c>
      <c r="B1380" s="11" t="s">
        <v>1184</v>
      </c>
      <c r="C1380" s="11" t="s">
        <v>2917</v>
      </c>
      <c r="D1380" s="11">
        <v>11612546</v>
      </c>
      <c r="E1380" s="33">
        <v>3</v>
      </c>
      <c r="F1380" s="11" t="s">
        <v>3331</v>
      </c>
      <c r="G1380" s="11" t="s">
        <v>3337</v>
      </c>
      <c r="H1380" s="93">
        <f t="shared" si="56"/>
        <v>3</v>
      </c>
      <c r="I1380" s="93"/>
      <c r="J1380" s="93">
        <v>0</v>
      </c>
      <c r="K1380" s="93">
        <v>0</v>
      </c>
      <c r="L1380" s="94">
        <v>73783</v>
      </c>
      <c r="M1380" s="95"/>
      <c r="N1380" s="96">
        <v>41975</v>
      </c>
      <c r="O1380" s="96">
        <v>41978</v>
      </c>
      <c r="P1380" s="87">
        <f t="shared" si="58"/>
        <v>41980</v>
      </c>
      <c r="Q1380" s="42">
        <f t="shared" si="57"/>
        <v>3</v>
      </c>
      <c r="R1380" s="11" t="s">
        <v>4961</v>
      </c>
      <c r="S1380" s="11">
        <v>555</v>
      </c>
      <c r="T1380" s="53" t="s">
        <v>3377</v>
      </c>
      <c r="U1380" s="11" t="s">
        <v>3334</v>
      </c>
      <c r="V1380" s="53" t="s">
        <v>3377</v>
      </c>
      <c r="W1380" s="1" t="s">
        <v>3378</v>
      </c>
      <c r="X1380" s="96">
        <v>41982</v>
      </c>
      <c r="Y1380" s="53" t="s">
        <v>3336</v>
      </c>
    </row>
    <row r="1381" spans="1:25">
      <c r="A1381" s="17">
        <v>1</v>
      </c>
      <c r="B1381" s="11" t="s">
        <v>1185</v>
      </c>
      <c r="C1381" s="11" t="s">
        <v>2918</v>
      </c>
      <c r="D1381" s="11">
        <v>13190375</v>
      </c>
      <c r="E1381" s="33">
        <v>8</v>
      </c>
      <c r="F1381" s="11" t="s">
        <v>3331</v>
      </c>
      <c r="G1381" s="11" t="s">
        <v>3337</v>
      </c>
      <c r="H1381" s="93">
        <f t="shared" si="56"/>
        <v>3</v>
      </c>
      <c r="I1381" s="93"/>
      <c r="J1381" s="93">
        <v>0</v>
      </c>
      <c r="K1381" s="93">
        <v>0</v>
      </c>
      <c r="L1381" s="94">
        <v>73881</v>
      </c>
      <c r="M1381" s="95"/>
      <c r="N1381" s="96">
        <v>41984</v>
      </c>
      <c r="O1381" s="96">
        <v>41985</v>
      </c>
      <c r="P1381" s="87">
        <f t="shared" si="58"/>
        <v>41987</v>
      </c>
      <c r="Q1381" s="42">
        <f t="shared" si="57"/>
        <v>4</v>
      </c>
      <c r="R1381" s="11" t="s">
        <v>4962</v>
      </c>
      <c r="S1381" s="11">
        <v>168</v>
      </c>
      <c r="T1381" s="11" t="s">
        <v>4534</v>
      </c>
      <c r="U1381" s="11" t="s">
        <v>4534</v>
      </c>
      <c r="V1381" s="102" t="s">
        <v>4534</v>
      </c>
      <c r="W1381" s="80" t="s">
        <v>4536</v>
      </c>
      <c r="X1381" s="103">
        <v>41990</v>
      </c>
      <c r="Y1381" s="53" t="s">
        <v>3336</v>
      </c>
    </row>
    <row r="1382" spans="1:25">
      <c r="A1382" s="17">
        <v>1</v>
      </c>
      <c r="B1382" s="11" t="s">
        <v>1186</v>
      </c>
      <c r="C1382" s="11" t="s">
        <v>2919</v>
      </c>
      <c r="D1382" s="11">
        <v>5524126</v>
      </c>
      <c r="E1382" s="33">
        <v>0</v>
      </c>
      <c r="F1382" s="11" t="s">
        <v>3331</v>
      </c>
      <c r="G1382" s="11" t="s">
        <v>3332</v>
      </c>
      <c r="H1382" s="93">
        <f t="shared" si="56"/>
        <v>3</v>
      </c>
      <c r="I1382" s="93"/>
      <c r="J1382" s="93">
        <v>0</v>
      </c>
      <c r="K1382" s="93">
        <v>0</v>
      </c>
      <c r="L1382" s="94">
        <v>73759</v>
      </c>
      <c r="M1382" s="95"/>
      <c r="N1382" s="96">
        <v>41975</v>
      </c>
      <c r="O1382" s="96">
        <v>41977</v>
      </c>
      <c r="P1382" s="87">
        <f t="shared" si="58"/>
        <v>41979</v>
      </c>
      <c r="Q1382" s="42">
        <f t="shared" si="57"/>
        <v>5</v>
      </c>
      <c r="R1382" s="11" t="s">
        <v>4963</v>
      </c>
      <c r="S1382" s="11">
        <v>12470</v>
      </c>
      <c r="T1382" s="11" t="s">
        <v>3636</v>
      </c>
      <c r="U1382" s="11" t="s">
        <v>3334</v>
      </c>
      <c r="V1382" s="11" t="s">
        <v>3636</v>
      </c>
      <c r="W1382" s="104"/>
      <c r="X1382" s="96">
        <v>41983</v>
      </c>
      <c r="Y1382" s="53" t="s">
        <v>3336</v>
      </c>
    </row>
    <row r="1383" spans="1:25">
      <c r="A1383" s="17">
        <v>1</v>
      </c>
      <c r="B1383" s="11" t="s">
        <v>1187</v>
      </c>
      <c r="C1383" s="11" t="s">
        <v>2920</v>
      </c>
      <c r="D1383" s="11">
        <v>11687681</v>
      </c>
      <c r="E1383" s="33">
        <v>7</v>
      </c>
      <c r="F1383" s="11" t="s">
        <v>3331</v>
      </c>
      <c r="G1383" s="11" t="s">
        <v>3337</v>
      </c>
      <c r="H1383" s="93">
        <f t="shared" si="56"/>
        <v>3</v>
      </c>
      <c r="I1383" s="93"/>
      <c r="J1383" s="93">
        <v>0</v>
      </c>
      <c r="K1383" s="93">
        <v>0</v>
      </c>
      <c r="L1383" s="94">
        <v>73737</v>
      </c>
      <c r="M1383" s="95"/>
      <c r="N1383" s="96">
        <v>41975</v>
      </c>
      <c r="O1383" s="96">
        <v>41976</v>
      </c>
      <c r="P1383" s="87">
        <f t="shared" si="58"/>
        <v>41978</v>
      </c>
      <c r="Q1383" s="42">
        <f t="shared" si="57"/>
        <v>5</v>
      </c>
      <c r="R1383" s="11" t="s">
        <v>4964</v>
      </c>
      <c r="S1383" s="11">
        <v>315</v>
      </c>
      <c r="T1383" s="11" t="s">
        <v>3992</v>
      </c>
      <c r="U1383" s="11" t="s">
        <v>3992</v>
      </c>
      <c r="V1383" s="11" t="s">
        <v>3992</v>
      </c>
      <c r="W1383" s="1" t="s">
        <v>3993</v>
      </c>
      <c r="X1383" s="96">
        <v>41982</v>
      </c>
      <c r="Y1383" s="53" t="s">
        <v>3336</v>
      </c>
    </row>
    <row r="1384" spans="1:25">
      <c r="A1384" s="17">
        <v>1</v>
      </c>
      <c r="B1384" s="11" t="s">
        <v>1188</v>
      </c>
      <c r="C1384" s="11" t="s">
        <v>2921</v>
      </c>
      <c r="D1384" s="11">
        <v>7735312</v>
      </c>
      <c r="E1384" s="33">
        <v>7</v>
      </c>
      <c r="F1384" s="11" t="s">
        <v>3331</v>
      </c>
      <c r="G1384" s="11" t="s">
        <v>3337</v>
      </c>
      <c r="H1384" s="93">
        <f t="shared" si="56"/>
        <v>3</v>
      </c>
      <c r="I1384" s="93"/>
      <c r="J1384" s="93">
        <v>0</v>
      </c>
      <c r="K1384" s="93">
        <v>0</v>
      </c>
      <c r="L1384" s="94">
        <v>73881</v>
      </c>
      <c r="M1384" s="95"/>
      <c r="N1384" s="96">
        <v>41976</v>
      </c>
      <c r="O1384" s="96">
        <v>41983</v>
      </c>
      <c r="P1384" s="87">
        <f t="shared" si="58"/>
        <v>41985</v>
      </c>
      <c r="Q1384" s="42">
        <f t="shared" si="57"/>
        <v>2</v>
      </c>
      <c r="R1384" s="11" t="s">
        <v>4965</v>
      </c>
      <c r="S1384" s="11">
        <v>1140</v>
      </c>
      <c r="T1384" s="11" t="s">
        <v>3437</v>
      </c>
      <c r="U1384" s="11" t="s">
        <v>3431</v>
      </c>
      <c r="V1384" s="11" t="s">
        <v>3437</v>
      </c>
      <c r="W1384" s="11"/>
      <c r="X1384" s="96">
        <v>41984</v>
      </c>
      <c r="Y1384" s="53" t="s">
        <v>3336</v>
      </c>
    </row>
    <row r="1385" spans="1:25">
      <c r="A1385" s="17">
        <v>1</v>
      </c>
      <c r="B1385" s="11" t="s">
        <v>1189</v>
      </c>
      <c r="C1385" s="11" t="s">
        <v>2922</v>
      </c>
      <c r="D1385" s="11">
        <v>11474297</v>
      </c>
      <c r="E1385" s="33" t="s">
        <v>3319</v>
      </c>
      <c r="F1385" s="11" t="s">
        <v>3331</v>
      </c>
      <c r="G1385" s="11" t="s">
        <v>3332</v>
      </c>
      <c r="H1385" s="93">
        <f t="shared" si="56"/>
        <v>3</v>
      </c>
      <c r="I1385" s="93"/>
      <c r="J1385" s="93">
        <v>0</v>
      </c>
      <c r="K1385" s="93">
        <v>0</v>
      </c>
      <c r="L1385" s="94">
        <v>73881</v>
      </c>
      <c r="M1385" s="95"/>
      <c r="N1385" s="96">
        <v>41976</v>
      </c>
      <c r="O1385" s="96">
        <v>41982</v>
      </c>
      <c r="P1385" s="87">
        <f t="shared" si="58"/>
        <v>41984</v>
      </c>
      <c r="Q1385" s="42">
        <f t="shared" si="57"/>
        <v>1</v>
      </c>
      <c r="R1385" s="11" t="s">
        <v>4966</v>
      </c>
      <c r="S1385" s="11">
        <v>1886</v>
      </c>
      <c r="T1385" s="51" t="s">
        <v>3400</v>
      </c>
      <c r="U1385" s="8" t="s">
        <v>3334</v>
      </c>
      <c r="V1385" s="51" t="s">
        <v>3400</v>
      </c>
      <c r="W1385" s="1" t="s">
        <v>3355</v>
      </c>
      <c r="X1385" s="96">
        <v>41982</v>
      </c>
      <c r="Y1385" s="53" t="s">
        <v>3336</v>
      </c>
    </row>
    <row r="1386" spans="1:25">
      <c r="A1386" s="17">
        <v>1</v>
      </c>
      <c r="B1386" s="11" t="s">
        <v>1190</v>
      </c>
      <c r="C1386" s="11" t="s">
        <v>2923</v>
      </c>
      <c r="D1386" s="138">
        <v>14119080</v>
      </c>
      <c r="E1386" s="33">
        <v>6</v>
      </c>
      <c r="F1386" s="11" t="s">
        <v>3331</v>
      </c>
      <c r="G1386" s="11" t="s">
        <v>3337</v>
      </c>
      <c r="H1386" s="93">
        <f t="shared" si="56"/>
        <v>3</v>
      </c>
      <c r="I1386" s="93"/>
      <c r="J1386" s="93">
        <v>0</v>
      </c>
      <c r="K1386" s="93">
        <v>0</v>
      </c>
      <c r="L1386" s="94">
        <v>73783</v>
      </c>
      <c r="M1386" s="95"/>
      <c r="N1386" s="96">
        <v>41976</v>
      </c>
      <c r="O1386" s="96">
        <v>41978</v>
      </c>
      <c r="P1386" s="87">
        <f t="shared" si="58"/>
        <v>41980</v>
      </c>
      <c r="Q1386" s="42">
        <f t="shared" si="57"/>
        <v>4</v>
      </c>
      <c r="R1386" s="11" t="s">
        <v>4967</v>
      </c>
      <c r="S1386" s="11">
        <v>1408</v>
      </c>
      <c r="T1386" s="11" t="s">
        <v>3334</v>
      </c>
      <c r="U1386" s="11" t="s">
        <v>3334</v>
      </c>
      <c r="V1386" s="11" t="s">
        <v>3334</v>
      </c>
      <c r="W1386" s="11" t="s">
        <v>3716</v>
      </c>
      <c r="X1386" s="96">
        <v>41983</v>
      </c>
      <c r="Y1386" s="53" t="s">
        <v>3336</v>
      </c>
    </row>
    <row r="1387" spans="1:25">
      <c r="A1387" s="17">
        <v>1</v>
      </c>
      <c r="B1387" s="11" t="s">
        <v>1191</v>
      </c>
      <c r="C1387" s="11" t="s">
        <v>2924</v>
      </c>
      <c r="D1387" s="11">
        <v>13990330</v>
      </c>
      <c r="E1387" s="33">
        <v>7</v>
      </c>
      <c r="F1387" s="11" t="s">
        <v>3331</v>
      </c>
      <c r="G1387" s="11" t="s">
        <v>3337</v>
      </c>
      <c r="H1387" s="93">
        <f t="shared" si="56"/>
        <v>3</v>
      </c>
      <c r="I1387" s="93"/>
      <c r="J1387" s="93">
        <v>0</v>
      </c>
      <c r="K1387" s="93">
        <v>0</v>
      </c>
      <c r="L1387" s="94">
        <v>73783</v>
      </c>
      <c r="M1387" s="95"/>
      <c r="N1387" s="96">
        <v>41976</v>
      </c>
      <c r="O1387" s="101">
        <v>41978</v>
      </c>
      <c r="P1387" s="87">
        <f t="shared" si="58"/>
        <v>41980</v>
      </c>
      <c r="Q1387" s="42">
        <f t="shared" si="57"/>
        <v>5</v>
      </c>
      <c r="R1387" s="11" t="s">
        <v>4968</v>
      </c>
      <c r="S1387" s="11">
        <v>70</v>
      </c>
      <c r="T1387" s="11" t="s">
        <v>3349</v>
      </c>
      <c r="U1387" s="11" t="s">
        <v>3334</v>
      </c>
      <c r="V1387" s="11" t="s">
        <v>3334</v>
      </c>
      <c r="W1387" s="11" t="s">
        <v>3716</v>
      </c>
      <c r="X1387" s="96">
        <v>41984</v>
      </c>
      <c r="Y1387" s="53" t="s">
        <v>3336</v>
      </c>
    </row>
    <row r="1388" spans="1:25">
      <c r="A1388" s="17">
        <v>1</v>
      </c>
      <c r="B1388" s="11" t="s">
        <v>1192</v>
      </c>
      <c r="C1388" s="11" t="s">
        <v>2925</v>
      </c>
      <c r="D1388" s="11">
        <v>10454052</v>
      </c>
      <c r="E1388" s="33" t="s">
        <v>3319</v>
      </c>
      <c r="F1388" s="11" t="s">
        <v>3331</v>
      </c>
      <c r="G1388" s="11" t="s">
        <v>3332</v>
      </c>
      <c r="H1388" s="93">
        <f t="shared" si="56"/>
        <v>3</v>
      </c>
      <c r="I1388" s="93"/>
      <c r="J1388" s="93">
        <v>0</v>
      </c>
      <c r="K1388" s="93">
        <v>0</v>
      </c>
      <c r="L1388" s="94">
        <v>73783</v>
      </c>
      <c r="M1388" s="95"/>
      <c r="N1388" s="96">
        <v>41976</v>
      </c>
      <c r="O1388" s="96">
        <v>41978</v>
      </c>
      <c r="P1388" s="87">
        <f t="shared" si="58"/>
        <v>41980</v>
      </c>
      <c r="Q1388" s="42">
        <f t="shared" si="57"/>
        <v>7</v>
      </c>
      <c r="R1388" s="11" t="s">
        <v>4969</v>
      </c>
      <c r="S1388" s="11">
        <v>6951</v>
      </c>
      <c r="T1388" s="51" t="s">
        <v>3340</v>
      </c>
      <c r="U1388" s="8" t="s">
        <v>3334</v>
      </c>
      <c r="V1388" s="8" t="s">
        <v>3340</v>
      </c>
      <c r="W1388" s="1" t="s">
        <v>3341</v>
      </c>
      <c r="X1388" s="96">
        <v>41988</v>
      </c>
      <c r="Y1388" s="53" t="s">
        <v>3336</v>
      </c>
    </row>
    <row r="1389" spans="1:25">
      <c r="A1389" s="17">
        <v>1</v>
      </c>
      <c r="B1389" s="11" t="s">
        <v>1193</v>
      </c>
      <c r="C1389" s="11" t="s">
        <v>2925</v>
      </c>
      <c r="D1389" s="11">
        <v>10454052</v>
      </c>
      <c r="E1389" s="33" t="s">
        <v>3319</v>
      </c>
      <c r="F1389" s="11" t="s">
        <v>3331</v>
      </c>
      <c r="G1389" s="11" t="s">
        <v>3332</v>
      </c>
      <c r="H1389" s="93">
        <f t="shared" si="56"/>
        <v>3</v>
      </c>
      <c r="I1389" s="93"/>
      <c r="J1389" s="93">
        <v>0</v>
      </c>
      <c r="K1389" s="93">
        <v>0</v>
      </c>
      <c r="L1389" s="94">
        <v>73881</v>
      </c>
      <c r="M1389" s="95"/>
      <c r="N1389" s="96">
        <v>41976</v>
      </c>
      <c r="O1389" s="96">
        <v>41992</v>
      </c>
      <c r="P1389" s="87">
        <f t="shared" si="58"/>
        <v>41994</v>
      </c>
      <c r="Q1389" s="42">
        <f t="shared" si="57"/>
        <v>1</v>
      </c>
      <c r="R1389" s="11" t="s">
        <v>4970</v>
      </c>
      <c r="S1389" s="11">
        <v>1255</v>
      </c>
      <c r="T1389" s="11" t="s">
        <v>3340</v>
      </c>
      <c r="U1389" s="8" t="s">
        <v>3334</v>
      </c>
      <c r="V1389" s="8" t="s">
        <v>3340</v>
      </c>
      <c r="W1389" s="1" t="s">
        <v>3341</v>
      </c>
      <c r="X1389" s="96">
        <v>41992</v>
      </c>
      <c r="Y1389" s="53" t="s">
        <v>3336</v>
      </c>
    </row>
    <row r="1390" spans="1:25">
      <c r="A1390" s="17">
        <v>1</v>
      </c>
      <c r="B1390" s="11" t="s">
        <v>1194</v>
      </c>
      <c r="C1390" s="11" t="s">
        <v>2926</v>
      </c>
      <c r="D1390" s="11">
        <v>8503494</v>
      </c>
      <c r="E1390" s="33">
        <v>4</v>
      </c>
      <c r="F1390" s="11" t="s">
        <v>3331</v>
      </c>
      <c r="G1390" s="11" t="s">
        <v>3332</v>
      </c>
      <c r="H1390" s="93">
        <f t="shared" si="56"/>
        <v>3</v>
      </c>
      <c r="I1390" s="93"/>
      <c r="J1390" s="93">
        <v>0</v>
      </c>
      <c r="K1390" s="93">
        <v>0</v>
      </c>
      <c r="L1390" s="94">
        <v>73881</v>
      </c>
      <c r="M1390" s="95"/>
      <c r="N1390" s="96">
        <v>41976</v>
      </c>
      <c r="O1390" s="96">
        <v>41983</v>
      </c>
      <c r="P1390" s="87">
        <f t="shared" si="58"/>
        <v>41985</v>
      </c>
      <c r="Q1390" s="42">
        <f t="shared" si="57"/>
        <v>3</v>
      </c>
      <c r="R1390" s="11" t="s">
        <v>4971</v>
      </c>
      <c r="S1390" s="11">
        <v>7563</v>
      </c>
      <c r="T1390" s="11" t="s">
        <v>3340</v>
      </c>
      <c r="U1390" s="11" t="s">
        <v>3334</v>
      </c>
      <c r="V1390" s="11" t="s">
        <v>3340</v>
      </c>
      <c r="W1390" s="1" t="s">
        <v>3341</v>
      </c>
      <c r="X1390" s="96">
        <v>41985</v>
      </c>
      <c r="Y1390" s="53" t="s">
        <v>3336</v>
      </c>
    </row>
    <row r="1391" spans="1:25">
      <c r="A1391" s="17">
        <v>1</v>
      </c>
      <c r="B1391" s="11" t="s">
        <v>1195</v>
      </c>
      <c r="C1391" s="11" t="s">
        <v>2927</v>
      </c>
      <c r="D1391" s="11">
        <v>7510835</v>
      </c>
      <c r="E1391" s="33">
        <v>4</v>
      </c>
      <c r="F1391" s="11" t="s">
        <v>3331</v>
      </c>
      <c r="G1391" s="11" t="s">
        <v>3332</v>
      </c>
      <c r="H1391" s="93">
        <f t="shared" si="56"/>
        <v>3</v>
      </c>
      <c r="I1391" s="93"/>
      <c r="J1391" s="93">
        <v>0</v>
      </c>
      <c r="K1391" s="93">
        <v>0</v>
      </c>
      <c r="L1391" s="94">
        <v>73783</v>
      </c>
      <c r="M1391" s="95"/>
      <c r="N1391" s="96">
        <v>41976</v>
      </c>
      <c r="O1391" s="96">
        <v>41978</v>
      </c>
      <c r="P1391" s="87">
        <f t="shared" si="58"/>
        <v>41980</v>
      </c>
      <c r="Q1391" s="42">
        <f t="shared" si="57"/>
        <v>3</v>
      </c>
      <c r="R1391" s="11" t="s">
        <v>4972</v>
      </c>
      <c r="S1391" s="11">
        <v>10230</v>
      </c>
      <c r="T1391" s="11" t="s">
        <v>3452</v>
      </c>
      <c r="U1391" s="8" t="s">
        <v>3349</v>
      </c>
      <c r="V1391" s="8" t="s">
        <v>3452</v>
      </c>
      <c r="W1391" s="1" t="s">
        <v>3378</v>
      </c>
      <c r="X1391" s="96">
        <v>41982</v>
      </c>
      <c r="Y1391" s="53" t="s">
        <v>3336</v>
      </c>
    </row>
    <row r="1392" spans="1:25">
      <c r="A1392" s="17">
        <v>1</v>
      </c>
      <c r="B1392" s="11" t="s">
        <v>1196</v>
      </c>
      <c r="C1392" s="11" t="s">
        <v>2928</v>
      </c>
      <c r="D1392" s="11">
        <v>8263993</v>
      </c>
      <c r="E1392" s="33">
        <v>4</v>
      </c>
      <c r="F1392" s="11" t="s">
        <v>3331</v>
      </c>
      <c r="G1392" s="11" t="s">
        <v>3337</v>
      </c>
      <c r="H1392" s="93">
        <f t="shared" si="56"/>
        <v>3</v>
      </c>
      <c r="I1392" s="93"/>
      <c r="J1392" s="93">
        <v>0</v>
      </c>
      <c r="K1392" s="93">
        <v>0</v>
      </c>
      <c r="L1392" s="94">
        <v>73881</v>
      </c>
      <c r="M1392" s="95"/>
      <c r="N1392" s="96">
        <v>41977</v>
      </c>
      <c r="O1392" s="96">
        <v>41982</v>
      </c>
      <c r="P1392" s="87">
        <f t="shared" si="58"/>
        <v>41984</v>
      </c>
      <c r="Q1392" s="42">
        <f t="shared" si="57"/>
        <v>4</v>
      </c>
      <c r="R1392" s="11" t="s">
        <v>4973</v>
      </c>
      <c r="S1392" s="11">
        <v>4695</v>
      </c>
      <c r="T1392" s="11" t="s">
        <v>3358</v>
      </c>
      <c r="U1392" s="11" t="s">
        <v>3334</v>
      </c>
      <c r="V1392" s="11" t="s">
        <v>3358</v>
      </c>
      <c r="W1392" s="11" t="s">
        <v>3335</v>
      </c>
      <c r="X1392" s="96">
        <v>41985</v>
      </c>
      <c r="Y1392" s="53" t="s">
        <v>3336</v>
      </c>
    </row>
    <row r="1393" spans="1:25">
      <c r="A1393" s="17">
        <v>1</v>
      </c>
      <c r="B1393" s="13" t="s">
        <v>1197</v>
      </c>
      <c r="C1393" s="13" t="s">
        <v>2900</v>
      </c>
      <c r="D1393" s="13">
        <v>13435657</v>
      </c>
      <c r="E1393" s="35" t="s">
        <v>3319</v>
      </c>
      <c r="F1393" s="13" t="s">
        <v>3331</v>
      </c>
      <c r="G1393" s="13" t="s">
        <v>3337</v>
      </c>
      <c r="H1393" s="105">
        <f t="shared" si="56"/>
        <v>3</v>
      </c>
      <c r="I1393" s="105"/>
      <c r="J1393" s="105">
        <v>0</v>
      </c>
      <c r="K1393" s="105">
        <v>0</v>
      </c>
      <c r="L1393" s="106"/>
      <c r="M1393" s="8"/>
      <c r="N1393" s="107">
        <v>41977</v>
      </c>
      <c r="O1393" s="107">
        <v>41982</v>
      </c>
      <c r="P1393" s="108">
        <f t="shared" si="58"/>
        <v>41984</v>
      </c>
      <c r="Q1393" s="42">
        <f t="shared" si="57"/>
        <v>-34</v>
      </c>
      <c r="R1393" s="13" t="s">
        <v>4974</v>
      </c>
      <c r="S1393" s="13">
        <v>65</v>
      </c>
      <c r="T1393" s="13" t="s">
        <v>3334</v>
      </c>
      <c r="U1393" s="13" t="s">
        <v>3349</v>
      </c>
      <c r="V1393" s="13" t="s">
        <v>3334</v>
      </c>
      <c r="W1393" s="13" t="s">
        <v>3716</v>
      </c>
      <c r="X1393" s="107">
        <v>41935</v>
      </c>
      <c r="Y1393" s="109" t="s">
        <v>3405</v>
      </c>
    </row>
    <row r="1394" spans="1:25">
      <c r="A1394" s="17">
        <v>1</v>
      </c>
      <c r="B1394" s="11" t="s">
        <v>1197</v>
      </c>
      <c r="C1394" s="11" t="s">
        <v>2929</v>
      </c>
      <c r="D1394" s="11">
        <v>21217012</v>
      </c>
      <c r="E1394" s="33">
        <v>7</v>
      </c>
      <c r="F1394" s="11" t="s">
        <v>3331</v>
      </c>
      <c r="G1394" s="11" t="s">
        <v>3332</v>
      </c>
      <c r="H1394" s="93">
        <f t="shared" si="56"/>
        <v>3</v>
      </c>
      <c r="I1394" s="93"/>
      <c r="J1394" s="93">
        <v>0</v>
      </c>
      <c r="K1394" s="93">
        <v>0</v>
      </c>
      <c r="L1394" s="94">
        <v>73881</v>
      </c>
      <c r="M1394" s="95"/>
      <c r="N1394" s="96">
        <v>41977</v>
      </c>
      <c r="O1394" s="96">
        <v>41982</v>
      </c>
      <c r="P1394" s="87">
        <f t="shared" si="58"/>
        <v>41984</v>
      </c>
      <c r="Q1394" s="42">
        <f t="shared" si="57"/>
        <v>3</v>
      </c>
      <c r="R1394" s="11" t="s">
        <v>4975</v>
      </c>
      <c r="S1394" s="11">
        <v>10890</v>
      </c>
      <c r="T1394" s="11" t="s">
        <v>3452</v>
      </c>
      <c r="U1394" s="8" t="s">
        <v>3349</v>
      </c>
      <c r="V1394" s="8" t="s">
        <v>3452</v>
      </c>
      <c r="W1394" s="1" t="s">
        <v>3378</v>
      </c>
      <c r="X1394" s="96">
        <v>41984</v>
      </c>
      <c r="Y1394" s="53" t="s">
        <v>3336</v>
      </c>
    </row>
    <row r="1395" spans="1:25">
      <c r="A1395" s="17">
        <v>1</v>
      </c>
      <c r="B1395" s="11" t="s">
        <v>1198</v>
      </c>
      <c r="C1395" s="11" t="s">
        <v>2930</v>
      </c>
      <c r="D1395" s="11">
        <v>11794463</v>
      </c>
      <c r="E1395" s="33">
        <v>8</v>
      </c>
      <c r="F1395" s="11" t="s">
        <v>3331</v>
      </c>
      <c r="G1395" s="11" t="s">
        <v>3332</v>
      </c>
      <c r="H1395" s="93">
        <f t="shared" si="56"/>
        <v>3</v>
      </c>
      <c r="I1395" s="93"/>
      <c r="J1395" s="93">
        <v>0</v>
      </c>
      <c r="K1395" s="93">
        <v>0</v>
      </c>
      <c r="L1395" s="94">
        <v>73808</v>
      </c>
      <c r="M1395" s="95"/>
      <c r="N1395" s="96">
        <v>41977</v>
      </c>
      <c r="O1395" s="96">
        <v>41979</v>
      </c>
      <c r="P1395" s="87">
        <f t="shared" si="58"/>
        <v>41981</v>
      </c>
      <c r="Q1395" s="42">
        <f t="shared" si="57"/>
        <v>5</v>
      </c>
      <c r="R1395" s="11" t="s">
        <v>4976</v>
      </c>
      <c r="S1395" s="11"/>
      <c r="T1395" s="11" t="s">
        <v>4448</v>
      </c>
      <c r="U1395" s="11" t="s">
        <v>4448</v>
      </c>
      <c r="V1395" s="1" t="s">
        <v>4448</v>
      </c>
      <c r="W1395" s="1" t="s">
        <v>4449</v>
      </c>
      <c r="X1395" s="96">
        <v>41985</v>
      </c>
      <c r="Y1395" s="53" t="s">
        <v>3336</v>
      </c>
    </row>
    <row r="1396" spans="1:25">
      <c r="A1396" s="17">
        <v>1</v>
      </c>
      <c r="B1396" s="11" t="s">
        <v>1199</v>
      </c>
      <c r="C1396" s="11" t="s">
        <v>2255</v>
      </c>
      <c r="D1396" s="11">
        <v>9187205</v>
      </c>
      <c r="E1396" s="33">
        <v>6</v>
      </c>
      <c r="F1396" s="11" t="s">
        <v>3331</v>
      </c>
      <c r="G1396" s="11" t="s">
        <v>3337</v>
      </c>
      <c r="H1396" s="93">
        <f t="shared" si="56"/>
        <v>3</v>
      </c>
      <c r="I1396" s="93"/>
      <c r="J1396" s="93">
        <v>0</v>
      </c>
      <c r="K1396" s="93">
        <v>0</v>
      </c>
      <c r="L1396" s="94">
        <v>73881</v>
      </c>
      <c r="M1396" s="95"/>
      <c r="N1396" s="96">
        <v>41977</v>
      </c>
      <c r="O1396" s="96">
        <v>41982</v>
      </c>
      <c r="P1396" s="87">
        <f t="shared" si="58"/>
        <v>41984</v>
      </c>
      <c r="Q1396" s="42">
        <f t="shared" si="57"/>
        <v>5</v>
      </c>
      <c r="R1396" s="11" t="s">
        <v>4977</v>
      </c>
      <c r="S1396" s="11">
        <v>450</v>
      </c>
      <c r="T1396" s="11" t="s">
        <v>3751</v>
      </c>
      <c r="U1396" s="11" t="s">
        <v>3751</v>
      </c>
      <c r="V1396" s="11" t="s">
        <v>3751</v>
      </c>
      <c r="W1396" s="1" t="s">
        <v>4310</v>
      </c>
      <c r="X1396" s="96">
        <v>41988</v>
      </c>
      <c r="Y1396" s="53" t="s">
        <v>3336</v>
      </c>
    </row>
    <row r="1397" spans="1:25">
      <c r="A1397" s="17">
        <v>1</v>
      </c>
      <c r="B1397" s="11" t="s">
        <v>1200</v>
      </c>
      <c r="C1397" s="11" t="s">
        <v>2931</v>
      </c>
      <c r="D1397" s="11">
        <v>13208309</v>
      </c>
      <c r="E1397" s="33">
        <v>6</v>
      </c>
      <c r="F1397" s="11" t="s">
        <v>3331</v>
      </c>
      <c r="G1397" s="11" t="s">
        <v>3332</v>
      </c>
      <c r="H1397" s="93">
        <f t="shared" si="56"/>
        <v>3</v>
      </c>
      <c r="I1397" s="93"/>
      <c r="J1397" s="93">
        <v>0</v>
      </c>
      <c r="K1397" s="93">
        <v>0</v>
      </c>
      <c r="L1397" s="94">
        <v>73881</v>
      </c>
      <c r="M1397" s="95"/>
      <c r="N1397" s="96">
        <v>41978</v>
      </c>
      <c r="O1397" s="96">
        <v>41983</v>
      </c>
      <c r="P1397" s="87">
        <f t="shared" si="58"/>
        <v>41985</v>
      </c>
      <c r="Q1397" s="42">
        <f t="shared" si="57"/>
        <v>6</v>
      </c>
      <c r="R1397" s="11" t="s">
        <v>4978</v>
      </c>
      <c r="S1397" s="11"/>
      <c r="T1397" s="11" t="s">
        <v>4979</v>
      </c>
      <c r="U1397" s="11" t="s">
        <v>4979</v>
      </c>
      <c r="V1397" s="11" t="s">
        <v>4979</v>
      </c>
      <c r="W1397" s="11"/>
      <c r="X1397" s="96">
        <v>41990</v>
      </c>
      <c r="Y1397" s="53" t="s">
        <v>3336</v>
      </c>
    </row>
    <row r="1398" spans="1:25">
      <c r="A1398" s="17">
        <v>1</v>
      </c>
      <c r="B1398" s="11" t="s">
        <v>1201</v>
      </c>
      <c r="C1398" s="11" t="s">
        <v>2932</v>
      </c>
      <c r="D1398" s="11">
        <v>15694327</v>
      </c>
      <c r="E1398" s="33">
        <v>4</v>
      </c>
      <c r="F1398" s="11" t="s">
        <v>3331</v>
      </c>
      <c r="G1398" s="11" t="s">
        <v>3332</v>
      </c>
      <c r="H1398" s="93">
        <f t="shared" si="56"/>
        <v>3</v>
      </c>
      <c r="I1398" s="93"/>
      <c r="J1398" s="93">
        <v>0</v>
      </c>
      <c r="K1398" s="93">
        <v>0</v>
      </c>
      <c r="L1398" s="94">
        <v>73881</v>
      </c>
      <c r="M1398" s="95"/>
      <c r="N1398" s="96">
        <v>41978</v>
      </c>
      <c r="O1398" s="96">
        <v>41984</v>
      </c>
      <c r="P1398" s="87">
        <f t="shared" si="58"/>
        <v>41986</v>
      </c>
      <c r="Q1398" s="42">
        <f t="shared" si="57"/>
        <v>1</v>
      </c>
      <c r="R1398" s="11" t="s">
        <v>4980</v>
      </c>
      <c r="S1398" s="11">
        <v>1923</v>
      </c>
      <c r="T1398" s="51" t="s">
        <v>3333</v>
      </c>
      <c r="U1398" s="11" t="s">
        <v>3334</v>
      </c>
      <c r="V1398" s="51" t="s">
        <v>3333</v>
      </c>
      <c r="W1398" s="11" t="s">
        <v>3335</v>
      </c>
      <c r="X1398" s="96">
        <v>41984</v>
      </c>
      <c r="Y1398" s="53" t="s">
        <v>3336</v>
      </c>
    </row>
    <row r="1399" spans="1:25">
      <c r="A1399" s="17">
        <v>1</v>
      </c>
      <c r="B1399" s="11" t="s">
        <v>1202</v>
      </c>
      <c r="C1399" s="11" t="s">
        <v>2933</v>
      </c>
      <c r="D1399" s="11">
        <v>9473922</v>
      </c>
      <c r="E1399" s="33">
        <v>5</v>
      </c>
      <c r="F1399" s="11" t="s">
        <v>3331</v>
      </c>
      <c r="G1399" s="11" t="s">
        <v>3332</v>
      </c>
      <c r="H1399" s="93">
        <f t="shared" si="56"/>
        <v>3</v>
      </c>
      <c r="I1399" s="93"/>
      <c r="J1399" s="93">
        <v>0</v>
      </c>
      <c r="K1399" s="93">
        <v>0</v>
      </c>
      <c r="L1399" s="94">
        <v>73881</v>
      </c>
      <c r="M1399" s="95"/>
      <c r="N1399" s="96">
        <v>41982</v>
      </c>
      <c r="O1399" s="96">
        <v>41982</v>
      </c>
      <c r="P1399" s="87">
        <f t="shared" si="58"/>
        <v>41984</v>
      </c>
      <c r="Q1399" s="42">
        <f t="shared" si="57"/>
        <v>3</v>
      </c>
      <c r="R1399" s="11" t="s">
        <v>4981</v>
      </c>
      <c r="S1399" s="11">
        <v>424</v>
      </c>
      <c r="T1399" s="51" t="s">
        <v>3400</v>
      </c>
      <c r="U1399" s="8" t="s">
        <v>3334</v>
      </c>
      <c r="V1399" s="51" t="s">
        <v>3400</v>
      </c>
      <c r="W1399" s="1" t="s">
        <v>3355</v>
      </c>
      <c r="X1399" s="96">
        <v>41984</v>
      </c>
      <c r="Y1399" s="53" t="s">
        <v>3336</v>
      </c>
    </row>
    <row r="1400" spans="1:25">
      <c r="A1400" s="17">
        <v>1</v>
      </c>
      <c r="B1400" s="11" t="s">
        <v>1203</v>
      </c>
      <c r="C1400" s="11" t="s">
        <v>2933</v>
      </c>
      <c r="D1400" s="11">
        <v>9473922</v>
      </c>
      <c r="E1400" s="33">
        <v>5</v>
      </c>
      <c r="F1400" s="11" t="s">
        <v>3331</v>
      </c>
      <c r="G1400" s="11" t="s">
        <v>3381</v>
      </c>
      <c r="H1400" s="93">
        <f t="shared" ref="H1400:H1463" si="59">3+J1400</f>
        <v>3.5</v>
      </c>
      <c r="I1400" s="93"/>
      <c r="J1400" s="93">
        <v>0.5</v>
      </c>
      <c r="K1400" s="93">
        <v>0</v>
      </c>
      <c r="L1400" s="94">
        <v>86195</v>
      </c>
      <c r="M1400" s="95"/>
      <c r="N1400" s="96">
        <v>41982</v>
      </c>
      <c r="O1400" s="96">
        <v>41982</v>
      </c>
      <c r="P1400" s="87">
        <f t="shared" si="58"/>
        <v>41984</v>
      </c>
      <c r="Q1400" s="42">
        <f t="shared" si="57"/>
        <v>7</v>
      </c>
      <c r="R1400" s="11" t="s">
        <v>4982</v>
      </c>
      <c r="S1400" s="11">
        <v>2</v>
      </c>
      <c r="T1400" s="11" t="s">
        <v>4983</v>
      </c>
      <c r="U1400" s="11" t="s">
        <v>4983</v>
      </c>
      <c r="V1400" s="11" t="s">
        <v>4983</v>
      </c>
      <c r="W1400" s="11"/>
      <c r="X1400" s="96">
        <v>41990</v>
      </c>
      <c r="Y1400" s="53" t="s">
        <v>3336</v>
      </c>
    </row>
    <row r="1401" spans="1:25">
      <c r="A1401" s="17">
        <v>1</v>
      </c>
      <c r="B1401" s="11" t="s">
        <v>1204</v>
      </c>
      <c r="C1401" s="11" t="s">
        <v>2934</v>
      </c>
      <c r="D1401" s="11">
        <v>6955096</v>
      </c>
      <c r="E1401" s="33">
        <v>7</v>
      </c>
      <c r="F1401" s="11" t="s">
        <v>3331</v>
      </c>
      <c r="G1401" s="11" t="s">
        <v>4984</v>
      </c>
      <c r="H1401" s="93">
        <v>22.4</v>
      </c>
      <c r="I1401" s="93"/>
      <c r="J1401" s="93">
        <v>0</v>
      </c>
      <c r="K1401" s="93">
        <v>0</v>
      </c>
      <c r="L1401" s="94">
        <v>551647</v>
      </c>
      <c r="M1401" s="95"/>
      <c r="N1401" s="96">
        <v>41982</v>
      </c>
      <c r="O1401" s="96">
        <v>41985</v>
      </c>
      <c r="P1401" s="87">
        <f t="shared" si="58"/>
        <v>41987</v>
      </c>
      <c r="Q1401" s="42">
        <f t="shared" si="57"/>
        <v>2</v>
      </c>
      <c r="R1401" s="11" t="s">
        <v>4985</v>
      </c>
      <c r="S1401" s="11"/>
      <c r="T1401" s="51" t="s">
        <v>3353</v>
      </c>
      <c r="U1401" s="11" t="s">
        <v>3349</v>
      </c>
      <c r="V1401" s="51" t="s">
        <v>3353</v>
      </c>
      <c r="W1401" s="1" t="s">
        <v>3355</v>
      </c>
      <c r="X1401" s="96">
        <v>41988</v>
      </c>
      <c r="Y1401" s="53" t="s">
        <v>3336</v>
      </c>
    </row>
    <row r="1402" spans="1:25">
      <c r="A1402" s="17">
        <v>1</v>
      </c>
      <c r="B1402" s="11" t="s">
        <v>1205</v>
      </c>
      <c r="C1402" s="11" t="s">
        <v>2935</v>
      </c>
      <c r="D1402" s="11">
        <v>10648472</v>
      </c>
      <c r="E1402" s="33">
        <v>4</v>
      </c>
      <c r="F1402" s="11" t="s">
        <v>3331</v>
      </c>
      <c r="G1402" s="11" t="s">
        <v>3332</v>
      </c>
      <c r="H1402" s="93">
        <f t="shared" si="59"/>
        <v>3</v>
      </c>
      <c r="I1402" s="93"/>
      <c r="J1402" s="93">
        <v>0</v>
      </c>
      <c r="K1402" s="93">
        <v>0</v>
      </c>
      <c r="L1402" s="94">
        <v>73881</v>
      </c>
      <c r="M1402" s="95"/>
      <c r="N1402" s="96">
        <v>41982</v>
      </c>
      <c r="O1402" s="96">
        <v>41984</v>
      </c>
      <c r="P1402" s="87">
        <f t="shared" si="58"/>
        <v>41986</v>
      </c>
      <c r="Q1402" s="42">
        <f t="shared" si="57"/>
        <v>5</v>
      </c>
      <c r="R1402" s="11" t="s">
        <v>4986</v>
      </c>
      <c r="S1402" s="11">
        <v>4602</v>
      </c>
      <c r="T1402" s="11" t="s">
        <v>3363</v>
      </c>
      <c r="U1402" s="11" t="s">
        <v>3334</v>
      </c>
      <c r="V1402" s="11" t="s">
        <v>3363</v>
      </c>
      <c r="W1402" s="11"/>
      <c r="X1402" s="96">
        <v>41990</v>
      </c>
      <c r="Y1402" s="53" t="s">
        <v>3336</v>
      </c>
    </row>
    <row r="1403" spans="1:25">
      <c r="A1403" s="17">
        <v>1</v>
      </c>
      <c r="B1403" s="11" t="s">
        <v>1206</v>
      </c>
      <c r="C1403" s="11" t="s">
        <v>2936</v>
      </c>
      <c r="D1403" s="11">
        <v>8716582</v>
      </c>
      <c r="E1403" s="33">
        <v>5</v>
      </c>
      <c r="F1403" s="11" t="s">
        <v>3331</v>
      </c>
      <c r="G1403" s="11" t="s">
        <v>3337</v>
      </c>
      <c r="H1403" s="93">
        <f t="shared" si="59"/>
        <v>3</v>
      </c>
      <c r="I1403" s="93"/>
      <c r="J1403" s="93">
        <v>0</v>
      </c>
      <c r="K1403" s="93">
        <v>0</v>
      </c>
      <c r="L1403" s="94">
        <v>73881</v>
      </c>
      <c r="M1403" s="95"/>
      <c r="N1403" s="96">
        <v>41982</v>
      </c>
      <c r="O1403" s="96">
        <v>41983</v>
      </c>
      <c r="P1403" s="87">
        <f t="shared" si="58"/>
        <v>41985</v>
      </c>
      <c r="Q1403" s="42">
        <f t="shared" si="57"/>
        <v>7</v>
      </c>
      <c r="R1403" s="11" t="s">
        <v>4987</v>
      </c>
      <c r="S1403" s="11">
        <v>660</v>
      </c>
      <c r="T1403" s="11" t="s">
        <v>3636</v>
      </c>
      <c r="U1403" s="11" t="s">
        <v>3636</v>
      </c>
      <c r="V1403" s="11" t="s">
        <v>3636</v>
      </c>
      <c r="W1403" s="11"/>
      <c r="X1403" s="96">
        <v>41991</v>
      </c>
      <c r="Y1403" s="53" t="s">
        <v>3336</v>
      </c>
    </row>
    <row r="1404" spans="1:25">
      <c r="A1404" s="17">
        <v>1</v>
      </c>
      <c r="B1404" s="11" t="s">
        <v>1207</v>
      </c>
      <c r="C1404" s="11" t="s">
        <v>2937</v>
      </c>
      <c r="D1404" s="11">
        <v>16408664</v>
      </c>
      <c r="E1404" s="33" t="s">
        <v>3319</v>
      </c>
      <c r="F1404" s="11" t="s">
        <v>3331</v>
      </c>
      <c r="G1404" s="11" t="s">
        <v>3332</v>
      </c>
      <c r="H1404" s="93">
        <f t="shared" si="59"/>
        <v>3</v>
      </c>
      <c r="I1404" s="93"/>
      <c r="J1404" s="93">
        <v>0</v>
      </c>
      <c r="K1404" s="93">
        <v>0</v>
      </c>
      <c r="L1404" s="94">
        <v>73881</v>
      </c>
      <c r="M1404" s="95"/>
      <c r="N1404" s="96">
        <v>41982</v>
      </c>
      <c r="O1404" s="96">
        <v>41985</v>
      </c>
      <c r="P1404" s="87">
        <f t="shared" si="58"/>
        <v>41987</v>
      </c>
      <c r="Q1404" s="42">
        <f t="shared" si="57"/>
        <v>3</v>
      </c>
      <c r="R1404" s="11" t="s">
        <v>4988</v>
      </c>
      <c r="S1404" s="11">
        <v>5879</v>
      </c>
      <c r="T1404" s="11" t="s">
        <v>3363</v>
      </c>
      <c r="U1404" s="11" t="s">
        <v>3349</v>
      </c>
      <c r="V1404" s="11" t="s">
        <v>3363</v>
      </c>
      <c r="W1404" s="11"/>
      <c r="X1404" s="96">
        <v>41989</v>
      </c>
      <c r="Y1404" s="53" t="s">
        <v>3336</v>
      </c>
    </row>
    <row r="1405" spans="1:25">
      <c r="A1405" s="17">
        <v>1</v>
      </c>
      <c r="B1405" s="11" t="s">
        <v>1208</v>
      </c>
      <c r="C1405" s="11" t="s">
        <v>2938</v>
      </c>
      <c r="D1405" s="11">
        <v>14011731</v>
      </c>
      <c r="E1405" s="33">
        <v>5</v>
      </c>
      <c r="F1405" s="11" t="s">
        <v>3331</v>
      </c>
      <c r="G1405" s="11" t="s">
        <v>3337</v>
      </c>
      <c r="H1405" s="93">
        <f t="shared" si="59"/>
        <v>3</v>
      </c>
      <c r="I1405" s="93"/>
      <c r="J1405" s="93">
        <v>0</v>
      </c>
      <c r="K1405" s="93">
        <v>0</v>
      </c>
      <c r="L1405" s="94">
        <v>73881</v>
      </c>
      <c r="M1405" s="95"/>
      <c r="N1405" s="96">
        <v>41982</v>
      </c>
      <c r="O1405" s="96">
        <v>41983</v>
      </c>
      <c r="P1405" s="87">
        <f t="shared" si="58"/>
        <v>41985</v>
      </c>
      <c r="Q1405" s="42">
        <f t="shared" si="57"/>
        <v>4</v>
      </c>
      <c r="R1405" s="11" t="s">
        <v>4989</v>
      </c>
      <c r="S1405" s="11">
        <v>2099</v>
      </c>
      <c r="T1405" s="11" t="s">
        <v>3484</v>
      </c>
      <c r="U1405" s="11" t="s">
        <v>3334</v>
      </c>
      <c r="V1405" s="11" t="s">
        <v>3484</v>
      </c>
      <c r="W1405" s="11" t="s">
        <v>3335</v>
      </c>
      <c r="X1405" s="96">
        <v>41988</v>
      </c>
      <c r="Y1405" s="53" t="s">
        <v>3336</v>
      </c>
    </row>
    <row r="1406" spans="1:25">
      <c r="A1406" s="17">
        <v>1</v>
      </c>
      <c r="B1406" s="11" t="s">
        <v>1209</v>
      </c>
      <c r="C1406" s="11" t="s">
        <v>2939</v>
      </c>
      <c r="D1406" s="11">
        <v>9856950</v>
      </c>
      <c r="E1406" s="33">
        <v>2</v>
      </c>
      <c r="F1406" s="11" t="s">
        <v>3331</v>
      </c>
      <c r="G1406" s="11" t="s">
        <v>3332</v>
      </c>
      <c r="H1406" s="93">
        <f t="shared" si="59"/>
        <v>3</v>
      </c>
      <c r="I1406" s="93"/>
      <c r="J1406" s="93">
        <v>0</v>
      </c>
      <c r="K1406" s="93">
        <v>0</v>
      </c>
      <c r="L1406" s="94">
        <v>73881</v>
      </c>
      <c r="M1406" s="95"/>
      <c r="N1406" s="96">
        <v>41982</v>
      </c>
      <c r="O1406" s="96">
        <v>41988</v>
      </c>
      <c r="P1406" s="87">
        <f t="shared" si="58"/>
        <v>41990</v>
      </c>
      <c r="Q1406" s="42">
        <f t="shared" si="57"/>
        <v>3</v>
      </c>
      <c r="R1406" s="11" t="s">
        <v>4990</v>
      </c>
      <c r="S1406" s="11">
        <v>532</v>
      </c>
      <c r="T1406" s="11" t="s">
        <v>3497</v>
      </c>
      <c r="U1406" s="11" t="s">
        <v>3334</v>
      </c>
      <c r="V1406" s="11" t="s">
        <v>3497</v>
      </c>
      <c r="W1406" s="11"/>
      <c r="X1406" s="96">
        <v>41990</v>
      </c>
      <c r="Y1406" s="53" t="s">
        <v>3336</v>
      </c>
    </row>
    <row r="1407" spans="1:25">
      <c r="A1407" s="17">
        <v>1</v>
      </c>
      <c r="B1407" s="11" t="s">
        <v>1210</v>
      </c>
      <c r="C1407" s="11" t="s">
        <v>2940</v>
      </c>
      <c r="D1407" s="11">
        <v>15741024</v>
      </c>
      <c r="E1407" s="33">
        <v>5</v>
      </c>
      <c r="F1407" s="11" t="s">
        <v>3331</v>
      </c>
      <c r="G1407" s="11" t="s">
        <v>3332</v>
      </c>
      <c r="H1407" s="93">
        <f t="shared" si="59"/>
        <v>3</v>
      </c>
      <c r="I1407" s="93"/>
      <c r="J1407" s="93">
        <v>0</v>
      </c>
      <c r="K1407" s="93">
        <v>0</v>
      </c>
      <c r="L1407" s="94">
        <v>73881</v>
      </c>
      <c r="M1407" s="95"/>
      <c r="N1407" s="96">
        <v>41983</v>
      </c>
      <c r="O1407" s="96">
        <v>41984</v>
      </c>
      <c r="P1407" s="87">
        <f t="shared" si="58"/>
        <v>41986</v>
      </c>
      <c r="Q1407" s="42">
        <f t="shared" si="57"/>
        <v>3</v>
      </c>
      <c r="R1407" s="11" t="s">
        <v>4991</v>
      </c>
      <c r="S1407" s="11">
        <v>281</v>
      </c>
      <c r="T1407" s="11" t="s">
        <v>3751</v>
      </c>
      <c r="U1407" s="11" t="s">
        <v>3751</v>
      </c>
      <c r="V1407" s="11" t="s">
        <v>3751</v>
      </c>
      <c r="W1407" s="1" t="s">
        <v>4310</v>
      </c>
      <c r="X1407" s="96">
        <v>41988</v>
      </c>
      <c r="Y1407" s="53" t="s">
        <v>3336</v>
      </c>
    </row>
    <row r="1408" spans="1:25">
      <c r="A1408" s="17">
        <v>1</v>
      </c>
      <c r="B1408" s="11" t="s">
        <v>1211</v>
      </c>
      <c r="C1408" s="11" t="s">
        <v>2941</v>
      </c>
      <c r="D1408" s="11">
        <v>10055825</v>
      </c>
      <c r="E1408" s="33">
        <v>4</v>
      </c>
      <c r="F1408" s="11" t="s">
        <v>3331</v>
      </c>
      <c r="G1408" s="11" t="s">
        <v>3332</v>
      </c>
      <c r="H1408" s="93">
        <f t="shared" si="59"/>
        <v>3</v>
      </c>
      <c r="I1408" s="93"/>
      <c r="J1408" s="93">
        <v>0</v>
      </c>
      <c r="K1408" s="93">
        <v>0</v>
      </c>
      <c r="L1408" s="94">
        <v>73881</v>
      </c>
      <c r="M1408" s="95"/>
      <c r="N1408" s="96">
        <v>41983</v>
      </c>
      <c r="O1408" s="96">
        <v>41985</v>
      </c>
      <c r="P1408" s="87">
        <f t="shared" si="58"/>
        <v>41987</v>
      </c>
      <c r="Q1408" s="42">
        <f t="shared" si="57"/>
        <v>2</v>
      </c>
      <c r="R1408" s="11" t="s">
        <v>4992</v>
      </c>
      <c r="S1408" s="11">
        <v>720</v>
      </c>
      <c r="T1408" s="11" t="s">
        <v>4868</v>
      </c>
      <c r="U1408" s="8" t="s">
        <v>3349</v>
      </c>
      <c r="V1408" s="8" t="s">
        <v>3452</v>
      </c>
      <c r="W1408" s="1" t="s">
        <v>3378</v>
      </c>
      <c r="X1408" s="96">
        <v>41988</v>
      </c>
      <c r="Y1408" s="53" t="s">
        <v>3336</v>
      </c>
    </row>
    <row r="1409" spans="1:25">
      <c r="A1409" s="17">
        <v>1</v>
      </c>
      <c r="B1409" s="11" t="s">
        <v>1212</v>
      </c>
      <c r="C1409" s="11" t="s">
        <v>2930</v>
      </c>
      <c r="D1409" s="11">
        <v>11794463</v>
      </c>
      <c r="E1409" s="33">
        <v>8</v>
      </c>
      <c r="F1409" s="11" t="s">
        <v>3331</v>
      </c>
      <c r="G1409" s="11" t="s">
        <v>3332</v>
      </c>
      <c r="H1409" s="93">
        <f t="shared" si="59"/>
        <v>3</v>
      </c>
      <c r="I1409" s="93"/>
      <c r="J1409" s="93">
        <v>0</v>
      </c>
      <c r="K1409" s="93">
        <v>0</v>
      </c>
      <c r="L1409" s="94">
        <v>73881</v>
      </c>
      <c r="M1409" s="95"/>
      <c r="N1409" s="96">
        <v>41921</v>
      </c>
      <c r="O1409" s="96">
        <v>41984</v>
      </c>
      <c r="P1409" s="87">
        <f t="shared" si="58"/>
        <v>41986</v>
      </c>
      <c r="Q1409" s="42">
        <f t="shared" si="57"/>
        <v>1</v>
      </c>
      <c r="R1409" s="11" t="s">
        <v>4993</v>
      </c>
      <c r="S1409" s="11">
        <v>115</v>
      </c>
      <c r="T1409" s="11" t="s">
        <v>4448</v>
      </c>
      <c r="U1409" s="11" t="s">
        <v>4448</v>
      </c>
      <c r="V1409" s="1" t="s">
        <v>4448</v>
      </c>
      <c r="W1409" s="1" t="s">
        <v>4449</v>
      </c>
      <c r="X1409" s="96">
        <v>41984</v>
      </c>
      <c r="Y1409" s="53" t="s">
        <v>3336</v>
      </c>
    </row>
    <row r="1410" spans="1:25">
      <c r="A1410" s="17">
        <v>1</v>
      </c>
      <c r="B1410" s="11" t="s">
        <v>1213</v>
      </c>
      <c r="C1410" s="11" t="s">
        <v>2942</v>
      </c>
      <c r="D1410" s="11">
        <v>11722372</v>
      </c>
      <c r="E1410" s="33">
        <v>8</v>
      </c>
      <c r="F1410" s="11" t="s">
        <v>3331</v>
      </c>
      <c r="G1410" s="11" t="s">
        <v>3337</v>
      </c>
      <c r="H1410" s="93">
        <f t="shared" si="59"/>
        <v>3</v>
      </c>
      <c r="I1410" s="93"/>
      <c r="J1410" s="93">
        <v>0</v>
      </c>
      <c r="K1410" s="93">
        <v>0</v>
      </c>
      <c r="L1410" s="94">
        <v>73881</v>
      </c>
      <c r="M1410" s="95"/>
      <c r="N1410" s="96">
        <v>41984</v>
      </c>
      <c r="O1410" s="96">
        <v>41986</v>
      </c>
      <c r="P1410" s="87">
        <f t="shared" si="58"/>
        <v>41988</v>
      </c>
      <c r="Q1410" s="42">
        <f t="shared" si="57"/>
        <v>2</v>
      </c>
      <c r="R1410" s="11" t="s">
        <v>4994</v>
      </c>
      <c r="S1410" s="11">
        <v>10488</v>
      </c>
      <c r="T1410" s="11" t="s">
        <v>3751</v>
      </c>
      <c r="U1410" s="11" t="s">
        <v>3751</v>
      </c>
      <c r="V1410" s="11" t="s">
        <v>3751</v>
      </c>
      <c r="W1410" s="1" t="s">
        <v>4310</v>
      </c>
      <c r="X1410" s="96">
        <v>41989</v>
      </c>
      <c r="Y1410" s="53" t="s">
        <v>3336</v>
      </c>
    </row>
    <row r="1411" spans="1:25">
      <c r="A1411" s="17">
        <v>1</v>
      </c>
      <c r="B1411" s="11" t="s">
        <v>1214</v>
      </c>
      <c r="C1411" s="11" t="s">
        <v>2943</v>
      </c>
      <c r="D1411" s="11">
        <v>21305451</v>
      </c>
      <c r="E1411" s="33">
        <v>1</v>
      </c>
      <c r="F1411" s="11" t="s">
        <v>3331</v>
      </c>
      <c r="G1411" s="11" t="s">
        <v>3332</v>
      </c>
      <c r="H1411" s="93">
        <f t="shared" si="59"/>
        <v>3</v>
      </c>
      <c r="I1411" s="93"/>
      <c r="J1411" s="93">
        <v>0</v>
      </c>
      <c r="K1411" s="93">
        <v>0</v>
      </c>
      <c r="L1411" s="94">
        <v>73881</v>
      </c>
      <c r="M1411" s="95"/>
      <c r="N1411" s="96">
        <v>41984</v>
      </c>
      <c r="O1411" s="96">
        <v>41986</v>
      </c>
      <c r="P1411" s="87">
        <f t="shared" si="58"/>
        <v>41988</v>
      </c>
      <c r="Q1411" s="42">
        <f t="shared" si="57"/>
        <v>1</v>
      </c>
      <c r="R1411" s="11" t="s">
        <v>4995</v>
      </c>
      <c r="S1411" s="11">
        <v>7395</v>
      </c>
      <c r="T1411" s="11" t="s">
        <v>3751</v>
      </c>
      <c r="U1411" s="11" t="s">
        <v>3751</v>
      </c>
      <c r="V1411" s="11" t="s">
        <v>3751</v>
      </c>
      <c r="W1411" s="1" t="s">
        <v>4310</v>
      </c>
      <c r="X1411" s="96">
        <v>41988</v>
      </c>
      <c r="Y1411" s="53" t="s">
        <v>3336</v>
      </c>
    </row>
    <row r="1412" spans="1:25">
      <c r="A1412" s="17">
        <v>1</v>
      </c>
      <c r="B1412" s="11" t="s">
        <v>1215</v>
      </c>
      <c r="C1412" s="11" t="s">
        <v>2944</v>
      </c>
      <c r="D1412" s="11">
        <v>13138130</v>
      </c>
      <c r="E1412" s="33">
        <v>1</v>
      </c>
      <c r="F1412" s="11" t="s">
        <v>3331</v>
      </c>
      <c r="G1412" s="11" t="s">
        <v>3332</v>
      </c>
      <c r="H1412" s="93">
        <f t="shared" si="59"/>
        <v>3</v>
      </c>
      <c r="I1412" s="93"/>
      <c r="J1412" s="93">
        <v>0</v>
      </c>
      <c r="K1412" s="93">
        <v>0</v>
      </c>
      <c r="L1412" s="94">
        <v>73881</v>
      </c>
      <c r="M1412" s="95"/>
      <c r="N1412" s="96">
        <v>41984</v>
      </c>
      <c r="O1412" s="96">
        <v>41986</v>
      </c>
      <c r="P1412" s="87">
        <f t="shared" si="58"/>
        <v>41988</v>
      </c>
      <c r="Q1412" s="42">
        <f t="shared" si="57"/>
        <v>3</v>
      </c>
      <c r="R1412" s="11" t="s">
        <v>4996</v>
      </c>
      <c r="S1412" s="11">
        <v>376</v>
      </c>
      <c r="T1412" s="11" t="s">
        <v>4997</v>
      </c>
      <c r="U1412" s="8" t="s">
        <v>4220</v>
      </c>
      <c r="V1412" s="11" t="s">
        <v>4220</v>
      </c>
      <c r="W1412" s="8" t="s">
        <v>4221</v>
      </c>
      <c r="X1412" s="96">
        <v>41990</v>
      </c>
      <c r="Y1412" s="53" t="s">
        <v>3336</v>
      </c>
    </row>
    <row r="1413" spans="1:25">
      <c r="A1413" s="17">
        <v>1</v>
      </c>
      <c r="B1413" s="11" t="s">
        <v>1216</v>
      </c>
      <c r="C1413" s="11" t="s">
        <v>2945</v>
      </c>
      <c r="D1413" s="11">
        <v>10147713</v>
      </c>
      <c r="E1413" s="33">
        <v>4</v>
      </c>
      <c r="F1413" s="11" t="s">
        <v>3331</v>
      </c>
      <c r="G1413" s="11" t="s">
        <v>4708</v>
      </c>
      <c r="H1413" s="93">
        <f t="shared" si="59"/>
        <v>3</v>
      </c>
      <c r="I1413" s="93"/>
      <c r="J1413" s="93">
        <v>0</v>
      </c>
      <c r="K1413" s="93">
        <v>0</v>
      </c>
      <c r="L1413" s="94">
        <v>73881</v>
      </c>
      <c r="M1413" s="95"/>
      <c r="N1413" s="96">
        <v>41984</v>
      </c>
      <c r="O1413" s="96">
        <v>41986</v>
      </c>
      <c r="P1413" s="87">
        <f t="shared" si="58"/>
        <v>41988</v>
      </c>
      <c r="Q1413" s="42">
        <f t="shared" si="57"/>
        <v>3</v>
      </c>
      <c r="R1413" s="11" t="s">
        <v>4998</v>
      </c>
      <c r="S1413" s="11">
        <v>2939</v>
      </c>
      <c r="T1413" s="11" t="s">
        <v>3404</v>
      </c>
      <c r="U1413" s="11" t="s">
        <v>3334</v>
      </c>
      <c r="V1413" s="11" t="s">
        <v>3404</v>
      </c>
      <c r="W1413" s="11" t="s">
        <v>3335</v>
      </c>
      <c r="X1413" s="96">
        <v>41990</v>
      </c>
      <c r="Y1413" s="53" t="s">
        <v>3336</v>
      </c>
    </row>
    <row r="1414" spans="1:25">
      <c r="A1414" s="17">
        <v>1</v>
      </c>
      <c r="B1414" s="11" t="s">
        <v>1217</v>
      </c>
      <c r="C1414" s="11" t="s">
        <v>2946</v>
      </c>
      <c r="D1414" s="11">
        <v>9960917</v>
      </c>
      <c r="E1414" s="33">
        <v>6</v>
      </c>
      <c r="F1414" s="11" t="s">
        <v>3331</v>
      </c>
      <c r="G1414" s="11" t="s">
        <v>3332</v>
      </c>
      <c r="H1414" s="93">
        <f t="shared" si="59"/>
        <v>3</v>
      </c>
      <c r="I1414" s="93"/>
      <c r="J1414" s="93">
        <v>0</v>
      </c>
      <c r="K1414" s="93">
        <v>0</v>
      </c>
      <c r="L1414" s="94">
        <v>73881</v>
      </c>
      <c r="M1414" s="95"/>
      <c r="N1414" s="96">
        <v>41985</v>
      </c>
      <c r="O1414" s="96">
        <v>41988</v>
      </c>
      <c r="P1414" s="87">
        <f t="shared" si="58"/>
        <v>41990</v>
      </c>
      <c r="Q1414" s="42">
        <f t="shared" si="57"/>
        <v>3</v>
      </c>
      <c r="R1414" s="11" t="s">
        <v>4999</v>
      </c>
      <c r="S1414" s="11">
        <v>2326</v>
      </c>
      <c r="T1414" s="11" t="s">
        <v>3358</v>
      </c>
      <c r="U1414" s="11" t="s">
        <v>3334</v>
      </c>
      <c r="V1414" s="11" t="s">
        <v>3358</v>
      </c>
      <c r="W1414" s="11" t="s">
        <v>3335</v>
      </c>
      <c r="X1414" s="96">
        <v>41990</v>
      </c>
      <c r="Y1414" s="53" t="s">
        <v>3336</v>
      </c>
    </row>
    <row r="1415" spans="1:25">
      <c r="A1415" s="17">
        <v>1</v>
      </c>
      <c r="B1415" s="11" t="s">
        <v>1218</v>
      </c>
      <c r="C1415" s="11" t="s">
        <v>2947</v>
      </c>
      <c r="D1415" s="36">
        <v>13451462</v>
      </c>
      <c r="E1415" s="33">
        <v>0</v>
      </c>
      <c r="F1415" s="11" t="s">
        <v>3331</v>
      </c>
      <c r="G1415" s="11" t="s">
        <v>3332</v>
      </c>
      <c r="H1415" s="93">
        <f t="shared" si="59"/>
        <v>3</v>
      </c>
      <c r="I1415" s="93"/>
      <c r="J1415" s="93">
        <v>0</v>
      </c>
      <c r="K1415" s="93">
        <v>0</v>
      </c>
      <c r="L1415" s="94">
        <v>73881</v>
      </c>
      <c r="M1415" s="95"/>
      <c r="N1415" s="96">
        <v>41985</v>
      </c>
      <c r="O1415" s="96">
        <v>41989</v>
      </c>
      <c r="P1415" s="87">
        <f t="shared" si="58"/>
        <v>41991</v>
      </c>
      <c r="Q1415" s="42">
        <f t="shared" si="57"/>
        <v>4</v>
      </c>
      <c r="R1415" s="11" t="s">
        <v>5000</v>
      </c>
      <c r="S1415" s="11">
        <v>1600</v>
      </c>
      <c r="T1415" s="11" t="s">
        <v>3883</v>
      </c>
      <c r="U1415" s="11" t="s">
        <v>3883</v>
      </c>
      <c r="V1415" s="11" t="s">
        <v>3883</v>
      </c>
      <c r="W1415" s="11"/>
      <c r="X1415" s="96">
        <v>41992</v>
      </c>
      <c r="Y1415" s="53" t="s">
        <v>3336</v>
      </c>
    </row>
    <row r="1416" spans="1:25">
      <c r="A1416" s="17">
        <v>1</v>
      </c>
      <c r="B1416" s="11" t="s">
        <v>1219</v>
      </c>
      <c r="C1416" s="11" t="s">
        <v>2948</v>
      </c>
      <c r="D1416" s="11">
        <v>12801993</v>
      </c>
      <c r="E1416" s="33">
        <v>6</v>
      </c>
      <c r="F1416" s="11" t="s">
        <v>3331</v>
      </c>
      <c r="G1416" s="11" t="s">
        <v>3337</v>
      </c>
      <c r="H1416" s="93">
        <f t="shared" si="59"/>
        <v>3</v>
      </c>
      <c r="I1416" s="93"/>
      <c r="J1416" s="93">
        <v>0</v>
      </c>
      <c r="K1416" s="93">
        <v>0</v>
      </c>
      <c r="L1416" s="94">
        <v>73881</v>
      </c>
      <c r="M1416" s="95"/>
      <c r="N1416" s="96">
        <v>41985</v>
      </c>
      <c r="O1416" s="96">
        <v>41986</v>
      </c>
      <c r="P1416" s="87">
        <f t="shared" si="58"/>
        <v>41988</v>
      </c>
      <c r="Q1416" s="42">
        <f t="shared" si="57"/>
        <v>10</v>
      </c>
      <c r="R1416" s="11" t="s">
        <v>5001</v>
      </c>
      <c r="S1416" s="11">
        <v>2855</v>
      </c>
      <c r="T1416" s="11" t="s">
        <v>3751</v>
      </c>
      <c r="U1416" s="11" t="s">
        <v>3751</v>
      </c>
      <c r="V1416" s="11" t="s">
        <v>3751</v>
      </c>
      <c r="W1416" s="1" t="s">
        <v>4310</v>
      </c>
      <c r="X1416" s="96">
        <v>41999</v>
      </c>
      <c r="Y1416" s="53" t="s">
        <v>3336</v>
      </c>
    </row>
    <row r="1417" spans="1:25">
      <c r="A1417" s="17">
        <v>1</v>
      </c>
      <c r="B1417" s="11" t="s">
        <v>1220</v>
      </c>
      <c r="C1417" s="11" t="s">
        <v>2849</v>
      </c>
      <c r="D1417" s="11">
        <v>15019178</v>
      </c>
      <c r="E1417" s="33">
        <v>5</v>
      </c>
      <c r="F1417" s="11" t="s">
        <v>3331</v>
      </c>
      <c r="G1417" s="11"/>
      <c r="H1417" s="93">
        <f t="shared" si="59"/>
        <v>3</v>
      </c>
      <c r="I1417" s="93"/>
      <c r="J1417" s="93">
        <v>0</v>
      </c>
      <c r="K1417" s="93">
        <v>0</v>
      </c>
      <c r="L1417" s="94">
        <v>73881</v>
      </c>
      <c r="M1417" s="95"/>
      <c r="N1417" s="96">
        <v>41985</v>
      </c>
      <c r="O1417" s="96">
        <v>41993</v>
      </c>
      <c r="P1417" s="87">
        <f t="shared" si="58"/>
        <v>41995</v>
      </c>
      <c r="Q1417" s="42">
        <f t="shared" si="57"/>
        <v>2</v>
      </c>
      <c r="R1417" s="11" t="s">
        <v>5002</v>
      </c>
      <c r="S1417" s="11">
        <v>1410</v>
      </c>
      <c r="T1417" s="11" t="s">
        <v>3751</v>
      </c>
      <c r="U1417" s="11" t="s">
        <v>3751</v>
      </c>
      <c r="V1417" s="11" t="s">
        <v>3751</v>
      </c>
      <c r="W1417" s="1" t="s">
        <v>4310</v>
      </c>
      <c r="X1417" s="96">
        <v>41996</v>
      </c>
      <c r="Y1417" s="53" t="s">
        <v>3336</v>
      </c>
    </row>
    <row r="1418" spans="1:25">
      <c r="A1418" s="17">
        <v>1</v>
      </c>
      <c r="B1418" s="11" t="s">
        <v>1221</v>
      </c>
      <c r="C1418" s="11" t="s">
        <v>2949</v>
      </c>
      <c r="D1418" s="11">
        <v>7896778</v>
      </c>
      <c r="E1418" s="33">
        <v>1</v>
      </c>
      <c r="F1418" s="11" t="s">
        <v>3331</v>
      </c>
      <c r="G1418" s="11" t="s">
        <v>3332</v>
      </c>
      <c r="H1418" s="93">
        <f t="shared" si="59"/>
        <v>3</v>
      </c>
      <c r="I1418" s="93"/>
      <c r="J1418" s="93">
        <v>0</v>
      </c>
      <c r="K1418" s="93">
        <v>0</v>
      </c>
      <c r="L1418" s="94">
        <v>73881</v>
      </c>
      <c r="M1418" s="95"/>
      <c r="N1418" s="96">
        <v>41988</v>
      </c>
      <c r="O1418" s="96">
        <v>41989</v>
      </c>
      <c r="P1418" s="87">
        <f t="shared" si="58"/>
        <v>41991</v>
      </c>
      <c r="Q1418" s="42">
        <f t="shared" si="57"/>
        <v>10</v>
      </c>
      <c r="R1418" s="11" t="s">
        <v>5003</v>
      </c>
      <c r="S1418" s="11">
        <v>2857</v>
      </c>
      <c r="T1418" s="11" t="s">
        <v>3334</v>
      </c>
      <c r="U1418" s="11" t="s">
        <v>3334</v>
      </c>
      <c r="V1418" s="11" t="s">
        <v>3334</v>
      </c>
      <c r="W1418" s="11" t="s">
        <v>3716</v>
      </c>
      <c r="X1418" s="96">
        <v>42002</v>
      </c>
      <c r="Y1418" s="53" t="s">
        <v>3336</v>
      </c>
    </row>
    <row r="1419" spans="1:25">
      <c r="A1419" s="17">
        <v>1</v>
      </c>
      <c r="B1419" s="11" t="s">
        <v>1222</v>
      </c>
      <c r="C1419" s="11" t="s">
        <v>2950</v>
      </c>
      <c r="D1419" s="11">
        <v>16456140</v>
      </c>
      <c r="E1419" s="33">
        <v>2</v>
      </c>
      <c r="F1419" s="11" t="s">
        <v>3331</v>
      </c>
      <c r="G1419" s="11" t="s">
        <v>3337</v>
      </c>
      <c r="H1419" s="93">
        <f t="shared" si="59"/>
        <v>3</v>
      </c>
      <c r="I1419" s="93"/>
      <c r="J1419" s="93">
        <v>0</v>
      </c>
      <c r="K1419" s="93">
        <v>0</v>
      </c>
      <c r="L1419" s="94">
        <v>73881</v>
      </c>
      <c r="M1419" s="95"/>
      <c r="N1419" s="96">
        <v>41988</v>
      </c>
      <c r="O1419" s="96">
        <v>41990</v>
      </c>
      <c r="P1419" s="87">
        <f t="shared" si="58"/>
        <v>41992</v>
      </c>
      <c r="Q1419" s="42">
        <f t="shared" si="57"/>
        <v>5</v>
      </c>
      <c r="R1419" s="11" t="s">
        <v>5004</v>
      </c>
      <c r="S1419" s="11">
        <v>3366</v>
      </c>
      <c r="T1419" s="11" t="s">
        <v>3358</v>
      </c>
      <c r="U1419" s="11" t="s">
        <v>3334</v>
      </c>
      <c r="V1419" s="11" t="s">
        <v>3358</v>
      </c>
      <c r="W1419" s="11" t="s">
        <v>3335</v>
      </c>
      <c r="X1419" s="96">
        <v>41996</v>
      </c>
      <c r="Y1419" s="53" t="s">
        <v>3336</v>
      </c>
    </row>
    <row r="1420" spans="1:25">
      <c r="A1420" s="17">
        <v>1</v>
      </c>
      <c r="B1420" s="11" t="s">
        <v>1223</v>
      </c>
      <c r="C1420" s="11" t="s">
        <v>2951</v>
      </c>
      <c r="D1420" s="11">
        <v>8544195</v>
      </c>
      <c r="E1420" s="33">
        <v>7</v>
      </c>
      <c r="F1420" s="11" t="s">
        <v>3331</v>
      </c>
      <c r="G1420" s="11" t="s">
        <v>3332</v>
      </c>
      <c r="H1420" s="93">
        <f t="shared" si="59"/>
        <v>3</v>
      </c>
      <c r="I1420" s="93"/>
      <c r="J1420" s="93">
        <v>0</v>
      </c>
      <c r="K1420" s="93">
        <v>0</v>
      </c>
      <c r="L1420" s="94">
        <v>73881</v>
      </c>
      <c r="M1420" s="95"/>
      <c r="N1420" s="96">
        <v>41988</v>
      </c>
      <c r="O1420" s="96">
        <v>41991</v>
      </c>
      <c r="P1420" s="87">
        <f t="shared" si="58"/>
        <v>41993</v>
      </c>
      <c r="Q1420" s="42">
        <f t="shared" si="57"/>
        <v>3</v>
      </c>
      <c r="R1420" s="11" t="s">
        <v>5005</v>
      </c>
      <c r="S1420" s="11">
        <v>1310</v>
      </c>
      <c r="T1420" s="1" t="s">
        <v>3865</v>
      </c>
      <c r="U1420" s="1" t="s">
        <v>3865</v>
      </c>
      <c r="V1420" s="1" t="s">
        <v>3865</v>
      </c>
      <c r="W1420" s="1" t="s">
        <v>3866</v>
      </c>
      <c r="X1420" s="96">
        <v>41995</v>
      </c>
      <c r="Y1420" s="53" t="s">
        <v>3336</v>
      </c>
    </row>
    <row r="1421" spans="1:25">
      <c r="A1421" s="17">
        <v>1</v>
      </c>
      <c r="B1421" s="11" t="s">
        <v>1224</v>
      </c>
      <c r="C1421" s="11" t="s">
        <v>2952</v>
      </c>
      <c r="D1421" s="11">
        <v>119637696</v>
      </c>
      <c r="E1421" s="33">
        <v>6</v>
      </c>
      <c r="F1421" s="11" t="s">
        <v>3331</v>
      </c>
      <c r="G1421" s="11" t="s">
        <v>3337</v>
      </c>
      <c r="H1421" s="93">
        <f t="shared" si="59"/>
        <v>3</v>
      </c>
      <c r="I1421" s="93"/>
      <c r="J1421" s="93">
        <v>0</v>
      </c>
      <c r="K1421" s="93">
        <v>0</v>
      </c>
      <c r="L1421" s="94">
        <v>73881</v>
      </c>
      <c r="M1421" s="95"/>
      <c r="N1421" s="96">
        <v>41988</v>
      </c>
      <c r="O1421" s="96">
        <v>41991</v>
      </c>
      <c r="P1421" s="87">
        <f t="shared" si="58"/>
        <v>41993</v>
      </c>
      <c r="Q1421" s="42">
        <f t="shared" si="57"/>
        <v>-7</v>
      </c>
      <c r="R1421" s="11" t="s">
        <v>5006</v>
      </c>
      <c r="S1421" s="11">
        <v>1430</v>
      </c>
      <c r="T1421" s="51" t="s">
        <v>3431</v>
      </c>
      <c r="U1421" s="11" t="s">
        <v>3431</v>
      </c>
      <c r="V1421" s="11" t="s">
        <v>3431</v>
      </c>
      <c r="W1421" s="1" t="s">
        <v>3432</v>
      </c>
      <c r="X1421" s="96">
        <v>41983</v>
      </c>
      <c r="Y1421" s="53" t="s">
        <v>3336</v>
      </c>
    </row>
    <row r="1422" spans="1:25">
      <c r="A1422" s="17">
        <v>1</v>
      </c>
      <c r="B1422" s="11" t="s">
        <v>1225</v>
      </c>
      <c r="C1422" s="11" t="s">
        <v>2949</v>
      </c>
      <c r="D1422" s="11">
        <v>7896778</v>
      </c>
      <c r="E1422" s="33">
        <v>1</v>
      </c>
      <c r="F1422" s="11" t="s">
        <v>3331</v>
      </c>
      <c r="G1422" s="11" t="s">
        <v>3332</v>
      </c>
      <c r="H1422" s="93">
        <f t="shared" si="59"/>
        <v>3</v>
      </c>
      <c r="I1422" s="93"/>
      <c r="J1422" s="93">
        <v>0</v>
      </c>
      <c r="K1422" s="93">
        <v>0</v>
      </c>
      <c r="L1422" s="94">
        <v>73881</v>
      </c>
      <c r="M1422" s="95" t="s">
        <v>5003</v>
      </c>
      <c r="N1422" s="96">
        <v>41988</v>
      </c>
      <c r="O1422" s="96">
        <v>41992</v>
      </c>
      <c r="P1422" s="87">
        <f t="shared" si="58"/>
        <v>41994</v>
      </c>
      <c r="Q1422" s="42">
        <f t="shared" si="57"/>
        <v>7</v>
      </c>
      <c r="R1422" s="11" t="s">
        <v>5007</v>
      </c>
      <c r="S1422" s="11">
        <v>2871</v>
      </c>
      <c r="T1422" s="11" t="s">
        <v>3334</v>
      </c>
      <c r="U1422" s="11" t="s">
        <v>3334</v>
      </c>
      <c r="V1422" s="11" t="s">
        <v>3334</v>
      </c>
      <c r="W1422" s="11" t="s">
        <v>3716</v>
      </c>
      <c r="X1422" s="96">
        <v>42002</v>
      </c>
      <c r="Y1422" s="53" t="s">
        <v>3336</v>
      </c>
    </row>
    <row r="1423" spans="1:25">
      <c r="A1423" s="17">
        <v>1</v>
      </c>
      <c r="B1423" s="11" t="s">
        <v>1226</v>
      </c>
      <c r="C1423" s="11" t="s">
        <v>2953</v>
      </c>
      <c r="D1423" s="11">
        <v>7980747</v>
      </c>
      <c r="E1423" s="33">
        <v>8</v>
      </c>
      <c r="F1423" s="11" t="s">
        <v>3331</v>
      </c>
      <c r="G1423" s="11" t="s">
        <v>3332</v>
      </c>
      <c r="H1423" s="93">
        <f t="shared" si="59"/>
        <v>3</v>
      </c>
      <c r="I1423" s="93"/>
      <c r="J1423" s="93">
        <v>0</v>
      </c>
      <c r="K1423" s="93">
        <v>0</v>
      </c>
      <c r="L1423" s="94">
        <v>73881</v>
      </c>
      <c r="M1423" s="95"/>
      <c r="N1423" s="96">
        <v>41989</v>
      </c>
      <c r="O1423" s="11"/>
      <c r="P1423" s="87">
        <f t="shared" si="58"/>
        <v>2</v>
      </c>
      <c r="Q1423" s="42">
        <f t="shared" si="57"/>
        <v>29954</v>
      </c>
      <c r="R1423" s="11" t="s">
        <v>5008</v>
      </c>
      <c r="S1423" s="11">
        <v>335</v>
      </c>
      <c r="T1423" s="11" t="s">
        <v>5009</v>
      </c>
      <c r="U1423" s="11" t="s">
        <v>5010</v>
      </c>
      <c r="V1423" s="11" t="s">
        <v>5009</v>
      </c>
      <c r="W1423" s="11"/>
      <c r="X1423" s="96">
        <v>41935</v>
      </c>
      <c r="Y1423" s="53" t="s">
        <v>3405</v>
      </c>
    </row>
    <row r="1424" spans="1:25">
      <c r="A1424" s="17">
        <v>1</v>
      </c>
      <c r="B1424" s="11" t="s">
        <v>1227</v>
      </c>
      <c r="C1424" s="11" t="s">
        <v>2882</v>
      </c>
      <c r="D1424" s="11">
        <v>10183584</v>
      </c>
      <c r="E1424" s="33">
        <v>7</v>
      </c>
      <c r="F1424" s="11" t="s">
        <v>3331</v>
      </c>
      <c r="G1424" s="11" t="s">
        <v>3337</v>
      </c>
      <c r="H1424" s="93">
        <f t="shared" si="59"/>
        <v>3</v>
      </c>
      <c r="I1424" s="93"/>
      <c r="J1424" s="93">
        <v>0</v>
      </c>
      <c r="K1424" s="93">
        <v>0</v>
      </c>
      <c r="L1424" s="94">
        <v>73881</v>
      </c>
      <c r="M1424" s="95"/>
      <c r="N1424" s="96">
        <v>41989</v>
      </c>
      <c r="O1424" s="96">
        <v>41991</v>
      </c>
      <c r="P1424" s="87">
        <f t="shared" si="58"/>
        <v>41993</v>
      </c>
      <c r="Q1424" s="42">
        <f t="shared" si="57"/>
        <v>4</v>
      </c>
      <c r="R1424" s="11" t="s">
        <v>5011</v>
      </c>
      <c r="S1424" s="11">
        <v>1735</v>
      </c>
      <c r="T1424" s="11" t="s">
        <v>3528</v>
      </c>
      <c r="U1424" s="8" t="s">
        <v>3334</v>
      </c>
      <c r="V1424" s="1" t="s">
        <v>3528</v>
      </c>
      <c r="W1424" s="1" t="s">
        <v>3385</v>
      </c>
      <c r="X1424" s="96">
        <v>41996</v>
      </c>
      <c r="Y1424" s="53" t="s">
        <v>3336</v>
      </c>
    </row>
    <row r="1425" spans="1:25">
      <c r="A1425" s="17">
        <v>1</v>
      </c>
      <c r="B1425" s="11" t="s">
        <v>1228</v>
      </c>
      <c r="C1425" s="11" t="s">
        <v>2954</v>
      </c>
      <c r="D1425" s="11">
        <v>13435377</v>
      </c>
      <c r="E1425" s="33">
        <v>5</v>
      </c>
      <c r="F1425" s="11" t="s">
        <v>3331</v>
      </c>
      <c r="G1425" s="11" t="s">
        <v>3332</v>
      </c>
      <c r="H1425" s="93">
        <f t="shared" si="59"/>
        <v>3</v>
      </c>
      <c r="I1425" s="93"/>
      <c r="J1425" s="93">
        <v>0</v>
      </c>
      <c r="K1425" s="93">
        <v>0</v>
      </c>
      <c r="L1425" s="94">
        <v>73881</v>
      </c>
      <c r="M1425" s="95"/>
      <c r="N1425" s="96">
        <v>41989</v>
      </c>
      <c r="O1425" s="96">
        <v>41991</v>
      </c>
      <c r="P1425" s="87">
        <f t="shared" si="58"/>
        <v>41993</v>
      </c>
      <c r="Q1425" s="42">
        <f t="shared" si="57"/>
        <v>2</v>
      </c>
      <c r="R1425" s="11" t="s">
        <v>5012</v>
      </c>
      <c r="S1425" s="11">
        <v>2809</v>
      </c>
      <c r="T1425" s="11" t="s">
        <v>3363</v>
      </c>
      <c r="U1425" s="11" t="s">
        <v>3334</v>
      </c>
      <c r="V1425" s="11" t="s">
        <v>3363</v>
      </c>
      <c r="W1425" s="11"/>
      <c r="X1425" s="96">
        <v>41992</v>
      </c>
      <c r="Y1425" s="53" t="s">
        <v>3336</v>
      </c>
    </row>
    <row r="1426" spans="1:25">
      <c r="A1426" s="17">
        <v>1</v>
      </c>
      <c r="B1426" s="11" t="s">
        <v>1229</v>
      </c>
      <c r="C1426" s="11" t="s">
        <v>2955</v>
      </c>
      <c r="D1426" s="11">
        <v>13832743</v>
      </c>
      <c r="E1426" s="33">
        <v>4</v>
      </c>
      <c r="F1426" s="11" t="s">
        <v>3331</v>
      </c>
      <c r="G1426" s="11" t="s">
        <v>3337</v>
      </c>
      <c r="H1426" s="93">
        <f t="shared" si="59"/>
        <v>3</v>
      </c>
      <c r="I1426" s="93"/>
      <c r="J1426" s="93">
        <v>0</v>
      </c>
      <c r="K1426" s="93">
        <v>0</v>
      </c>
      <c r="L1426" s="94">
        <v>73881</v>
      </c>
      <c r="M1426" s="95"/>
      <c r="N1426" s="96">
        <v>41989</v>
      </c>
      <c r="O1426" s="96">
        <v>41992</v>
      </c>
      <c r="P1426" s="87">
        <f t="shared" si="58"/>
        <v>41994</v>
      </c>
      <c r="Q1426" s="42">
        <f t="shared" si="57"/>
        <v>-5</v>
      </c>
      <c r="R1426" s="11" t="s">
        <v>5013</v>
      </c>
      <c r="S1426" s="11">
        <v>1603</v>
      </c>
      <c r="T1426" s="11" t="s">
        <v>3404</v>
      </c>
      <c r="U1426" s="11" t="s">
        <v>3334</v>
      </c>
      <c r="V1426" s="11" t="s">
        <v>3404</v>
      </c>
      <c r="W1426" s="11" t="s">
        <v>3335</v>
      </c>
      <c r="X1426" s="96">
        <v>41987</v>
      </c>
      <c r="Y1426" s="53" t="s">
        <v>3336</v>
      </c>
    </row>
    <row r="1427" spans="1:25">
      <c r="A1427" s="17">
        <v>1</v>
      </c>
      <c r="B1427" s="11" t="s">
        <v>1230</v>
      </c>
      <c r="C1427" s="11" t="s">
        <v>2956</v>
      </c>
      <c r="D1427" s="11">
        <v>16724619</v>
      </c>
      <c r="E1427" s="33">
        <v>2</v>
      </c>
      <c r="F1427" s="11" t="s">
        <v>3331</v>
      </c>
      <c r="G1427" s="11" t="s">
        <v>3332</v>
      </c>
      <c r="H1427" s="93">
        <f t="shared" si="59"/>
        <v>3</v>
      </c>
      <c r="I1427" s="93"/>
      <c r="J1427" s="93">
        <v>0</v>
      </c>
      <c r="K1427" s="93">
        <v>0</v>
      </c>
      <c r="L1427" s="94">
        <v>73881</v>
      </c>
      <c r="M1427" s="95"/>
      <c r="N1427" s="96">
        <v>41989</v>
      </c>
      <c r="O1427" s="96">
        <v>41997</v>
      </c>
      <c r="P1427" s="87">
        <f t="shared" si="58"/>
        <v>41999</v>
      </c>
      <c r="Q1427" s="42">
        <f t="shared" si="57"/>
        <v>4</v>
      </c>
      <c r="R1427" s="11" t="s">
        <v>5014</v>
      </c>
      <c r="S1427" s="11">
        <v>42</v>
      </c>
      <c r="T1427" s="11" t="s">
        <v>3365</v>
      </c>
      <c r="U1427" s="11" t="s">
        <v>3334</v>
      </c>
      <c r="V1427" s="11" t="s">
        <v>3365</v>
      </c>
      <c r="W1427" s="8" t="s">
        <v>3366</v>
      </c>
      <c r="X1427" s="96">
        <v>42002</v>
      </c>
      <c r="Y1427" s="53" t="s">
        <v>3336</v>
      </c>
    </row>
    <row r="1428" spans="1:25">
      <c r="A1428" s="17">
        <v>1</v>
      </c>
      <c r="B1428" s="11" t="s">
        <v>1231</v>
      </c>
      <c r="C1428" s="11" t="s">
        <v>2957</v>
      </c>
      <c r="D1428" s="11">
        <v>13357219</v>
      </c>
      <c r="E1428" s="33">
        <v>8</v>
      </c>
      <c r="F1428" s="11" t="s">
        <v>3331</v>
      </c>
      <c r="G1428" s="11" t="s">
        <v>3337</v>
      </c>
      <c r="H1428" s="93">
        <f t="shared" si="59"/>
        <v>3</v>
      </c>
      <c r="I1428" s="93"/>
      <c r="J1428" s="93">
        <v>0</v>
      </c>
      <c r="K1428" s="93">
        <v>0</v>
      </c>
      <c r="L1428" s="94">
        <v>73881</v>
      </c>
      <c r="M1428" s="95"/>
      <c r="N1428" s="96">
        <v>41989</v>
      </c>
      <c r="O1428" s="96">
        <v>41993</v>
      </c>
      <c r="P1428" s="87">
        <f t="shared" si="58"/>
        <v>41995</v>
      </c>
      <c r="Q1428" s="42">
        <f t="shared" si="57"/>
        <v>6</v>
      </c>
      <c r="R1428" s="11" t="s">
        <v>5015</v>
      </c>
      <c r="S1428" s="11">
        <v>2415</v>
      </c>
      <c r="T1428" s="11" t="s">
        <v>4534</v>
      </c>
      <c r="U1428" s="11" t="s">
        <v>4534</v>
      </c>
      <c r="V1428" s="102" t="s">
        <v>4534</v>
      </c>
      <c r="W1428" s="80" t="s">
        <v>4536</v>
      </c>
      <c r="X1428" s="103">
        <v>42002</v>
      </c>
      <c r="Y1428" s="53" t="s">
        <v>3336</v>
      </c>
    </row>
    <row r="1429" spans="1:25">
      <c r="A1429" s="17">
        <v>1</v>
      </c>
      <c r="B1429" s="11" t="s">
        <v>1232</v>
      </c>
      <c r="C1429" s="11" t="s">
        <v>2958</v>
      </c>
      <c r="D1429" s="11">
        <v>14356364</v>
      </c>
      <c r="E1429" s="33">
        <v>2</v>
      </c>
      <c r="F1429" s="11" t="s">
        <v>3331</v>
      </c>
      <c r="G1429" s="11" t="s">
        <v>3332</v>
      </c>
      <c r="H1429" s="93">
        <f t="shared" si="59"/>
        <v>3</v>
      </c>
      <c r="I1429" s="93"/>
      <c r="J1429" s="93">
        <v>0</v>
      </c>
      <c r="K1429" s="93">
        <v>0</v>
      </c>
      <c r="L1429" s="94">
        <v>73881</v>
      </c>
      <c r="M1429" s="95"/>
      <c r="N1429" s="96">
        <v>41990</v>
      </c>
      <c r="O1429" s="96">
        <v>42013</v>
      </c>
      <c r="P1429" s="87">
        <f t="shared" si="58"/>
        <v>42015</v>
      </c>
      <c r="Q1429" s="42">
        <f t="shared" si="57"/>
        <v>2</v>
      </c>
      <c r="R1429" s="11" t="s">
        <v>5016</v>
      </c>
      <c r="S1429" s="11">
        <v>326</v>
      </c>
      <c r="T1429" s="11" t="s">
        <v>3497</v>
      </c>
      <c r="U1429" s="11" t="s">
        <v>3334</v>
      </c>
      <c r="V1429" s="11" t="s">
        <v>3497</v>
      </c>
      <c r="W1429" s="104"/>
      <c r="X1429" s="96">
        <v>42016</v>
      </c>
      <c r="Y1429" s="53" t="s">
        <v>3336</v>
      </c>
    </row>
    <row r="1430" spans="1:25">
      <c r="A1430" s="17">
        <v>1</v>
      </c>
      <c r="B1430" s="11" t="s">
        <v>1233</v>
      </c>
      <c r="C1430" s="11" t="s">
        <v>2959</v>
      </c>
      <c r="D1430" s="11">
        <v>10972784</v>
      </c>
      <c r="E1430" s="33">
        <v>9</v>
      </c>
      <c r="F1430" s="11" t="s">
        <v>3331</v>
      </c>
      <c r="G1430" s="11" t="s">
        <v>3337</v>
      </c>
      <c r="H1430" s="93">
        <f t="shared" si="59"/>
        <v>3</v>
      </c>
      <c r="I1430" s="93"/>
      <c r="J1430" s="93">
        <v>0</v>
      </c>
      <c r="K1430" s="93">
        <v>0</v>
      </c>
      <c r="L1430" s="94">
        <v>73881</v>
      </c>
      <c r="M1430" s="95"/>
      <c r="N1430" s="96">
        <v>41990</v>
      </c>
      <c r="O1430" s="96">
        <v>41991</v>
      </c>
      <c r="P1430" s="87">
        <f t="shared" si="58"/>
        <v>41993</v>
      </c>
      <c r="Q1430" s="42">
        <f t="shared" si="57"/>
        <v>8</v>
      </c>
      <c r="R1430" s="11" t="s">
        <v>5017</v>
      </c>
      <c r="S1430" s="33" t="s">
        <v>5018</v>
      </c>
      <c r="T1430" s="53" t="s">
        <v>3377</v>
      </c>
      <c r="U1430" s="11" t="s">
        <v>3334</v>
      </c>
      <c r="V1430" s="53" t="s">
        <v>3377</v>
      </c>
      <c r="W1430" s="1" t="s">
        <v>3378</v>
      </c>
      <c r="X1430" s="96">
        <v>42002</v>
      </c>
      <c r="Y1430" s="53" t="s">
        <v>3336</v>
      </c>
    </row>
    <row r="1431" spans="1:25">
      <c r="A1431" s="17">
        <v>1</v>
      </c>
      <c r="B1431" s="11" t="s">
        <v>1234</v>
      </c>
      <c r="C1431" s="11" t="s">
        <v>2960</v>
      </c>
      <c r="D1431" s="11">
        <v>16287232</v>
      </c>
      <c r="E1431" s="33" t="s">
        <v>3320</v>
      </c>
      <c r="F1431" s="11" t="s">
        <v>3331</v>
      </c>
      <c r="G1431" s="11" t="s">
        <v>3337</v>
      </c>
      <c r="H1431" s="93">
        <f t="shared" si="59"/>
        <v>3</v>
      </c>
      <c r="I1431" s="93"/>
      <c r="J1431" s="93">
        <v>0</v>
      </c>
      <c r="K1431" s="93">
        <v>0</v>
      </c>
      <c r="L1431" s="94">
        <v>73881</v>
      </c>
      <c r="M1431" s="95"/>
      <c r="N1431" s="96">
        <v>41990</v>
      </c>
      <c r="O1431" s="96">
        <v>41991</v>
      </c>
      <c r="P1431" s="87">
        <f t="shared" si="58"/>
        <v>41993</v>
      </c>
      <c r="Q1431" s="42">
        <f t="shared" si="57"/>
        <v>8</v>
      </c>
      <c r="R1431" s="11" t="s">
        <v>5019</v>
      </c>
      <c r="S1431" s="11">
        <v>1441</v>
      </c>
      <c r="T1431" s="11" t="s">
        <v>3437</v>
      </c>
      <c r="U1431" s="11" t="s">
        <v>3431</v>
      </c>
      <c r="V1431" s="11" t="s">
        <v>3437</v>
      </c>
      <c r="W1431" s="11"/>
      <c r="X1431" s="96">
        <v>42002</v>
      </c>
      <c r="Y1431" s="53" t="s">
        <v>3336</v>
      </c>
    </row>
    <row r="1432" spans="1:25">
      <c r="A1432" s="17">
        <v>1</v>
      </c>
      <c r="B1432" s="11" t="s">
        <v>1235</v>
      </c>
      <c r="C1432" s="11" t="s">
        <v>2961</v>
      </c>
      <c r="D1432" s="11">
        <v>12246110</v>
      </c>
      <c r="E1432" s="33">
        <v>6</v>
      </c>
      <c r="F1432" s="11" t="s">
        <v>3331</v>
      </c>
      <c r="G1432" s="11" t="s">
        <v>3332</v>
      </c>
      <c r="H1432" s="93">
        <f t="shared" si="59"/>
        <v>3</v>
      </c>
      <c r="I1432" s="93"/>
      <c r="J1432" s="93">
        <v>0</v>
      </c>
      <c r="K1432" s="93">
        <v>0</v>
      </c>
      <c r="L1432" s="94">
        <v>73881</v>
      </c>
      <c r="M1432" s="95"/>
      <c r="N1432" s="96">
        <v>41990</v>
      </c>
      <c r="O1432" s="96">
        <v>41991</v>
      </c>
      <c r="P1432" s="87">
        <f t="shared" si="58"/>
        <v>41993</v>
      </c>
      <c r="Q1432" s="42">
        <f t="shared" ref="Q1432:Q1495" si="60">NETWORKDAYS(O1432,X1432)</f>
        <v>4</v>
      </c>
      <c r="R1432" s="11" t="s">
        <v>5020</v>
      </c>
      <c r="S1432" s="11">
        <v>2652</v>
      </c>
      <c r="T1432" s="11" t="s">
        <v>3390</v>
      </c>
      <c r="U1432" s="11" t="s">
        <v>3334</v>
      </c>
      <c r="V1432" s="11" t="s">
        <v>3390</v>
      </c>
      <c r="W1432" s="11" t="s">
        <v>4437</v>
      </c>
      <c r="X1432" s="96">
        <v>41996</v>
      </c>
      <c r="Y1432" s="53" t="s">
        <v>3336</v>
      </c>
    </row>
    <row r="1433" spans="1:25">
      <c r="A1433" s="17">
        <v>1</v>
      </c>
      <c r="B1433" s="11" t="s">
        <v>1236</v>
      </c>
      <c r="C1433" s="11" t="s">
        <v>2962</v>
      </c>
      <c r="D1433" s="11"/>
      <c r="E1433" s="33"/>
      <c r="F1433" s="11" t="s">
        <v>3331</v>
      </c>
      <c r="G1433" s="11" t="s">
        <v>3337</v>
      </c>
      <c r="H1433" s="93">
        <f t="shared" si="59"/>
        <v>3</v>
      </c>
      <c r="I1433" s="93"/>
      <c r="J1433" s="93">
        <v>0</v>
      </c>
      <c r="K1433" s="93">
        <v>0</v>
      </c>
      <c r="L1433" s="94">
        <v>73881</v>
      </c>
      <c r="M1433" s="95"/>
      <c r="N1433" s="96">
        <v>41990</v>
      </c>
      <c r="O1433" s="96">
        <v>41995</v>
      </c>
      <c r="P1433" s="87">
        <f t="shared" ref="P1433:P1467" si="61">O1433+2</f>
        <v>41997</v>
      </c>
      <c r="Q1433" s="42">
        <f t="shared" si="60"/>
        <v>6</v>
      </c>
      <c r="R1433" s="11" t="s">
        <v>5021</v>
      </c>
      <c r="S1433" s="11">
        <v>143</v>
      </c>
      <c r="T1433" s="11" t="s">
        <v>3484</v>
      </c>
      <c r="U1433" s="11" t="s">
        <v>3334</v>
      </c>
      <c r="V1433" s="11" t="s">
        <v>3484</v>
      </c>
      <c r="W1433" s="11" t="s">
        <v>3335</v>
      </c>
      <c r="X1433" s="96">
        <v>42002</v>
      </c>
      <c r="Y1433" s="53" t="s">
        <v>3336</v>
      </c>
    </row>
    <row r="1434" spans="1:25">
      <c r="A1434" s="17">
        <v>1</v>
      </c>
      <c r="B1434" s="11" t="s">
        <v>1237</v>
      </c>
      <c r="C1434" s="11" t="s">
        <v>2963</v>
      </c>
      <c r="D1434" s="11">
        <v>13019536</v>
      </c>
      <c r="E1434" s="33">
        <v>9</v>
      </c>
      <c r="F1434" s="11" t="s">
        <v>3331</v>
      </c>
      <c r="G1434" s="11" t="s">
        <v>3337</v>
      </c>
      <c r="H1434" s="93">
        <f t="shared" si="59"/>
        <v>3</v>
      </c>
      <c r="I1434" s="93"/>
      <c r="J1434" s="93">
        <v>0</v>
      </c>
      <c r="K1434" s="93">
        <v>0</v>
      </c>
      <c r="L1434" s="94">
        <v>73881</v>
      </c>
      <c r="M1434" s="95"/>
      <c r="N1434" s="96">
        <v>41990</v>
      </c>
      <c r="O1434" s="96">
        <v>41992</v>
      </c>
      <c r="P1434" s="87">
        <f t="shared" si="61"/>
        <v>41994</v>
      </c>
      <c r="Q1434" s="42">
        <f t="shared" si="60"/>
        <v>3</v>
      </c>
      <c r="R1434" s="11" t="s">
        <v>5022</v>
      </c>
      <c r="S1434" s="11">
        <v>4401</v>
      </c>
      <c r="T1434" s="53" t="s">
        <v>3377</v>
      </c>
      <c r="U1434" s="11" t="s">
        <v>3334</v>
      </c>
      <c r="V1434" s="53" t="s">
        <v>3377</v>
      </c>
      <c r="W1434" s="1" t="s">
        <v>3378</v>
      </c>
      <c r="X1434" s="96">
        <v>41996</v>
      </c>
      <c r="Y1434" s="53" t="s">
        <v>3336</v>
      </c>
    </row>
    <row r="1435" spans="1:25">
      <c r="A1435" s="17">
        <v>1</v>
      </c>
      <c r="B1435" s="11" t="s">
        <v>1238</v>
      </c>
      <c r="C1435" s="11" t="s">
        <v>2964</v>
      </c>
      <c r="D1435" s="11">
        <v>8251852</v>
      </c>
      <c r="E1435" s="33">
        <v>5</v>
      </c>
      <c r="F1435" s="11" t="s">
        <v>3331</v>
      </c>
      <c r="G1435" s="11" t="s">
        <v>3332</v>
      </c>
      <c r="H1435" s="93">
        <f t="shared" si="59"/>
        <v>3</v>
      </c>
      <c r="I1435" s="93"/>
      <c r="J1435" s="93">
        <v>0</v>
      </c>
      <c r="K1435" s="93">
        <v>0</v>
      </c>
      <c r="L1435" s="94">
        <v>73881</v>
      </c>
      <c r="M1435" s="95"/>
      <c r="N1435" s="96">
        <v>41991</v>
      </c>
      <c r="O1435" s="96">
        <v>41992</v>
      </c>
      <c r="P1435" s="87">
        <f t="shared" si="61"/>
        <v>41994</v>
      </c>
      <c r="Q1435" s="42">
        <f t="shared" si="60"/>
        <v>1</v>
      </c>
      <c r="R1435" s="11" t="s">
        <v>5023</v>
      </c>
      <c r="S1435" s="11">
        <v>1927</v>
      </c>
      <c r="T1435" s="11" t="s">
        <v>3390</v>
      </c>
      <c r="U1435" s="11" t="s">
        <v>3334</v>
      </c>
      <c r="V1435" s="11" t="s">
        <v>3390</v>
      </c>
      <c r="W1435" s="11" t="s">
        <v>4437</v>
      </c>
      <c r="X1435" s="96">
        <v>41992</v>
      </c>
      <c r="Y1435" s="53" t="s">
        <v>3336</v>
      </c>
    </row>
    <row r="1436" spans="1:25">
      <c r="A1436" s="17">
        <v>1</v>
      </c>
      <c r="B1436" s="11" t="s">
        <v>1239</v>
      </c>
      <c r="C1436" s="11" t="s">
        <v>2965</v>
      </c>
      <c r="D1436" s="11">
        <v>15634018</v>
      </c>
      <c r="E1436" s="137">
        <v>9</v>
      </c>
      <c r="F1436" s="11" t="s">
        <v>3331</v>
      </c>
      <c r="G1436" s="11" t="s">
        <v>3337</v>
      </c>
      <c r="H1436" s="93">
        <f t="shared" si="59"/>
        <v>3</v>
      </c>
      <c r="I1436" s="93"/>
      <c r="J1436" s="93">
        <v>0</v>
      </c>
      <c r="K1436" s="93">
        <v>0</v>
      </c>
      <c r="L1436" s="94">
        <v>73881</v>
      </c>
      <c r="M1436" s="95"/>
      <c r="N1436" s="96">
        <v>41991</v>
      </c>
      <c r="O1436" s="96">
        <v>41992</v>
      </c>
      <c r="P1436" s="87">
        <f t="shared" si="61"/>
        <v>41994</v>
      </c>
      <c r="Q1436" s="42">
        <f t="shared" si="60"/>
        <v>3</v>
      </c>
      <c r="R1436" s="11" t="s">
        <v>5024</v>
      </c>
      <c r="S1436" s="11">
        <v>425</v>
      </c>
      <c r="T1436" s="53" t="s">
        <v>3377</v>
      </c>
      <c r="U1436" s="11" t="s">
        <v>3334</v>
      </c>
      <c r="V1436" s="53" t="s">
        <v>3377</v>
      </c>
      <c r="W1436" s="1" t="s">
        <v>3378</v>
      </c>
      <c r="X1436" s="96">
        <v>41996</v>
      </c>
      <c r="Y1436" s="53" t="s">
        <v>3336</v>
      </c>
    </row>
    <row r="1437" spans="1:25">
      <c r="A1437" s="17">
        <v>1</v>
      </c>
      <c r="B1437" s="11" t="s">
        <v>1240</v>
      </c>
      <c r="C1437" s="11" t="s">
        <v>2966</v>
      </c>
      <c r="D1437" s="11">
        <v>13066632</v>
      </c>
      <c r="E1437" s="33">
        <v>9</v>
      </c>
      <c r="F1437" s="11" t="s">
        <v>3331</v>
      </c>
      <c r="G1437" s="11" t="s">
        <v>3332</v>
      </c>
      <c r="H1437" s="93">
        <f t="shared" si="59"/>
        <v>3</v>
      </c>
      <c r="I1437" s="93"/>
      <c r="J1437" s="93">
        <v>0</v>
      </c>
      <c r="K1437" s="93">
        <v>0</v>
      </c>
      <c r="L1437" s="94">
        <v>73881</v>
      </c>
      <c r="M1437" s="95"/>
      <c r="N1437" s="96">
        <v>41992</v>
      </c>
      <c r="O1437" s="96">
        <v>41996</v>
      </c>
      <c r="P1437" s="87">
        <f t="shared" si="61"/>
        <v>41998</v>
      </c>
      <c r="Q1437" s="42">
        <f t="shared" si="60"/>
        <v>6</v>
      </c>
      <c r="R1437" s="11" t="s">
        <v>5025</v>
      </c>
      <c r="S1437" s="11">
        <v>1294</v>
      </c>
      <c r="T1437" s="51" t="s">
        <v>3400</v>
      </c>
      <c r="U1437" s="8" t="s">
        <v>3334</v>
      </c>
      <c r="V1437" s="51" t="s">
        <v>3400</v>
      </c>
      <c r="W1437" s="1" t="s">
        <v>3355</v>
      </c>
      <c r="X1437" s="96">
        <v>42003</v>
      </c>
      <c r="Y1437" s="53" t="s">
        <v>3336</v>
      </c>
    </row>
    <row r="1438" spans="1:25">
      <c r="A1438" s="17">
        <v>1</v>
      </c>
      <c r="B1438" s="11" t="s">
        <v>1241</v>
      </c>
      <c r="C1438" s="11" t="s">
        <v>2967</v>
      </c>
      <c r="D1438" s="11">
        <v>10976164</v>
      </c>
      <c r="E1438" s="33">
        <v>8</v>
      </c>
      <c r="F1438" s="11" t="s">
        <v>3331</v>
      </c>
      <c r="G1438" s="11" t="s">
        <v>3332</v>
      </c>
      <c r="H1438" s="93">
        <f t="shared" si="59"/>
        <v>3</v>
      </c>
      <c r="I1438" s="93"/>
      <c r="J1438" s="93">
        <v>0</v>
      </c>
      <c r="K1438" s="93">
        <v>0</v>
      </c>
      <c r="L1438" s="94">
        <v>73881</v>
      </c>
      <c r="M1438" s="95"/>
      <c r="N1438" s="96">
        <v>41992</v>
      </c>
      <c r="O1438" s="96">
        <v>41996</v>
      </c>
      <c r="P1438" s="87">
        <f t="shared" si="61"/>
        <v>41998</v>
      </c>
      <c r="Q1438" s="42">
        <f t="shared" si="60"/>
        <v>5</v>
      </c>
      <c r="R1438" s="11" t="s">
        <v>5026</v>
      </c>
      <c r="S1438" s="11">
        <v>4309</v>
      </c>
      <c r="T1438" s="51" t="s">
        <v>3400</v>
      </c>
      <c r="U1438" s="8" t="s">
        <v>3334</v>
      </c>
      <c r="V1438" s="51" t="s">
        <v>3400</v>
      </c>
      <c r="W1438" s="1" t="s">
        <v>3355</v>
      </c>
      <c r="X1438" s="96">
        <v>42002</v>
      </c>
      <c r="Y1438" s="53" t="s">
        <v>3336</v>
      </c>
    </row>
    <row r="1439" spans="1:25">
      <c r="A1439" s="17">
        <v>1</v>
      </c>
      <c r="B1439" s="11" t="s">
        <v>1242</v>
      </c>
      <c r="C1439" s="11" t="s">
        <v>2968</v>
      </c>
      <c r="D1439" s="11">
        <v>12767854</v>
      </c>
      <c r="E1439" s="33">
        <v>5</v>
      </c>
      <c r="F1439" s="11" t="s">
        <v>3331</v>
      </c>
      <c r="G1439" s="11" t="s">
        <v>3332</v>
      </c>
      <c r="H1439" s="93">
        <f t="shared" si="59"/>
        <v>3</v>
      </c>
      <c r="I1439" s="93"/>
      <c r="J1439" s="93">
        <v>0</v>
      </c>
      <c r="K1439" s="93">
        <v>0</v>
      </c>
      <c r="L1439" s="94">
        <v>73881</v>
      </c>
      <c r="M1439" s="95"/>
      <c r="N1439" s="96">
        <v>41992</v>
      </c>
      <c r="O1439" s="96">
        <v>41998</v>
      </c>
      <c r="P1439" s="87">
        <f t="shared" si="61"/>
        <v>42000</v>
      </c>
      <c r="Q1439" s="42">
        <f t="shared" si="60"/>
        <v>3</v>
      </c>
      <c r="R1439" s="11" t="s">
        <v>5027</v>
      </c>
      <c r="S1439" s="11">
        <v>7078</v>
      </c>
      <c r="T1439" s="51" t="s">
        <v>3400</v>
      </c>
      <c r="U1439" s="8" t="s">
        <v>3334</v>
      </c>
      <c r="V1439" s="51" t="s">
        <v>3400</v>
      </c>
      <c r="W1439" s="1" t="s">
        <v>3355</v>
      </c>
      <c r="X1439" s="96">
        <v>42002</v>
      </c>
      <c r="Y1439" s="53" t="s">
        <v>3336</v>
      </c>
    </row>
    <row r="1440" spans="1:25">
      <c r="A1440" s="17">
        <v>1</v>
      </c>
      <c r="B1440" s="11" t="s">
        <v>1243</v>
      </c>
      <c r="C1440" s="11" t="s">
        <v>2969</v>
      </c>
      <c r="D1440" s="11">
        <v>14485662</v>
      </c>
      <c r="E1440" s="33">
        <v>7</v>
      </c>
      <c r="F1440" s="11" t="s">
        <v>3331</v>
      </c>
      <c r="G1440" s="11" t="s">
        <v>3332</v>
      </c>
      <c r="H1440" s="93">
        <f t="shared" si="59"/>
        <v>3</v>
      </c>
      <c r="I1440" s="93"/>
      <c r="J1440" s="93">
        <v>0</v>
      </c>
      <c r="K1440" s="93">
        <v>0</v>
      </c>
      <c r="L1440" s="94">
        <v>73881</v>
      </c>
      <c r="M1440" s="95"/>
      <c r="N1440" s="96">
        <v>41992</v>
      </c>
      <c r="O1440" s="96">
        <v>41986</v>
      </c>
      <c r="P1440" s="87">
        <f t="shared" si="61"/>
        <v>41988</v>
      </c>
      <c r="Q1440" s="42">
        <f t="shared" si="60"/>
        <v>11</v>
      </c>
      <c r="R1440" s="11" t="s">
        <v>5028</v>
      </c>
      <c r="S1440" s="11">
        <v>4</v>
      </c>
      <c r="T1440" s="11" t="s">
        <v>3399</v>
      </c>
      <c r="U1440" s="11" t="s">
        <v>3334</v>
      </c>
      <c r="V1440" s="11" t="s">
        <v>3399</v>
      </c>
      <c r="W1440" s="11"/>
      <c r="X1440" s="96">
        <v>42002</v>
      </c>
      <c r="Y1440" s="53" t="s">
        <v>3336</v>
      </c>
    </row>
    <row r="1441" spans="1:25">
      <c r="A1441" s="17">
        <v>1</v>
      </c>
      <c r="B1441" s="11" t="s">
        <v>1244</v>
      </c>
      <c r="C1441" s="11" t="s">
        <v>2970</v>
      </c>
      <c r="D1441" s="11">
        <v>9045671</v>
      </c>
      <c r="E1441" s="33">
        <v>7</v>
      </c>
      <c r="F1441" s="11" t="s">
        <v>3331</v>
      </c>
      <c r="G1441" s="11" t="s">
        <v>3337</v>
      </c>
      <c r="H1441" s="93">
        <f t="shared" si="59"/>
        <v>3</v>
      </c>
      <c r="I1441" s="93"/>
      <c r="J1441" s="93">
        <v>0</v>
      </c>
      <c r="K1441" s="93">
        <v>0</v>
      </c>
      <c r="L1441" s="94">
        <v>73881</v>
      </c>
      <c r="M1441" s="95"/>
      <c r="N1441" s="96">
        <v>41992</v>
      </c>
      <c r="O1441" s="96">
        <v>41997</v>
      </c>
      <c r="P1441" s="87">
        <f t="shared" si="61"/>
        <v>41999</v>
      </c>
      <c r="Q1441" s="42">
        <f t="shared" si="60"/>
        <v>-4</v>
      </c>
      <c r="R1441" s="11" t="s">
        <v>5029</v>
      </c>
      <c r="S1441" s="11">
        <v>400</v>
      </c>
      <c r="T1441" s="11" t="s">
        <v>4555</v>
      </c>
      <c r="U1441" s="11" t="s">
        <v>3334</v>
      </c>
      <c r="V1441" s="11" t="s">
        <v>3358</v>
      </c>
      <c r="W1441" s="11" t="s">
        <v>3335</v>
      </c>
      <c r="X1441" s="96">
        <v>41992</v>
      </c>
      <c r="Y1441" s="53" t="s">
        <v>3336</v>
      </c>
    </row>
    <row r="1442" spans="1:25">
      <c r="A1442" s="17">
        <v>1</v>
      </c>
      <c r="B1442" s="11" t="s">
        <v>1245</v>
      </c>
      <c r="C1442" s="11" t="s">
        <v>2971</v>
      </c>
      <c r="D1442" s="11">
        <v>22449661</v>
      </c>
      <c r="E1442" s="33">
        <v>3</v>
      </c>
      <c r="F1442" s="11" t="s">
        <v>3331</v>
      </c>
      <c r="G1442" s="11" t="s">
        <v>3337</v>
      </c>
      <c r="H1442" s="93">
        <f t="shared" si="59"/>
        <v>3</v>
      </c>
      <c r="I1442" s="93"/>
      <c r="J1442" s="93">
        <v>0</v>
      </c>
      <c r="K1442" s="93">
        <v>0</v>
      </c>
      <c r="L1442" s="94">
        <v>73881</v>
      </c>
      <c r="M1442" s="95"/>
      <c r="N1442" s="96">
        <v>41992</v>
      </c>
      <c r="O1442" s="96">
        <v>41995</v>
      </c>
      <c r="P1442" s="87">
        <f t="shared" si="61"/>
        <v>41997</v>
      </c>
      <c r="Q1442" s="42">
        <f t="shared" si="60"/>
        <v>3</v>
      </c>
      <c r="R1442" s="11" t="s">
        <v>5030</v>
      </c>
      <c r="S1442" s="11">
        <v>5250</v>
      </c>
      <c r="T1442" s="11" t="s">
        <v>3358</v>
      </c>
      <c r="U1442" s="11" t="s">
        <v>3334</v>
      </c>
      <c r="V1442" s="11" t="s">
        <v>3358</v>
      </c>
      <c r="W1442" s="11" t="s">
        <v>3335</v>
      </c>
      <c r="X1442" s="96">
        <v>41997</v>
      </c>
      <c r="Y1442" s="53" t="s">
        <v>3336</v>
      </c>
    </row>
    <row r="1443" spans="1:25">
      <c r="A1443" s="17">
        <v>1</v>
      </c>
      <c r="B1443" s="11" t="s">
        <v>1246</v>
      </c>
      <c r="C1443" s="11" t="s">
        <v>2972</v>
      </c>
      <c r="D1443" s="11">
        <v>13381323</v>
      </c>
      <c r="E1443" s="33">
        <v>3</v>
      </c>
      <c r="F1443" s="11" t="s">
        <v>3331</v>
      </c>
      <c r="G1443" s="11" t="s">
        <v>3337</v>
      </c>
      <c r="H1443" s="93">
        <f t="shared" si="59"/>
        <v>3</v>
      </c>
      <c r="I1443" s="93"/>
      <c r="J1443" s="93">
        <v>0</v>
      </c>
      <c r="K1443" s="93">
        <v>0</v>
      </c>
      <c r="L1443" s="94">
        <v>73881</v>
      </c>
      <c r="M1443" s="95"/>
      <c r="N1443" s="96">
        <v>41992</v>
      </c>
      <c r="O1443" s="96">
        <v>41999</v>
      </c>
      <c r="P1443" s="87">
        <f t="shared" si="61"/>
        <v>42001</v>
      </c>
      <c r="Q1443" s="42">
        <f t="shared" si="60"/>
        <v>1</v>
      </c>
      <c r="R1443" s="11" t="s">
        <v>5031</v>
      </c>
      <c r="S1443" s="11">
        <v>1001</v>
      </c>
      <c r="T1443" s="53" t="s">
        <v>3377</v>
      </c>
      <c r="U1443" s="11" t="s">
        <v>3334</v>
      </c>
      <c r="V1443" s="53" t="s">
        <v>3377</v>
      </c>
      <c r="W1443" s="1" t="s">
        <v>3378</v>
      </c>
      <c r="X1443" s="96">
        <v>41999</v>
      </c>
      <c r="Y1443" s="53" t="s">
        <v>3336</v>
      </c>
    </row>
    <row r="1444" spans="1:25">
      <c r="A1444" s="17">
        <v>1</v>
      </c>
      <c r="B1444" s="11" t="s">
        <v>1247</v>
      </c>
      <c r="C1444" s="11" t="s">
        <v>2973</v>
      </c>
      <c r="D1444" s="11">
        <v>14154157</v>
      </c>
      <c r="E1444" s="33">
        <v>9</v>
      </c>
      <c r="F1444" s="11" t="s">
        <v>3331</v>
      </c>
      <c r="G1444" s="11" t="s">
        <v>3337</v>
      </c>
      <c r="H1444" s="93">
        <f t="shared" si="59"/>
        <v>3</v>
      </c>
      <c r="I1444" s="93"/>
      <c r="J1444" s="93">
        <v>0</v>
      </c>
      <c r="K1444" s="93">
        <v>0</v>
      </c>
      <c r="L1444" s="94">
        <v>73881</v>
      </c>
      <c r="M1444" s="95"/>
      <c r="N1444" s="96">
        <v>41991</v>
      </c>
      <c r="O1444" s="96">
        <v>41996</v>
      </c>
      <c r="P1444" s="87">
        <f t="shared" si="61"/>
        <v>41998</v>
      </c>
      <c r="Q1444" s="42">
        <f t="shared" si="60"/>
        <v>5</v>
      </c>
      <c r="R1444" s="11" t="s">
        <v>5032</v>
      </c>
      <c r="S1444" s="11">
        <v>1850</v>
      </c>
      <c r="T1444" s="11" t="s">
        <v>3334</v>
      </c>
      <c r="U1444" s="11" t="s">
        <v>3334</v>
      </c>
      <c r="V1444" s="11" t="s">
        <v>3334</v>
      </c>
      <c r="W1444" s="11"/>
      <c r="X1444" s="96">
        <v>42002</v>
      </c>
      <c r="Y1444" s="53" t="s">
        <v>3336</v>
      </c>
    </row>
    <row r="1445" spans="1:25">
      <c r="A1445" s="17">
        <v>1</v>
      </c>
      <c r="B1445" s="11" t="s">
        <v>1248</v>
      </c>
      <c r="C1445" s="11" t="s">
        <v>2974</v>
      </c>
      <c r="D1445" s="11">
        <v>13433121</v>
      </c>
      <c r="E1445" s="33">
        <v>6</v>
      </c>
      <c r="F1445" s="11" t="s">
        <v>3331</v>
      </c>
      <c r="G1445" s="11" t="s">
        <v>3337</v>
      </c>
      <c r="H1445" s="93">
        <f t="shared" si="59"/>
        <v>3</v>
      </c>
      <c r="I1445" s="93"/>
      <c r="J1445" s="93">
        <v>0</v>
      </c>
      <c r="K1445" s="93">
        <v>0</v>
      </c>
      <c r="L1445" s="94">
        <v>73881</v>
      </c>
      <c r="M1445" s="95"/>
      <c r="N1445" s="96">
        <v>41991</v>
      </c>
      <c r="O1445" s="96">
        <v>41999</v>
      </c>
      <c r="P1445" s="87">
        <f t="shared" si="61"/>
        <v>42001</v>
      </c>
      <c r="Q1445" s="42">
        <f t="shared" si="60"/>
        <v>4</v>
      </c>
      <c r="R1445" s="11" t="s">
        <v>5033</v>
      </c>
      <c r="S1445" s="11">
        <v>4370</v>
      </c>
      <c r="T1445" s="11" t="s">
        <v>4555</v>
      </c>
      <c r="U1445" s="11" t="s">
        <v>3334</v>
      </c>
      <c r="V1445" s="11" t="s">
        <v>3358</v>
      </c>
      <c r="W1445" s="11" t="s">
        <v>3335</v>
      </c>
      <c r="X1445" s="96">
        <v>42004</v>
      </c>
      <c r="Y1445" s="53" t="s">
        <v>3336</v>
      </c>
    </row>
    <row r="1446" spans="1:25">
      <c r="A1446" s="17">
        <v>1</v>
      </c>
      <c r="B1446" s="11" t="s">
        <v>1249</v>
      </c>
      <c r="C1446" s="11" t="s">
        <v>2975</v>
      </c>
      <c r="D1446" s="11">
        <v>15607951</v>
      </c>
      <c r="E1446" s="33">
        <v>0</v>
      </c>
      <c r="F1446" s="11" t="s">
        <v>3331</v>
      </c>
      <c r="G1446" s="11" t="s">
        <v>3332</v>
      </c>
      <c r="H1446" s="93">
        <f t="shared" si="59"/>
        <v>3</v>
      </c>
      <c r="I1446" s="93"/>
      <c r="J1446" s="93">
        <v>0</v>
      </c>
      <c r="K1446" s="93">
        <v>0</v>
      </c>
      <c r="L1446" s="94">
        <v>73881</v>
      </c>
      <c r="M1446" s="95"/>
      <c r="N1446" s="96">
        <v>41991</v>
      </c>
      <c r="O1446" s="96">
        <v>41993</v>
      </c>
      <c r="P1446" s="87">
        <f t="shared" si="61"/>
        <v>41995</v>
      </c>
      <c r="Q1446" s="42">
        <f t="shared" si="60"/>
        <v>6</v>
      </c>
      <c r="R1446" s="11" t="s">
        <v>5034</v>
      </c>
      <c r="S1446" s="11">
        <v>6188</v>
      </c>
      <c r="T1446" s="51" t="s">
        <v>3353</v>
      </c>
      <c r="U1446" s="11" t="s">
        <v>3334</v>
      </c>
      <c r="V1446" s="51" t="s">
        <v>3353</v>
      </c>
      <c r="W1446" s="1" t="s">
        <v>3355</v>
      </c>
      <c r="X1446" s="96">
        <v>42002</v>
      </c>
      <c r="Y1446" s="53" t="s">
        <v>3336</v>
      </c>
    </row>
    <row r="1447" spans="1:25">
      <c r="A1447" s="17">
        <v>1</v>
      </c>
      <c r="B1447" s="11" t="s">
        <v>1250</v>
      </c>
      <c r="C1447" s="11" t="s">
        <v>2976</v>
      </c>
      <c r="D1447" s="11">
        <v>22585274</v>
      </c>
      <c r="E1447" s="33" t="s">
        <v>3319</v>
      </c>
      <c r="F1447" s="11" t="s">
        <v>3331</v>
      </c>
      <c r="G1447" s="11" t="s">
        <v>3337</v>
      </c>
      <c r="H1447" s="93">
        <f t="shared" si="59"/>
        <v>3</v>
      </c>
      <c r="I1447" s="93"/>
      <c r="J1447" s="93">
        <v>0</v>
      </c>
      <c r="K1447" s="93">
        <v>0</v>
      </c>
      <c r="L1447" s="94">
        <v>73881</v>
      </c>
      <c r="M1447" s="95"/>
      <c r="N1447" s="96">
        <v>41991</v>
      </c>
      <c r="O1447" s="96">
        <v>41993</v>
      </c>
      <c r="P1447" s="87">
        <f t="shared" si="61"/>
        <v>41995</v>
      </c>
      <c r="Q1447" s="42">
        <f t="shared" si="60"/>
        <v>6</v>
      </c>
      <c r="R1447" s="11" t="s">
        <v>5035</v>
      </c>
      <c r="S1447" s="11">
        <v>3440</v>
      </c>
      <c r="T1447" s="53" t="s">
        <v>3377</v>
      </c>
      <c r="U1447" s="11" t="s">
        <v>3334</v>
      </c>
      <c r="V1447" s="53" t="s">
        <v>3377</v>
      </c>
      <c r="W1447" s="1" t="s">
        <v>3378</v>
      </c>
      <c r="X1447" s="96">
        <v>42002</v>
      </c>
      <c r="Y1447" s="53" t="s">
        <v>3336</v>
      </c>
    </row>
    <row r="1448" spans="1:25">
      <c r="A1448" s="17">
        <v>1</v>
      </c>
      <c r="B1448" s="11" t="s">
        <v>1251</v>
      </c>
      <c r="C1448" s="11" t="s">
        <v>2977</v>
      </c>
      <c r="D1448" s="11">
        <v>12247126</v>
      </c>
      <c r="E1448" s="137">
        <v>8</v>
      </c>
      <c r="F1448" s="11" t="s">
        <v>3331</v>
      </c>
      <c r="G1448" s="11" t="s">
        <v>3332</v>
      </c>
      <c r="H1448" s="93">
        <f t="shared" si="59"/>
        <v>3</v>
      </c>
      <c r="I1448" s="93"/>
      <c r="J1448" s="93">
        <v>0</v>
      </c>
      <c r="K1448" s="93">
        <v>0</v>
      </c>
      <c r="L1448" s="94">
        <v>73881</v>
      </c>
      <c r="M1448" s="95"/>
      <c r="N1448" s="96">
        <v>41991</v>
      </c>
      <c r="O1448" s="96">
        <v>41993</v>
      </c>
      <c r="P1448" s="87">
        <f t="shared" si="61"/>
        <v>41995</v>
      </c>
      <c r="Q1448" s="42">
        <f t="shared" si="60"/>
        <v>5</v>
      </c>
      <c r="R1448" s="11" t="s">
        <v>5036</v>
      </c>
      <c r="S1448" s="11">
        <v>2542</v>
      </c>
      <c r="T1448" s="11" t="s">
        <v>3390</v>
      </c>
      <c r="U1448" s="11" t="s">
        <v>3334</v>
      </c>
      <c r="V1448" s="11" t="s">
        <v>3390</v>
      </c>
      <c r="W1448" s="11" t="s">
        <v>4437</v>
      </c>
      <c r="X1448" s="96">
        <v>41999</v>
      </c>
      <c r="Y1448" s="53" t="s">
        <v>3336</v>
      </c>
    </row>
    <row r="1449" spans="1:25">
      <c r="A1449" s="17">
        <v>1</v>
      </c>
      <c r="B1449" s="11" t="s">
        <v>1252</v>
      </c>
      <c r="C1449" s="11" t="s">
        <v>2978</v>
      </c>
      <c r="D1449" s="11">
        <v>15051504</v>
      </c>
      <c r="E1449" s="33">
        <v>1</v>
      </c>
      <c r="F1449" s="11" t="s">
        <v>3331</v>
      </c>
      <c r="G1449" s="11" t="s">
        <v>3337</v>
      </c>
      <c r="H1449" s="93">
        <f t="shared" si="59"/>
        <v>3</v>
      </c>
      <c r="I1449" s="93"/>
      <c r="J1449" s="93">
        <v>0</v>
      </c>
      <c r="K1449" s="93">
        <v>0</v>
      </c>
      <c r="L1449" s="94">
        <v>73881</v>
      </c>
      <c r="M1449" s="95"/>
      <c r="N1449" s="96">
        <v>41995</v>
      </c>
      <c r="O1449" s="96">
        <v>41998</v>
      </c>
      <c r="P1449" s="87">
        <f t="shared" si="61"/>
        <v>42000</v>
      </c>
      <c r="Q1449" s="42">
        <f t="shared" si="60"/>
        <v>3</v>
      </c>
      <c r="R1449" s="11" t="s">
        <v>5037</v>
      </c>
      <c r="S1449" s="11"/>
      <c r="T1449" s="1" t="s">
        <v>3865</v>
      </c>
      <c r="U1449" s="1" t="s">
        <v>3865</v>
      </c>
      <c r="V1449" s="1" t="s">
        <v>3865</v>
      </c>
      <c r="W1449" s="1" t="s">
        <v>3866</v>
      </c>
      <c r="X1449" s="96">
        <v>42002</v>
      </c>
      <c r="Y1449" s="53" t="s">
        <v>3336</v>
      </c>
    </row>
    <row r="1450" spans="1:25">
      <c r="A1450" s="17">
        <v>1</v>
      </c>
      <c r="B1450" s="11" t="s">
        <v>1253</v>
      </c>
      <c r="C1450" s="11" t="s">
        <v>2979</v>
      </c>
      <c r="D1450" s="11">
        <v>13220101</v>
      </c>
      <c r="E1450" s="33">
        <v>3</v>
      </c>
      <c r="F1450" s="11" t="s">
        <v>3331</v>
      </c>
      <c r="G1450" s="11" t="s">
        <v>3332</v>
      </c>
      <c r="H1450" s="93">
        <f t="shared" si="59"/>
        <v>3</v>
      </c>
      <c r="I1450" s="93"/>
      <c r="J1450" s="93">
        <v>0</v>
      </c>
      <c r="K1450" s="93">
        <v>0</v>
      </c>
      <c r="L1450" s="94">
        <v>73881</v>
      </c>
      <c r="M1450" s="95"/>
      <c r="N1450" s="96">
        <v>41995</v>
      </c>
      <c r="O1450" s="96">
        <v>41996</v>
      </c>
      <c r="P1450" s="87">
        <f t="shared" si="61"/>
        <v>41998</v>
      </c>
      <c r="Q1450" s="42">
        <f t="shared" si="60"/>
        <v>5</v>
      </c>
      <c r="R1450" s="11" t="s">
        <v>5038</v>
      </c>
      <c r="S1450" s="11">
        <v>487</v>
      </c>
      <c r="T1450" s="11" t="s">
        <v>5039</v>
      </c>
      <c r="U1450" s="1" t="s">
        <v>3462</v>
      </c>
      <c r="V1450" s="8" t="s">
        <v>3533</v>
      </c>
      <c r="W1450" s="1" t="s">
        <v>3534</v>
      </c>
      <c r="X1450" s="96">
        <v>42002</v>
      </c>
      <c r="Y1450" s="53" t="s">
        <v>3336</v>
      </c>
    </row>
    <row r="1451" spans="1:25">
      <c r="A1451" s="17">
        <v>1</v>
      </c>
      <c r="B1451" s="11" t="s">
        <v>1254</v>
      </c>
      <c r="C1451" s="11" t="s">
        <v>2980</v>
      </c>
      <c r="D1451" s="11">
        <v>12907395</v>
      </c>
      <c r="E1451" s="33">
        <v>0</v>
      </c>
      <c r="F1451" s="11" t="s">
        <v>3331</v>
      </c>
      <c r="G1451" s="11" t="s">
        <v>3337</v>
      </c>
      <c r="H1451" s="93">
        <f t="shared" si="59"/>
        <v>3</v>
      </c>
      <c r="I1451" s="93"/>
      <c r="J1451" s="93">
        <v>0</v>
      </c>
      <c r="K1451" s="93">
        <v>0</v>
      </c>
      <c r="L1451" s="94">
        <v>73881</v>
      </c>
      <c r="M1451" s="95"/>
      <c r="N1451" s="96">
        <v>41995</v>
      </c>
      <c r="O1451" s="96">
        <v>41996</v>
      </c>
      <c r="P1451" s="87">
        <f t="shared" si="61"/>
        <v>41998</v>
      </c>
      <c r="Q1451" s="42">
        <f t="shared" si="60"/>
        <v>6</v>
      </c>
      <c r="R1451" s="11" t="s">
        <v>5040</v>
      </c>
      <c r="S1451" s="11">
        <v>2615</v>
      </c>
      <c r="T1451" s="11" t="s">
        <v>5041</v>
      </c>
      <c r="U1451" s="11" t="s">
        <v>3334</v>
      </c>
      <c r="V1451" s="11" t="s">
        <v>3377</v>
      </c>
      <c r="W1451" s="1" t="s">
        <v>3378</v>
      </c>
      <c r="X1451" s="96">
        <v>42003</v>
      </c>
      <c r="Y1451" s="53" t="s">
        <v>3336</v>
      </c>
    </row>
    <row r="1452" spans="1:25">
      <c r="A1452" s="17">
        <v>1</v>
      </c>
      <c r="B1452" s="13" t="s">
        <v>1255</v>
      </c>
      <c r="C1452" s="13" t="s">
        <v>2371</v>
      </c>
      <c r="D1452" s="13">
        <v>12290317</v>
      </c>
      <c r="E1452" s="35">
        <v>6</v>
      </c>
      <c r="F1452" s="13" t="s">
        <v>3331</v>
      </c>
      <c r="G1452" s="13" t="s">
        <v>3332</v>
      </c>
      <c r="H1452" s="105">
        <f t="shared" si="59"/>
        <v>3</v>
      </c>
      <c r="I1452" s="105"/>
      <c r="J1452" s="105">
        <v>0</v>
      </c>
      <c r="K1452" s="105">
        <v>0</v>
      </c>
      <c r="L1452" s="106">
        <v>73881</v>
      </c>
      <c r="M1452" s="8"/>
      <c r="N1452" s="107">
        <v>41995</v>
      </c>
      <c r="O1452" s="13"/>
      <c r="P1452" s="108">
        <f t="shared" si="61"/>
        <v>2</v>
      </c>
      <c r="Q1452" s="42">
        <f t="shared" si="60"/>
        <v>29954</v>
      </c>
      <c r="R1452" s="13" t="s">
        <v>4315</v>
      </c>
      <c r="S1452" s="13">
        <v>19927</v>
      </c>
      <c r="T1452" s="13" t="s">
        <v>3605</v>
      </c>
      <c r="U1452" s="13" t="s">
        <v>3334</v>
      </c>
      <c r="V1452" s="13" t="s">
        <v>3605</v>
      </c>
      <c r="W1452" s="13" t="s">
        <v>5042</v>
      </c>
      <c r="X1452" s="107">
        <v>41935</v>
      </c>
      <c r="Y1452" s="109" t="s">
        <v>3405</v>
      </c>
    </row>
    <row r="1453" spans="1:25">
      <c r="A1453" s="17">
        <v>1</v>
      </c>
      <c r="B1453" s="11" t="s">
        <v>1256</v>
      </c>
      <c r="C1453" s="11" t="s">
        <v>2981</v>
      </c>
      <c r="D1453" s="11">
        <v>6985281</v>
      </c>
      <c r="E1453" s="33">
        <v>5</v>
      </c>
      <c r="F1453" s="11" t="s">
        <v>3331</v>
      </c>
      <c r="G1453" s="11" t="s">
        <v>3337</v>
      </c>
      <c r="H1453" s="93">
        <f t="shared" si="59"/>
        <v>3</v>
      </c>
      <c r="I1453" s="93"/>
      <c r="J1453" s="93">
        <v>0</v>
      </c>
      <c r="K1453" s="93">
        <v>0</v>
      </c>
      <c r="L1453" s="94">
        <v>73881</v>
      </c>
      <c r="M1453" s="95"/>
      <c r="N1453" s="96">
        <v>41996</v>
      </c>
      <c r="O1453" s="96">
        <v>41997</v>
      </c>
      <c r="P1453" s="87">
        <f t="shared" si="61"/>
        <v>41999</v>
      </c>
      <c r="Q1453" s="42">
        <f t="shared" si="60"/>
        <v>5</v>
      </c>
      <c r="R1453" s="11" t="s">
        <v>5043</v>
      </c>
      <c r="S1453" s="11">
        <v>1608</v>
      </c>
      <c r="T1453" s="11" t="s">
        <v>3484</v>
      </c>
      <c r="U1453" s="11" t="s">
        <v>3334</v>
      </c>
      <c r="V1453" s="11" t="s">
        <v>3484</v>
      </c>
      <c r="W1453" s="11" t="s">
        <v>3335</v>
      </c>
      <c r="X1453" s="96">
        <v>42003</v>
      </c>
      <c r="Y1453" s="53" t="s">
        <v>3336</v>
      </c>
    </row>
    <row r="1454" spans="1:25">
      <c r="A1454" s="17">
        <v>1</v>
      </c>
      <c r="B1454" s="11" t="s">
        <v>1257</v>
      </c>
      <c r="C1454" s="11" t="s">
        <v>2982</v>
      </c>
      <c r="D1454" s="11">
        <v>15021285</v>
      </c>
      <c r="E1454" s="33">
        <v>5</v>
      </c>
      <c r="F1454" s="11" t="s">
        <v>3331</v>
      </c>
      <c r="G1454" s="11" t="s">
        <v>3332</v>
      </c>
      <c r="H1454" s="93">
        <f t="shared" si="59"/>
        <v>3</v>
      </c>
      <c r="I1454" s="93"/>
      <c r="J1454" s="93">
        <v>0</v>
      </c>
      <c r="K1454" s="93">
        <v>0</v>
      </c>
      <c r="L1454" s="94">
        <v>73881</v>
      </c>
      <c r="M1454" s="95"/>
      <c r="N1454" s="96">
        <v>41996</v>
      </c>
      <c r="O1454" s="96">
        <v>42003</v>
      </c>
      <c r="P1454" s="87">
        <f t="shared" si="61"/>
        <v>42005</v>
      </c>
      <c r="Q1454" s="42">
        <f t="shared" si="60"/>
        <v>5</v>
      </c>
      <c r="R1454" s="11" t="s">
        <v>5044</v>
      </c>
      <c r="S1454" s="11">
        <v>1122</v>
      </c>
      <c r="T1454" s="11" t="s">
        <v>5045</v>
      </c>
      <c r="U1454" s="11" t="s">
        <v>5045</v>
      </c>
      <c r="V1454" s="11" t="s">
        <v>5045</v>
      </c>
      <c r="W1454" s="11"/>
      <c r="X1454" s="96">
        <v>42009</v>
      </c>
      <c r="Y1454" s="53" t="s">
        <v>3336</v>
      </c>
    </row>
    <row r="1455" spans="1:25">
      <c r="A1455" s="17">
        <v>1</v>
      </c>
      <c r="B1455" s="11" t="s">
        <v>1258</v>
      </c>
      <c r="C1455" s="11" t="s">
        <v>2983</v>
      </c>
      <c r="D1455" s="11">
        <v>12487644</v>
      </c>
      <c r="E1455" s="33">
        <v>3</v>
      </c>
      <c r="F1455" s="11" t="s">
        <v>3331</v>
      </c>
      <c r="G1455" s="11" t="s">
        <v>3332</v>
      </c>
      <c r="H1455" s="93">
        <f t="shared" si="59"/>
        <v>3</v>
      </c>
      <c r="I1455" s="93"/>
      <c r="J1455" s="93">
        <v>0</v>
      </c>
      <c r="K1455" s="93">
        <v>0</v>
      </c>
      <c r="L1455" s="94">
        <v>73881</v>
      </c>
      <c r="M1455" s="95"/>
      <c r="N1455" s="96">
        <v>41996</v>
      </c>
      <c r="O1455" s="96">
        <v>42001</v>
      </c>
      <c r="P1455" s="87">
        <f t="shared" si="61"/>
        <v>42003</v>
      </c>
      <c r="Q1455" s="42">
        <f t="shared" si="60"/>
        <v>5</v>
      </c>
      <c r="R1455" s="11" t="s">
        <v>5046</v>
      </c>
      <c r="S1455" s="11">
        <v>5170</v>
      </c>
      <c r="T1455" s="11" t="s">
        <v>3863</v>
      </c>
      <c r="U1455" s="11" t="s">
        <v>3334</v>
      </c>
      <c r="V1455" s="11" t="s">
        <v>3863</v>
      </c>
      <c r="W1455" s="11"/>
      <c r="X1455" s="96">
        <v>42006</v>
      </c>
      <c r="Y1455" s="53" t="s">
        <v>3336</v>
      </c>
    </row>
    <row r="1456" spans="1:25">
      <c r="A1456" s="17">
        <v>1</v>
      </c>
      <c r="B1456" s="11" t="s">
        <v>1259</v>
      </c>
      <c r="C1456" s="11" t="s">
        <v>2984</v>
      </c>
      <c r="D1456" s="11">
        <v>10681871</v>
      </c>
      <c r="E1456" s="33">
        <v>1</v>
      </c>
      <c r="F1456" s="11" t="s">
        <v>3331</v>
      </c>
      <c r="G1456" s="11" t="s">
        <v>3381</v>
      </c>
      <c r="H1456" s="93">
        <v>5.04</v>
      </c>
      <c r="I1456" s="93"/>
      <c r="J1456" s="93">
        <v>0.6</v>
      </c>
      <c r="K1456" s="93">
        <v>0</v>
      </c>
      <c r="L1456" s="94">
        <v>372360</v>
      </c>
      <c r="M1456" s="110"/>
      <c r="N1456" s="96">
        <v>41996</v>
      </c>
      <c r="O1456" s="96">
        <v>42002</v>
      </c>
      <c r="P1456" s="87">
        <f t="shared" si="61"/>
        <v>42004</v>
      </c>
      <c r="Q1456" s="42">
        <f t="shared" si="60"/>
        <v>5</v>
      </c>
      <c r="R1456" s="11" t="s">
        <v>5047</v>
      </c>
      <c r="S1456" s="11"/>
      <c r="T1456" s="11" t="s">
        <v>5048</v>
      </c>
      <c r="U1456" s="11" t="s">
        <v>4070</v>
      </c>
      <c r="V1456" s="11" t="s">
        <v>5048</v>
      </c>
      <c r="W1456" s="11"/>
      <c r="X1456" s="96">
        <v>42006</v>
      </c>
      <c r="Y1456" s="53" t="s">
        <v>3336</v>
      </c>
    </row>
    <row r="1457" spans="1:25">
      <c r="A1457" s="17">
        <v>1</v>
      </c>
      <c r="B1457" s="11" t="s">
        <v>1260</v>
      </c>
      <c r="C1457" s="11" t="s">
        <v>2985</v>
      </c>
      <c r="D1457" s="11">
        <v>15367438</v>
      </c>
      <c r="E1457" s="33">
        <v>8</v>
      </c>
      <c r="F1457" s="11" t="s">
        <v>3331</v>
      </c>
      <c r="G1457" s="11" t="s">
        <v>3332</v>
      </c>
      <c r="H1457" s="93">
        <f t="shared" si="59"/>
        <v>3</v>
      </c>
      <c r="I1457" s="93"/>
      <c r="J1457" s="93">
        <v>0</v>
      </c>
      <c r="K1457" s="93">
        <v>0</v>
      </c>
      <c r="L1457" s="94">
        <v>73881</v>
      </c>
      <c r="M1457" s="111"/>
      <c r="N1457" s="96">
        <v>41996</v>
      </c>
      <c r="O1457" s="96">
        <v>41648</v>
      </c>
      <c r="P1457" s="87">
        <f t="shared" si="61"/>
        <v>41650</v>
      </c>
      <c r="Q1457" s="42">
        <f t="shared" si="60"/>
        <v>266</v>
      </c>
      <c r="R1457" s="11" t="s">
        <v>5049</v>
      </c>
      <c r="S1457" s="11">
        <v>3488</v>
      </c>
      <c r="T1457" s="11" t="s">
        <v>5050</v>
      </c>
      <c r="U1457" s="11" t="s">
        <v>5050</v>
      </c>
      <c r="V1457" s="11" t="s">
        <v>5050</v>
      </c>
      <c r="W1457" s="11"/>
      <c r="X1457" s="96">
        <v>42019</v>
      </c>
      <c r="Y1457" s="87" t="s">
        <v>3336</v>
      </c>
    </row>
    <row r="1458" spans="1:25">
      <c r="A1458" s="17">
        <v>1</v>
      </c>
      <c r="B1458" s="11" t="s">
        <v>1261</v>
      </c>
      <c r="C1458" s="11" t="s">
        <v>2986</v>
      </c>
      <c r="D1458" s="11">
        <v>12345533</v>
      </c>
      <c r="E1458" s="33">
        <v>9</v>
      </c>
      <c r="F1458" s="11" t="s">
        <v>3331</v>
      </c>
      <c r="G1458" s="11" t="s">
        <v>3332</v>
      </c>
      <c r="H1458" s="93">
        <f t="shared" si="59"/>
        <v>3</v>
      </c>
      <c r="I1458" s="93"/>
      <c r="J1458" s="93">
        <v>0</v>
      </c>
      <c r="K1458" s="93">
        <v>0</v>
      </c>
      <c r="L1458" s="94">
        <v>73881</v>
      </c>
      <c r="M1458" s="111"/>
      <c r="N1458" s="96">
        <v>41996</v>
      </c>
      <c r="O1458" s="96">
        <v>42002</v>
      </c>
      <c r="P1458" s="87">
        <f t="shared" si="61"/>
        <v>42004</v>
      </c>
      <c r="Q1458" s="42">
        <f t="shared" si="60"/>
        <v>2</v>
      </c>
      <c r="R1458" s="11" t="s">
        <v>5051</v>
      </c>
      <c r="S1458" s="11">
        <v>5034</v>
      </c>
      <c r="T1458" s="11" t="s">
        <v>5052</v>
      </c>
      <c r="U1458" s="11" t="s">
        <v>4070</v>
      </c>
      <c r="V1458" s="11" t="s">
        <v>4070</v>
      </c>
      <c r="W1458" s="11"/>
      <c r="X1458" s="96">
        <v>42003</v>
      </c>
      <c r="Y1458" s="53" t="s">
        <v>3336</v>
      </c>
    </row>
    <row r="1459" spans="1:25">
      <c r="A1459" s="17">
        <v>1</v>
      </c>
      <c r="B1459" s="11" t="s">
        <v>1262</v>
      </c>
      <c r="C1459" s="11" t="s">
        <v>2987</v>
      </c>
      <c r="D1459" s="11">
        <v>15829913</v>
      </c>
      <c r="E1459" s="33">
        <v>5</v>
      </c>
      <c r="F1459" s="11" t="s">
        <v>3331</v>
      </c>
      <c r="G1459" s="11" t="s">
        <v>3337</v>
      </c>
      <c r="H1459" s="93">
        <f t="shared" si="59"/>
        <v>3</v>
      </c>
      <c r="I1459" s="93"/>
      <c r="J1459" s="93">
        <v>0</v>
      </c>
      <c r="K1459" s="93">
        <v>0</v>
      </c>
      <c r="L1459" s="94">
        <v>73881</v>
      </c>
      <c r="M1459" s="111"/>
      <c r="N1459" s="96">
        <v>41997</v>
      </c>
      <c r="O1459" s="96">
        <v>42011</v>
      </c>
      <c r="P1459" s="87">
        <f t="shared" si="61"/>
        <v>42013</v>
      </c>
      <c r="Q1459" s="42">
        <f t="shared" si="60"/>
        <v>3</v>
      </c>
      <c r="R1459" s="11" t="s">
        <v>5053</v>
      </c>
      <c r="S1459" s="11">
        <v>733</v>
      </c>
      <c r="T1459" s="11" t="s">
        <v>3334</v>
      </c>
      <c r="U1459" s="11" t="s">
        <v>3334</v>
      </c>
      <c r="V1459" s="11" t="s">
        <v>3334</v>
      </c>
      <c r="W1459" s="11"/>
      <c r="X1459" s="96">
        <v>42013</v>
      </c>
      <c r="Y1459" s="53" t="s">
        <v>3336</v>
      </c>
    </row>
    <row r="1460" spans="1:25">
      <c r="A1460" s="17">
        <v>1</v>
      </c>
      <c r="B1460" s="11" t="s">
        <v>1263</v>
      </c>
      <c r="C1460" s="11" t="s">
        <v>2987</v>
      </c>
      <c r="D1460" s="11">
        <v>15829913</v>
      </c>
      <c r="E1460" s="33">
        <v>5</v>
      </c>
      <c r="F1460" s="11" t="s">
        <v>3331</v>
      </c>
      <c r="G1460" s="11" t="s">
        <v>3337</v>
      </c>
      <c r="H1460" s="93">
        <f t="shared" si="59"/>
        <v>3</v>
      </c>
      <c r="I1460" s="93"/>
      <c r="J1460" s="93">
        <v>0</v>
      </c>
      <c r="K1460" s="93">
        <v>0</v>
      </c>
      <c r="L1460" s="94">
        <v>73881</v>
      </c>
      <c r="M1460" s="111"/>
      <c r="N1460" s="96">
        <v>41997</v>
      </c>
      <c r="O1460" s="96">
        <v>42011</v>
      </c>
      <c r="P1460" s="87">
        <f t="shared" si="61"/>
        <v>42013</v>
      </c>
      <c r="Q1460" s="42">
        <f t="shared" si="60"/>
        <v>2</v>
      </c>
      <c r="R1460" s="11" t="s">
        <v>5054</v>
      </c>
      <c r="S1460" s="11">
        <v>733</v>
      </c>
      <c r="T1460" s="11" t="s">
        <v>3334</v>
      </c>
      <c r="U1460" s="11" t="s">
        <v>3334</v>
      </c>
      <c r="V1460" s="11" t="s">
        <v>3334</v>
      </c>
      <c r="W1460" s="11"/>
      <c r="X1460" s="96">
        <v>42012</v>
      </c>
      <c r="Y1460" s="53" t="s">
        <v>3336</v>
      </c>
    </row>
    <row r="1461" spans="1:25">
      <c r="A1461" s="17">
        <v>1</v>
      </c>
      <c r="B1461" s="11" t="s">
        <v>1264</v>
      </c>
      <c r="C1461" s="11" t="s">
        <v>2987</v>
      </c>
      <c r="D1461" s="11">
        <v>15829913</v>
      </c>
      <c r="E1461" s="33">
        <v>5</v>
      </c>
      <c r="F1461" s="11" t="s">
        <v>3331</v>
      </c>
      <c r="G1461" s="11" t="s">
        <v>3337</v>
      </c>
      <c r="H1461" s="93">
        <f t="shared" si="59"/>
        <v>3</v>
      </c>
      <c r="I1461" s="93"/>
      <c r="J1461" s="93">
        <v>0</v>
      </c>
      <c r="K1461" s="93">
        <v>0</v>
      </c>
      <c r="L1461" s="94">
        <v>73881</v>
      </c>
      <c r="M1461" s="111"/>
      <c r="N1461" s="96">
        <v>41997</v>
      </c>
      <c r="O1461" s="96">
        <v>42010</v>
      </c>
      <c r="P1461" s="87">
        <f t="shared" si="61"/>
        <v>42012</v>
      </c>
      <c r="Q1461" s="42">
        <f t="shared" si="60"/>
        <v>3</v>
      </c>
      <c r="R1461" s="11" t="s">
        <v>5055</v>
      </c>
      <c r="S1461" s="11">
        <v>4364</v>
      </c>
      <c r="T1461" s="11" t="s">
        <v>3334</v>
      </c>
      <c r="U1461" s="11" t="s">
        <v>3334</v>
      </c>
      <c r="V1461" s="11" t="s">
        <v>3334</v>
      </c>
      <c r="W1461" s="11"/>
      <c r="X1461" s="96">
        <v>42012</v>
      </c>
      <c r="Y1461" s="87" t="s">
        <v>3336</v>
      </c>
    </row>
    <row r="1462" spans="1:25">
      <c r="A1462" s="17">
        <v>1</v>
      </c>
      <c r="B1462" s="11" t="s">
        <v>1265</v>
      </c>
      <c r="C1462" s="11" t="s">
        <v>2988</v>
      </c>
      <c r="D1462" s="11">
        <v>7132554</v>
      </c>
      <c r="E1462" s="33">
        <v>7</v>
      </c>
      <c r="F1462" s="11" t="s">
        <v>3331</v>
      </c>
      <c r="G1462" s="11" t="s">
        <v>3332</v>
      </c>
      <c r="H1462" s="93">
        <f t="shared" si="59"/>
        <v>3</v>
      </c>
      <c r="I1462" s="93"/>
      <c r="J1462" s="93">
        <v>0</v>
      </c>
      <c r="K1462" s="93">
        <v>0</v>
      </c>
      <c r="L1462" s="94">
        <v>73881</v>
      </c>
      <c r="M1462" s="111"/>
      <c r="N1462" s="96">
        <v>41997</v>
      </c>
      <c r="O1462" s="96">
        <v>41999</v>
      </c>
      <c r="P1462" s="87">
        <f t="shared" si="61"/>
        <v>42001</v>
      </c>
      <c r="Q1462" s="42">
        <f t="shared" si="60"/>
        <v>2</v>
      </c>
      <c r="R1462" s="11" t="s">
        <v>5056</v>
      </c>
      <c r="S1462" s="11">
        <v>7401</v>
      </c>
      <c r="T1462" s="11" t="s">
        <v>4868</v>
      </c>
      <c r="U1462" s="8" t="s">
        <v>3349</v>
      </c>
      <c r="V1462" s="11" t="s">
        <v>3452</v>
      </c>
      <c r="W1462" s="1" t="s">
        <v>3378</v>
      </c>
      <c r="X1462" s="96">
        <v>42002</v>
      </c>
      <c r="Y1462" s="53" t="s">
        <v>3336</v>
      </c>
    </row>
    <row r="1463" spans="1:25">
      <c r="A1463" s="17">
        <v>1</v>
      </c>
      <c r="B1463" s="11" t="s">
        <v>1266</v>
      </c>
      <c r="C1463" s="11" t="s">
        <v>2989</v>
      </c>
      <c r="D1463" s="11">
        <v>15312868</v>
      </c>
      <c r="E1463" s="33">
        <v>5</v>
      </c>
      <c r="F1463" s="11" t="s">
        <v>3331</v>
      </c>
      <c r="G1463" s="11" t="s">
        <v>3332</v>
      </c>
      <c r="H1463" s="93">
        <f t="shared" si="59"/>
        <v>3</v>
      </c>
      <c r="I1463" s="93"/>
      <c r="J1463" s="93">
        <v>0</v>
      </c>
      <c r="K1463" s="93">
        <v>0</v>
      </c>
      <c r="L1463" s="94">
        <v>73881</v>
      </c>
      <c r="M1463" s="111"/>
      <c r="N1463" s="96">
        <v>41997</v>
      </c>
      <c r="O1463" s="96">
        <v>42002</v>
      </c>
      <c r="P1463" s="87">
        <f t="shared" si="61"/>
        <v>42004</v>
      </c>
      <c r="Q1463" s="42">
        <f t="shared" si="60"/>
        <v>3</v>
      </c>
      <c r="R1463" s="11" t="s">
        <v>5057</v>
      </c>
      <c r="S1463" s="11">
        <v>2801</v>
      </c>
      <c r="T1463" s="11" t="s">
        <v>3400</v>
      </c>
      <c r="U1463" s="11" t="s">
        <v>3334</v>
      </c>
      <c r="V1463" s="11" t="s">
        <v>3400</v>
      </c>
      <c r="W1463" s="1" t="s">
        <v>3355</v>
      </c>
      <c r="X1463" s="96">
        <v>42004</v>
      </c>
      <c r="Y1463" s="53" t="s">
        <v>3336</v>
      </c>
    </row>
    <row r="1464" spans="1:25">
      <c r="A1464" s="17">
        <v>1</v>
      </c>
      <c r="B1464" s="11" t="s">
        <v>1267</v>
      </c>
      <c r="C1464" s="11" t="s">
        <v>2990</v>
      </c>
      <c r="D1464" s="11">
        <v>13233561</v>
      </c>
      <c r="E1464" s="11">
        <v>3</v>
      </c>
      <c r="F1464" s="93" t="s">
        <v>3331</v>
      </c>
      <c r="G1464" s="94" t="s">
        <v>3332</v>
      </c>
      <c r="H1464" s="93">
        <f t="shared" ref="H1464:H1527" si="62">3+J1464</f>
        <v>3</v>
      </c>
      <c r="I1464" s="93"/>
      <c r="J1464" s="93">
        <v>0</v>
      </c>
      <c r="K1464" s="93">
        <v>0</v>
      </c>
      <c r="L1464" s="94">
        <v>73881</v>
      </c>
      <c r="M1464" s="111"/>
      <c r="N1464" s="96">
        <v>42002</v>
      </c>
      <c r="O1464" s="96">
        <v>42003</v>
      </c>
      <c r="P1464" s="87">
        <f t="shared" si="61"/>
        <v>42005</v>
      </c>
      <c r="Q1464" s="42">
        <f t="shared" si="60"/>
        <v>5</v>
      </c>
      <c r="R1464" s="11" t="s">
        <v>5058</v>
      </c>
      <c r="S1464" s="11">
        <v>10997</v>
      </c>
      <c r="T1464" s="53" t="s">
        <v>4555</v>
      </c>
      <c r="U1464" s="11" t="s">
        <v>3334</v>
      </c>
      <c r="V1464" s="11" t="s">
        <v>3358</v>
      </c>
      <c r="W1464" s="11" t="s">
        <v>3335</v>
      </c>
      <c r="X1464" s="96">
        <v>42009</v>
      </c>
      <c r="Y1464" s="53" t="s">
        <v>3336</v>
      </c>
    </row>
    <row r="1465" spans="1:25">
      <c r="A1465" s="17">
        <v>1</v>
      </c>
      <c r="B1465" s="11" t="s">
        <v>1268</v>
      </c>
      <c r="C1465" s="11" t="s">
        <v>2991</v>
      </c>
      <c r="D1465" s="11">
        <v>14167990</v>
      </c>
      <c r="E1465" s="11">
        <v>2</v>
      </c>
      <c r="F1465" s="93" t="s">
        <v>3331</v>
      </c>
      <c r="G1465" s="94" t="s">
        <v>3332</v>
      </c>
      <c r="H1465" s="93">
        <f t="shared" si="62"/>
        <v>3</v>
      </c>
      <c r="I1465" s="93"/>
      <c r="J1465" s="93">
        <v>0</v>
      </c>
      <c r="K1465" s="93">
        <v>0</v>
      </c>
      <c r="L1465" s="94">
        <v>73881</v>
      </c>
      <c r="M1465" s="111"/>
      <c r="N1465" s="96">
        <v>42002</v>
      </c>
      <c r="O1465" s="96">
        <v>42003</v>
      </c>
      <c r="P1465" s="87">
        <f t="shared" si="61"/>
        <v>42005</v>
      </c>
      <c r="Q1465" s="42">
        <f t="shared" si="60"/>
        <v>4</v>
      </c>
      <c r="R1465" s="11" t="s">
        <v>5059</v>
      </c>
      <c r="S1465" s="11">
        <v>3583</v>
      </c>
      <c r="T1465" s="53" t="s">
        <v>3400</v>
      </c>
      <c r="U1465" s="11" t="s">
        <v>3334</v>
      </c>
      <c r="V1465" s="11" t="s">
        <v>3400</v>
      </c>
      <c r="W1465" s="1" t="s">
        <v>3355</v>
      </c>
      <c r="X1465" s="96">
        <v>42006</v>
      </c>
      <c r="Y1465" s="53" t="s">
        <v>3336</v>
      </c>
    </row>
    <row r="1466" spans="1:25">
      <c r="A1466" s="17">
        <v>1</v>
      </c>
      <c r="B1466" s="11" t="s">
        <v>1269</v>
      </c>
      <c r="C1466" s="11" t="s">
        <v>2992</v>
      </c>
      <c r="D1466" s="11">
        <v>12891511</v>
      </c>
      <c r="E1466" s="11">
        <v>7</v>
      </c>
      <c r="F1466" s="93" t="s">
        <v>3331</v>
      </c>
      <c r="G1466" s="94" t="s">
        <v>3337</v>
      </c>
      <c r="H1466" s="93">
        <f t="shared" si="62"/>
        <v>3</v>
      </c>
      <c r="I1466" s="93"/>
      <c r="J1466" s="93">
        <v>0</v>
      </c>
      <c r="K1466" s="93">
        <v>0</v>
      </c>
      <c r="L1466" s="94">
        <v>73881</v>
      </c>
      <c r="M1466" s="111"/>
      <c r="N1466" s="96">
        <v>42002</v>
      </c>
      <c r="O1466" s="96">
        <v>42002</v>
      </c>
      <c r="P1466" s="87">
        <f t="shared" si="61"/>
        <v>42004</v>
      </c>
      <c r="Q1466" s="42">
        <f t="shared" si="60"/>
        <v>2</v>
      </c>
      <c r="R1466" s="11" t="s">
        <v>5060</v>
      </c>
      <c r="S1466" s="11">
        <v>1899</v>
      </c>
      <c r="T1466" s="53" t="s">
        <v>3377</v>
      </c>
      <c r="U1466" s="11" t="s">
        <v>3334</v>
      </c>
      <c r="V1466" s="11" t="s">
        <v>3377</v>
      </c>
      <c r="W1466" s="1" t="s">
        <v>3378</v>
      </c>
      <c r="X1466" s="96">
        <v>42003</v>
      </c>
      <c r="Y1466" s="53" t="s">
        <v>3336</v>
      </c>
    </row>
    <row r="1467" spans="1:25">
      <c r="A1467" s="17">
        <v>1</v>
      </c>
      <c r="B1467" s="11" t="s">
        <v>1270</v>
      </c>
      <c r="C1467" s="11" t="s">
        <v>2993</v>
      </c>
      <c r="D1467" s="11">
        <v>4667635</v>
      </c>
      <c r="E1467" s="11">
        <v>1</v>
      </c>
      <c r="F1467" s="93" t="s">
        <v>3331</v>
      </c>
      <c r="G1467" s="94" t="s">
        <v>3337</v>
      </c>
      <c r="H1467" s="93">
        <f t="shared" si="62"/>
        <v>3</v>
      </c>
      <c r="I1467" s="93"/>
      <c r="J1467" s="93">
        <v>0</v>
      </c>
      <c r="K1467" s="93">
        <v>0</v>
      </c>
      <c r="L1467" s="94">
        <v>73881</v>
      </c>
      <c r="M1467" s="111"/>
      <c r="N1467" s="96">
        <v>42002</v>
      </c>
      <c r="O1467" s="96">
        <v>42003</v>
      </c>
      <c r="P1467" s="87">
        <f t="shared" si="61"/>
        <v>42005</v>
      </c>
      <c r="Q1467" s="42">
        <f t="shared" si="60"/>
        <v>6</v>
      </c>
      <c r="R1467" s="11" t="s">
        <v>5061</v>
      </c>
      <c r="S1467" s="11">
        <v>2501</v>
      </c>
      <c r="T1467" s="53" t="s">
        <v>3358</v>
      </c>
      <c r="U1467" s="11" t="s">
        <v>3334</v>
      </c>
      <c r="V1467" s="11" t="s">
        <v>3358</v>
      </c>
      <c r="W1467" s="11" t="s">
        <v>3335</v>
      </c>
      <c r="X1467" s="96">
        <v>42010</v>
      </c>
      <c r="Y1467" s="53" t="s">
        <v>3336</v>
      </c>
    </row>
    <row r="1468" spans="1:25">
      <c r="A1468" s="17">
        <v>1</v>
      </c>
      <c r="B1468" s="11" t="s">
        <v>1271</v>
      </c>
      <c r="C1468" s="11" t="s">
        <v>2994</v>
      </c>
      <c r="D1468" s="11">
        <v>14479029</v>
      </c>
      <c r="E1468" s="11">
        <v>4</v>
      </c>
      <c r="F1468" s="93" t="s">
        <v>3331</v>
      </c>
      <c r="G1468" s="94" t="s">
        <v>3337</v>
      </c>
      <c r="H1468" s="93">
        <f t="shared" si="62"/>
        <v>3</v>
      </c>
      <c r="I1468" s="93"/>
      <c r="J1468" s="93">
        <v>0</v>
      </c>
      <c r="K1468" s="93">
        <v>0</v>
      </c>
      <c r="L1468" s="94">
        <v>73853</v>
      </c>
      <c r="M1468" s="111"/>
      <c r="N1468" s="96">
        <v>42016</v>
      </c>
      <c r="O1468" s="96">
        <v>42016</v>
      </c>
      <c r="P1468" s="87">
        <v>42016</v>
      </c>
      <c r="Q1468" s="42">
        <f t="shared" si="60"/>
        <v>4</v>
      </c>
      <c r="R1468" s="11" t="s">
        <v>5062</v>
      </c>
      <c r="S1468" s="11">
        <v>2646</v>
      </c>
      <c r="T1468" s="53" t="s">
        <v>3484</v>
      </c>
      <c r="U1468" s="11" t="s">
        <v>3334</v>
      </c>
      <c r="V1468" s="11" t="s">
        <v>3484</v>
      </c>
      <c r="W1468" s="11" t="s">
        <v>3335</v>
      </c>
      <c r="X1468" s="96">
        <v>42019</v>
      </c>
      <c r="Y1468" s="53" t="s">
        <v>3336</v>
      </c>
    </row>
    <row r="1469" spans="1:25">
      <c r="A1469" s="17">
        <v>1</v>
      </c>
      <c r="B1469" s="11" t="s">
        <v>1272</v>
      </c>
      <c r="C1469" s="11" t="s">
        <v>2995</v>
      </c>
      <c r="D1469" s="11">
        <v>12442595</v>
      </c>
      <c r="E1469" s="11">
        <v>6</v>
      </c>
      <c r="F1469" s="93" t="s">
        <v>3331</v>
      </c>
      <c r="G1469" s="94" t="s">
        <v>3332</v>
      </c>
      <c r="H1469" s="93">
        <f t="shared" si="62"/>
        <v>3</v>
      </c>
      <c r="I1469" s="93"/>
      <c r="J1469" s="93">
        <v>0</v>
      </c>
      <c r="K1469" s="93">
        <v>0</v>
      </c>
      <c r="L1469" s="94">
        <v>73881</v>
      </c>
      <c r="M1469" s="111"/>
      <c r="N1469" s="96">
        <v>42003</v>
      </c>
      <c r="O1469" s="96">
        <v>42003</v>
      </c>
      <c r="P1469" s="87">
        <f t="shared" ref="P1469:P1500" si="63">O1469+2</f>
        <v>42005</v>
      </c>
      <c r="Q1469" s="42">
        <f t="shared" si="60"/>
        <v>2</v>
      </c>
      <c r="R1469" s="11" t="s">
        <v>5063</v>
      </c>
      <c r="S1469" s="11">
        <v>129</v>
      </c>
      <c r="T1469" s="53" t="s">
        <v>3751</v>
      </c>
      <c r="U1469" s="11" t="s">
        <v>3751</v>
      </c>
      <c r="V1469" s="11" t="s">
        <v>5064</v>
      </c>
      <c r="W1469" s="1" t="s">
        <v>4310</v>
      </c>
      <c r="X1469" s="96">
        <v>42004</v>
      </c>
      <c r="Y1469" s="53" t="s">
        <v>3336</v>
      </c>
    </row>
    <row r="1470" spans="1:25">
      <c r="A1470" s="17">
        <v>1</v>
      </c>
      <c r="B1470" s="11" t="s">
        <v>1273</v>
      </c>
      <c r="C1470" s="11" t="s">
        <v>2996</v>
      </c>
      <c r="D1470" s="11">
        <v>15051786</v>
      </c>
      <c r="E1470" s="11">
        <v>9</v>
      </c>
      <c r="F1470" s="93" t="s">
        <v>3331</v>
      </c>
      <c r="G1470" s="94" t="s">
        <v>3332</v>
      </c>
      <c r="H1470" s="93">
        <f t="shared" si="62"/>
        <v>3</v>
      </c>
      <c r="I1470" s="93"/>
      <c r="J1470" s="93">
        <v>0</v>
      </c>
      <c r="K1470" s="93">
        <v>0</v>
      </c>
      <c r="L1470" s="94">
        <v>73881</v>
      </c>
      <c r="M1470" s="111"/>
      <c r="N1470" s="96">
        <v>41999</v>
      </c>
      <c r="O1470" s="96">
        <v>41996</v>
      </c>
      <c r="P1470" s="87">
        <f t="shared" si="63"/>
        <v>41998</v>
      </c>
      <c r="Q1470" s="42">
        <f t="shared" si="60"/>
        <v>6</v>
      </c>
      <c r="R1470" s="11" t="s">
        <v>5065</v>
      </c>
      <c r="S1470" s="11">
        <v>2401</v>
      </c>
      <c r="T1470" s="53" t="s">
        <v>4523</v>
      </c>
      <c r="U1470" s="11" t="s">
        <v>3992</v>
      </c>
      <c r="V1470" s="11" t="s">
        <v>3992</v>
      </c>
      <c r="W1470" s="1" t="s">
        <v>3993</v>
      </c>
      <c r="X1470" s="96">
        <v>42003</v>
      </c>
      <c r="Y1470" s="53" t="s">
        <v>3336</v>
      </c>
    </row>
    <row r="1471" spans="1:25">
      <c r="A1471" s="17">
        <v>1</v>
      </c>
      <c r="B1471" s="11" t="s">
        <v>1274</v>
      </c>
      <c r="C1471" s="11" t="s">
        <v>2997</v>
      </c>
      <c r="D1471" s="11">
        <v>9796367</v>
      </c>
      <c r="E1471" s="11">
        <v>3</v>
      </c>
      <c r="F1471" s="93" t="s">
        <v>3331</v>
      </c>
      <c r="G1471" s="94" t="s">
        <v>3337</v>
      </c>
      <c r="H1471" s="93">
        <f t="shared" si="62"/>
        <v>3</v>
      </c>
      <c r="I1471" s="93"/>
      <c r="J1471" s="93">
        <v>0</v>
      </c>
      <c r="K1471" s="93">
        <v>0</v>
      </c>
      <c r="L1471" s="94">
        <v>73881</v>
      </c>
      <c r="M1471" s="111"/>
      <c r="N1471" s="96">
        <v>42003</v>
      </c>
      <c r="O1471" s="96">
        <v>42009</v>
      </c>
      <c r="P1471" s="87">
        <f t="shared" si="63"/>
        <v>42011</v>
      </c>
      <c r="Q1471" s="42">
        <f t="shared" si="60"/>
        <v>4</v>
      </c>
      <c r="R1471" s="11" t="s">
        <v>5066</v>
      </c>
      <c r="S1471" s="11">
        <v>2829</v>
      </c>
      <c r="T1471" s="53" t="s">
        <v>3484</v>
      </c>
      <c r="U1471" s="11" t="s">
        <v>3334</v>
      </c>
      <c r="V1471" s="11" t="s">
        <v>3484</v>
      </c>
      <c r="W1471" s="11" t="s">
        <v>3335</v>
      </c>
      <c r="X1471" s="96">
        <v>42012</v>
      </c>
      <c r="Y1471" s="53" t="s">
        <v>3336</v>
      </c>
    </row>
    <row r="1472" spans="1:25">
      <c r="A1472" s="17">
        <v>1</v>
      </c>
      <c r="B1472" s="11" t="s">
        <v>1275</v>
      </c>
      <c r="C1472" s="11" t="s">
        <v>2998</v>
      </c>
      <c r="D1472" s="11">
        <v>8000574</v>
      </c>
      <c r="E1472" s="11">
        <v>1</v>
      </c>
      <c r="F1472" s="93" t="s">
        <v>3331</v>
      </c>
      <c r="G1472" s="94" t="s">
        <v>3332</v>
      </c>
      <c r="H1472" s="93">
        <f t="shared" si="62"/>
        <v>3</v>
      </c>
      <c r="I1472" s="93"/>
      <c r="J1472" s="93">
        <v>0</v>
      </c>
      <c r="K1472" s="93">
        <v>0</v>
      </c>
      <c r="L1472" s="94">
        <v>73881</v>
      </c>
      <c r="M1472" s="111"/>
      <c r="N1472" s="96">
        <v>42003</v>
      </c>
      <c r="O1472" s="96">
        <v>42006</v>
      </c>
      <c r="P1472" s="87">
        <f t="shared" si="63"/>
        <v>42008</v>
      </c>
      <c r="Q1472" s="42">
        <f t="shared" si="60"/>
        <v>2</v>
      </c>
      <c r="R1472" s="11" t="s">
        <v>5067</v>
      </c>
      <c r="S1472" s="11">
        <v>5870</v>
      </c>
      <c r="T1472" s="53" t="s">
        <v>3358</v>
      </c>
      <c r="U1472" s="11" t="s">
        <v>3334</v>
      </c>
      <c r="V1472" s="11" t="s">
        <v>3358</v>
      </c>
      <c r="W1472" s="11" t="s">
        <v>3335</v>
      </c>
      <c r="X1472" s="96">
        <v>42009</v>
      </c>
      <c r="Y1472" s="53" t="s">
        <v>3336</v>
      </c>
    </row>
    <row r="1473" spans="1:25">
      <c r="A1473" s="17">
        <v>1</v>
      </c>
      <c r="B1473" s="11" t="s">
        <v>1276</v>
      </c>
      <c r="C1473" s="11" t="s">
        <v>2999</v>
      </c>
      <c r="D1473" s="11">
        <v>7652838</v>
      </c>
      <c r="E1473" s="11">
        <v>1</v>
      </c>
      <c r="F1473" s="93" t="s">
        <v>3331</v>
      </c>
      <c r="G1473" s="94" t="s">
        <v>3332</v>
      </c>
      <c r="H1473" s="93">
        <f t="shared" si="62"/>
        <v>3</v>
      </c>
      <c r="I1473" s="93"/>
      <c r="J1473" s="93">
        <v>0</v>
      </c>
      <c r="K1473" s="93">
        <v>0</v>
      </c>
      <c r="L1473" s="94">
        <v>73881</v>
      </c>
      <c r="M1473" s="111"/>
      <c r="N1473" s="96">
        <v>42006</v>
      </c>
      <c r="O1473" s="96">
        <v>42011</v>
      </c>
      <c r="P1473" s="87">
        <f t="shared" si="63"/>
        <v>42013</v>
      </c>
      <c r="Q1473" s="42">
        <f t="shared" si="60"/>
        <v>7</v>
      </c>
      <c r="R1473" s="11" t="s">
        <v>5068</v>
      </c>
      <c r="S1473" s="11">
        <v>3542</v>
      </c>
      <c r="T1473" s="53" t="s">
        <v>4534</v>
      </c>
      <c r="U1473" s="11" t="s">
        <v>4534</v>
      </c>
      <c r="V1473" s="11" t="s">
        <v>4534</v>
      </c>
      <c r="W1473" s="11"/>
      <c r="X1473" s="96">
        <v>42019</v>
      </c>
      <c r="Y1473" s="53" t="s">
        <v>3336</v>
      </c>
    </row>
    <row r="1474" spans="1:25">
      <c r="A1474" s="17">
        <v>1</v>
      </c>
      <c r="B1474" s="11" t="s">
        <v>1277</v>
      </c>
      <c r="C1474" s="11" t="s">
        <v>3000</v>
      </c>
      <c r="D1474" s="11">
        <v>9387238</v>
      </c>
      <c r="E1474" s="11" t="s">
        <v>3319</v>
      </c>
      <c r="F1474" s="93" t="s">
        <v>3331</v>
      </c>
      <c r="G1474" s="94" t="s">
        <v>3332</v>
      </c>
      <c r="H1474" s="93">
        <f t="shared" si="62"/>
        <v>3</v>
      </c>
      <c r="I1474" s="93"/>
      <c r="J1474" s="93">
        <v>0</v>
      </c>
      <c r="K1474" s="93">
        <v>0</v>
      </c>
      <c r="L1474" s="94">
        <v>73881</v>
      </c>
      <c r="M1474" s="111"/>
      <c r="N1474" s="96">
        <v>42006</v>
      </c>
      <c r="O1474" s="96">
        <v>42009</v>
      </c>
      <c r="P1474" s="87">
        <f t="shared" si="63"/>
        <v>42011</v>
      </c>
      <c r="Q1474" s="42">
        <f t="shared" si="60"/>
        <v>7</v>
      </c>
      <c r="R1474" s="11" t="s">
        <v>5069</v>
      </c>
      <c r="S1474" s="11">
        <v>3765</v>
      </c>
      <c r="T1474" s="53" t="s">
        <v>3390</v>
      </c>
      <c r="U1474" s="11" t="s">
        <v>3334</v>
      </c>
      <c r="V1474" s="11" t="s">
        <v>3390</v>
      </c>
      <c r="W1474" s="11" t="s">
        <v>4437</v>
      </c>
      <c r="X1474" s="96">
        <v>42017</v>
      </c>
      <c r="Y1474" s="53" t="s">
        <v>3336</v>
      </c>
    </row>
    <row r="1475" spans="1:25">
      <c r="A1475" s="17">
        <v>1</v>
      </c>
      <c r="B1475" s="11" t="s">
        <v>1278</v>
      </c>
      <c r="C1475" s="11" t="s">
        <v>3000</v>
      </c>
      <c r="D1475" s="11">
        <v>9387238</v>
      </c>
      <c r="E1475" s="11" t="s">
        <v>3319</v>
      </c>
      <c r="F1475" s="93" t="s">
        <v>3331</v>
      </c>
      <c r="G1475" s="94" t="s">
        <v>3332</v>
      </c>
      <c r="H1475" s="93">
        <f t="shared" si="62"/>
        <v>3</v>
      </c>
      <c r="I1475" s="93"/>
      <c r="J1475" s="93">
        <v>0</v>
      </c>
      <c r="K1475" s="93">
        <v>0</v>
      </c>
      <c r="L1475" s="94">
        <v>73881</v>
      </c>
      <c r="M1475" s="111"/>
      <c r="N1475" s="96">
        <v>42006</v>
      </c>
      <c r="O1475" s="96">
        <v>42009</v>
      </c>
      <c r="P1475" s="87">
        <f t="shared" si="63"/>
        <v>42011</v>
      </c>
      <c r="Q1475" s="42">
        <f t="shared" si="60"/>
        <v>3</v>
      </c>
      <c r="R1475" s="11" t="s">
        <v>5070</v>
      </c>
      <c r="S1475" s="11">
        <v>1710</v>
      </c>
      <c r="T1475" s="53" t="s">
        <v>5071</v>
      </c>
      <c r="U1475" s="11" t="s">
        <v>3334</v>
      </c>
      <c r="V1475" s="11" t="s">
        <v>3576</v>
      </c>
      <c r="W1475" s="11"/>
      <c r="X1475" s="96">
        <v>42011</v>
      </c>
      <c r="Y1475" s="53" t="s">
        <v>3336</v>
      </c>
    </row>
    <row r="1476" spans="1:25">
      <c r="A1476" s="17">
        <v>1</v>
      </c>
      <c r="B1476" s="11" t="s">
        <v>1279</v>
      </c>
      <c r="C1476" s="11" t="s">
        <v>3001</v>
      </c>
      <c r="D1476" s="11">
        <v>8867945</v>
      </c>
      <c r="E1476" s="11">
        <v>8</v>
      </c>
      <c r="F1476" s="93" t="s">
        <v>3331</v>
      </c>
      <c r="G1476" s="94" t="s">
        <v>3332</v>
      </c>
      <c r="H1476" s="93">
        <f t="shared" si="62"/>
        <v>3</v>
      </c>
      <c r="I1476" s="93"/>
      <c r="J1476" s="93">
        <v>0</v>
      </c>
      <c r="K1476" s="93">
        <v>0</v>
      </c>
      <c r="L1476" s="94">
        <f>24627*H1476</f>
        <v>73881</v>
      </c>
      <c r="M1476" s="111"/>
      <c r="N1476" s="96">
        <v>42006</v>
      </c>
      <c r="O1476" s="96">
        <v>42010</v>
      </c>
      <c r="P1476" s="87">
        <f t="shared" si="63"/>
        <v>42012</v>
      </c>
      <c r="Q1476" s="42">
        <f t="shared" si="60"/>
        <v>-4</v>
      </c>
      <c r="R1476" s="11" t="s">
        <v>5072</v>
      </c>
      <c r="S1476" s="11">
        <v>434</v>
      </c>
      <c r="T1476" s="53" t="s">
        <v>3400</v>
      </c>
      <c r="U1476" s="11" t="s">
        <v>3334</v>
      </c>
      <c r="V1476" s="11" t="s">
        <v>3400</v>
      </c>
      <c r="W1476" s="11"/>
      <c r="X1476" s="96">
        <v>42005</v>
      </c>
      <c r="Y1476" s="53" t="s">
        <v>3336</v>
      </c>
    </row>
    <row r="1477" spans="1:25">
      <c r="A1477" s="17">
        <v>1</v>
      </c>
      <c r="B1477" s="11" t="s">
        <v>1280</v>
      </c>
      <c r="C1477" s="11" t="s">
        <v>3002</v>
      </c>
      <c r="D1477" s="11">
        <v>8235057</v>
      </c>
      <c r="E1477" s="11">
        <v>8</v>
      </c>
      <c r="F1477" s="93" t="s">
        <v>3331</v>
      </c>
      <c r="G1477" s="94" t="s">
        <v>3332</v>
      </c>
      <c r="H1477" s="93">
        <f t="shared" si="62"/>
        <v>3</v>
      </c>
      <c r="I1477" s="93"/>
      <c r="J1477" s="93">
        <v>0</v>
      </c>
      <c r="K1477" s="93">
        <v>0</v>
      </c>
      <c r="L1477" s="94">
        <v>73881</v>
      </c>
      <c r="M1477" s="111"/>
      <c r="N1477" s="96">
        <v>42006</v>
      </c>
      <c r="O1477" s="96">
        <v>42009</v>
      </c>
      <c r="P1477" s="87">
        <f t="shared" si="63"/>
        <v>42011</v>
      </c>
      <c r="Q1477" s="42">
        <f t="shared" si="60"/>
        <v>9</v>
      </c>
      <c r="R1477" s="11" t="s">
        <v>5073</v>
      </c>
      <c r="S1477" s="11">
        <v>20</v>
      </c>
      <c r="T1477" s="53" t="s">
        <v>4175</v>
      </c>
      <c r="U1477" s="11" t="s">
        <v>4175</v>
      </c>
      <c r="V1477" s="11" t="s">
        <v>4175</v>
      </c>
      <c r="W1477" s="11"/>
      <c r="X1477" s="96">
        <v>42019</v>
      </c>
      <c r="Y1477" s="53" t="s">
        <v>3336</v>
      </c>
    </row>
    <row r="1478" spans="1:25">
      <c r="A1478" s="17">
        <v>1</v>
      </c>
      <c r="B1478" s="11" t="s">
        <v>1281</v>
      </c>
      <c r="C1478" s="11" t="s">
        <v>3003</v>
      </c>
      <c r="D1478" s="11">
        <v>12631966</v>
      </c>
      <c r="E1478" s="11">
        <v>5</v>
      </c>
      <c r="F1478" s="93" t="s">
        <v>3331</v>
      </c>
      <c r="G1478" s="94" t="s">
        <v>3337</v>
      </c>
      <c r="H1478" s="93">
        <f t="shared" si="62"/>
        <v>3</v>
      </c>
      <c r="I1478" s="93"/>
      <c r="J1478" s="93">
        <v>0</v>
      </c>
      <c r="K1478" s="93">
        <v>0</v>
      </c>
      <c r="L1478" s="94">
        <v>73881</v>
      </c>
      <c r="M1478" s="111"/>
      <c r="N1478" s="96">
        <v>42006</v>
      </c>
      <c r="O1478" s="96">
        <v>42010</v>
      </c>
      <c r="P1478" s="87">
        <f t="shared" si="63"/>
        <v>42012</v>
      </c>
      <c r="Q1478" s="42">
        <f t="shared" si="60"/>
        <v>5</v>
      </c>
      <c r="R1478" s="11" t="s">
        <v>5074</v>
      </c>
      <c r="S1478" s="11">
        <v>642</v>
      </c>
      <c r="T1478" s="53" t="s">
        <v>3353</v>
      </c>
      <c r="U1478" s="11" t="s">
        <v>3334</v>
      </c>
      <c r="V1478" s="11" t="s">
        <v>3353</v>
      </c>
      <c r="W1478" s="11"/>
      <c r="X1478" s="96">
        <v>42016</v>
      </c>
      <c r="Y1478" s="53" t="s">
        <v>3336</v>
      </c>
    </row>
    <row r="1479" spans="1:25">
      <c r="A1479" s="17">
        <v>1</v>
      </c>
      <c r="B1479" s="11" t="s">
        <v>1282</v>
      </c>
      <c r="C1479" s="11" t="s">
        <v>3004</v>
      </c>
      <c r="D1479" s="11">
        <v>10810577</v>
      </c>
      <c r="E1479" s="33">
        <v>1</v>
      </c>
      <c r="F1479" s="11" t="s">
        <v>3331</v>
      </c>
      <c r="G1479" s="11" t="s">
        <v>3337</v>
      </c>
      <c r="H1479" s="93">
        <f t="shared" si="62"/>
        <v>3</v>
      </c>
      <c r="I1479" s="93"/>
      <c r="J1479" s="93">
        <v>0</v>
      </c>
      <c r="K1479" s="93">
        <v>0</v>
      </c>
      <c r="L1479" s="94">
        <v>73881</v>
      </c>
      <c r="M1479" s="112"/>
      <c r="N1479" s="96">
        <v>42011</v>
      </c>
      <c r="O1479" s="96">
        <v>42011</v>
      </c>
      <c r="P1479" s="87">
        <f t="shared" si="63"/>
        <v>42013</v>
      </c>
      <c r="Q1479" s="42">
        <f t="shared" si="60"/>
        <v>4</v>
      </c>
      <c r="R1479" s="11" t="s">
        <v>5075</v>
      </c>
      <c r="S1479" s="11">
        <v>4717</v>
      </c>
      <c r="T1479" s="11" t="s">
        <v>3358</v>
      </c>
      <c r="U1479" s="11" t="s">
        <v>3334</v>
      </c>
      <c r="V1479" s="11" t="s">
        <v>3358</v>
      </c>
      <c r="W1479" s="11" t="s">
        <v>3335</v>
      </c>
      <c r="X1479" s="96">
        <v>42016</v>
      </c>
      <c r="Y1479" s="53" t="s">
        <v>3336</v>
      </c>
    </row>
    <row r="1480" spans="1:25">
      <c r="A1480" s="17">
        <v>1</v>
      </c>
      <c r="B1480" s="11" t="s">
        <v>1283</v>
      </c>
      <c r="C1480" s="11" t="s">
        <v>3005</v>
      </c>
      <c r="D1480" s="11">
        <v>15442666</v>
      </c>
      <c r="E1480" s="33">
        <v>3</v>
      </c>
      <c r="F1480" s="11" t="s">
        <v>3331</v>
      </c>
      <c r="G1480" s="11" t="s">
        <v>3337</v>
      </c>
      <c r="H1480" s="93">
        <f t="shared" si="62"/>
        <v>3</v>
      </c>
      <c r="I1480" s="93"/>
      <c r="J1480" s="93">
        <v>0</v>
      </c>
      <c r="K1480" s="93">
        <v>0</v>
      </c>
      <c r="L1480" s="94">
        <v>73834</v>
      </c>
      <c r="M1480" s="112"/>
      <c r="N1480" s="96">
        <v>42010</v>
      </c>
      <c r="O1480" s="96">
        <v>42018</v>
      </c>
      <c r="P1480" s="87">
        <f t="shared" si="63"/>
        <v>42020</v>
      </c>
      <c r="Q1480" s="42">
        <f t="shared" si="60"/>
        <v>4</v>
      </c>
      <c r="R1480" s="11" t="s">
        <v>5076</v>
      </c>
      <c r="S1480" s="11">
        <v>505</v>
      </c>
      <c r="T1480" s="11" t="s">
        <v>5041</v>
      </c>
      <c r="U1480" s="11" t="s">
        <v>3334</v>
      </c>
      <c r="V1480" s="11" t="s">
        <v>3377</v>
      </c>
      <c r="W1480" s="11" t="s">
        <v>4437</v>
      </c>
      <c r="X1480" s="96">
        <v>42023</v>
      </c>
      <c r="Y1480" s="53" t="s">
        <v>3336</v>
      </c>
    </row>
    <row r="1481" spans="1:25">
      <c r="A1481" s="17">
        <v>1</v>
      </c>
      <c r="B1481" s="11" t="s">
        <v>1284</v>
      </c>
      <c r="C1481" s="11" t="s">
        <v>3006</v>
      </c>
      <c r="D1481" s="11">
        <v>15706990</v>
      </c>
      <c r="E1481" s="33" t="s">
        <v>3319</v>
      </c>
      <c r="F1481" s="11" t="s">
        <v>3331</v>
      </c>
      <c r="G1481" s="11" t="s">
        <v>3332</v>
      </c>
      <c r="H1481" s="93">
        <f t="shared" si="62"/>
        <v>3</v>
      </c>
      <c r="I1481" s="93"/>
      <c r="J1481" s="93">
        <v>0</v>
      </c>
      <c r="K1481" s="93">
        <v>0</v>
      </c>
      <c r="L1481" s="94">
        <v>73881</v>
      </c>
      <c r="M1481" s="112"/>
      <c r="N1481" s="96">
        <v>42010</v>
      </c>
      <c r="O1481" s="96">
        <v>42012</v>
      </c>
      <c r="P1481" s="87">
        <f t="shared" si="63"/>
        <v>42014</v>
      </c>
      <c r="Q1481" s="42">
        <f t="shared" si="60"/>
        <v>4</v>
      </c>
      <c r="R1481" s="11" t="s">
        <v>5077</v>
      </c>
      <c r="S1481" s="11">
        <v>3394</v>
      </c>
      <c r="T1481" s="11" t="s">
        <v>3400</v>
      </c>
      <c r="U1481" s="11" t="s">
        <v>3334</v>
      </c>
      <c r="V1481" s="11" t="s">
        <v>3400</v>
      </c>
      <c r="W1481" s="11"/>
      <c r="X1481" s="96">
        <v>42017</v>
      </c>
      <c r="Y1481" s="53" t="s">
        <v>3336</v>
      </c>
    </row>
    <row r="1482" spans="1:25">
      <c r="A1482" s="17">
        <v>1</v>
      </c>
      <c r="B1482" s="11" t="s">
        <v>1285</v>
      </c>
      <c r="C1482" s="11" t="s">
        <v>3007</v>
      </c>
      <c r="D1482" s="11">
        <v>16819271</v>
      </c>
      <c r="E1482" s="33">
        <v>1</v>
      </c>
      <c r="F1482" s="11" t="s">
        <v>3331</v>
      </c>
      <c r="G1482" s="11" t="s">
        <v>3337</v>
      </c>
      <c r="H1482" s="93">
        <f t="shared" si="62"/>
        <v>3</v>
      </c>
      <c r="I1482" s="93"/>
      <c r="J1482" s="93">
        <v>0</v>
      </c>
      <c r="K1482" s="93">
        <v>0</v>
      </c>
      <c r="L1482" s="94">
        <v>73881</v>
      </c>
      <c r="M1482" s="112"/>
      <c r="N1482" s="96">
        <v>42010</v>
      </c>
      <c r="O1482" s="96">
        <v>42011</v>
      </c>
      <c r="P1482" s="87">
        <f t="shared" si="63"/>
        <v>42013</v>
      </c>
      <c r="Q1482" s="42">
        <f t="shared" si="60"/>
        <v>4</v>
      </c>
      <c r="R1482" s="11" t="s">
        <v>5078</v>
      </c>
      <c r="S1482" s="11">
        <v>8853</v>
      </c>
      <c r="T1482" s="11" t="s">
        <v>4555</v>
      </c>
      <c r="U1482" s="11" t="s">
        <v>3334</v>
      </c>
      <c r="V1482" s="11" t="s">
        <v>3358</v>
      </c>
      <c r="W1482" s="11" t="s">
        <v>3335</v>
      </c>
      <c r="X1482" s="96">
        <v>42016</v>
      </c>
      <c r="Y1482" s="53" t="s">
        <v>3336</v>
      </c>
    </row>
    <row r="1483" spans="1:25">
      <c r="A1483" s="17">
        <v>1</v>
      </c>
      <c r="B1483" s="11" t="s">
        <v>1286</v>
      </c>
      <c r="C1483" s="11" t="s">
        <v>3008</v>
      </c>
      <c r="D1483" s="11">
        <v>14734989</v>
      </c>
      <c r="E1483" s="33">
        <v>0</v>
      </c>
      <c r="F1483" s="11" t="s">
        <v>3331</v>
      </c>
      <c r="G1483" s="11" t="s">
        <v>3337</v>
      </c>
      <c r="H1483" s="93">
        <f t="shared" si="62"/>
        <v>3</v>
      </c>
      <c r="I1483" s="93"/>
      <c r="J1483" s="93">
        <v>0</v>
      </c>
      <c r="K1483" s="93">
        <v>0</v>
      </c>
      <c r="L1483" s="94">
        <v>73881</v>
      </c>
      <c r="M1483" s="112"/>
      <c r="N1483" s="96">
        <v>42010</v>
      </c>
      <c r="O1483" s="96">
        <v>42013</v>
      </c>
      <c r="P1483" s="87">
        <f t="shared" si="63"/>
        <v>42015</v>
      </c>
      <c r="Q1483" s="42">
        <f t="shared" si="60"/>
        <v>3</v>
      </c>
      <c r="R1483" s="11" t="s">
        <v>5079</v>
      </c>
      <c r="S1483" s="11">
        <v>2278</v>
      </c>
      <c r="T1483" s="11" t="s">
        <v>5071</v>
      </c>
      <c r="U1483" s="11" t="s">
        <v>3334</v>
      </c>
      <c r="V1483" s="11" t="s">
        <v>3576</v>
      </c>
      <c r="W1483" s="11"/>
      <c r="X1483" s="96">
        <v>42017</v>
      </c>
      <c r="Y1483" s="53" t="s">
        <v>3336</v>
      </c>
    </row>
    <row r="1484" spans="1:25">
      <c r="A1484" s="17">
        <v>1</v>
      </c>
      <c r="B1484" s="11" t="s">
        <v>1287</v>
      </c>
      <c r="C1484" s="11" t="s">
        <v>3009</v>
      </c>
      <c r="D1484" s="11">
        <v>15477271</v>
      </c>
      <c r="E1484" s="33">
        <v>5</v>
      </c>
      <c r="F1484" s="11" t="s">
        <v>3331</v>
      </c>
      <c r="G1484" s="11" t="s">
        <v>3332</v>
      </c>
      <c r="H1484" s="93">
        <f t="shared" si="62"/>
        <v>3</v>
      </c>
      <c r="I1484" s="93"/>
      <c r="J1484" s="93">
        <v>0</v>
      </c>
      <c r="K1484" s="93">
        <v>0</v>
      </c>
      <c r="L1484" s="76">
        <v>73872</v>
      </c>
      <c r="M1484" s="112"/>
      <c r="N1484" s="96">
        <v>42011</v>
      </c>
      <c r="O1484" s="96">
        <v>42014</v>
      </c>
      <c r="P1484" s="87">
        <f t="shared" si="63"/>
        <v>42016</v>
      </c>
      <c r="Q1484" s="42">
        <f t="shared" si="60"/>
        <v>4</v>
      </c>
      <c r="R1484" s="11" t="s">
        <v>5080</v>
      </c>
      <c r="S1484" s="11">
        <v>7450</v>
      </c>
      <c r="T1484" s="11" t="s">
        <v>3365</v>
      </c>
      <c r="U1484" s="11" t="s">
        <v>3334</v>
      </c>
      <c r="V1484" s="11" t="s">
        <v>3365</v>
      </c>
      <c r="W1484" s="11"/>
      <c r="X1484" s="96">
        <v>42019</v>
      </c>
      <c r="Y1484" s="53" t="s">
        <v>3336</v>
      </c>
    </row>
    <row r="1485" spans="1:25">
      <c r="A1485" s="17">
        <v>1</v>
      </c>
      <c r="B1485" s="11" t="s">
        <v>1288</v>
      </c>
      <c r="C1485" s="11" t="s">
        <v>3010</v>
      </c>
      <c r="D1485" s="11">
        <v>5055274</v>
      </c>
      <c r="E1485" s="33">
        <v>8</v>
      </c>
      <c r="F1485" s="11" t="s">
        <v>3331</v>
      </c>
      <c r="G1485" s="11" t="s">
        <v>3337</v>
      </c>
      <c r="H1485" s="93">
        <f t="shared" si="62"/>
        <v>3</v>
      </c>
      <c r="I1485" s="93"/>
      <c r="J1485" s="93">
        <v>0</v>
      </c>
      <c r="K1485" s="93">
        <v>0</v>
      </c>
      <c r="L1485" s="94">
        <v>73881</v>
      </c>
      <c r="M1485" s="112"/>
      <c r="N1485" s="96">
        <v>42011</v>
      </c>
      <c r="O1485" s="96">
        <v>42011</v>
      </c>
      <c r="P1485" s="87">
        <f t="shared" si="63"/>
        <v>42013</v>
      </c>
      <c r="Q1485" s="42">
        <f t="shared" si="60"/>
        <v>4</v>
      </c>
      <c r="R1485" s="11" t="s">
        <v>5081</v>
      </c>
      <c r="S1485" s="11">
        <v>562</v>
      </c>
      <c r="T1485" s="11" t="s">
        <v>3377</v>
      </c>
      <c r="U1485" s="11" t="s">
        <v>3334</v>
      </c>
      <c r="V1485" s="11" t="s">
        <v>3377</v>
      </c>
      <c r="W1485" s="11" t="s">
        <v>3378</v>
      </c>
      <c r="X1485" s="96">
        <v>42016</v>
      </c>
      <c r="Y1485" s="53" t="s">
        <v>3336</v>
      </c>
    </row>
    <row r="1486" spans="1:25">
      <c r="A1486" s="17">
        <v>1</v>
      </c>
      <c r="B1486" s="11" t="s">
        <v>1289</v>
      </c>
      <c r="C1486" s="11" t="s">
        <v>3011</v>
      </c>
      <c r="D1486" s="11">
        <v>9317431</v>
      </c>
      <c r="E1486" s="33">
        <v>3</v>
      </c>
      <c r="F1486" s="11" t="s">
        <v>3331</v>
      </c>
      <c r="G1486" s="11" t="s">
        <v>3337</v>
      </c>
      <c r="H1486" s="93">
        <f t="shared" si="62"/>
        <v>3</v>
      </c>
      <c r="I1486" s="93"/>
      <c r="J1486" s="93">
        <v>0</v>
      </c>
      <c r="K1486" s="93">
        <v>0</v>
      </c>
      <c r="L1486" s="94">
        <v>73853</v>
      </c>
      <c r="M1486" s="112"/>
      <c r="N1486" s="96">
        <v>42011</v>
      </c>
      <c r="O1486" s="96">
        <v>42016</v>
      </c>
      <c r="P1486" s="87">
        <f t="shared" si="63"/>
        <v>42018</v>
      </c>
      <c r="Q1486" s="42">
        <f t="shared" si="60"/>
        <v>5</v>
      </c>
      <c r="R1486" s="11" t="s">
        <v>5082</v>
      </c>
      <c r="S1486" s="11">
        <v>1535</v>
      </c>
      <c r="T1486" s="11" t="s">
        <v>3461</v>
      </c>
      <c r="U1486" s="11" t="s">
        <v>3349</v>
      </c>
      <c r="V1486" s="11" t="s">
        <v>3461</v>
      </c>
      <c r="W1486" s="11"/>
      <c r="X1486" s="96">
        <v>42020</v>
      </c>
      <c r="Y1486" s="53" t="s">
        <v>3336</v>
      </c>
    </row>
    <row r="1487" spans="1:25">
      <c r="A1487" s="17">
        <v>1</v>
      </c>
      <c r="B1487" s="11" t="s">
        <v>1290</v>
      </c>
      <c r="C1487" s="11" t="s">
        <v>3012</v>
      </c>
      <c r="D1487" s="11">
        <v>10059617</v>
      </c>
      <c r="E1487" s="33">
        <v>2</v>
      </c>
      <c r="F1487" s="11" t="s">
        <v>3331</v>
      </c>
      <c r="G1487" s="11" t="s">
        <v>3337</v>
      </c>
      <c r="H1487" s="93">
        <f t="shared" si="62"/>
        <v>3</v>
      </c>
      <c r="I1487" s="93"/>
      <c r="J1487" s="93">
        <v>0</v>
      </c>
      <c r="K1487" s="93">
        <v>0</v>
      </c>
      <c r="L1487" s="94">
        <v>73881</v>
      </c>
      <c r="M1487" s="112"/>
      <c r="N1487" s="96">
        <v>42009</v>
      </c>
      <c r="O1487" s="96">
        <v>42011</v>
      </c>
      <c r="P1487" s="87">
        <f t="shared" si="63"/>
        <v>42013</v>
      </c>
      <c r="Q1487" s="42">
        <f t="shared" si="60"/>
        <v>4</v>
      </c>
      <c r="R1487" s="11" t="s">
        <v>5083</v>
      </c>
      <c r="S1487" s="11">
        <v>963</v>
      </c>
      <c r="T1487" s="11" t="s">
        <v>3751</v>
      </c>
      <c r="U1487" s="11" t="s">
        <v>3751</v>
      </c>
      <c r="V1487" s="11" t="s">
        <v>3751</v>
      </c>
      <c r="W1487" s="11"/>
      <c r="X1487" s="96">
        <v>42016</v>
      </c>
      <c r="Y1487" s="53" t="s">
        <v>3336</v>
      </c>
    </row>
    <row r="1488" spans="1:25">
      <c r="A1488" s="17">
        <v>1</v>
      </c>
      <c r="B1488" s="11" t="s">
        <v>1291</v>
      </c>
      <c r="C1488" s="11" t="s">
        <v>3013</v>
      </c>
      <c r="D1488" s="11">
        <v>11740266</v>
      </c>
      <c r="E1488" s="33">
        <v>5</v>
      </c>
      <c r="F1488" s="11" t="s">
        <v>3331</v>
      </c>
      <c r="G1488" s="11" t="s">
        <v>3332</v>
      </c>
      <c r="H1488" s="93">
        <f t="shared" si="62"/>
        <v>3</v>
      </c>
      <c r="I1488" s="93"/>
      <c r="J1488" s="93">
        <v>0</v>
      </c>
      <c r="K1488" s="93">
        <v>0</v>
      </c>
      <c r="L1488" s="94">
        <v>73853</v>
      </c>
      <c r="M1488" s="112"/>
      <c r="N1488" s="96">
        <v>42012</v>
      </c>
      <c r="O1488" s="96">
        <v>42016</v>
      </c>
      <c r="P1488" s="87">
        <f t="shared" si="63"/>
        <v>42018</v>
      </c>
      <c r="Q1488" s="42">
        <f t="shared" si="60"/>
        <v>4</v>
      </c>
      <c r="R1488" s="11" t="s">
        <v>5084</v>
      </c>
      <c r="S1488" s="11">
        <v>928</v>
      </c>
      <c r="T1488" s="11" t="s">
        <v>3636</v>
      </c>
      <c r="U1488" s="11" t="s">
        <v>3636</v>
      </c>
      <c r="V1488" s="11" t="s">
        <v>5085</v>
      </c>
      <c r="W1488" s="11"/>
      <c r="X1488" s="96">
        <v>42019</v>
      </c>
      <c r="Y1488" s="53" t="s">
        <v>3336</v>
      </c>
    </row>
    <row r="1489" spans="1:25">
      <c r="A1489" s="17">
        <v>1</v>
      </c>
      <c r="B1489" s="11" t="s">
        <v>1292</v>
      </c>
      <c r="C1489" s="11" t="s">
        <v>3014</v>
      </c>
      <c r="D1489" s="11">
        <v>17232694</v>
      </c>
      <c r="E1489" s="33">
        <v>3</v>
      </c>
      <c r="F1489" s="11" t="s">
        <v>3331</v>
      </c>
      <c r="G1489" s="11" t="s">
        <v>3332</v>
      </c>
      <c r="H1489" s="93">
        <f t="shared" si="62"/>
        <v>3</v>
      </c>
      <c r="I1489" s="93"/>
      <c r="J1489" s="93">
        <v>0</v>
      </c>
      <c r="K1489" s="93">
        <v>0</v>
      </c>
      <c r="L1489" s="94">
        <v>73853</v>
      </c>
      <c r="M1489" s="112"/>
      <c r="N1489" s="96">
        <v>42012</v>
      </c>
      <c r="O1489" s="96">
        <v>42016</v>
      </c>
      <c r="P1489" s="87">
        <f t="shared" si="63"/>
        <v>42018</v>
      </c>
      <c r="Q1489" s="42">
        <f t="shared" si="60"/>
        <v>4</v>
      </c>
      <c r="R1489" s="11" t="s">
        <v>5086</v>
      </c>
      <c r="S1489" s="11">
        <v>4658</v>
      </c>
      <c r="T1489" s="11" t="s">
        <v>3363</v>
      </c>
      <c r="U1489" s="11" t="s">
        <v>3334</v>
      </c>
      <c r="V1489" s="11" t="s">
        <v>3363</v>
      </c>
      <c r="W1489" s="11"/>
      <c r="X1489" s="96">
        <v>42019</v>
      </c>
      <c r="Y1489" s="53" t="s">
        <v>3336</v>
      </c>
    </row>
    <row r="1490" spans="1:25">
      <c r="A1490" s="17">
        <v>1</v>
      </c>
      <c r="B1490" s="11" t="s">
        <v>1293</v>
      </c>
      <c r="C1490" s="11" t="s">
        <v>2914</v>
      </c>
      <c r="D1490" s="11">
        <v>15374697</v>
      </c>
      <c r="E1490" s="33">
        <v>4</v>
      </c>
      <c r="F1490" s="11" t="s">
        <v>3331</v>
      </c>
      <c r="G1490" s="11" t="s">
        <v>3332</v>
      </c>
      <c r="H1490" s="93">
        <f t="shared" si="62"/>
        <v>3</v>
      </c>
      <c r="I1490" s="93"/>
      <c r="J1490" s="93">
        <v>0</v>
      </c>
      <c r="K1490" s="93">
        <v>0</v>
      </c>
      <c r="L1490" s="94">
        <v>73881</v>
      </c>
      <c r="M1490" s="112"/>
      <c r="N1490" s="96">
        <v>42012</v>
      </c>
      <c r="O1490" s="96">
        <v>42013</v>
      </c>
      <c r="P1490" s="87">
        <f t="shared" si="63"/>
        <v>42015</v>
      </c>
      <c r="Q1490" s="42">
        <f t="shared" si="60"/>
        <v>2</v>
      </c>
      <c r="R1490" s="11" t="s">
        <v>5087</v>
      </c>
      <c r="S1490" s="11">
        <v>1547</v>
      </c>
      <c r="T1490" s="11" t="s">
        <v>3377</v>
      </c>
      <c r="U1490" s="11" t="s">
        <v>3334</v>
      </c>
      <c r="V1490" s="11" t="s">
        <v>3377</v>
      </c>
      <c r="W1490" s="11" t="s">
        <v>3378</v>
      </c>
      <c r="X1490" s="96">
        <v>42016</v>
      </c>
      <c r="Y1490" s="53" t="s">
        <v>3336</v>
      </c>
    </row>
    <row r="1491" spans="1:25">
      <c r="A1491" s="17">
        <v>1</v>
      </c>
      <c r="B1491" s="11" t="s">
        <v>1294</v>
      </c>
      <c r="C1491" s="11" t="s">
        <v>3015</v>
      </c>
      <c r="D1491" s="11">
        <v>6970749</v>
      </c>
      <c r="E1491" s="33">
        <v>1</v>
      </c>
      <c r="F1491" s="11" t="s">
        <v>3331</v>
      </c>
      <c r="G1491" s="11" t="s">
        <v>3337</v>
      </c>
      <c r="H1491" s="93">
        <f t="shared" si="62"/>
        <v>3</v>
      </c>
      <c r="I1491" s="93"/>
      <c r="J1491" s="93">
        <v>0</v>
      </c>
      <c r="K1491" s="93">
        <v>0</v>
      </c>
      <c r="L1491" s="94">
        <v>73881</v>
      </c>
      <c r="M1491" s="112"/>
      <c r="N1491" s="96">
        <v>41648</v>
      </c>
      <c r="O1491" s="96">
        <v>42027</v>
      </c>
      <c r="P1491" s="87">
        <f t="shared" si="63"/>
        <v>42029</v>
      </c>
      <c r="Q1491" s="42">
        <f t="shared" si="60"/>
        <v>3</v>
      </c>
      <c r="R1491" s="11" t="s">
        <v>5088</v>
      </c>
      <c r="S1491" s="11">
        <v>1706</v>
      </c>
      <c r="T1491" s="11" t="s">
        <v>3358</v>
      </c>
      <c r="U1491" s="11" t="s">
        <v>3334</v>
      </c>
      <c r="V1491" s="11" t="s">
        <v>3358</v>
      </c>
      <c r="W1491" s="11" t="s">
        <v>3335</v>
      </c>
      <c r="X1491" s="96">
        <v>42031</v>
      </c>
      <c r="Y1491" s="53" t="s">
        <v>3336</v>
      </c>
    </row>
    <row r="1492" spans="1:25">
      <c r="A1492" s="17">
        <v>1</v>
      </c>
      <c r="B1492" s="11" t="s">
        <v>1295</v>
      </c>
      <c r="C1492" s="11" t="s">
        <v>3016</v>
      </c>
      <c r="D1492" s="11">
        <v>13174404</v>
      </c>
      <c r="E1492" s="33">
        <v>8</v>
      </c>
      <c r="F1492" s="11" t="s">
        <v>3331</v>
      </c>
      <c r="G1492" s="11" t="s">
        <v>3332</v>
      </c>
      <c r="H1492" s="93">
        <f t="shared" si="62"/>
        <v>3</v>
      </c>
      <c r="I1492" s="93"/>
      <c r="J1492" s="93">
        <v>0</v>
      </c>
      <c r="K1492" s="93">
        <v>0</v>
      </c>
      <c r="L1492" s="76">
        <v>73872</v>
      </c>
      <c r="M1492" s="112"/>
      <c r="N1492" s="96">
        <v>42013</v>
      </c>
      <c r="O1492" s="96">
        <v>42014</v>
      </c>
      <c r="P1492" s="87">
        <f t="shared" si="63"/>
        <v>42016</v>
      </c>
      <c r="Q1492" s="42">
        <f t="shared" si="60"/>
        <v>1</v>
      </c>
      <c r="R1492" s="11" t="s">
        <v>5089</v>
      </c>
      <c r="S1492" s="11">
        <v>1541</v>
      </c>
      <c r="T1492" s="11" t="s">
        <v>3751</v>
      </c>
      <c r="U1492" s="11" t="s">
        <v>3751</v>
      </c>
      <c r="V1492" s="11" t="s">
        <v>3751</v>
      </c>
      <c r="W1492" s="11"/>
      <c r="X1492" s="96">
        <v>42016</v>
      </c>
      <c r="Y1492" s="53" t="s">
        <v>3336</v>
      </c>
    </row>
    <row r="1493" spans="1:25">
      <c r="A1493" s="17">
        <v>1</v>
      </c>
      <c r="B1493" s="11" t="s">
        <v>1296</v>
      </c>
      <c r="C1493" s="11" t="s">
        <v>3017</v>
      </c>
      <c r="D1493" s="11">
        <v>14667999</v>
      </c>
      <c r="E1493" s="33">
        <v>4</v>
      </c>
      <c r="F1493" s="11" t="s">
        <v>3331</v>
      </c>
      <c r="G1493" s="11" t="s">
        <v>3332</v>
      </c>
      <c r="H1493" s="93">
        <f t="shared" si="62"/>
        <v>3</v>
      </c>
      <c r="I1493" s="93"/>
      <c r="J1493" s="93">
        <v>0</v>
      </c>
      <c r="K1493" s="93">
        <v>0</v>
      </c>
      <c r="L1493" s="94">
        <v>73834</v>
      </c>
      <c r="M1493" s="112"/>
      <c r="N1493" s="96">
        <v>42018</v>
      </c>
      <c r="O1493" s="96">
        <v>42018</v>
      </c>
      <c r="P1493" s="87">
        <f t="shared" si="63"/>
        <v>42020</v>
      </c>
      <c r="Q1493" s="42">
        <f t="shared" si="60"/>
        <v>3</v>
      </c>
      <c r="R1493" s="11" t="s">
        <v>5090</v>
      </c>
      <c r="S1493" s="11">
        <v>981</v>
      </c>
      <c r="T1493" s="11" t="s">
        <v>3358</v>
      </c>
      <c r="U1493" s="11" t="s">
        <v>3334</v>
      </c>
      <c r="V1493" s="11" t="s">
        <v>3358</v>
      </c>
      <c r="W1493" s="11" t="s">
        <v>3335</v>
      </c>
      <c r="X1493" s="96">
        <v>42020</v>
      </c>
      <c r="Y1493" s="53" t="s">
        <v>3336</v>
      </c>
    </row>
    <row r="1494" spans="1:25">
      <c r="A1494" s="17">
        <v>1</v>
      </c>
      <c r="B1494" s="11" t="s">
        <v>1297</v>
      </c>
      <c r="C1494" s="11" t="s">
        <v>3018</v>
      </c>
      <c r="D1494" s="11">
        <v>12868958</v>
      </c>
      <c r="E1494" s="33">
        <v>3</v>
      </c>
      <c r="F1494" s="11" t="s">
        <v>3331</v>
      </c>
      <c r="G1494" s="11" t="s">
        <v>3332</v>
      </c>
      <c r="H1494" s="93">
        <f t="shared" si="62"/>
        <v>3</v>
      </c>
      <c r="I1494" s="93"/>
      <c r="J1494" s="93">
        <v>0</v>
      </c>
      <c r="K1494" s="93">
        <v>0</v>
      </c>
      <c r="L1494" s="94">
        <v>73853</v>
      </c>
      <c r="M1494" s="112"/>
      <c r="N1494" s="96">
        <v>41648</v>
      </c>
      <c r="O1494" s="96">
        <v>41651</v>
      </c>
      <c r="P1494" s="87">
        <f t="shared" si="63"/>
        <v>41653</v>
      </c>
      <c r="Q1494" s="42">
        <f t="shared" si="60"/>
        <v>266</v>
      </c>
      <c r="R1494" s="11" t="s">
        <v>5091</v>
      </c>
      <c r="S1494" s="11">
        <v>2420</v>
      </c>
      <c r="T1494" s="11" t="s">
        <v>5092</v>
      </c>
      <c r="U1494" s="11" t="s">
        <v>3334</v>
      </c>
      <c r="V1494" s="11" t="s">
        <v>3987</v>
      </c>
      <c r="W1494" s="11"/>
      <c r="X1494" s="96">
        <v>42023</v>
      </c>
      <c r="Y1494" s="53" t="s">
        <v>3336</v>
      </c>
    </row>
    <row r="1495" spans="1:25">
      <c r="A1495" s="17">
        <v>1</v>
      </c>
      <c r="B1495" s="11" t="s">
        <v>1298</v>
      </c>
      <c r="C1495" s="11" t="s">
        <v>3019</v>
      </c>
      <c r="D1495" s="11">
        <v>12884613</v>
      </c>
      <c r="E1495" s="33">
        <v>1</v>
      </c>
      <c r="F1495" s="11" t="s">
        <v>3331</v>
      </c>
      <c r="G1495" s="11" t="s">
        <v>3337</v>
      </c>
      <c r="H1495" s="93">
        <f t="shared" si="62"/>
        <v>3</v>
      </c>
      <c r="I1495" s="93"/>
      <c r="J1495" s="93">
        <v>0</v>
      </c>
      <c r="K1495" s="93">
        <v>0</v>
      </c>
      <c r="L1495" s="94">
        <v>73853</v>
      </c>
      <c r="M1495" s="112"/>
      <c r="N1495" s="96">
        <v>41648</v>
      </c>
      <c r="O1495" s="96">
        <v>42016</v>
      </c>
      <c r="P1495" s="87">
        <f t="shared" si="63"/>
        <v>42018</v>
      </c>
      <c r="Q1495" s="42">
        <f t="shared" si="60"/>
        <v>4</v>
      </c>
      <c r="R1495" s="11" t="s">
        <v>5093</v>
      </c>
      <c r="S1495" s="11">
        <v>308</v>
      </c>
      <c r="T1495" s="11" t="s">
        <v>3334</v>
      </c>
      <c r="U1495" s="11" t="s">
        <v>3334</v>
      </c>
      <c r="V1495" s="11" t="s">
        <v>3334</v>
      </c>
      <c r="W1495" s="11" t="s">
        <v>3716</v>
      </c>
      <c r="X1495" s="96">
        <v>42019</v>
      </c>
      <c r="Y1495" s="53" t="s">
        <v>3336</v>
      </c>
    </row>
    <row r="1496" spans="1:25">
      <c r="A1496" s="17">
        <v>1</v>
      </c>
      <c r="B1496" s="11" t="s">
        <v>1299</v>
      </c>
      <c r="C1496" s="11" t="s">
        <v>3020</v>
      </c>
      <c r="D1496" s="11">
        <v>13562678</v>
      </c>
      <c r="E1496" s="33">
        <v>3</v>
      </c>
      <c r="F1496" s="11" t="s">
        <v>3331</v>
      </c>
      <c r="G1496" s="11" t="s">
        <v>3332</v>
      </c>
      <c r="H1496" s="93">
        <f t="shared" si="62"/>
        <v>3</v>
      </c>
      <c r="I1496" s="93"/>
      <c r="J1496" s="93">
        <v>0</v>
      </c>
      <c r="K1496" s="93">
        <v>0</v>
      </c>
      <c r="L1496" s="94">
        <v>73853</v>
      </c>
      <c r="M1496" s="112"/>
      <c r="N1496" s="96">
        <v>42013</v>
      </c>
      <c r="O1496" s="96">
        <v>42016</v>
      </c>
      <c r="P1496" s="87">
        <f t="shared" si="63"/>
        <v>42018</v>
      </c>
      <c r="Q1496" s="42">
        <f t="shared" ref="Q1496:Q1559" si="64">NETWORKDAYS(O1496,X1496)</f>
        <v>4</v>
      </c>
      <c r="R1496" s="11" t="s">
        <v>5094</v>
      </c>
      <c r="S1496" s="11">
        <v>422</v>
      </c>
      <c r="T1496" s="11" t="s">
        <v>3384</v>
      </c>
      <c r="U1496" s="11" t="s">
        <v>3384</v>
      </c>
      <c r="V1496" s="11" t="s">
        <v>3384</v>
      </c>
      <c r="W1496" s="11"/>
      <c r="X1496" s="96">
        <v>42019</v>
      </c>
      <c r="Y1496" s="53" t="s">
        <v>3336</v>
      </c>
    </row>
    <row r="1497" spans="1:25">
      <c r="A1497" s="17">
        <v>1</v>
      </c>
      <c r="B1497" s="11" t="s">
        <v>1300</v>
      </c>
      <c r="C1497" s="11" t="s">
        <v>3021</v>
      </c>
      <c r="D1497" s="11">
        <v>16367050</v>
      </c>
      <c r="E1497" s="33" t="s">
        <v>3319</v>
      </c>
      <c r="F1497" s="11" t="s">
        <v>3331</v>
      </c>
      <c r="G1497" s="11" t="s">
        <v>3337</v>
      </c>
      <c r="H1497" s="93">
        <f t="shared" si="62"/>
        <v>3</v>
      </c>
      <c r="I1497" s="93"/>
      <c r="J1497" s="93">
        <v>0</v>
      </c>
      <c r="K1497" s="93">
        <v>0</v>
      </c>
      <c r="L1497" s="94">
        <v>73786</v>
      </c>
      <c r="M1497" s="112"/>
      <c r="N1497" s="96">
        <v>41648</v>
      </c>
      <c r="O1497" s="96">
        <v>42023</v>
      </c>
      <c r="P1497" s="87">
        <f t="shared" si="63"/>
        <v>42025</v>
      </c>
      <c r="Q1497" s="42">
        <f t="shared" si="64"/>
        <v>4</v>
      </c>
      <c r="R1497" s="11" t="s">
        <v>5095</v>
      </c>
      <c r="S1497" s="11">
        <v>8051</v>
      </c>
      <c r="T1497" s="11" t="s">
        <v>4679</v>
      </c>
      <c r="U1497" s="11" t="s">
        <v>3334</v>
      </c>
      <c r="V1497" s="11" t="s">
        <v>3365</v>
      </c>
      <c r="W1497" s="11"/>
      <c r="X1497" s="96">
        <v>42026</v>
      </c>
      <c r="Y1497" s="53" t="s">
        <v>3336</v>
      </c>
    </row>
    <row r="1498" spans="1:25">
      <c r="A1498" s="17">
        <v>1</v>
      </c>
      <c r="B1498" s="11" t="s">
        <v>1301</v>
      </c>
      <c r="C1498" s="11" t="s">
        <v>3022</v>
      </c>
      <c r="D1498" s="11">
        <v>14578387</v>
      </c>
      <c r="E1498" s="137">
        <v>9</v>
      </c>
      <c r="F1498" s="11" t="s">
        <v>3331</v>
      </c>
      <c r="G1498" s="11" t="s">
        <v>3337</v>
      </c>
      <c r="H1498" s="93">
        <f t="shared" si="62"/>
        <v>3</v>
      </c>
      <c r="I1498" s="93"/>
      <c r="J1498" s="93">
        <v>0</v>
      </c>
      <c r="K1498" s="93">
        <v>0</v>
      </c>
      <c r="L1498" s="94">
        <v>73853</v>
      </c>
      <c r="M1498" s="112"/>
      <c r="N1498" s="96">
        <v>41648</v>
      </c>
      <c r="O1498" s="96">
        <v>42016</v>
      </c>
      <c r="P1498" s="87">
        <f t="shared" si="63"/>
        <v>42018</v>
      </c>
      <c r="Q1498" s="42">
        <f t="shared" si="64"/>
        <v>6</v>
      </c>
      <c r="R1498" s="11" t="s">
        <v>5096</v>
      </c>
      <c r="S1498" s="11">
        <v>3200</v>
      </c>
      <c r="T1498" s="11" t="s">
        <v>3721</v>
      </c>
      <c r="U1498" s="11" t="s">
        <v>3349</v>
      </c>
      <c r="V1498" s="11" t="s">
        <v>3721</v>
      </c>
      <c r="W1498" s="11"/>
      <c r="X1498" s="96">
        <v>42023</v>
      </c>
      <c r="Y1498" s="53" t="s">
        <v>3336</v>
      </c>
    </row>
    <row r="1499" spans="1:25">
      <c r="A1499" s="17">
        <v>1</v>
      </c>
      <c r="B1499" s="11" t="s">
        <v>1302</v>
      </c>
      <c r="C1499" s="11" t="s">
        <v>3023</v>
      </c>
      <c r="D1499" s="11">
        <v>16197112</v>
      </c>
      <c r="E1499" s="33" t="s">
        <v>3319</v>
      </c>
      <c r="F1499" s="11" t="s">
        <v>3331</v>
      </c>
      <c r="G1499" s="11" t="s">
        <v>3332</v>
      </c>
      <c r="H1499" s="93">
        <f t="shared" si="62"/>
        <v>3</v>
      </c>
      <c r="I1499" s="93"/>
      <c r="J1499" s="93">
        <v>0</v>
      </c>
      <c r="K1499" s="93">
        <v>0</v>
      </c>
      <c r="L1499" s="94">
        <v>73824</v>
      </c>
      <c r="M1499" s="112"/>
      <c r="N1499" s="96">
        <v>42015</v>
      </c>
      <c r="O1499" s="96">
        <v>42019</v>
      </c>
      <c r="P1499" s="87">
        <f t="shared" si="63"/>
        <v>42021</v>
      </c>
      <c r="Q1499" s="42">
        <f t="shared" si="64"/>
        <v>3</v>
      </c>
      <c r="R1499" s="11" t="s">
        <v>5097</v>
      </c>
      <c r="S1499" s="11">
        <v>20123</v>
      </c>
      <c r="T1499" s="11" t="s">
        <v>3605</v>
      </c>
      <c r="U1499" s="11" t="s">
        <v>3349</v>
      </c>
      <c r="V1499" s="11" t="s">
        <v>3605</v>
      </c>
      <c r="W1499" s="11"/>
      <c r="X1499" s="96">
        <v>42023</v>
      </c>
      <c r="Y1499" s="53" t="s">
        <v>3336</v>
      </c>
    </row>
    <row r="1500" spans="1:25">
      <c r="A1500" s="17">
        <v>1</v>
      </c>
      <c r="B1500" s="11" t="s">
        <v>1303</v>
      </c>
      <c r="C1500" s="11" t="s">
        <v>3024</v>
      </c>
      <c r="D1500" s="11">
        <v>13191386</v>
      </c>
      <c r="E1500" s="33">
        <v>9</v>
      </c>
      <c r="F1500" s="11" t="s">
        <v>3331</v>
      </c>
      <c r="G1500" s="11" t="s">
        <v>3332</v>
      </c>
      <c r="H1500" s="93">
        <f t="shared" si="62"/>
        <v>3</v>
      </c>
      <c r="I1500" s="93"/>
      <c r="J1500" s="93">
        <v>0</v>
      </c>
      <c r="K1500" s="93">
        <v>0</v>
      </c>
      <c r="L1500" s="94">
        <v>73843</v>
      </c>
      <c r="M1500" s="112"/>
      <c r="N1500" s="96">
        <v>42016</v>
      </c>
      <c r="O1500" s="96">
        <v>42017</v>
      </c>
      <c r="P1500" s="87">
        <f t="shared" si="63"/>
        <v>42019</v>
      </c>
      <c r="Q1500" s="42">
        <f t="shared" si="64"/>
        <v>3</v>
      </c>
      <c r="R1500" s="11" t="s">
        <v>5098</v>
      </c>
      <c r="S1500" s="11">
        <v>8767</v>
      </c>
      <c r="T1500" s="11" t="s">
        <v>3390</v>
      </c>
      <c r="U1500" s="11" t="s">
        <v>3334</v>
      </c>
      <c r="V1500" s="11" t="s">
        <v>3390</v>
      </c>
      <c r="W1500" s="11" t="s">
        <v>4437</v>
      </c>
      <c r="X1500" s="96">
        <v>42019</v>
      </c>
      <c r="Y1500" s="53" t="s">
        <v>3336</v>
      </c>
    </row>
    <row r="1501" spans="1:25">
      <c r="A1501" s="17">
        <v>1</v>
      </c>
      <c r="B1501" s="11" t="s">
        <v>1304</v>
      </c>
      <c r="C1501" s="11" t="s">
        <v>3025</v>
      </c>
      <c r="D1501" s="11">
        <v>10023395</v>
      </c>
      <c r="E1501" s="33">
        <v>9</v>
      </c>
      <c r="F1501" s="11" t="s">
        <v>3331</v>
      </c>
      <c r="G1501" s="11" t="s">
        <v>3332</v>
      </c>
      <c r="H1501" s="93">
        <f t="shared" si="62"/>
        <v>3</v>
      </c>
      <c r="I1501" s="93"/>
      <c r="J1501" s="93">
        <v>0</v>
      </c>
      <c r="K1501" s="93">
        <v>0</v>
      </c>
      <c r="L1501" s="94">
        <v>73834</v>
      </c>
      <c r="M1501" s="112"/>
      <c r="N1501" s="96">
        <v>42016</v>
      </c>
      <c r="O1501" s="96">
        <v>42018</v>
      </c>
      <c r="P1501" s="87">
        <f t="shared" ref="P1501:P1532" si="65">O1501+2</f>
        <v>42020</v>
      </c>
      <c r="Q1501" s="42">
        <f t="shared" si="64"/>
        <v>2</v>
      </c>
      <c r="R1501" s="11" t="s">
        <v>5099</v>
      </c>
      <c r="S1501" s="11">
        <v>5829</v>
      </c>
      <c r="T1501" s="11" t="s">
        <v>3390</v>
      </c>
      <c r="U1501" s="11" t="s">
        <v>3334</v>
      </c>
      <c r="V1501" s="11" t="s">
        <v>3390</v>
      </c>
      <c r="W1501" s="11" t="s">
        <v>3378</v>
      </c>
      <c r="X1501" s="96">
        <v>42019</v>
      </c>
      <c r="Y1501" s="53" t="s">
        <v>3336</v>
      </c>
    </row>
    <row r="1502" spans="1:25">
      <c r="A1502" s="17">
        <v>1</v>
      </c>
      <c r="B1502" s="11" t="s">
        <v>1305</v>
      </c>
      <c r="C1502" s="11" t="s">
        <v>3026</v>
      </c>
      <c r="D1502" s="11">
        <v>15405383</v>
      </c>
      <c r="E1502" s="137">
        <v>2</v>
      </c>
      <c r="F1502" s="11" t="s">
        <v>3331</v>
      </c>
      <c r="G1502" s="11" t="s">
        <v>3332</v>
      </c>
      <c r="H1502" s="93">
        <f t="shared" si="62"/>
        <v>3</v>
      </c>
      <c r="I1502" s="93"/>
      <c r="J1502" s="93">
        <v>0</v>
      </c>
      <c r="K1502" s="93">
        <v>0</v>
      </c>
      <c r="L1502" s="94">
        <v>73824</v>
      </c>
      <c r="M1502" s="112"/>
      <c r="N1502" s="96">
        <v>42017</v>
      </c>
      <c r="O1502" s="96">
        <v>42019</v>
      </c>
      <c r="P1502" s="87">
        <f t="shared" si="65"/>
        <v>42021</v>
      </c>
      <c r="Q1502" s="42">
        <f t="shared" si="64"/>
        <v>2</v>
      </c>
      <c r="R1502" s="11" t="s">
        <v>5100</v>
      </c>
      <c r="S1502" s="11">
        <v>380</v>
      </c>
      <c r="T1502" s="11" t="s">
        <v>3920</v>
      </c>
      <c r="U1502" s="11" t="s">
        <v>3334</v>
      </c>
      <c r="V1502" s="11" t="s">
        <v>3920</v>
      </c>
      <c r="W1502" s="11"/>
      <c r="X1502" s="96">
        <v>42020</v>
      </c>
      <c r="Y1502" s="53" t="s">
        <v>3336</v>
      </c>
    </row>
    <row r="1503" spans="1:25">
      <c r="A1503" s="17">
        <v>1</v>
      </c>
      <c r="B1503" s="11" t="s">
        <v>1306</v>
      </c>
      <c r="C1503" s="11" t="s">
        <v>3027</v>
      </c>
      <c r="D1503" s="11">
        <v>6166306</v>
      </c>
      <c r="E1503" s="33">
        <v>1</v>
      </c>
      <c r="F1503" s="11" t="s">
        <v>3331</v>
      </c>
      <c r="G1503" s="11" t="s">
        <v>3332</v>
      </c>
      <c r="H1503" s="93">
        <f t="shared" si="62"/>
        <v>3</v>
      </c>
      <c r="I1503" s="93"/>
      <c r="J1503" s="93">
        <v>0</v>
      </c>
      <c r="K1503" s="93">
        <v>0</v>
      </c>
      <c r="L1503" s="94">
        <v>473814</v>
      </c>
      <c r="M1503" s="112"/>
      <c r="N1503" s="96">
        <v>41653</v>
      </c>
      <c r="O1503" s="96">
        <v>42020</v>
      </c>
      <c r="P1503" s="87">
        <f t="shared" si="65"/>
        <v>42022</v>
      </c>
      <c r="Q1503" s="42">
        <f t="shared" si="64"/>
        <v>4</v>
      </c>
      <c r="R1503" s="11" t="s">
        <v>5101</v>
      </c>
      <c r="S1503" s="11">
        <v>9052</v>
      </c>
      <c r="T1503" s="11" t="s">
        <v>3365</v>
      </c>
      <c r="U1503" s="11" t="s">
        <v>3334</v>
      </c>
      <c r="V1503" s="11" t="s">
        <v>3365</v>
      </c>
      <c r="W1503" s="11"/>
      <c r="X1503" s="96">
        <v>42025</v>
      </c>
      <c r="Y1503" s="53" t="s">
        <v>3336</v>
      </c>
    </row>
    <row r="1504" spans="1:25">
      <c r="A1504" s="17">
        <v>1</v>
      </c>
      <c r="B1504" s="11" t="s">
        <v>1307</v>
      </c>
      <c r="C1504" s="11" t="s">
        <v>3028</v>
      </c>
      <c r="D1504" s="11">
        <v>10849572</v>
      </c>
      <c r="E1504" s="33">
        <v>3</v>
      </c>
      <c r="F1504" s="11" t="s">
        <v>3331</v>
      </c>
      <c r="G1504" s="11" t="s">
        <v>3332</v>
      </c>
      <c r="H1504" s="93">
        <f t="shared" si="62"/>
        <v>3</v>
      </c>
      <c r="I1504" s="93"/>
      <c r="J1504" s="93">
        <v>0</v>
      </c>
      <c r="K1504" s="93">
        <v>0</v>
      </c>
      <c r="L1504" s="94">
        <v>73824</v>
      </c>
      <c r="M1504" s="112"/>
      <c r="N1504" s="96">
        <v>42018</v>
      </c>
      <c r="O1504" s="96">
        <v>41654</v>
      </c>
      <c r="P1504" s="87">
        <f t="shared" si="65"/>
        <v>41656</v>
      </c>
      <c r="Q1504" s="42">
        <f t="shared" si="64"/>
        <v>264</v>
      </c>
      <c r="R1504" s="11" t="s">
        <v>5102</v>
      </c>
      <c r="S1504" s="11">
        <v>1</v>
      </c>
      <c r="T1504" s="11" t="s">
        <v>5103</v>
      </c>
      <c r="U1504" s="11" t="s">
        <v>3349</v>
      </c>
      <c r="V1504" s="11" t="s">
        <v>3969</v>
      </c>
      <c r="W1504" s="11"/>
      <c r="X1504" s="96">
        <v>42023</v>
      </c>
      <c r="Y1504" s="53" t="s">
        <v>3336</v>
      </c>
    </row>
    <row r="1505" spans="1:25">
      <c r="A1505" s="17">
        <v>1</v>
      </c>
      <c r="B1505" s="11" t="s">
        <v>1308</v>
      </c>
      <c r="C1505" s="11" t="s">
        <v>3029</v>
      </c>
      <c r="D1505" s="11">
        <v>227747083</v>
      </c>
      <c r="E1505" s="33">
        <v>6</v>
      </c>
      <c r="F1505" s="11" t="s">
        <v>3331</v>
      </c>
      <c r="G1505" s="11" t="s">
        <v>3337</v>
      </c>
      <c r="H1505" s="93">
        <f t="shared" si="62"/>
        <v>3</v>
      </c>
      <c r="I1505" s="93"/>
      <c r="J1505" s="93">
        <v>0</v>
      </c>
      <c r="K1505" s="93">
        <v>0</v>
      </c>
      <c r="L1505" s="94">
        <v>73824</v>
      </c>
      <c r="M1505" s="112"/>
      <c r="N1505" s="96">
        <v>42018</v>
      </c>
      <c r="O1505" s="96">
        <v>42019</v>
      </c>
      <c r="P1505" s="87">
        <f t="shared" si="65"/>
        <v>42021</v>
      </c>
      <c r="Q1505" s="42">
        <f t="shared" si="64"/>
        <v>2</v>
      </c>
      <c r="R1505" s="11" t="s">
        <v>5104</v>
      </c>
      <c r="S1505" s="11">
        <v>4198</v>
      </c>
      <c r="T1505" s="11" t="s">
        <v>3358</v>
      </c>
      <c r="U1505" s="11" t="s">
        <v>3334</v>
      </c>
      <c r="V1505" s="11" t="s">
        <v>3358</v>
      </c>
      <c r="W1505" s="11" t="s">
        <v>3335</v>
      </c>
      <c r="X1505" s="96">
        <v>42020</v>
      </c>
      <c r="Y1505" s="53" t="s">
        <v>3336</v>
      </c>
    </row>
    <row r="1506" spans="1:25">
      <c r="A1506" s="17">
        <v>1</v>
      </c>
      <c r="B1506" s="11" t="s">
        <v>1309</v>
      </c>
      <c r="C1506" s="11" t="s">
        <v>3030</v>
      </c>
      <c r="D1506" s="11">
        <v>10205987</v>
      </c>
      <c r="E1506" s="33">
        <v>5</v>
      </c>
      <c r="F1506" s="11" t="s">
        <v>3331</v>
      </c>
      <c r="G1506" s="11" t="s">
        <v>3332</v>
      </c>
      <c r="H1506" s="93">
        <f t="shared" si="62"/>
        <v>3</v>
      </c>
      <c r="I1506" s="93"/>
      <c r="J1506" s="93">
        <v>0</v>
      </c>
      <c r="K1506" s="93">
        <v>0</v>
      </c>
      <c r="L1506" s="94">
        <v>73824</v>
      </c>
      <c r="M1506" s="112"/>
      <c r="N1506" s="96">
        <v>42018</v>
      </c>
      <c r="O1506" s="96">
        <v>41654</v>
      </c>
      <c r="P1506" s="87">
        <f t="shared" si="65"/>
        <v>41656</v>
      </c>
      <c r="Q1506" s="42">
        <f t="shared" si="64"/>
        <v>265</v>
      </c>
      <c r="R1506" s="11" t="s">
        <v>5105</v>
      </c>
      <c r="S1506" s="11">
        <v>1059</v>
      </c>
      <c r="T1506" s="11" t="s">
        <v>3400</v>
      </c>
      <c r="U1506" s="11" t="s">
        <v>3334</v>
      </c>
      <c r="V1506" s="11" t="s">
        <v>3400</v>
      </c>
      <c r="W1506" s="11"/>
      <c r="X1506" s="96">
        <v>42024</v>
      </c>
      <c r="Y1506" s="53" t="s">
        <v>3336</v>
      </c>
    </row>
    <row r="1507" spans="1:25">
      <c r="A1507" s="17">
        <v>1</v>
      </c>
      <c r="B1507" s="11" t="s">
        <v>1310</v>
      </c>
      <c r="C1507" s="11" t="s">
        <v>3031</v>
      </c>
      <c r="D1507" s="11">
        <v>9348343</v>
      </c>
      <c r="E1507" s="33" t="s">
        <v>3319</v>
      </c>
      <c r="F1507" s="11" t="s">
        <v>3331</v>
      </c>
      <c r="G1507" s="11" t="s">
        <v>3332</v>
      </c>
      <c r="H1507" s="93">
        <f t="shared" si="62"/>
        <v>3</v>
      </c>
      <c r="I1507" s="93"/>
      <c r="J1507" s="93">
        <v>0</v>
      </c>
      <c r="K1507" s="93">
        <v>0</v>
      </c>
      <c r="L1507" s="94"/>
      <c r="M1507" s="112"/>
      <c r="N1507" s="96">
        <v>42027</v>
      </c>
      <c r="O1507" s="96">
        <v>42027</v>
      </c>
      <c r="P1507" s="87">
        <f t="shared" si="65"/>
        <v>42029</v>
      </c>
      <c r="Q1507" s="42">
        <f t="shared" si="64"/>
        <v>-30020</v>
      </c>
      <c r="R1507" s="11" t="s">
        <v>5106</v>
      </c>
      <c r="S1507" s="11">
        <v>1331</v>
      </c>
      <c r="T1507" s="11" t="s">
        <v>3528</v>
      </c>
      <c r="U1507" s="11" t="s">
        <v>3334</v>
      </c>
      <c r="V1507" s="11" t="s">
        <v>3528</v>
      </c>
      <c r="W1507" s="11"/>
      <c r="X1507" s="96"/>
      <c r="Y1507" s="53" t="s">
        <v>3405</v>
      </c>
    </row>
    <row r="1508" spans="1:25">
      <c r="A1508" s="17">
        <v>1</v>
      </c>
      <c r="B1508" s="11" t="s">
        <v>1311</v>
      </c>
      <c r="C1508" s="11" t="s">
        <v>3032</v>
      </c>
      <c r="D1508" s="11">
        <v>10640590</v>
      </c>
      <c r="E1508" s="33">
        <v>5</v>
      </c>
      <c r="F1508" s="11" t="s">
        <v>3331</v>
      </c>
      <c r="G1508" s="11" t="s">
        <v>3381</v>
      </c>
      <c r="H1508" s="93">
        <f t="shared" si="62"/>
        <v>3</v>
      </c>
      <c r="I1508" s="93"/>
      <c r="J1508" s="93">
        <v>0</v>
      </c>
      <c r="K1508" s="93">
        <v>0</v>
      </c>
      <c r="L1508" s="94">
        <v>73776</v>
      </c>
      <c r="M1508" s="112"/>
      <c r="N1508" s="96">
        <v>42019</v>
      </c>
      <c r="O1508" s="96">
        <v>42024</v>
      </c>
      <c r="P1508" s="87">
        <f t="shared" si="65"/>
        <v>42026</v>
      </c>
      <c r="Q1508" s="42">
        <f t="shared" si="64"/>
        <v>3</v>
      </c>
      <c r="R1508" s="11" t="s">
        <v>5107</v>
      </c>
      <c r="S1508" s="11">
        <v>68</v>
      </c>
      <c r="T1508" s="11" t="s">
        <v>3384</v>
      </c>
      <c r="U1508" s="11" t="s">
        <v>3384</v>
      </c>
      <c r="V1508" s="11" t="s">
        <v>3384</v>
      </c>
      <c r="W1508" s="11"/>
      <c r="X1508" s="96">
        <v>42026</v>
      </c>
      <c r="Y1508" s="53" t="s">
        <v>3336</v>
      </c>
    </row>
    <row r="1509" spans="1:25">
      <c r="A1509" s="17">
        <v>1</v>
      </c>
      <c r="B1509" s="11" t="s">
        <v>1312</v>
      </c>
      <c r="C1509" s="11" t="s">
        <v>3033</v>
      </c>
      <c r="D1509" s="11">
        <v>13212913</v>
      </c>
      <c r="E1509" s="33">
        <v>4</v>
      </c>
      <c r="F1509" s="11" t="s">
        <v>3331</v>
      </c>
      <c r="G1509" s="11" t="s">
        <v>3337</v>
      </c>
      <c r="H1509" s="93">
        <f t="shared" si="62"/>
        <v>3</v>
      </c>
      <c r="I1509" s="93"/>
      <c r="J1509" s="93">
        <v>0</v>
      </c>
      <c r="K1509" s="93">
        <v>0</v>
      </c>
      <c r="L1509" s="94">
        <v>73786</v>
      </c>
      <c r="M1509" s="112"/>
      <c r="N1509" s="96">
        <v>41654</v>
      </c>
      <c r="O1509" s="96">
        <v>41658</v>
      </c>
      <c r="P1509" s="87">
        <f t="shared" si="65"/>
        <v>41660</v>
      </c>
      <c r="Q1509" s="42">
        <f t="shared" si="64"/>
        <v>263</v>
      </c>
      <c r="R1509" s="11" t="s">
        <v>5108</v>
      </c>
      <c r="S1509" s="11">
        <v>335</v>
      </c>
      <c r="T1509" s="11" t="s">
        <v>3334</v>
      </c>
      <c r="U1509" s="11" t="s">
        <v>3334</v>
      </c>
      <c r="V1509" s="11" t="s">
        <v>3334</v>
      </c>
      <c r="W1509" s="11"/>
      <c r="X1509" s="96">
        <v>42025</v>
      </c>
      <c r="Y1509" s="53" t="s">
        <v>3336</v>
      </c>
    </row>
    <row r="1510" spans="1:25">
      <c r="A1510" s="17">
        <v>1</v>
      </c>
      <c r="B1510" s="11" t="s">
        <v>1313</v>
      </c>
      <c r="C1510" s="11" t="s">
        <v>3034</v>
      </c>
      <c r="D1510" s="11">
        <v>17230831</v>
      </c>
      <c r="E1510" s="33">
        <v>7</v>
      </c>
      <c r="F1510" s="11" t="s">
        <v>3331</v>
      </c>
      <c r="G1510" s="11" t="s">
        <v>3332</v>
      </c>
      <c r="H1510" s="93">
        <f t="shared" si="62"/>
        <v>3</v>
      </c>
      <c r="I1510" s="93"/>
      <c r="J1510" s="93">
        <v>0</v>
      </c>
      <c r="K1510" s="93">
        <v>0</v>
      </c>
      <c r="L1510" s="94">
        <v>73786</v>
      </c>
      <c r="M1510" s="112"/>
      <c r="N1510" s="96">
        <v>42019</v>
      </c>
      <c r="O1510" s="96">
        <v>42023</v>
      </c>
      <c r="P1510" s="87">
        <f t="shared" si="65"/>
        <v>42025</v>
      </c>
      <c r="Q1510" s="42">
        <f t="shared" si="64"/>
        <v>2</v>
      </c>
      <c r="R1510" s="11" t="s">
        <v>5109</v>
      </c>
      <c r="S1510" s="11">
        <v>1750</v>
      </c>
      <c r="T1510" s="11" t="s">
        <v>3390</v>
      </c>
      <c r="U1510" s="11" t="s">
        <v>3334</v>
      </c>
      <c r="V1510" s="11" t="s">
        <v>3390</v>
      </c>
      <c r="W1510" s="11"/>
      <c r="X1510" s="96">
        <v>42024</v>
      </c>
      <c r="Y1510" s="53" t="s">
        <v>3336</v>
      </c>
    </row>
    <row r="1511" spans="1:25">
      <c r="A1511" s="17">
        <v>1</v>
      </c>
      <c r="B1511" s="11" t="s">
        <v>1314</v>
      </c>
      <c r="C1511" s="11" t="s">
        <v>3035</v>
      </c>
      <c r="D1511" s="11">
        <v>7813235</v>
      </c>
      <c r="E1511" s="33">
        <v>3</v>
      </c>
      <c r="F1511" s="11" t="s">
        <v>3331</v>
      </c>
      <c r="G1511" s="11" t="s">
        <v>3337</v>
      </c>
      <c r="H1511" s="93">
        <f t="shared" si="62"/>
        <v>3</v>
      </c>
      <c r="I1511" s="93"/>
      <c r="J1511" s="93">
        <v>0</v>
      </c>
      <c r="K1511" s="93">
        <v>0</v>
      </c>
      <c r="L1511" s="94"/>
      <c r="M1511" s="112"/>
      <c r="N1511" s="96">
        <v>42023</v>
      </c>
      <c r="O1511" s="11"/>
      <c r="P1511" s="87">
        <f t="shared" si="65"/>
        <v>2</v>
      </c>
      <c r="Q1511" s="42">
        <f t="shared" si="64"/>
        <v>29954</v>
      </c>
      <c r="R1511" s="11" t="s">
        <v>5110</v>
      </c>
      <c r="S1511" s="11">
        <v>4564</v>
      </c>
      <c r="T1511" s="11" t="s">
        <v>3377</v>
      </c>
      <c r="U1511" s="11" t="s">
        <v>3334</v>
      </c>
      <c r="V1511" s="11" t="s">
        <v>3377</v>
      </c>
      <c r="W1511" s="11" t="s">
        <v>4437</v>
      </c>
      <c r="X1511" s="96">
        <v>41935</v>
      </c>
      <c r="Y1511" s="53" t="s">
        <v>3405</v>
      </c>
    </row>
    <row r="1512" spans="1:25">
      <c r="A1512" s="17">
        <v>1</v>
      </c>
      <c r="B1512" s="11" t="s">
        <v>1315</v>
      </c>
      <c r="C1512" s="11" t="s">
        <v>3036</v>
      </c>
      <c r="D1512" s="11">
        <v>14557987</v>
      </c>
      <c r="E1512" s="33">
        <v>2</v>
      </c>
      <c r="F1512" s="11" t="s">
        <v>3331</v>
      </c>
      <c r="G1512" s="11" t="s">
        <v>3337</v>
      </c>
      <c r="H1512" s="93">
        <f t="shared" si="62"/>
        <v>3</v>
      </c>
      <c r="I1512" s="93"/>
      <c r="J1512" s="93">
        <v>0</v>
      </c>
      <c r="K1512" s="93">
        <v>0</v>
      </c>
      <c r="L1512" s="94">
        <v>73767</v>
      </c>
      <c r="M1512" s="112"/>
      <c r="N1512" s="96">
        <v>42023</v>
      </c>
      <c r="O1512" s="96">
        <v>42025</v>
      </c>
      <c r="P1512" s="87">
        <f t="shared" si="65"/>
        <v>42027</v>
      </c>
      <c r="Q1512" s="42">
        <f t="shared" si="64"/>
        <v>4</v>
      </c>
      <c r="R1512" s="11" t="s">
        <v>5111</v>
      </c>
      <c r="S1512" s="11">
        <v>5000</v>
      </c>
      <c r="T1512" s="11" t="s">
        <v>3377</v>
      </c>
      <c r="U1512" s="11" t="s">
        <v>3334</v>
      </c>
      <c r="V1512" s="11" t="s">
        <v>3377</v>
      </c>
      <c r="W1512" s="11" t="s">
        <v>4437</v>
      </c>
      <c r="X1512" s="96">
        <v>42030</v>
      </c>
      <c r="Y1512" s="53" t="s">
        <v>3336</v>
      </c>
    </row>
    <row r="1513" spans="1:25">
      <c r="A1513" s="17">
        <v>1</v>
      </c>
      <c r="B1513" s="11" t="s">
        <v>1316</v>
      </c>
      <c r="C1513" s="11" t="s">
        <v>3037</v>
      </c>
      <c r="D1513" s="11">
        <v>16105725</v>
      </c>
      <c r="E1513" s="33">
        <v>8</v>
      </c>
      <c r="F1513" s="11" t="s">
        <v>3331</v>
      </c>
      <c r="G1513" s="11" t="s">
        <v>3332</v>
      </c>
      <c r="H1513" s="93">
        <f t="shared" si="62"/>
        <v>3</v>
      </c>
      <c r="I1513" s="93"/>
      <c r="J1513" s="93">
        <v>0</v>
      </c>
      <c r="K1513" s="93">
        <v>0</v>
      </c>
      <c r="L1513" s="94">
        <v>73767</v>
      </c>
      <c r="M1513" s="112"/>
      <c r="N1513" s="96">
        <v>42023</v>
      </c>
      <c r="O1513" s="96">
        <v>42025</v>
      </c>
      <c r="P1513" s="87">
        <f t="shared" si="65"/>
        <v>42027</v>
      </c>
      <c r="Q1513" s="42">
        <f t="shared" si="64"/>
        <v>1</v>
      </c>
      <c r="R1513" s="11" t="s">
        <v>5112</v>
      </c>
      <c r="S1513" s="11">
        <v>4830</v>
      </c>
      <c r="T1513" s="11" t="s">
        <v>3334</v>
      </c>
      <c r="U1513" s="11" t="s">
        <v>3334</v>
      </c>
      <c r="V1513" s="11" t="s">
        <v>3334</v>
      </c>
      <c r="W1513" s="11" t="s">
        <v>3716</v>
      </c>
      <c r="X1513" s="96">
        <v>42025</v>
      </c>
      <c r="Y1513" s="53" t="s">
        <v>3336</v>
      </c>
    </row>
    <row r="1514" spans="1:25">
      <c r="A1514" s="17">
        <v>1</v>
      </c>
      <c r="B1514" s="11" t="s">
        <v>1317</v>
      </c>
      <c r="C1514" s="11" t="s">
        <v>3038</v>
      </c>
      <c r="D1514" s="11">
        <v>12118776</v>
      </c>
      <c r="E1514" s="33">
        <v>0</v>
      </c>
      <c r="F1514" s="11" t="s">
        <v>3331</v>
      </c>
      <c r="G1514" s="11" t="s">
        <v>3332</v>
      </c>
      <c r="H1514" s="93">
        <f t="shared" si="62"/>
        <v>3</v>
      </c>
      <c r="I1514" s="93"/>
      <c r="J1514" s="93">
        <v>0</v>
      </c>
      <c r="K1514" s="93">
        <v>0</v>
      </c>
      <c r="L1514" s="94">
        <v>73776</v>
      </c>
      <c r="M1514" s="112"/>
      <c r="N1514" s="96">
        <v>42023</v>
      </c>
      <c r="O1514" s="96">
        <v>42024</v>
      </c>
      <c r="P1514" s="87">
        <f t="shared" si="65"/>
        <v>42026</v>
      </c>
      <c r="Q1514" s="42">
        <f t="shared" si="64"/>
        <v>4</v>
      </c>
      <c r="R1514" s="11" t="s">
        <v>5113</v>
      </c>
      <c r="S1514" s="11">
        <v>1807</v>
      </c>
      <c r="T1514" s="11" t="s">
        <v>3404</v>
      </c>
      <c r="U1514" s="11" t="s">
        <v>3334</v>
      </c>
      <c r="V1514" s="11" t="s">
        <v>3404</v>
      </c>
      <c r="W1514" s="11" t="s">
        <v>3335</v>
      </c>
      <c r="X1514" s="96">
        <v>42027</v>
      </c>
      <c r="Y1514" s="53" t="s">
        <v>3336</v>
      </c>
    </row>
    <row r="1515" spans="1:25">
      <c r="A1515" s="17">
        <v>1</v>
      </c>
      <c r="B1515" s="11" t="s">
        <v>1318</v>
      </c>
      <c r="C1515" s="11" t="s">
        <v>3039</v>
      </c>
      <c r="D1515" s="11">
        <v>11264279</v>
      </c>
      <c r="E1515" s="33" t="s">
        <v>3319</v>
      </c>
      <c r="F1515" s="11" t="s">
        <v>3331</v>
      </c>
      <c r="G1515" s="11" t="s">
        <v>3337</v>
      </c>
      <c r="H1515" s="93">
        <f t="shared" si="62"/>
        <v>3</v>
      </c>
      <c r="I1515" s="93"/>
      <c r="J1515" s="93">
        <v>0</v>
      </c>
      <c r="K1515" s="93">
        <v>0</v>
      </c>
      <c r="L1515" s="94">
        <v>73681</v>
      </c>
      <c r="M1515" s="112"/>
      <c r="N1515" s="96">
        <v>42024</v>
      </c>
      <c r="O1515" s="96">
        <v>42034</v>
      </c>
      <c r="P1515" s="87">
        <f t="shared" si="65"/>
        <v>42036</v>
      </c>
      <c r="Q1515" s="42">
        <f t="shared" si="64"/>
        <v>3</v>
      </c>
      <c r="R1515" s="11" t="s">
        <v>5114</v>
      </c>
      <c r="S1515" s="11">
        <v>352</v>
      </c>
      <c r="T1515" s="11" t="s">
        <v>3561</v>
      </c>
      <c r="U1515" s="11" t="s">
        <v>3334</v>
      </c>
      <c r="V1515" s="11" t="s">
        <v>3561</v>
      </c>
      <c r="W1515" s="11"/>
      <c r="X1515" s="96">
        <v>42038</v>
      </c>
      <c r="Y1515" s="53" t="s">
        <v>3336</v>
      </c>
    </row>
    <row r="1516" spans="1:25">
      <c r="A1516" s="17">
        <v>1</v>
      </c>
      <c r="B1516" s="11" t="s">
        <v>1319</v>
      </c>
      <c r="C1516" s="11" t="s">
        <v>3040</v>
      </c>
      <c r="D1516" s="11">
        <v>8948592</v>
      </c>
      <c r="E1516" s="33">
        <v>4</v>
      </c>
      <c r="F1516" s="11" t="s">
        <v>3331</v>
      </c>
      <c r="G1516" s="11" t="s">
        <v>3337</v>
      </c>
      <c r="H1516" s="93">
        <f t="shared" si="62"/>
        <v>3</v>
      </c>
      <c r="I1516" s="93"/>
      <c r="J1516" s="93">
        <v>0</v>
      </c>
      <c r="K1516" s="93">
        <v>0</v>
      </c>
      <c r="L1516" s="94">
        <v>73681</v>
      </c>
      <c r="M1516" s="112"/>
      <c r="N1516" s="96">
        <v>42024</v>
      </c>
      <c r="O1516" s="96">
        <v>42034</v>
      </c>
      <c r="P1516" s="87">
        <f t="shared" si="65"/>
        <v>42036</v>
      </c>
      <c r="Q1516" s="42">
        <f t="shared" si="64"/>
        <v>-20</v>
      </c>
      <c r="R1516" s="11" t="s">
        <v>5115</v>
      </c>
      <c r="S1516" s="11">
        <v>266</v>
      </c>
      <c r="T1516" s="11" t="s">
        <v>3349</v>
      </c>
      <c r="U1516" s="11" t="s">
        <v>3334</v>
      </c>
      <c r="V1516" s="11" t="s">
        <v>3334</v>
      </c>
      <c r="W1516" s="11"/>
      <c r="X1516" s="96">
        <v>42007</v>
      </c>
      <c r="Y1516" s="53" t="s">
        <v>3336</v>
      </c>
    </row>
    <row r="1517" spans="1:25">
      <c r="A1517" s="17">
        <v>1</v>
      </c>
      <c r="B1517" s="11" t="s">
        <v>1320</v>
      </c>
      <c r="C1517" s="11" t="s">
        <v>3041</v>
      </c>
      <c r="D1517" s="11">
        <v>16303384</v>
      </c>
      <c r="E1517" s="33">
        <v>4</v>
      </c>
      <c r="F1517" s="11" t="s">
        <v>3331</v>
      </c>
      <c r="G1517" s="11" t="s">
        <v>3337</v>
      </c>
      <c r="H1517" s="93">
        <f t="shared" si="62"/>
        <v>3</v>
      </c>
      <c r="I1517" s="93"/>
      <c r="J1517" s="93">
        <v>0</v>
      </c>
      <c r="K1517" s="93">
        <v>0</v>
      </c>
      <c r="L1517" s="113">
        <v>73729</v>
      </c>
      <c r="M1517" s="112"/>
      <c r="N1517" s="96">
        <v>42025</v>
      </c>
      <c r="O1517" s="96">
        <v>42029</v>
      </c>
      <c r="P1517" s="87">
        <f t="shared" si="65"/>
        <v>42031</v>
      </c>
      <c r="Q1517" s="42">
        <f t="shared" si="64"/>
        <v>-30020</v>
      </c>
      <c r="R1517" s="11" t="s">
        <v>5116</v>
      </c>
      <c r="S1517" s="11">
        <v>114</v>
      </c>
      <c r="T1517" s="11" t="s">
        <v>3431</v>
      </c>
      <c r="U1517" s="11" t="s">
        <v>3431</v>
      </c>
      <c r="V1517" s="11" t="s">
        <v>3431</v>
      </c>
      <c r="W1517" s="11"/>
      <c r="X1517" s="96"/>
      <c r="Y1517" s="53" t="s">
        <v>3405</v>
      </c>
    </row>
    <row r="1518" spans="1:25">
      <c r="A1518" s="17">
        <v>1</v>
      </c>
      <c r="B1518" s="11" t="s">
        <v>1321</v>
      </c>
      <c r="C1518" s="11" t="s">
        <v>3042</v>
      </c>
      <c r="D1518" s="11">
        <v>9003467</v>
      </c>
      <c r="E1518" s="33">
        <v>7</v>
      </c>
      <c r="F1518" s="11" t="s">
        <v>3331</v>
      </c>
      <c r="G1518" s="11" t="s">
        <v>3332</v>
      </c>
      <c r="H1518" s="93">
        <f t="shared" si="62"/>
        <v>3</v>
      </c>
      <c r="I1518" s="93"/>
      <c r="J1518" s="93">
        <v>0</v>
      </c>
      <c r="K1518" s="93">
        <v>0</v>
      </c>
      <c r="L1518" s="94">
        <v>73719</v>
      </c>
      <c r="M1518" s="112"/>
      <c r="N1518" s="96">
        <v>42025</v>
      </c>
      <c r="O1518" s="96">
        <v>42030</v>
      </c>
      <c r="P1518" s="87">
        <f t="shared" si="65"/>
        <v>42032</v>
      </c>
      <c r="Q1518" s="42">
        <f t="shared" si="64"/>
        <v>4</v>
      </c>
      <c r="R1518" s="11" t="s">
        <v>5117</v>
      </c>
      <c r="S1518" s="11">
        <v>499</v>
      </c>
      <c r="T1518" s="11" t="s">
        <v>3497</v>
      </c>
      <c r="U1518" s="11" t="s">
        <v>3334</v>
      </c>
      <c r="V1518" s="11" t="s">
        <v>3497</v>
      </c>
      <c r="W1518" s="11"/>
      <c r="X1518" s="96">
        <v>42033</v>
      </c>
      <c r="Y1518" s="53" t="s">
        <v>3336</v>
      </c>
    </row>
    <row r="1519" spans="1:25">
      <c r="A1519" s="17">
        <v>1</v>
      </c>
      <c r="B1519" s="11" t="s">
        <v>1322</v>
      </c>
      <c r="C1519" s="11" t="s">
        <v>3043</v>
      </c>
      <c r="D1519" s="11">
        <v>17404407</v>
      </c>
      <c r="E1519" s="33">
        <v>4</v>
      </c>
      <c r="F1519" s="11" t="s">
        <v>3331</v>
      </c>
      <c r="G1519" s="11" t="s">
        <v>3332</v>
      </c>
      <c r="H1519" s="93">
        <f t="shared" si="62"/>
        <v>3</v>
      </c>
      <c r="I1519" s="93"/>
      <c r="J1519" s="93">
        <v>0</v>
      </c>
      <c r="K1519" s="93">
        <v>0</v>
      </c>
      <c r="L1519" s="94">
        <v>73757</v>
      </c>
      <c r="M1519" s="112"/>
      <c r="N1519" s="96">
        <v>42025</v>
      </c>
      <c r="O1519" s="96">
        <v>42027</v>
      </c>
      <c r="P1519" s="87">
        <f t="shared" si="65"/>
        <v>42029</v>
      </c>
      <c r="Q1519" s="42">
        <f t="shared" si="64"/>
        <v>5</v>
      </c>
      <c r="R1519" s="11" t="s">
        <v>5118</v>
      </c>
      <c r="S1519" s="11">
        <v>549</v>
      </c>
      <c r="T1519" s="11" t="s">
        <v>3377</v>
      </c>
      <c r="U1519" s="11" t="s">
        <v>3334</v>
      </c>
      <c r="V1519" s="11" t="s">
        <v>3377</v>
      </c>
      <c r="W1519" s="11" t="s">
        <v>3378</v>
      </c>
      <c r="X1519" s="96">
        <v>42033</v>
      </c>
      <c r="Y1519" s="53" t="s">
        <v>3336</v>
      </c>
    </row>
    <row r="1520" spans="1:25">
      <c r="A1520" s="17">
        <v>1</v>
      </c>
      <c r="B1520" s="11" t="s">
        <v>1323</v>
      </c>
      <c r="C1520" s="11" t="s">
        <v>3044</v>
      </c>
      <c r="D1520" s="11">
        <v>13890471</v>
      </c>
      <c r="E1520" s="33">
        <v>7</v>
      </c>
      <c r="F1520" s="11" t="s">
        <v>3331</v>
      </c>
      <c r="G1520" s="11" t="s">
        <v>3332</v>
      </c>
      <c r="H1520" s="93">
        <f t="shared" si="62"/>
        <v>3</v>
      </c>
      <c r="I1520" s="93"/>
      <c r="J1520" s="93">
        <v>0</v>
      </c>
      <c r="K1520" s="93">
        <v>0</v>
      </c>
      <c r="L1520" s="94">
        <v>73729</v>
      </c>
      <c r="M1520" s="112"/>
      <c r="N1520" s="96">
        <v>42025</v>
      </c>
      <c r="O1520" s="96">
        <v>42029</v>
      </c>
      <c r="P1520" s="87">
        <f t="shared" si="65"/>
        <v>42031</v>
      </c>
      <c r="Q1520" s="42">
        <f t="shared" si="64"/>
        <v>-1</v>
      </c>
      <c r="R1520" s="11" t="s">
        <v>5119</v>
      </c>
      <c r="S1520" s="11">
        <v>1928</v>
      </c>
      <c r="T1520" s="11" t="s">
        <v>3437</v>
      </c>
      <c r="U1520" s="11" t="s">
        <v>3431</v>
      </c>
      <c r="V1520" s="11" t="s">
        <v>3437</v>
      </c>
      <c r="W1520" s="11"/>
      <c r="X1520" s="96">
        <v>42027</v>
      </c>
      <c r="Y1520" s="53" t="s">
        <v>3336</v>
      </c>
    </row>
    <row r="1521" spans="1:25">
      <c r="A1521" s="17">
        <v>1</v>
      </c>
      <c r="B1521" s="11" t="s">
        <v>1324</v>
      </c>
      <c r="C1521" s="11" t="s">
        <v>3045</v>
      </c>
      <c r="D1521" s="11">
        <v>15838856</v>
      </c>
      <c r="E1521" s="33">
        <v>1</v>
      </c>
      <c r="F1521" s="11" t="s">
        <v>3331</v>
      </c>
      <c r="G1521" s="11" t="s">
        <v>3332</v>
      </c>
      <c r="H1521" s="93">
        <f t="shared" si="62"/>
        <v>3</v>
      </c>
      <c r="I1521" s="93"/>
      <c r="J1521" s="93">
        <v>0</v>
      </c>
      <c r="K1521" s="93">
        <v>0</v>
      </c>
      <c r="L1521" s="94">
        <v>73757</v>
      </c>
      <c r="M1521" s="112"/>
      <c r="N1521" s="96">
        <v>42025</v>
      </c>
      <c r="O1521" s="96">
        <v>42026</v>
      </c>
      <c r="P1521" s="87">
        <f t="shared" si="65"/>
        <v>42028</v>
      </c>
      <c r="Q1521" s="42">
        <f t="shared" si="64"/>
        <v>2</v>
      </c>
      <c r="R1521" s="11" t="s">
        <v>3652</v>
      </c>
      <c r="S1521" s="11">
        <v>6575</v>
      </c>
      <c r="T1521" s="11" t="s">
        <v>3358</v>
      </c>
      <c r="U1521" s="11" t="s">
        <v>3334</v>
      </c>
      <c r="V1521" s="11" t="s">
        <v>3358</v>
      </c>
      <c r="W1521" s="11" t="s">
        <v>3335</v>
      </c>
      <c r="X1521" s="96">
        <v>42027</v>
      </c>
      <c r="Y1521" s="53" t="s">
        <v>3336</v>
      </c>
    </row>
    <row r="1522" spans="1:25">
      <c r="A1522" s="17">
        <v>1</v>
      </c>
      <c r="B1522" s="11" t="s">
        <v>1325</v>
      </c>
      <c r="C1522" s="11" t="s">
        <v>3046</v>
      </c>
      <c r="D1522" s="11">
        <v>7018514</v>
      </c>
      <c r="E1522" s="33">
        <v>8</v>
      </c>
      <c r="F1522" s="11" t="s">
        <v>3331</v>
      </c>
      <c r="G1522" s="11" t="s">
        <v>3337</v>
      </c>
      <c r="H1522" s="93">
        <f t="shared" si="62"/>
        <v>3</v>
      </c>
      <c r="I1522" s="93"/>
      <c r="J1522" s="93">
        <v>0</v>
      </c>
      <c r="K1522" s="93">
        <v>0</v>
      </c>
      <c r="L1522" s="94">
        <v>73748</v>
      </c>
      <c r="M1522" s="112"/>
      <c r="N1522" s="96">
        <v>42025</v>
      </c>
      <c r="O1522" s="96">
        <v>42027</v>
      </c>
      <c r="P1522" s="87">
        <f t="shared" si="65"/>
        <v>42029</v>
      </c>
      <c r="Q1522" s="42">
        <f t="shared" si="64"/>
        <v>3</v>
      </c>
      <c r="R1522" s="11" t="s">
        <v>5120</v>
      </c>
      <c r="S1522" s="11">
        <v>122</v>
      </c>
      <c r="T1522" s="11" t="s">
        <v>3461</v>
      </c>
      <c r="U1522" s="11" t="s">
        <v>3334</v>
      </c>
      <c r="V1522" s="11" t="s">
        <v>3461</v>
      </c>
      <c r="W1522" s="11"/>
      <c r="X1522" s="96">
        <v>42031</v>
      </c>
      <c r="Y1522" s="53" t="s">
        <v>3336</v>
      </c>
    </row>
    <row r="1523" spans="1:25">
      <c r="A1523" s="17">
        <v>1</v>
      </c>
      <c r="B1523" s="11" t="s">
        <v>1326</v>
      </c>
      <c r="C1523" s="11" t="s">
        <v>3047</v>
      </c>
      <c r="D1523" s="11">
        <v>14458231</v>
      </c>
      <c r="E1523" s="33">
        <v>1</v>
      </c>
      <c r="F1523" s="11" t="s">
        <v>3331</v>
      </c>
      <c r="G1523" s="11" t="s">
        <v>3337</v>
      </c>
      <c r="H1523" s="93">
        <f t="shared" si="62"/>
        <v>3</v>
      </c>
      <c r="I1523" s="93"/>
      <c r="J1523" s="93">
        <v>0</v>
      </c>
      <c r="K1523" s="93">
        <v>0</v>
      </c>
      <c r="L1523" s="94">
        <v>73757</v>
      </c>
      <c r="M1523" s="112"/>
      <c r="N1523" s="96">
        <v>42025</v>
      </c>
      <c r="O1523" s="96">
        <v>42026</v>
      </c>
      <c r="P1523" s="87">
        <f t="shared" si="65"/>
        <v>42028</v>
      </c>
      <c r="Q1523" s="42">
        <f t="shared" si="64"/>
        <v>6</v>
      </c>
      <c r="R1523" s="11" t="s">
        <v>5121</v>
      </c>
      <c r="S1523" s="11">
        <v>1430</v>
      </c>
      <c r="T1523" s="11" t="s">
        <v>3431</v>
      </c>
      <c r="U1523" s="11" t="s">
        <v>3431</v>
      </c>
      <c r="V1523" s="11" t="s">
        <v>3431</v>
      </c>
      <c r="W1523" s="11"/>
      <c r="X1523" s="96">
        <v>42033</v>
      </c>
      <c r="Y1523" s="53" t="s">
        <v>3336</v>
      </c>
    </row>
    <row r="1524" spans="1:25">
      <c r="A1524" s="17">
        <v>1</v>
      </c>
      <c r="B1524" s="11" t="s">
        <v>1327</v>
      </c>
      <c r="C1524" s="11" t="s">
        <v>3048</v>
      </c>
      <c r="D1524" s="11">
        <v>13018188</v>
      </c>
      <c r="E1524" s="33">
        <v>0</v>
      </c>
      <c r="F1524" s="11" t="s">
        <v>3331</v>
      </c>
      <c r="G1524" s="11" t="s">
        <v>3332</v>
      </c>
      <c r="H1524" s="93">
        <f t="shared" si="62"/>
        <v>3</v>
      </c>
      <c r="I1524" s="93"/>
      <c r="J1524" s="93">
        <v>0</v>
      </c>
      <c r="K1524" s="93">
        <v>0</v>
      </c>
      <c r="L1524" s="94">
        <v>73748</v>
      </c>
      <c r="M1524" s="112"/>
      <c r="N1524" s="96">
        <v>42026</v>
      </c>
      <c r="O1524" s="96">
        <v>42027</v>
      </c>
      <c r="P1524" s="87">
        <f t="shared" si="65"/>
        <v>42029</v>
      </c>
      <c r="Q1524" s="42">
        <f t="shared" si="64"/>
        <v>5</v>
      </c>
      <c r="R1524" s="11" t="s">
        <v>5122</v>
      </c>
      <c r="S1524" s="11">
        <v>979</v>
      </c>
      <c r="T1524" s="11" t="s">
        <v>3636</v>
      </c>
      <c r="U1524" s="11" t="s">
        <v>3636</v>
      </c>
      <c r="V1524" s="11" t="s">
        <v>3636</v>
      </c>
      <c r="W1524" s="11"/>
      <c r="X1524" s="96">
        <v>42033</v>
      </c>
      <c r="Y1524" s="53" t="s">
        <v>3336</v>
      </c>
    </row>
    <row r="1525" spans="1:25">
      <c r="A1525" s="17">
        <v>1</v>
      </c>
      <c r="B1525" s="11" t="s">
        <v>1328</v>
      </c>
      <c r="C1525" s="11" t="s">
        <v>2071</v>
      </c>
      <c r="D1525" s="11">
        <v>13894694</v>
      </c>
      <c r="E1525" s="33">
        <v>0</v>
      </c>
      <c r="F1525" s="11" t="s">
        <v>3331</v>
      </c>
      <c r="G1525" s="11" t="s">
        <v>3332</v>
      </c>
      <c r="H1525" s="93">
        <f t="shared" si="62"/>
        <v>3</v>
      </c>
      <c r="I1525" s="93"/>
      <c r="J1525" s="93">
        <v>0</v>
      </c>
      <c r="K1525" s="93">
        <v>0</v>
      </c>
      <c r="L1525" s="94">
        <v>73700</v>
      </c>
      <c r="M1525" s="112"/>
      <c r="N1525" s="96">
        <v>42026</v>
      </c>
      <c r="O1525" s="96">
        <v>42032</v>
      </c>
      <c r="P1525" s="87">
        <f t="shared" si="65"/>
        <v>42034</v>
      </c>
      <c r="Q1525" s="42">
        <f t="shared" si="64"/>
        <v>2</v>
      </c>
      <c r="R1525" s="11" t="s">
        <v>5123</v>
      </c>
      <c r="S1525" s="11">
        <v>1748</v>
      </c>
      <c r="T1525" s="11" t="s">
        <v>3721</v>
      </c>
      <c r="U1525" s="11" t="s">
        <v>3334</v>
      </c>
      <c r="V1525" s="11" t="s">
        <v>3721</v>
      </c>
      <c r="W1525" s="11"/>
      <c r="X1525" s="96">
        <v>42033</v>
      </c>
      <c r="Y1525" s="53" t="s">
        <v>3336</v>
      </c>
    </row>
    <row r="1526" spans="1:25">
      <c r="A1526" s="17">
        <v>1</v>
      </c>
      <c r="B1526" s="11" t="s">
        <v>1329</v>
      </c>
      <c r="C1526" s="11" t="s">
        <v>3049</v>
      </c>
      <c r="D1526" s="36">
        <v>7752523</v>
      </c>
      <c r="E1526" s="33">
        <v>8</v>
      </c>
      <c r="F1526" s="11" t="s">
        <v>3331</v>
      </c>
      <c r="G1526" s="11" t="s">
        <v>3332</v>
      </c>
      <c r="H1526" s="93">
        <f t="shared" si="62"/>
        <v>3</v>
      </c>
      <c r="I1526" s="93"/>
      <c r="J1526" s="93">
        <v>0</v>
      </c>
      <c r="K1526" s="93">
        <v>0</v>
      </c>
      <c r="L1526" s="94">
        <v>73710</v>
      </c>
      <c r="M1526" s="112"/>
      <c r="N1526" s="96">
        <v>42027</v>
      </c>
      <c r="O1526" s="96">
        <v>42031</v>
      </c>
      <c r="P1526" s="87">
        <f t="shared" si="65"/>
        <v>42033</v>
      </c>
      <c r="Q1526" s="42">
        <f t="shared" si="64"/>
        <v>5</v>
      </c>
      <c r="R1526" s="11" t="s">
        <v>5124</v>
      </c>
      <c r="S1526" s="11">
        <v>3236</v>
      </c>
      <c r="T1526" s="11" t="s">
        <v>3721</v>
      </c>
      <c r="U1526" s="11" t="s">
        <v>3334</v>
      </c>
      <c r="V1526" s="11" t="s">
        <v>3721</v>
      </c>
      <c r="W1526" s="11"/>
      <c r="X1526" s="96">
        <v>42037</v>
      </c>
      <c r="Y1526" s="53" t="s">
        <v>3336</v>
      </c>
    </row>
    <row r="1527" spans="1:25">
      <c r="A1527" s="17">
        <v>1</v>
      </c>
      <c r="B1527" s="14" t="s">
        <v>1330</v>
      </c>
      <c r="C1527" s="14" t="s">
        <v>3050</v>
      </c>
      <c r="D1527" s="14">
        <v>12238818</v>
      </c>
      <c r="E1527" s="37">
        <v>0</v>
      </c>
      <c r="F1527" s="14" t="s">
        <v>3331</v>
      </c>
      <c r="G1527" s="14" t="s">
        <v>3332</v>
      </c>
      <c r="H1527" s="93">
        <f t="shared" si="62"/>
        <v>3</v>
      </c>
      <c r="I1527" s="93"/>
      <c r="J1527" s="93">
        <v>0</v>
      </c>
      <c r="K1527" s="93">
        <v>0</v>
      </c>
      <c r="L1527" s="113">
        <v>73764</v>
      </c>
      <c r="M1527" s="114"/>
      <c r="N1527" s="115">
        <v>42080</v>
      </c>
      <c r="O1527" s="115">
        <v>42083</v>
      </c>
      <c r="P1527" s="116">
        <f t="shared" si="65"/>
        <v>42085</v>
      </c>
      <c r="Q1527" s="42">
        <f t="shared" si="64"/>
        <v>5</v>
      </c>
      <c r="R1527" s="14" t="s">
        <v>5125</v>
      </c>
      <c r="S1527" s="14">
        <v>1249</v>
      </c>
      <c r="T1527" s="14" t="s">
        <v>4027</v>
      </c>
      <c r="U1527" s="14" t="s">
        <v>3334</v>
      </c>
      <c r="V1527" s="14" t="s">
        <v>4027</v>
      </c>
      <c r="W1527" s="14"/>
      <c r="X1527" s="115">
        <v>42089</v>
      </c>
      <c r="Y1527" s="117" t="s">
        <v>3336</v>
      </c>
    </row>
    <row r="1528" spans="1:25">
      <c r="A1528" s="17">
        <v>1</v>
      </c>
      <c r="B1528" s="11" t="s">
        <v>1331</v>
      </c>
      <c r="C1528" s="11" t="s">
        <v>3051</v>
      </c>
      <c r="D1528" s="11">
        <v>10573711</v>
      </c>
      <c r="E1528" s="33">
        <v>4</v>
      </c>
      <c r="F1528" s="11" t="s">
        <v>3331</v>
      </c>
      <c r="G1528" s="11" t="s">
        <v>3332</v>
      </c>
      <c r="H1528" s="93">
        <f t="shared" ref="H1528:H1591" si="66">3+J1528</f>
        <v>3</v>
      </c>
      <c r="I1528" s="93"/>
      <c r="J1528" s="93">
        <v>0</v>
      </c>
      <c r="K1528" s="93">
        <v>0</v>
      </c>
      <c r="L1528" s="94">
        <v>73691</v>
      </c>
      <c r="M1528" s="112"/>
      <c r="N1528" s="96">
        <v>42027</v>
      </c>
      <c r="O1528" s="96">
        <v>42033</v>
      </c>
      <c r="P1528" s="87">
        <f t="shared" si="65"/>
        <v>42035</v>
      </c>
      <c r="Q1528" s="42">
        <f t="shared" si="64"/>
        <v>4</v>
      </c>
      <c r="R1528" s="11" t="s">
        <v>5126</v>
      </c>
      <c r="S1528" s="11">
        <v>1700</v>
      </c>
      <c r="T1528" s="11" t="s">
        <v>3377</v>
      </c>
      <c r="U1528" s="11" t="s">
        <v>3334</v>
      </c>
      <c r="V1528" s="11" t="s">
        <v>3377</v>
      </c>
      <c r="W1528" s="11" t="s">
        <v>4437</v>
      </c>
      <c r="X1528" s="96">
        <v>42038</v>
      </c>
      <c r="Y1528" s="53" t="s">
        <v>3336</v>
      </c>
    </row>
    <row r="1529" spans="1:25">
      <c r="A1529" s="17">
        <v>1</v>
      </c>
      <c r="B1529" s="11" t="s">
        <v>1332</v>
      </c>
      <c r="C1529" s="11" t="s">
        <v>3052</v>
      </c>
      <c r="D1529" s="11">
        <v>7698647</v>
      </c>
      <c r="E1529" s="33">
        <v>9</v>
      </c>
      <c r="F1529" s="11" t="s">
        <v>3331</v>
      </c>
      <c r="G1529" s="11" t="s">
        <v>3332</v>
      </c>
      <c r="H1529" s="93">
        <f t="shared" si="66"/>
        <v>3</v>
      </c>
      <c r="I1529" s="93"/>
      <c r="J1529" s="93">
        <v>0</v>
      </c>
      <c r="K1529" s="93">
        <v>0</v>
      </c>
      <c r="L1529" s="94">
        <v>73710</v>
      </c>
      <c r="M1529" s="112"/>
      <c r="N1529" s="96">
        <v>42027</v>
      </c>
      <c r="O1529" s="96">
        <v>42031</v>
      </c>
      <c r="P1529" s="87">
        <f t="shared" si="65"/>
        <v>42033</v>
      </c>
      <c r="Q1529" s="42">
        <f t="shared" si="64"/>
        <v>3</v>
      </c>
      <c r="R1529" s="11" t="s">
        <v>5127</v>
      </c>
      <c r="S1529" s="11">
        <v>3988</v>
      </c>
      <c r="T1529" s="11" t="s">
        <v>5128</v>
      </c>
      <c r="U1529" s="11" t="s">
        <v>3334</v>
      </c>
      <c r="V1529" s="11" t="s">
        <v>5128</v>
      </c>
      <c r="W1529" s="11" t="s">
        <v>3335</v>
      </c>
      <c r="X1529" s="96">
        <v>42033</v>
      </c>
      <c r="Y1529" s="53" t="s">
        <v>3336</v>
      </c>
    </row>
    <row r="1530" spans="1:25">
      <c r="A1530" s="17">
        <v>1</v>
      </c>
      <c r="B1530" s="11" t="s">
        <v>1333</v>
      </c>
      <c r="C1530" s="11" t="s">
        <v>3053</v>
      </c>
      <c r="D1530" s="11">
        <v>12485798</v>
      </c>
      <c r="E1530" s="33">
        <v>8</v>
      </c>
      <c r="F1530" s="11" t="s">
        <v>3331</v>
      </c>
      <c r="G1530" s="11" t="s">
        <v>3332</v>
      </c>
      <c r="H1530" s="93">
        <f t="shared" si="66"/>
        <v>3</v>
      </c>
      <c r="I1530" s="93"/>
      <c r="J1530" s="93">
        <v>0</v>
      </c>
      <c r="K1530" s="93">
        <v>0</v>
      </c>
      <c r="L1530" s="94">
        <v>73710</v>
      </c>
      <c r="M1530" s="112"/>
      <c r="N1530" s="96">
        <v>42027</v>
      </c>
      <c r="O1530" s="96">
        <v>42031</v>
      </c>
      <c r="P1530" s="87">
        <f t="shared" si="65"/>
        <v>42033</v>
      </c>
      <c r="Q1530" s="42">
        <f t="shared" si="64"/>
        <v>2</v>
      </c>
      <c r="R1530" s="11" t="s">
        <v>5129</v>
      </c>
      <c r="S1530" s="11">
        <v>2960</v>
      </c>
      <c r="T1530" s="11" t="s">
        <v>4435</v>
      </c>
      <c r="U1530" s="11" t="s">
        <v>3334</v>
      </c>
      <c r="V1530" s="11" t="s">
        <v>3461</v>
      </c>
      <c r="W1530" s="11"/>
      <c r="X1530" s="96">
        <v>42032</v>
      </c>
      <c r="Y1530" s="53" t="s">
        <v>3336</v>
      </c>
    </row>
    <row r="1531" spans="1:25">
      <c r="A1531" s="17">
        <v>1</v>
      </c>
      <c r="B1531" s="11" t="s">
        <v>1334</v>
      </c>
      <c r="C1531" s="11" t="s">
        <v>3054</v>
      </c>
      <c r="D1531" s="11">
        <v>9908775</v>
      </c>
      <c r="E1531" s="33">
        <v>7</v>
      </c>
      <c r="F1531" s="11" t="s">
        <v>3331</v>
      </c>
      <c r="G1531" s="11" t="s">
        <v>3337</v>
      </c>
      <c r="H1531" s="93">
        <f t="shared" si="66"/>
        <v>3</v>
      </c>
      <c r="I1531" s="93"/>
      <c r="J1531" s="93">
        <v>0</v>
      </c>
      <c r="K1531" s="93">
        <v>0</v>
      </c>
      <c r="L1531" s="94"/>
      <c r="M1531" s="112"/>
      <c r="N1531" s="96">
        <v>42031</v>
      </c>
      <c r="O1531" s="11"/>
      <c r="P1531" s="87">
        <f t="shared" si="65"/>
        <v>2</v>
      </c>
      <c r="Q1531" s="42">
        <f t="shared" si="64"/>
        <v>0</v>
      </c>
      <c r="R1531" s="11" t="s">
        <v>5130</v>
      </c>
      <c r="S1531" s="11">
        <v>555</v>
      </c>
      <c r="T1531" s="11" t="s">
        <v>3377</v>
      </c>
      <c r="U1531" s="11" t="s">
        <v>3334</v>
      </c>
      <c r="V1531" s="11" t="s">
        <v>3377</v>
      </c>
      <c r="W1531" s="11" t="s">
        <v>4437</v>
      </c>
      <c r="X1531" s="96"/>
      <c r="Y1531" s="53" t="s">
        <v>3405</v>
      </c>
    </row>
    <row r="1532" spans="1:25">
      <c r="A1532" s="17">
        <v>1</v>
      </c>
      <c r="B1532" s="11" t="s">
        <v>1335</v>
      </c>
      <c r="C1532" s="11" t="s">
        <v>3055</v>
      </c>
      <c r="D1532" s="11">
        <v>13644289</v>
      </c>
      <c r="E1532" s="33">
        <v>9</v>
      </c>
      <c r="F1532" s="11" t="s">
        <v>3331</v>
      </c>
      <c r="G1532" s="11" t="s">
        <v>3332</v>
      </c>
      <c r="H1532" s="93">
        <f t="shared" si="66"/>
        <v>3</v>
      </c>
      <c r="I1532" s="93"/>
      <c r="J1532" s="93">
        <v>0</v>
      </c>
      <c r="K1532" s="93">
        <v>0</v>
      </c>
      <c r="L1532" s="94">
        <v>73700</v>
      </c>
      <c r="M1532" s="112"/>
      <c r="N1532" s="96">
        <v>42031</v>
      </c>
      <c r="O1532" s="96">
        <v>42032</v>
      </c>
      <c r="P1532" s="87">
        <f t="shared" si="65"/>
        <v>42034</v>
      </c>
      <c r="Q1532" s="42">
        <f t="shared" si="64"/>
        <v>2</v>
      </c>
      <c r="R1532" s="11" t="s">
        <v>5131</v>
      </c>
      <c r="S1532" s="11">
        <v>1693</v>
      </c>
      <c r="T1532" s="11" t="s">
        <v>3751</v>
      </c>
      <c r="U1532" s="11" t="s">
        <v>3751</v>
      </c>
      <c r="V1532" s="11" t="s">
        <v>3751</v>
      </c>
      <c r="W1532" s="11"/>
      <c r="X1532" s="96">
        <v>42033</v>
      </c>
      <c r="Y1532" s="53" t="s">
        <v>3336</v>
      </c>
    </row>
    <row r="1533" spans="1:25">
      <c r="A1533" s="17">
        <v>1</v>
      </c>
      <c r="B1533" s="11" t="s">
        <v>1336</v>
      </c>
      <c r="C1533" s="11" t="s">
        <v>3056</v>
      </c>
      <c r="D1533" s="11">
        <v>1459341</v>
      </c>
      <c r="E1533" s="33">
        <v>3</v>
      </c>
      <c r="F1533" s="11" t="s">
        <v>3331</v>
      </c>
      <c r="G1533" s="11" t="s">
        <v>3332</v>
      </c>
      <c r="H1533" s="93">
        <f t="shared" si="66"/>
        <v>3</v>
      </c>
      <c r="I1533" s="93"/>
      <c r="J1533" s="93">
        <v>0</v>
      </c>
      <c r="K1533" s="93">
        <v>0</v>
      </c>
      <c r="L1533" s="94">
        <v>73700</v>
      </c>
      <c r="M1533" s="112"/>
      <c r="N1533" s="96">
        <v>42031</v>
      </c>
      <c r="O1533" s="96">
        <v>42032</v>
      </c>
      <c r="P1533" s="87">
        <f t="shared" ref="P1533:P1535" si="67">O1533+2</f>
        <v>42034</v>
      </c>
      <c r="Q1533" s="42">
        <f t="shared" si="64"/>
        <v>5</v>
      </c>
      <c r="R1533" s="11" t="s">
        <v>5132</v>
      </c>
      <c r="S1533" s="11">
        <v>2914</v>
      </c>
      <c r="T1533" s="11" t="s">
        <v>3400</v>
      </c>
      <c r="U1533" s="11" t="s">
        <v>3334</v>
      </c>
      <c r="V1533" s="11" t="s">
        <v>3400</v>
      </c>
      <c r="W1533" s="11"/>
      <c r="X1533" s="96">
        <v>42038</v>
      </c>
      <c r="Y1533" s="53" t="s">
        <v>3336</v>
      </c>
    </row>
    <row r="1534" spans="1:25">
      <c r="A1534" s="17">
        <v>1</v>
      </c>
      <c r="B1534" s="11" t="s">
        <v>1337</v>
      </c>
      <c r="C1534" s="11" t="s">
        <v>3057</v>
      </c>
      <c r="D1534" s="11">
        <v>14607980</v>
      </c>
      <c r="E1534" s="33">
        <v>6</v>
      </c>
      <c r="F1534" s="11" t="s">
        <v>3331</v>
      </c>
      <c r="G1534" s="11" t="s">
        <v>3332</v>
      </c>
      <c r="H1534" s="93">
        <f t="shared" si="66"/>
        <v>3</v>
      </c>
      <c r="I1534" s="93"/>
      <c r="J1534" s="93">
        <v>0</v>
      </c>
      <c r="K1534" s="93">
        <v>0</v>
      </c>
      <c r="L1534" s="94">
        <v>73700</v>
      </c>
      <c r="M1534" s="112"/>
      <c r="N1534" s="96">
        <v>42032</v>
      </c>
      <c r="O1534" s="96">
        <v>42032</v>
      </c>
      <c r="P1534" s="87">
        <f t="shared" si="67"/>
        <v>42034</v>
      </c>
      <c r="Q1534" s="42">
        <f t="shared" si="64"/>
        <v>2</v>
      </c>
      <c r="R1534" s="138" t="s">
        <v>5133</v>
      </c>
      <c r="S1534" s="11">
        <v>3521</v>
      </c>
      <c r="T1534" s="11" t="s">
        <v>3333</v>
      </c>
      <c r="U1534" s="11" t="s">
        <v>3334</v>
      </c>
      <c r="V1534" s="11" t="s">
        <v>5134</v>
      </c>
      <c r="W1534" s="11" t="s">
        <v>3335</v>
      </c>
      <c r="X1534" s="96">
        <v>42033</v>
      </c>
      <c r="Y1534" s="53" t="s">
        <v>3336</v>
      </c>
    </row>
    <row r="1535" spans="1:25">
      <c r="A1535" s="17">
        <v>1</v>
      </c>
      <c r="B1535" s="11" t="s">
        <v>1338</v>
      </c>
      <c r="C1535" s="11" t="s">
        <v>3058</v>
      </c>
      <c r="D1535" s="11">
        <v>8641076</v>
      </c>
      <c r="E1535" s="33">
        <v>7</v>
      </c>
      <c r="F1535" s="11" t="s">
        <v>3331</v>
      </c>
      <c r="G1535" s="11" t="s">
        <v>3337</v>
      </c>
      <c r="H1535" s="93">
        <f t="shared" si="66"/>
        <v>3</v>
      </c>
      <c r="I1535" s="93"/>
      <c r="J1535" s="93">
        <v>0</v>
      </c>
      <c r="K1535" s="93">
        <v>0</v>
      </c>
      <c r="L1535" s="94"/>
      <c r="M1535" s="112"/>
      <c r="N1535" s="96">
        <v>42032</v>
      </c>
      <c r="O1535" s="11"/>
      <c r="P1535" s="87">
        <f t="shared" si="67"/>
        <v>2</v>
      </c>
      <c r="Q1535" s="42">
        <f t="shared" si="64"/>
        <v>0</v>
      </c>
      <c r="R1535" s="11" t="s">
        <v>5135</v>
      </c>
      <c r="S1535" s="11">
        <v>215</v>
      </c>
      <c r="T1535" s="11" t="s">
        <v>3431</v>
      </c>
      <c r="U1535" s="11" t="s">
        <v>3431</v>
      </c>
      <c r="V1535" s="11"/>
      <c r="W1535" s="11"/>
      <c r="X1535" s="96"/>
      <c r="Y1535" s="53" t="s">
        <v>3405</v>
      </c>
    </row>
    <row r="1536" spans="1:25">
      <c r="A1536" s="17">
        <v>1</v>
      </c>
      <c r="B1536" s="11" t="s">
        <v>1339</v>
      </c>
      <c r="C1536" s="11" t="s">
        <v>3059</v>
      </c>
      <c r="D1536" s="38" t="s">
        <v>3316</v>
      </c>
      <c r="E1536" s="33">
        <v>7</v>
      </c>
      <c r="F1536" s="11" t="s">
        <v>3331</v>
      </c>
      <c r="G1536" s="11" t="s">
        <v>3332</v>
      </c>
      <c r="H1536" s="93">
        <f t="shared" si="66"/>
        <v>3</v>
      </c>
      <c r="I1536" s="93"/>
      <c r="J1536" s="93">
        <v>0</v>
      </c>
      <c r="K1536" s="93">
        <v>0</v>
      </c>
      <c r="L1536" s="94">
        <v>73643</v>
      </c>
      <c r="M1536" s="112"/>
      <c r="N1536" s="96">
        <v>42033</v>
      </c>
      <c r="O1536" s="96">
        <v>42038</v>
      </c>
      <c r="P1536" s="87">
        <v>42038</v>
      </c>
      <c r="Q1536" s="42">
        <f t="shared" si="64"/>
        <v>3</v>
      </c>
      <c r="R1536" s="11" t="s">
        <v>5136</v>
      </c>
      <c r="S1536" s="11">
        <v>495</v>
      </c>
      <c r="T1536" s="11" t="s">
        <v>3340</v>
      </c>
      <c r="U1536" s="11" t="s">
        <v>3334</v>
      </c>
      <c r="V1536" s="11" t="s">
        <v>3340</v>
      </c>
      <c r="W1536" s="11"/>
      <c r="X1536" s="96">
        <v>42040</v>
      </c>
      <c r="Y1536" s="53" t="s">
        <v>3336</v>
      </c>
    </row>
    <row r="1537" spans="1:25">
      <c r="A1537" s="17">
        <v>1</v>
      </c>
      <c r="B1537" s="11" t="s">
        <v>1340</v>
      </c>
      <c r="C1537" s="11" t="s">
        <v>3060</v>
      </c>
      <c r="D1537" s="38" t="s">
        <v>3317</v>
      </c>
      <c r="E1537" s="33">
        <v>8</v>
      </c>
      <c r="F1537" s="11" t="s">
        <v>3331</v>
      </c>
      <c r="G1537" s="11" t="s">
        <v>3332</v>
      </c>
      <c r="H1537" s="93">
        <f t="shared" si="66"/>
        <v>3</v>
      </c>
      <c r="I1537" s="93"/>
      <c r="J1537" s="93">
        <v>0</v>
      </c>
      <c r="K1537" s="93">
        <v>0</v>
      </c>
      <c r="L1537" s="94">
        <v>73652</v>
      </c>
      <c r="M1537" s="112"/>
      <c r="N1537" s="96">
        <v>42033</v>
      </c>
      <c r="O1537" s="96">
        <v>42037</v>
      </c>
      <c r="P1537" s="87">
        <f t="shared" ref="P1537:P1553" si="68">O1537+2</f>
        <v>42039</v>
      </c>
      <c r="Q1537" s="42">
        <f t="shared" si="64"/>
        <v>6</v>
      </c>
      <c r="R1537" s="11" t="s">
        <v>5137</v>
      </c>
      <c r="S1537" s="11">
        <v>8330</v>
      </c>
      <c r="T1537" s="11" t="s">
        <v>3365</v>
      </c>
      <c r="U1537" s="11" t="s">
        <v>3334</v>
      </c>
      <c r="V1537" s="11" t="s">
        <v>3365</v>
      </c>
      <c r="W1537" s="11"/>
      <c r="X1537" s="96">
        <v>42044</v>
      </c>
      <c r="Y1537" s="53" t="s">
        <v>3336</v>
      </c>
    </row>
    <row r="1538" spans="1:25">
      <c r="A1538" s="17">
        <v>1</v>
      </c>
      <c r="B1538" s="11" t="s">
        <v>1341</v>
      </c>
      <c r="C1538" s="11" t="s">
        <v>3061</v>
      </c>
      <c r="D1538" s="38" t="s">
        <v>5443</v>
      </c>
      <c r="E1538" s="33">
        <v>9</v>
      </c>
      <c r="F1538" s="11" t="s">
        <v>3331</v>
      </c>
      <c r="G1538" s="11" t="s">
        <v>3332</v>
      </c>
      <c r="H1538" s="93">
        <f t="shared" si="66"/>
        <v>3</v>
      </c>
      <c r="I1538" s="93"/>
      <c r="J1538" s="93">
        <v>0</v>
      </c>
      <c r="K1538" s="93">
        <v>0</v>
      </c>
      <c r="L1538" s="94">
        <v>73643</v>
      </c>
      <c r="M1538" s="112"/>
      <c r="N1538" s="96">
        <v>42033</v>
      </c>
      <c r="O1538" s="96">
        <v>42038</v>
      </c>
      <c r="P1538" s="87">
        <f t="shared" si="68"/>
        <v>42040</v>
      </c>
      <c r="Q1538" s="42">
        <f t="shared" si="64"/>
        <v>4</v>
      </c>
      <c r="R1538" s="138" t="s">
        <v>5138</v>
      </c>
      <c r="S1538" s="11">
        <v>810</v>
      </c>
      <c r="T1538" s="11" t="s">
        <v>5140</v>
      </c>
      <c r="U1538" s="11" t="s">
        <v>5140</v>
      </c>
      <c r="V1538" s="11" t="s">
        <v>5139</v>
      </c>
      <c r="W1538" s="11"/>
      <c r="X1538" s="96">
        <v>42043</v>
      </c>
      <c r="Y1538" s="53" t="s">
        <v>3336</v>
      </c>
    </row>
    <row r="1539" spans="1:25">
      <c r="A1539" s="17">
        <v>1</v>
      </c>
      <c r="B1539" s="11" t="s">
        <v>1342</v>
      </c>
      <c r="C1539" s="11" t="s">
        <v>3062</v>
      </c>
      <c r="D1539" s="38" t="s">
        <v>3318</v>
      </c>
      <c r="E1539" s="33">
        <v>7</v>
      </c>
      <c r="F1539" s="11" t="s">
        <v>3331</v>
      </c>
      <c r="G1539" s="11" t="s">
        <v>3332</v>
      </c>
      <c r="H1539" s="93">
        <f t="shared" si="66"/>
        <v>3</v>
      </c>
      <c r="I1539" s="93"/>
      <c r="J1539" s="93">
        <v>0</v>
      </c>
      <c r="K1539" s="93">
        <v>0</v>
      </c>
      <c r="L1539" s="94">
        <v>73691</v>
      </c>
      <c r="M1539" s="112"/>
      <c r="N1539" s="96">
        <v>42032</v>
      </c>
      <c r="O1539" s="96">
        <v>42033</v>
      </c>
      <c r="P1539" s="87">
        <f t="shared" si="68"/>
        <v>42035</v>
      </c>
      <c r="Q1539" s="42">
        <f t="shared" si="64"/>
        <v>4</v>
      </c>
      <c r="R1539" s="11" t="s">
        <v>5141</v>
      </c>
      <c r="S1539" s="11">
        <v>299</v>
      </c>
      <c r="T1539" s="11" t="s">
        <v>3358</v>
      </c>
      <c r="U1539" s="11" t="s">
        <v>3349</v>
      </c>
      <c r="V1539" s="11" t="s">
        <v>3358</v>
      </c>
      <c r="W1539" s="11" t="s">
        <v>3335</v>
      </c>
      <c r="X1539" s="96">
        <v>42038</v>
      </c>
      <c r="Y1539" s="53" t="s">
        <v>3336</v>
      </c>
    </row>
    <row r="1540" spans="1:25">
      <c r="A1540" s="17">
        <v>1</v>
      </c>
      <c r="B1540" s="11" t="s">
        <v>1343</v>
      </c>
      <c r="C1540" s="11" t="s">
        <v>3063</v>
      </c>
      <c r="D1540" s="11">
        <v>10931584</v>
      </c>
      <c r="E1540" s="33">
        <v>2</v>
      </c>
      <c r="F1540" s="11" t="s">
        <v>3331</v>
      </c>
      <c r="G1540" s="11" t="s">
        <v>3332</v>
      </c>
      <c r="H1540" s="93">
        <f t="shared" si="66"/>
        <v>3</v>
      </c>
      <c r="I1540" s="93"/>
      <c r="J1540" s="93">
        <v>0</v>
      </c>
      <c r="K1540" s="93">
        <v>0</v>
      </c>
      <c r="L1540" s="94">
        <v>73643</v>
      </c>
      <c r="M1540" s="112"/>
      <c r="N1540" s="96">
        <v>42034</v>
      </c>
      <c r="O1540" s="96">
        <v>42038</v>
      </c>
      <c r="P1540" s="87">
        <f t="shared" si="68"/>
        <v>42040</v>
      </c>
      <c r="Q1540" s="42">
        <f t="shared" si="64"/>
        <v>3</v>
      </c>
      <c r="R1540" s="138" t="s">
        <v>5142</v>
      </c>
      <c r="S1540" s="11">
        <v>2267</v>
      </c>
      <c r="T1540" s="11" t="s">
        <v>3363</v>
      </c>
      <c r="U1540" s="11" t="s">
        <v>3334</v>
      </c>
      <c r="V1540" s="11" t="s">
        <v>4682</v>
      </c>
      <c r="W1540" s="11"/>
      <c r="X1540" s="96">
        <v>42040</v>
      </c>
      <c r="Y1540" s="53" t="s">
        <v>3336</v>
      </c>
    </row>
    <row r="1541" spans="1:25">
      <c r="A1541" s="17">
        <v>1</v>
      </c>
      <c r="B1541" s="11" t="s">
        <v>1344</v>
      </c>
      <c r="C1541" s="11" t="s">
        <v>3064</v>
      </c>
      <c r="D1541" s="11">
        <v>3785289</v>
      </c>
      <c r="E1541" s="33">
        <v>9</v>
      </c>
      <c r="F1541" s="11" t="s">
        <v>3331</v>
      </c>
      <c r="G1541" s="11" t="s">
        <v>3332</v>
      </c>
      <c r="H1541" s="93">
        <v>6.9</v>
      </c>
      <c r="I1541" s="93"/>
      <c r="J1541" s="93">
        <v>0</v>
      </c>
      <c r="K1541" s="93">
        <v>0</v>
      </c>
      <c r="L1541" s="94">
        <v>164379</v>
      </c>
      <c r="M1541" s="112"/>
      <c r="N1541" s="96">
        <v>42034</v>
      </c>
      <c r="O1541" s="96">
        <v>42038</v>
      </c>
      <c r="P1541" s="87">
        <f t="shared" si="68"/>
        <v>42040</v>
      </c>
      <c r="Q1541" s="42">
        <f t="shared" si="64"/>
        <v>5</v>
      </c>
      <c r="R1541" s="11" t="s">
        <v>5143</v>
      </c>
      <c r="S1541" s="11">
        <v>5110</v>
      </c>
      <c r="T1541" s="11" t="s">
        <v>3377</v>
      </c>
      <c r="U1541" s="11" t="s">
        <v>3334</v>
      </c>
      <c r="V1541" s="11" t="s">
        <v>3377</v>
      </c>
      <c r="W1541" s="11" t="s">
        <v>4437</v>
      </c>
      <c r="X1541" s="96">
        <v>42044</v>
      </c>
      <c r="Y1541" s="53" t="s">
        <v>3336</v>
      </c>
    </row>
    <row r="1542" spans="1:25">
      <c r="A1542" s="17">
        <v>1</v>
      </c>
      <c r="B1542" s="11" t="s">
        <v>1345</v>
      </c>
      <c r="C1542" s="11" t="s">
        <v>3065</v>
      </c>
      <c r="D1542" s="11">
        <v>7577530</v>
      </c>
      <c r="E1542" s="33" t="s">
        <v>3319</v>
      </c>
      <c r="F1542" s="11" t="s">
        <v>3331</v>
      </c>
      <c r="G1542" s="11" t="s">
        <v>3332</v>
      </c>
      <c r="H1542" s="93">
        <f t="shared" si="66"/>
        <v>3</v>
      </c>
      <c r="I1542" s="93"/>
      <c r="J1542" s="93">
        <v>0</v>
      </c>
      <c r="K1542" s="93">
        <v>0</v>
      </c>
      <c r="L1542" s="94">
        <v>73643</v>
      </c>
      <c r="M1542" s="112"/>
      <c r="N1542" s="96">
        <v>42037</v>
      </c>
      <c r="O1542" s="96">
        <v>42038</v>
      </c>
      <c r="P1542" s="87">
        <f t="shared" si="68"/>
        <v>42040</v>
      </c>
      <c r="Q1542" s="42">
        <f t="shared" si="64"/>
        <v>-259</v>
      </c>
      <c r="R1542" s="11" t="s">
        <v>4115</v>
      </c>
      <c r="S1542" s="11">
        <v>240</v>
      </c>
      <c r="T1542" s="11" t="s">
        <v>3377</v>
      </c>
      <c r="U1542" s="11" t="s">
        <v>3334</v>
      </c>
      <c r="V1542" s="11" t="s">
        <v>3377</v>
      </c>
      <c r="W1542" s="11" t="s">
        <v>4437</v>
      </c>
      <c r="X1542" s="96">
        <v>41676</v>
      </c>
      <c r="Y1542" s="53" t="s">
        <v>3336</v>
      </c>
    </row>
    <row r="1543" spans="1:25">
      <c r="A1543" s="17">
        <v>1</v>
      </c>
      <c r="B1543" s="14" t="s">
        <v>1346</v>
      </c>
      <c r="C1543" s="14" t="s">
        <v>3066</v>
      </c>
      <c r="D1543" s="14">
        <v>15711705</v>
      </c>
      <c r="E1543" s="37" t="s">
        <v>3319</v>
      </c>
      <c r="F1543" s="14" t="s">
        <v>3331</v>
      </c>
      <c r="G1543" s="14" t="s">
        <v>3332</v>
      </c>
      <c r="H1543" s="93">
        <f t="shared" si="66"/>
        <v>3</v>
      </c>
      <c r="I1543" s="93"/>
      <c r="J1543" s="93">
        <v>0</v>
      </c>
      <c r="K1543" s="93">
        <v>0</v>
      </c>
      <c r="L1543" s="113"/>
      <c r="M1543" s="114"/>
      <c r="N1543" s="115">
        <v>42037</v>
      </c>
      <c r="O1543" s="14"/>
      <c r="P1543" s="116">
        <f t="shared" si="68"/>
        <v>2</v>
      </c>
      <c r="Q1543" s="42">
        <f t="shared" si="64"/>
        <v>29954</v>
      </c>
      <c r="R1543" s="14" t="s">
        <v>5144</v>
      </c>
      <c r="S1543" s="14" t="s">
        <v>3674</v>
      </c>
      <c r="T1543" s="14" t="s">
        <v>4070</v>
      </c>
      <c r="U1543" s="14" t="s">
        <v>4070</v>
      </c>
      <c r="V1543" s="14" t="s">
        <v>4070</v>
      </c>
      <c r="W1543" s="14"/>
      <c r="X1543" s="115">
        <v>41935</v>
      </c>
      <c r="Y1543" s="117" t="s">
        <v>3405</v>
      </c>
    </row>
    <row r="1544" spans="1:25">
      <c r="A1544" s="17">
        <v>1</v>
      </c>
      <c r="B1544" s="11" t="s">
        <v>1347</v>
      </c>
      <c r="C1544" s="11" t="s">
        <v>3067</v>
      </c>
      <c r="D1544" s="11">
        <v>12871008</v>
      </c>
      <c r="E1544" s="33">
        <v>6</v>
      </c>
      <c r="F1544" s="11" t="s">
        <v>3331</v>
      </c>
      <c r="G1544" s="11" t="s">
        <v>3332</v>
      </c>
      <c r="H1544" s="93">
        <f t="shared" si="66"/>
        <v>3</v>
      </c>
      <c r="I1544" s="93"/>
      <c r="J1544" s="93">
        <v>0</v>
      </c>
      <c r="K1544" s="93">
        <v>0</v>
      </c>
      <c r="L1544" s="94">
        <v>73614</v>
      </c>
      <c r="M1544" s="112"/>
      <c r="N1544" s="96">
        <v>42039</v>
      </c>
      <c r="O1544" s="96">
        <v>42041</v>
      </c>
      <c r="P1544" s="87">
        <f t="shared" si="68"/>
        <v>42043</v>
      </c>
      <c r="Q1544" s="42">
        <f t="shared" si="64"/>
        <v>3</v>
      </c>
      <c r="R1544" s="11" t="s">
        <v>5145</v>
      </c>
      <c r="S1544" s="11">
        <v>6085</v>
      </c>
      <c r="T1544" s="11" t="s">
        <v>3365</v>
      </c>
      <c r="U1544" s="11" t="s">
        <v>3334</v>
      </c>
      <c r="V1544" s="11" t="s">
        <v>3365</v>
      </c>
      <c r="W1544" s="11"/>
      <c r="X1544" s="96">
        <v>42045</v>
      </c>
      <c r="Y1544" s="53" t="s">
        <v>3336</v>
      </c>
    </row>
    <row r="1545" spans="1:25">
      <c r="A1545" s="17">
        <v>1</v>
      </c>
      <c r="B1545" s="11" t="s">
        <v>1348</v>
      </c>
      <c r="C1545" s="11" t="s">
        <v>3068</v>
      </c>
      <c r="D1545" s="11">
        <v>7973789</v>
      </c>
      <c r="E1545" s="33">
        <v>5</v>
      </c>
      <c r="F1545" s="11" t="s">
        <v>3331</v>
      </c>
      <c r="G1545" s="11" t="s">
        <v>3337</v>
      </c>
      <c r="H1545" s="93">
        <f t="shared" si="66"/>
        <v>3</v>
      </c>
      <c r="I1545" s="93"/>
      <c r="J1545" s="93">
        <v>0</v>
      </c>
      <c r="K1545" s="93">
        <v>0</v>
      </c>
      <c r="L1545" s="94">
        <v>73624</v>
      </c>
      <c r="M1545" s="112"/>
      <c r="N1545" s="96">
        <v>42039</v>
      </c>
      <c r="O1545" s="96">
        <v>42040</v>
      </c>
      <c r="P1545" s="87">
        <f t="shared" si="68"/>
        <v>42042</v>
      </c>
      <c r="Q1545" s="42">
        <f t="shared" si="64"/>
        <v>1</v>
      </c>
      <c r="R1545" s="11" t="s">
        <v>5146</v>
      </c>
      <c r="S1545" s="11">
        <v>6445</v>
      </c>
      <c r="T1545" s="11" t="s">
        <v>3358</v>
      </c>
      <c r="U1545" s="11" t="s">
        <v>3334</v>
      </c>
      <c r="V1545" s="11" t="s">
        <v>3358</v>
      </c>
      <c r="W1545" s="11" t="s">
        <v>3335</v>
      </c>
      <c r="X1545" s="96">
        <v>42040</v>
      </c>
      <c r="Y1545" s="53" t="s">
        <v>3336</v>
      </c>
    </row>
    <row r="1546" spans="1:25">
      <c r="A1546" s="17">
        <v>1</v>
      </c>
      <c r="B1546" s="11" t="s">
        <v>1349</v>
      </c>
      <c r="C1546" s="11" t="s">
        <v>3069</v>
      </c>
      <c r="D1546" s="11">
        <v>99544800</v>
      </c>
      <c r="E1546" s="33">
        <v>9</v>
      </c>
      <c r="F1546" s="11" t="s">
        <v>3331</v>
      </c>
      <c r="G1546" s="11" t="s">
        <v>3332</v>
      </c>
      <c r="H1546" s="93">
        <f t="shared" si="66"/>
        <v>3</v>
      </c>
      <c r="I1546" s="93"/>
      <c r="J1546" s="93">
        <v>0</v>
      </c>
      <c r="K1546" s="93">
        <v>0</v>
      </c>
      <c r="L1546" s="94">
        <v>73586</v>
      </c>
      <c r="M1546" s="112"/>
      <c r="N1546" s="96">
        <v>42040</v>
      </c>
      <c r="O1546" s="96">
        <v>42044</v>
      </c>
      <c r="P1546" s="87">
        <f t="shared" si="68"/>
        <v>42046</v>
      </c>
      <c r="Q1546" s="42">
        <f t="shared" si="64"/>
        <v>4</v>
      </c>
      <c r="R1546" s="11" t="s">
        <v>5147</v>
      </c>
      <c r="S1546" s="11">
        <v>10679</v>
      </c>
      <c r="T1546" s="11" t="s">
        <v>3579</v>
      </c>
      <c r="U1546" s="11" t="s">
        <v>3334</v>
      </c>
      <c r="V1546" s="11" t="s">
        <v>3579</v>
      </c>
      <c r="W1546" s="11"/>
      <c r="X1546" s="96">
        <v>42047</v>
      </c>
      <c r="Y1546" s="53" t="s">
        <v>3336</v>
      </c>
    </row>
    <row r="1547" spans="1:25">
      <c r="A1547" s="17">
        <v>1</v>
      </c>
      <c r="B1547" s="11" t="s">
        <v>1350</v>
      </c>
      <c r="C1547" s="11" t="s">
        <v>3069</v>
      </c>
      <c r="D1547" s="11">
        <v>99544800</v>
      </c>
      <c r="E1547" s="33">
        <v>9</v>
      </c>
      <c r="F1547" s="11" t="s">
        <v>3331</v>
      </c>
      <c r="G1547" s="11" t="s">
        <v>3332</v>
      </c>
      <c r="H1547" s="93">
        <f t="shared" si="66"/>
        <v>3</v>
      </c>
      <c r="I1547" s="93"/>
      <c r="J1547" s="93">
        <v>0</v>
      </c>
      <c r="K1547" s="93">
        <v>0</v>
      </c>
      <c r="L1547" s="94">
        <v>73586</v>
      </c>
      <c r="M1547" s="112"/>
      <c r="N1547" s="96">
        <v>42040</v>
      </c>
      <c r="O1547" s="96">
        <v>42044</v>
      </c>
      <c r="P1547" s="87">
        <f t="shared" si="68"/>
        <v>42046</v>
      </c>
      <c r="Q1547" s="42">
        <f t="shared" si="64"/>
        <v>5</v>
      </c>
      <c r="R1547" s="11" t="s">
        <v>5148</v>
      </c>
      <c r="S1547" s="11">
        <v>651</v>
      </c>
      <c r="T1547" s="11" t="s">
        <v>3579</v>
      </c>
      <c r="U1547" s="11" t="s">
        <v>3334</v>
      </c>
      <c r="V1547" s="11" t="s">
        <v>3579</v>
      </c>
      <c r="W1547" s="11"/>
      <c r="X1547" s="96">
        <v>42048</v>
      </c>
      <c r="Y1547" s="53" t="s">
        <v>3336</v>
      </c>
    </row>
    <row r="1548" spans="1:25">
      <c r="A1548" s="17">
        <v>1</v>
      </c>
      <c r="B1548" s="11" t="s">
        <v>1351</v>
      </c>
      <c r="C1548" s="11" t="s">
        <v>3070</v>
      </c>
      <c r="D1548" s="11">
        <v>15461954</v>
      </c>
      <c r="E1548" s="33">
        <v>2</v>
      </c>
      <c r="F1548" s="11" t="s">
        <v>3331</v>
      </c>
      <c r="G1548" s="11" t="s">
        <v>3332</v>
      </c>
      <c r="H1548" s="93">
        <f t="shared" si="66"/>
        <v>3</v>
      </c>
      <c r="I1548" s="93"/>
      <c r="J1548" s="93">
        <v>0</v>
      </c>
      <c r="K1548" s="93">
        <v>0</v>
      </c>
      <c r="L1548" s="94">
        <v>73588</v>
      </c>
      <c r="M1548" s="112"/>
      <c r="N1548" s="96">
        <v>42041</v>
      </c>
      <c r="O1548" s="96">
        <v>42045</v>
      </c>
      <c r="P1548" s="87">
        <f t="shared" si="68"/>
        <v>42047</v>
      </c>
      <c r="Q1548" s="42">
        <f t="shared" si="64"/>
        <v>5</v>
      </c>
      <c r="R1548" s="11" t="s">
        <v>5149</v>
      </c>
      <c r="S1548" s="11">
        <v>5751</v>
      </c>
      <c r="T1548" s="11" t="s">
        <v>3730</v>
      </c>
      <c r="U1548" s="11" t="s">
        <v>3334</v>
      </c>
      <c r="V1548" s="11" t="s">
        <v>3730</v>
      </c>
      <c r="W1548" s="11"/>
      <c r="X1548" s="96">
        <v>42051</v>
      </c>
      <c r="Y1548" s="53" t="s">
        <v>3336</v>
      </c>
    </row>
    <row r="1549" spans="1:25">
      <c r="A1549" s="17">
        <v>1</v>
      </c>
      <c r="B1549" s="11" t="s">
        <v>1352</v>
      </c>
      <c r="C1549" s="11" t="s">
        <v>3071</v>
      </c>
      <c r="D1549" s="11">
        <v>13200377</v>
      </c>
      <c r="E1549" s="33">
        <v>7</v>
      </c>
      <c r="F1549" s="11" t="s">
        <v>3331</v>
      </c>
      <c r="G1549" s="11" t="s">
        <v>3381</v>
      </c>
      <c r="H1549" s="93">
        <f t="shared" si="66"/>
        <v>3</v>
      </c>
      <c r="I1549" s="93"/>
      <c r="J1549" s="93">
        <v>0</v>
      </c>
      <c r="K1549" s="93">
        <v>0</v>
      </c>
      <c r="L1549" s="94">
        <v>73604</v>
      </c>
      <c r="M1549" s="112"/>
      <c r="N1549" s="96">
        <v>42041</v>
      </c>
      <c r="O1549" s="96">
        <v>42051</v>
      </c>
      <c r="P1549" s="87">
        <f t="shared" si="68"/>
        <v>42053</v>
      </c>
      <c r="Q1549" s="42">
        <f t="shared" si="64"/>
        <v>3</v>
      </c>
      <c r="R1549" s="11" t="s">
        <v>5150</v>
      </c>
      <c r="S1549" s="11">
        <v>169</v>
      </c>
      <c r="T1549" s="11" t="s">
        <v>3384</v>
      </c>
      <c r="U1549" s="11" t="s">
        <v>3334</v>
      </c>
      <c r="V1549" s="11" t="s">
        <v>3384</v>
      </c>
      <c r="W1549" s="11"/>
      <c r="X1549" s="96">
        <v>42053</v>
      </c>
      <c r="Y1549" s="53" t="s">
        <v>3336</v>
      </c>
    </row>
    <row r="1550" spans="1:25">
      <c r="A1550" s="17">
        <v>1</v>
      </c>
      <c r="B1550" s="11" t="s">
        <v>1353</v>
      </c>
      <c r="C1550" s="11" t="s">
        <v>3072</v>
      </c>
      <c r="D1550" s="11">
        <v>10389194</v>
      </c>
      <c r="E1550" s="33">
        <v>9</v>
      </c>
      <c r="F1550" s="11" t="s">
        <v>3331</v>
      </c>
      <c r="G1550" s="11" t="s">
        <v>3337</v>
      </c>
      <c r="H1550" s="93">
        <f t="shared" si="66"/>
        <v>3</v>
      </c>
      <c r="I1550" s="93"/>
      <c r="J1550" s="93">
        <v>0</v>
      </c>
      <c r="K1550" s="93">
        <v>0</v>
      </c>
      <c r="L1550" s="94">
        <v>73588</v>
      </c>
      <c r="M1550" s="112"/>
      <c r="N1550" s="96">
        <v>42041</v>
      </c>
      <c r="O1550" s="96">
        <v>42045</v>
      </c>
      <c r="P1550" s="87">
        <f t="shared" si="68"/>
        <v>42047</v>
      </c>
      <c r="Q1550" s="42">
        <f t="shared" si="64"/>
        <v>2</v>
      </c>
      <c r="R1550" s="11" t="s">
        <v>5151</v>
      </c>
      <c r="S1550" s="11">
        <v>1230</v>
      </c>
      <c r="T1550" s="11" t="s">
        <v>3461</v>
      </c>
      <c r="U1550" s="11" t="s">
        <v>3334</v>
      </c>
      <c r="V1550" s="11" t="s">
        <v>3461</v>
      </c>
      <c r="W1550" s="11"/>
      <c r="X1550" s="96">
        <v>42046</v>
      </c>
      <c r="Y1550" s="53" t="s">
        <v>3336</v>
      </c>
    </row>
    <row r="1551" spans="1:25">
      <c r="A1551" s="17">
        <v>1</v>
      </c>
      <c r="B1551" s="11" t="s">
        <v>1354</v>
      </c>
      <c r="C1551" s="11" t="s">
        <v>3073</v>
      </c>
      <c r="D1551" s="11">
        <v>13685513</v>
      </c>
      <c r="E1551" s="33">
        <v>1</v>
      </c>
      <c r="F1551" s="11" t="s">
        <v>3331</v>
      </c>
      <c r="G1551" s="11" t="s">
        <v>3337</v>
      </c>
      <c r="H1551" s="93">
        <f t="shared" si="66"/>
        <v>3</v>
      </c>
      <c r="I1551" s="93"/>
      <c r="J1551" s="93">
        <v>0</v>
      </c>
      <c r="K1551" s="93">
        <v>0</v>
      </c>
      <c r="L1551" s="94">
        <v>73591</v>
      </c>
      <c r="M1551" s="112"/>
      <c r="N1551" s="96">
        <v>42044</v>
      </c>
      <c r="O1551" s="96">
        <v>42046</v>
      </c>
      <c r="P1551" s="87">
        <f t="shared" si="68"/>
        <v>42048</v>
      </c>
      <c r="Q1551" s="42">
        <f t="shared" si="64"/>
        <v>4</v>
      </c>
      <c r="R1551" s="11" t="s">
        <v>5152</v>
      </c>
      <c r="S1551" s="11">
        <v>690</v>
      </c>
      <c r="T1551" s="11" t="s">
        <v>3334</v>
      </c>
      <c r="U1551" s="11" t="s">
        <v>3334</v>
      </c>
      <c r="V1551" s="11" t="s">
        <v>3334</v>
      </c>
      <c r="W1551" s="11"/>
      <c r="X1551" s="96">
        <v>42051</v>
      </c>
      <c r="Y1551" s="53" t="s">
        <v>3336</v>
      </c>
    </row>
    <row r="1552" spans="1:25">
      <c r="A1552" s="17">
        <v>1</v>
      </c>
      <c r="B1552" s="11" t="s">
        <v>1355</v>
      </c>
      <c r="C1552" s="11" t="s">
        <v>3073</v>
      </c>
      <c r="D1552" s="11">
        <v>13685513</v>
      </c>
      <c r="E1552" s="33">
        <v>1</v>
      </c>
      <c r="F1552" s="11" t="s">
        <v>3331</v>
      </c>
      <c r="G1552" s="11" t="s">
        <v>3337</v>
      </c>
      <c r="H1552" s="93">
        <f>3+J1552</f>
        <v>3</v>
      </c>
      <c r="I1552" s="93"/>
      <c r="J1552" s="93">
        <v>0</v>
      </c>
      <c r="K1552" s="93">
        <v>0</v>
      </c>
      <c r="L1552" s="94">
        <v>73591</v>
      </c>
      <c r="M1552" s="112"/>
      <c r="N1552" s="96">
        <v>42044</v>
      </c>
      <c r="O1552" s="96">
        <v>42046</v>
      </c>
      <c r="P1552" s="87">
        <f t="shared" si="68"/>
        <v>42048</v>
      </c>
      <c r="Q1552" s="42">
        <f t="shared" si="64"/>
        <v>4</v>
      </c>
      <c r="R1552" s="11" t="s">
        <v>5152</v>
      </c>
      <c r="S1552" s="11">
        <v>690</v>
      </c>
      <c r="T1552" s="11" t="s">
        <v>3334</v>
      </c>
      <c r="U1552" s="11" t="s">
        <v>3334</v>
      </c>
      <c r="V1552" s="11" t="s">
        <v>3334</v>
      </c>
      <c r="W1552" s="11"/>
      <c r="X1552" s="96">
        <v>42051</v>
      </c>
      <c r="Y1552" s="53" t="s">
        <v>3336</v>
      </c>
    </row>
    <row r="1553" spans="1:25">
      <c r="A1553" s="17">
        <v>1</v>
      </c>
      <c r="B1553" s="11" t="s">
        <v>1356</v>
      </c>
      <c r="C1553" s="11" t="s">
        <v>3073</v>
      </c>
      <c r="D1553" s="11">
        <v>13685513</v>
      </c>
      <c r="E1553" s="33">
        <v>1</v>
      </c>
      <c r="F1553" s="11" t="s">
        <v>3331</v>
      </c>
      <c r="G1553" s="11" t="s">
        <v>3337</v>
      </c>
      <c r="H1553" s="93">
        <f>3+J1553</f>
        <v>3</v>
      </c>
      <c r="I1553" s="93"/>
      <c r="J1553" s="93">
        <v>0</v>
      </c>
      <c r="K1553" s="93">
        <v>0</v>
      </c>
      <c r="L1553" s="94">
        <v>73591</v>
      </c>
      <c r="M1553" s="112"/>
      <c r="N1553" s="96">
        <v>42044</v>
      </c>
      <c r="O1553" s="96">
        <v>42046</v>
      </c>
      <c r="P1553" s="87">
        <f t="shared" si="68"/>
        <v>42048</v>
      </c>
      <c r="Q1553" s="42">
        <f t="shared" si="64"/>
        <v>4</v>
      </c>
      <c r="R1553" s="11" t="s">
        <v>5153</v>
      </c>
      <c r="S1553" s="11">
        <v>690</v>
      </c>
      <c r="T1553" s="11" t="s">
        <v>3334</v>
      </c>
      <c r="U1553" s="11" t="s">
        <v>3334</v>
      </c>
      <c r="V1553" s="11" t="s">
        <v>3334</v>
      </c>
      <c r="W1553" s="11"/>
      <c r="X1553" s="96">
        <v>42051</v>
      </c>
      <c r="Y1553" s="53" t="s">
        <v>3336</v>
      </c>
    </row>
    <row r="1554" spans="1:25">
      <c r="A1554" s="17">
        <v>1</v>
      </c>
      <c r="B1554" s="11" t="s">
        <v>1357</v>
      </c>
      <c r="C1554" s="11" t="s">
        <v>3074</v>
      </c>
      <c r="D1554" s="11">
        <v>12611193</v>
      </c>
      <c r="E1554" s="33">
        <v>2</v>
      </c>
      <c r="F1554" s="11" t="s">
        <v>3331</v>
      </c>
      <c r="G1554" s="11" t="s">
        <v>3332</v>
      </c>
      <c r="H1554" s="93">
        <f t="shared" si="66"/>
        <v>3</v>
      </c>
      <c r="I1554" s="93"/>
      <c r="J1554" s="93">
        <v>0</v>
      </c>
      <c r="K1554" s="93">
        <v>0</v>
      </c>
      <c r="L1554" s="94"/>
      <c r="M1554" s="112"/>
      <c r="N1554" s="96">
        <v>42048</v>
      </c>
      <c r="O1554" s="11"/>
      <c r="P1554" s="87">
        <v>2155</v>
      </c>
      <c r="Q1554" s="42">
        <f t="shared" si="64"/>
        <v>0</v>
      </c>
      <c r="R1554" s="11" t="s">
        <v>5154</v>
      </c>
      <c r="S1554" s="11">
        <v>2155</v>
      </c>
      <c r="T1554" s="11" t="s">
        <v>4534</v>
      </c>
      <c r="U1554" s="11" t="s">
        <v>4534</v>
      </c>
      <c r="V1554" s="11" t="s">
        <v>4534</v>
      </c>
      <c r="W1554" s="11"/>
      <c r="X1554" s="96"/>
      <c r="Y1554" s="53" t="s">
        <v>3405</v>
      </c>
    </row>
    <row r="1555" spans="1:25">
      <c r="A1555" s="17">
        <v>1</v>
      </c>
      <c r="B1555" s="11" t="s">
        <v>1358</v>
      </c>
      <c r="C1555" s="11" t="s">
        <v>3075</v>
      </c>
      <c r="D1555" s="11">
        <v>24301928</v>
      </c>
      <c r="E1555" s="33">
        <v>1</v>
      </c>
      <c r="F1555" s="11" t="s">
        <v>3331</v>
      </c>
      <c r="G1555" s="11" t="s">
        <v>3337</v>
      </c>
      <c r="H1555" s="93">
        <f t="shared" si="66"/>
        <v>3</v>
      </c>
      <c r="I1555" s="93"/>
      <c r="J1555" s="93">
        <v>0</v>
      </c>
      <c r="K1555" s="93">
        <v>0</v>
      </c>
      <c r="L1555" s="94">
        <v>73591</v>
      </c>
      <c r="M1555" s="112"/>
      <c r="N1555" s="96">
        <v>42045</v>
      </c>
      <c r="O1555" s="96">
        <v>42046</v>
      </c>
      <c r="P1555" s="87">
        <f>O1555+2</f>
        <v>42048</v>
      </c>
      <c r="Q1555" s="42">
        <f t="shared" si="64"/>
        <v>2</v>
      </c>
      <c r="R1555" s="11" t="s">
        <v>5155</v>
      </c>
      <c r="S1555" s="11">
        <v>5947</v>
      </c>
      <c r="T1555" s="11" t="s">
        <v>3358</v>
      </c>
      <c r="U1555" s="11" t="s">
        <v>3334</v>
      </c>
      <c r="V1555" s="11" t="s">
        <v>3358</v>
      </c>
      <c r="W1555" s="11" t="s">
        <v>3335</v>
      </c>
      <c r="X1555" s="96">
        <v>42047</v>
      </c>
      <c r="Y1555" s="53" t="s">
        <v>3336</v>
      </c>
    </row>
    <row r="1556" spans="1:25">
      <c r="A1556" s="17">
        <v>1</v>
      </c>
      <c r="B1556" s="11" t="s">
        <v>1359</v>
      </c>
      <c r="C1556" s="11" t="s">
        <v>3076</v>
      </c>
      <c r="D1556" s="11">
        <v>19229985</v>
      </c>
      <c r="E1556" s="33">
        <v>3</v>
      </c>
      <c r="F1556" s="11" t="s">
        <v>3331</v>
      </c>
      <c r="G1556" s="11" t="s">
        <v>3332</v>
      </c>
      <c r="H1556" s="93">
        <f t="shared" si="66"/>
        <v>3</v>
      </c>
      <c r="I1556" s="93"/>
      <c r="J1556" s="93">
        <v>0</v>
      </c>
      <c r="K1556" s="93">
        <v>0</v>
      </c>
      <c r="L1556" s="94">
        <v>73596</v>
      </c>
      <c r="M1556" s="112"/>
      <c r="N1556" s="96">
        <v>42045</v>
      </c>
      <c r="O1556" s="96">
        <v>42048</v>
      </c>
      <c r="P1556" s="87">
        <f>O1556+2</f>
        <v>42050</v>
      </c>
      <c r="Q1556" s="42">
        <f t="shared" si="64"/>
        <v>2</v>
      </c>
      <c r="R1556" s="11" t="s">
        <v>5156</v>
      </c>
      <c r="S1556" s="11">
        <v>273</v>
      </c>
      <c r="T1556" s="11" t="s">
        <v>3605</v>
      </c>
      <c r="U1556" s="11" t="s">
        <v>3334</v>
      </c>
      <c r="V1556" s="11" t="s">
        <v>3605</v>
      </c>
      <c r="W1556" s="11"/>
      <c r="X1556" s="96">
        <v>42051</v>
      </c>
      <c r="Y1556" s="53" t="s">
        <v>3336</v>
      </c>
    </row>
    <row r="1557" spans="1:25">
      <c r="A1557" s="17">
        <v>1</v>
      </c>
      <c r="B1557" s="11" t="s">
        <v>1360</v>
      </c>
      <c r="C1557" s="11" t="s">
        <v>3077</v>
      </c>
      <c r="D1557" s="11">
        <v>13563993</v>
      </c>
      <c r="E1557" s="33">
        <v>1</v>
      </c>
      <c r="F1557" s="11" t="s">
        <v>3331</v>
      </c>
      <c r="G1557" s="11" t="s">
        <v>3332</v>
      </c>
      <c r="H1557" s="93">
        <f t="shared" si="66"/>
        <v>3</v>
      </c>
      <c r="I1557" s="93"/>
      <c r="J1557" s="93">
        <v>0</v>
      </c>
      <c r="K1557" s="93">
        <v>0</v>
      </c>
      <c r="L1557" s="94">
        <v>73596</v>
      </c>
      <c r="M1557" s="112"/>
      <c r="N1557" s="96">
        <v>42046</v>
      </c>
      <c r="O1557" s="96">
        <v>42048</v>
      </c>
      <c r="P1557" s="87">
        <f>O1557+2</f>
        <v>42050</v>
      </c>
      <c r="Q1557" s="42">
        <f t="shared" si="64"/>
        <v>2</v>
      </c>
      <c r="R1557" s="11" t="s">
        <v>5157</v>
      </c>
      <c r="S1557" s="11">
        <v>5131</v>
      </c>
      <c r="T1557" s="11" t="s">
        <v>3721</v>
      </c>
      <c r="U1557" s="11" t="s">
        <v>3334</v>
      </c>
      <c r="V1557" s="11" t="s">
        <v>3721</v>
      </c>
      <c r="W1557" s="11"/>
      <c r="X1557" s="96">
        <v>42051</v>
      </c>
      <c r="Y1557" s="53" t="s">
        <v>3336</v>
      </c>
    </row>
    <row r="1558" spans="1:25">
      <c r="A1558" s="17">
        <v>1</v>
      </c>
      <c r="B1558" s="11" t="s">
        <v>1361</v>
      </c>
      <c r="C1558" s="11" t="s">
        <v>3078</v>
      </c>
      <c r="D1558" s="11">
        <v>15341753</v>
      </c>
      <c r="E1558" s="33">
        <v>9</v>
      </c>
      <c r="F1558" s="11" t="s">
        <v>3331</v>
      </c>
      <c r="G1558" s="11" t="s">
        <v>3332</v>
      </c>
      <c r="H1558" s="93">
        <f t="shared" si="66"/>
        <v>3</v>
      </c>
      <c r="I1558" s="93"/>
      <c r="J1558" s="93">
        <v>0</v>
      </c>
      <c r="K1558" s="93">
        <v>0</v>
      </c>
      <c r="L1558" s="94">
        <v>73609</v>
      </c>
      <c r="M1558" s="112"/>
      <c r="N1558" s="96">
        <v>42047</v>
      </c>
      <c r="O1558" s="96">
        <v>42053</v>
      </c>
      <c r="P1558" s="87">
        <v>42061</v>
      </c>
      <c r="Q1558" s="42">
        <f t="shared" si="64"/>
        <v>7</v>
      </c>
      <c r="R1558" s="11" t="s">
        <v>5158</v>
      </c>
      <c r="S1558" s="11">
        <v>6927</v>
      </c>
      <c r="T1558" s="11" t="s">
        <v>3365</v>
      </c>
      <c r="U1558" s="11" t="s">
        <v>3334</v>
      </c>
      <c r="V1558" s="11" t="s">
        <v>3365</v>
      </c>
      <c r="W1558" s="11"/>
      <c r="X1558" s="96">
        <v>42061</v>
      </c>
      <c r="Y1558" s="53" t="s">
        <v>3336</v>
      </c>
    </row>
    <row r="1559" spans="1:25">
      <c r="A1559" s="17">
        <v>1</v>
      </c>
      <c r="B1559" s="11" t="s">
        <v>1362</v>
      </c>
      <c r="C1559" s="11" t="s">
        <v>3079</v>
      </c>
      <c r="D1559" s="11">
        <v>15483789</v>
      </c>
      <c r="E1559" s="33">
        <v>2</v>
      </c>
      <c r="F1559" s="11" t="s">
        <v>3331</v>
      </c>
      <c r="G1559" s="11" t="s">
        <v>3332</v>
      </c>
      <c r="H1559" s="93">
        <f t="shared" si="66"/>
        <v>3</v>
      </c>
      <c r="I1559" s="93"/>
      <c r="J1559" s="93">
        <v>0</v>
      </c>
      <c r="K1559" s="93">
        <v>0</v>
      </c>
      <c r="L1559" s="94">
        <v>73596</v>
      </c>
      <c r="M1559" s="112"/>
      <c r="N1559" s="96">
        <v>42047</v>
      </c>
      <c r="O1559" s="96">
        <v>42048</v>
      </c>
      <c r="P1559" s="87">
        <f t="shared" ref="P1559:P1590" si="69">O1559+2</f>
        <v>42050</v>
      </c>
      <c r="Q1559" s="42">
        <f t="shared" si="64"/>
        <v>2</v>
      </c>
      <c r="R1559" s="11" t="s">
        <v>5159</v>
      </c>
      <c r="S1559" s="11">
        <v>24</v>
      </c>
      <c r="T1559" s="11" t="s">
        <v>3920</v>
      </c>
      <c r="U1559" s="11" t="s">
        <v>3334</v>
      </c>
      <c r="V1559" s="11" t="s">
        <v>3920</v>
      </c>
      <c r="W1559" s="11"/>
      <c r="X1559" s="96">
        <v>42051</v>
      </c>
      <c r="Y1559" s="53" t="s">
        <v>3336</v>
      </c>
    </row>
    <row r="1560" spans="1:25">
      <c r="A1560" s="17">
        <v>1</v>
      </c>
      <c r="B1560" s="11" t="s">
        <v>1363</v>
      </c>
      <c r="C1560" s="11" t="s">
        <v>3080</v>
      </c>
      <c r="D1560" s="11">
        <v>10215807</v>
      </c>
      <c r="E1560" s="33">
        <v>5</v>
      </c>
      <c r="F1560" s="11" t="s">
        <v>3331</v>
      </c>
      <c r="G1560" s="11" t="s">
        <v>3332</v>
      </c>
      <c r="H1560" s="93">
        <f t="shared" si="66"/>
        <v>3</v>
      </c>
      <c r="I1560" s="93"/>
      <c r="J1560" s="93">
        <v>0</v>
      </c>
      <c r="K1560" s="93">
        <v>0</v>
      </c>
      <c r="L1560" s="94">
        <v>73607</v>
      </c>
      <c r="M1560" s="112"/>
      <c r="N1560" s="96">
        <v>42051</v>
      </c>
      <c r="O1560" s="96">
        <v>42052</v>
      </c>
      <c r="P1560" s="87">
        <f t="shared" si="69"/>
        <v>42054</v>
      </c>
      <c r="Q1560" s="42">
        <f t="shared" ref="Q1560:Q1623" si="70">NETWORKDAYS(O1560,X1560)</f>
        <v>3</v>
      </c>
      <c r="R1560" s="11" t="s">
        <v>5160</v>
      </c>
      <c r="S1560" s="11" t="s">
        <v>5161</v>
      </c>
      <c r="T1560" s="11" t="s">
        <v>3579</v>
      </c>
      <c r="U1560" s="11" t="s">
        <v>3334</v>
      </c>
      <c r="V1560" s="11" t="s">
        <v>3579</v>
      </c>
      <c r="W1560" s="11"/>
      <c r="X1560" s="96">
        <v>42054</v>
      </c>
      <c r="Y1560" s="53" t="s">
        <v>3336</v>
      </c>
    </row>
    <row r="1561" spans="1:25">
      <c r="A1561" s="17">
        <v>1</v>
      </c>
      <c r="B1561" s="11" t="s">
        <v>1364</v>
      </c>
      <c r="C1561" s="11" t="s">
        <v>3081</v>
      </c>
      <c r="D1561" s="11">
        <v>12661767</v>
      </c>
      <c r="E1561" s="33">
        <v>4</v>
      </c>
      <c r="F1561" s="11" t="s">
        <v>3331</v>
      </c>
      <c r="G1561" s="11" t="s">
        <v>3332</v>
      </c>
      <c r="H1561" s="93">
        <f t="shared" si="66"/>
        <v>3</v>
      </c>
      <c r="I1561" s="93"/>
      <c r="J1561" s="93">
        <v>0</v>
      </c>
      <c r="K1561" s="93">
        <v>0</v>
      </c>
      <c r="L1561" s="94">
        <v>73607</v>
      </c>
      <c r="M1561" s="112"/>
      <c r="N1561" s="96">
        <v>42051</v>
      </c>
      <c r="O1561" s="96">
        <v>42052</v>
      </c>
      <c r="P1561" s="87">
        <f t="shared" si="69"/>
        <v>42054</v>
      </c>
      <c r="Q1561" s="42">
        <f t="shared" si="70"/>
        <v>3</v>
      </c>
      <c r="R1561" s="11" t="s">
        <v>5162</v>
      </c>
      <c r="S1561" s="11">
        <v>7410</v>
      </c>
      <c r="T1561" s="11" t="s">
        <v>3340</v>
      </c>
      <c r="U1561" s="11" t="s">
        <v>3334</v>
      </c>
      <c r="V1561" s="11" t="s">
        <v>3340</v>
      </c>
      <c r="W1561" s="11"/>
      <c r="X1561" s="96">
        <v>42054</v>
      </c>
      <c r="Y1561" s="53" t="s">
        <v>3336</v>
      </c>
    </row>
    <row r="1562" spans="1:25">
      <c r="A1562" s="17">
        <v>1</v>
      </c>
      <c r="B1562" s="11" t="s">
        <v>1365</v>
      </c>
      <c r="C1562" s="11" t="s">
        <v>3082</v>
      </c>
      <c r="D1562" s="11">
        <v>10164698</v>
      </c>
      <c r="E1562" s="33" t="s">
        <v>3319</v>
      </c>
      <c r="F1562" s="11" t="s">
        <v>3331</v>
      </c>
      <c r="G1562" s="11" t="s">
        <v>3332</v>
      </c>
      <c r="H1562" s="93">
        <f t="shared" si="66"/>
        <v>3</v>
      </c>
      <c r="I1562" s="93"/>
      <c r="J1562" s="93">
        <v>0</v>
      </c>
      <c r="K1562" s="93">
        <v>0</v>
      </c>
      <c r="L1562" s="94">
        <v>73607</v>
      </c>
      <c r="M1562" s="112"/>
      <c r="N1562" s="96">
        <v>42051</v>
      </c>
      <c r="O1562" s="96">
        <v>42052</v>
      </c>
      <c r="P1562" s="87">
        <f t="shared" si="69"/>
        <v>42054</v>
      </c>
      <c r="Q1562" s="42">
        <f t="shared" si="70"/>
        <v>3</v>
      </c>
      <c r="R1562" s="11" t="s">
        <v>5163</v>
      </c>
      <c r="S1562" s="11">
        <v>1073</v>
      </c>
      <c r="T1562" s="11" t="s">
        <v>3579</v>
      </c>
      <c r="U1562" s="11" t="s">
        <v>3334</v>
      </c>
      <c r="V1562" s="11" t="s">
        <v>3579</v>
      </c>
      <c r="W1562" s="11"/>
      <c r="X1562" s="96">
        <v>42054</v>
      </c>
      <c r="Y1562" s="53" t="s">
        <v>3336</v>
      </c>
    </row>
    <row r="1563" spans="1:25">
      <c r="A1563" s="17">
        <v>1</v>
      </c>
      <c r="B1563" s="11" t="s">
        <v>1366</v>
      </c>
      <c r="C1563" s="11" t="s">
        <v>3083</v>
      </c>
      <c r="D1563" s="11">
        <v>13432919</v>
      </c>
      <c r="E1563" s="33" t="s">
        <v>3319</v>
      </c>
      <c r="F1563" s="11" t="s">
        <v>3331</v>
      </c>
      <c r="G1563" s="11" t="s">
        <v>3337</v>
      </c>
      <c r="H1563" s="93">
        <f t="shared" si="66"/>
        <v>3</v>
      </c>
      <c r="I1563" s="93"/>
      <c r="J1563" s="93">
        <v>0</v>
      </c>
      <c r="K1563" s="93">
        <v>0</v>
      </c>
      <c r="L1563" s="94">
        <v>73615</v>
      </c>
      <c r="M1563" s="112"/>
      <c r="N1563" s="96">
        <v>42052</v>
      </c>
      <c r="O1563" s="96">
        <v>42055</v>
      </c>
      <c r="P1563" s="87">
        <f t="shared" si="69"/>
        <v>42057</v>
      </c>
      <c r="Q1563" s="42">
        <f t="shared" si="70"/>
        <v>2</v>
      </c>
      <c r="R1563" s="11" t="s">
        <v>5164</v>
      </c>
      <c r="S1563" s="11">
        <v>3089</v>
      </c>
      <c r="T1563" s="11" t="s">
        <v>3461</v>
      </c>
      <c r="U1563" s="11" t="s">
        <v>3334</v>
      </c>
      <c r="V1563" s="11" t="s">
        <v>3461</v>
      </c>
      <c r="W1563" s="11"/>
      <c r="X1563" s="96">
        <v>42058</v>
      </c>
      <c r="Y1563" s="53" t="s">
        <v>3336</v>
      </c>
    </row>
    <row r="1564" spans="1:25">
      <c r="A1564" s="17">
        <v>1</v>
      </c>
      <c r="B1564" s="11" t="s">
        <v>1367</v>
      </c>
      <c r="C1564" s="11" t="s">
        <v>3084</v>
      </c>
      <c r="D1564" s="11">
        <v>15435600</v>
      </c>
      <c r="E1564" s="33">
        <v>2</v>
      </c>
      <c r="F1564" s="11" t="s">
        <v>3331</v>
      </c>
      <c r="G1564" s="11" t="s">
        <v>3332</v>
      </c>
      <c r="H1564" s="93">
        <f t="shared" si="66"/>
        <v>3</v>
      </c>
      <c r="I1564" s="93"/>
      <c r="J1564" s="93">
        <v>0</v>
      </c>
      <c r="K1564" s="93">
        <v>0</v>
      </c>
      <c r="L1564" s="94">
        <v>73612</v>
      </c>
      <c r="M1564" s="112"/>
      <c r="N1564" s="96">
        <v>42052</v>
      </c>
      <c r="O1564" s="96">
        <v>42054</v>
      </c>
      <c r="P1564" s="87">
        <f t="shared" si="69"/>
        <v>42056</v>
      </c>
      <c r="Q1564" s="42">
        <f t="shared" si="70"/>
        <v>2</v>
      </c>
      <c r="R1564" s="11" t="s">
        <v>5165</v>
      </c>
      <c r="S1564" s="11">
        <v>2291</v>
      </c>
      <c r="T1564" s="11" t="s">
        <v>3363</v>
      </c>
      <c r="U1564" s="11" t="s">
        <v>3334</v>
      </c>
      <c r="V1564" s="11" t="s">
        <v>3363</v>
      </c>
      <c r="W1564" s="11"/>
      <c r="X1564" s="96">
        <v>42056</v>
      </c>
      <c r="Y1564" s="53" t="s">
        <v>3336</v>
      </c>
    </row>
    <row r="1565" spans="1:25">
      <c r="A1565" s="17">
        <v>1</v>
      </c>
      <c r="B1565" s="11" t="s">
        <v>1368</v>
      </c>
      <c r="C1565" s="11" t="s">
        <v>3085</v>
      </c>
      <c r="D1565" s="11">
        <v>10193549</v>
      </c>
      <c r="E1565" s="33">
        <v>5</v>
      </c>
      <c r="F1565" s="11" t="s">
        <v>3331</v>
      </c>
      <c r="G1565" s="11" t="s">
        <v>3332</v>
      </c>
      <c r="H1565" s="93">
        <f t="shared" si="66"/>
        <v>3</v>
      </c>
      <c r="I1565" s="93"/>
      <c r="J1565" s="93">
        <v>0</v>
      </c>
      <c r="K1565" s="93">
        <v>0</v>
      </c>
      <c r="L1565" s="94">
        <v>73612</v>
      </c>
      <c r="M1565" s="112"/>
      <c r="N1565" s="96">
        <v>42053</v>
      </c>
      <c r="O1565" s="96">
        <v>42054</v>
      </c>
      <c r="P1565" s="87">
        <f t="shared" si="69"/>
        <v>42056</v>
      </c>
      <c r="Q1565" s="42">
        <f t="shared" si="70"/>
        <v>3</v>
      </c>
      <c r="R1565" s="11" t="s">
        <v>5166</v>
      </c>
      <c r="S1565" s="11">
        <v>2706</v>
      </c>
      <c r="T1565" s="11" t="s">
        <v>3365</v>
      </c>
      <c r="U1565" s="11" t="s">
        <v>3334</v>
      </c>
      <c r="V1565" s="11" t="s">
        <v>3365</v>
      </c>
      <c r="W1565" s="11"/>
      <c r="X1565" s="96">
        <v>42058</v>
      </c>
      <c r="Y1565" s="53" t="s">
        <v>3336</v>
      </c>
    </row>
    <row r="1566" spans="1:25">
      <c r="A1566" s="17">
        <v>1</v>
      </c>
      <c r="B1566" s="11" t="s">
        <v>1369</v>
      </c>
      <c r="C1566" s="11" t="s">
        <v>3086</v>
      </c>
      <c r="D1566" s="11">
        <v>13262725</v>
      </c>
      <c r="E1566" s="33">
        <v>8</v>
      </c>
      <c r="F1566" s="11" t="s">
        <v>3331</v>
      </c>
      <c r="G1566" s="11" t="s">
        <v>3332</v>
      </c>
      <c r="H1566" s="93">
        <f t="shared" si="66"/>
        <v>3</v>
      </c>
      <c r="I1566" s="93"/>
      <c r="J1566" s="93">
        <v>0</v>
      </c>
      <c r="K1566" s="93">
        <v>0</v>
      </c>
      <c r="L1566" s="94">
        <v>73620</v>
      </c>
      <c r="M1566" s="112"/>
      <c r="N1566" s="96">
        <v>42053</v>
      </c>
      <c r="O1566" s="96">
        <v>42026</v>
      </c>
      <c r="P1566" s="87">
        <f t="shared" si="69"/>
        <v>42028</v>
      </c>
      <c r="Q1566" s="42">
        <f t="shared" si="70"/>
        <v>26</v>
      </c>
      <c r="R1566" s="11" t="s">
        <v>5167</v>
      </c>
      <c r="S1566" s="11"/>
      <c r="T1566" s="11" t="s">
        <v>3399</v>
      </c>
      <c r="U1566" s="11" t="s">
        <v>3334</v>
      </c>
      <c r="V1566" s="11" t="s">
        <v>3399</v>
      </c>
      <c r="W1566" s="11"/>
      <c r="X1566" s="96">
        <v>42061</v>
      </c>
      <c r="Y1566" s="53" t="s">
        <v>3336</v>
      </c>
    </row>
    <row r="1567" spans="1:25">
      <c r="A1567" s="17">
        <v>1</v>
      </c>
      <c r="B1567" s="11" t="s">
        <v>1370</v>
      </c>
      <c r="C1567" s="11" t="s">
        <v>2926</v>
      </c>
      <c r="D1567" s="11">
        <v>8503494</v>
      </c>
      <c r="E1567" s="33">
        <v>4</v>
      </c>
      <c r="F1567" s="11" t="s">
        <v>3331</v>
      </c>
      <c r="G1567" s="11" t="s">
        <v>3332</v>
      </c>
      <c r="H1567" s="93">
        <f t="shared" si="66"/>
        <v>3</v>
      </c>
      <c r="I1567" s="93"/>
      <c r="J1567" s="93">
        <v>0</v>
      </c>
      <c r="K1567" s="93">
        <v>0</v>
      </c>
      <c r="L1567" s="94">
        <v>73615</v>
      </c>
      <c r="M1567" s="112"/>
      <c r="N1567" s="96">
        <v>42054</v>
      </c>
      <c r="O1567" s="96">
        <v>42055</v>
      </c>
      <c r="P1567" s="87">
        <f t="shared" si="69"/>
        <v>42057</v>
      </c>
      <c r="Q1567" s="42">
        <f t="shared" si="70"/>
        <v>2</v>
      </c>
      <c r="R1567" s="11" t="s">
        <v>5168</v>
      </c>
      <c r="S1567" s="11">
        <v>6354</v>
      </c>
      <c r="T1567" s="11" t="s">
        <v>3365</v>
      </c>
      <c r="U1567" s="11" t="s">
        <v>5169</v>
      </c>
      <c r="V1567" s="11" t="s">
        <v>3365</v>
      </c>
      <c r="W1567" s="11"/>
      <c r="X1567" s="96">
        <v>42058</v>
      </c>
      <c r="Y1567" s="53" t="s">
        <v>3336</v>
      </c>
    </row>
    <row r="1568" spans="1:25">
      <c r="A1568" s="17">
        <v>1</v>
      </c>
      <c r="B1568" s="11" t="s">
        <v>1371</v>
      </c>
      <c r="C1568" s="11" t="s">
        <v>3087</v>
      </c>
      <c r="D1568" s="11">
        <v>15359134</v>
      </c>
      <c r="E1568" s="33">
        <v>2</v>
      </c>
      <c r="F1568" s="11" t="s">
        <v>3331</v>
      </c>
      <c r="G1568" s="11" t="s">
        <v>3332</v>
      </c>
      <c r="H1568" s="93">
        <f t="shared" si="66"/>
        <v>3</v>
      </c>
      <c r="I1568" s="93"/>
      <c r="J1568" s="93">
        <v>0</v>
      </c>
      <c r="K1568" s="93">
        <v>0</v>
      </c>
      <c r="L1568" s="94">
        <v>73623</v>
      </c>
      <c r="M1568" s="112"/>
      <c r="N1568" s="96">
        <v>42054</v>
      </c>
      <c r="O1568" s="96">
        <v>42058</v>
      </c>
      <c r="P1568" s="87">
        <f t="shared" si="69"/>
        <v>42060</v>
      </c>
      <c r="Q1568" s="42">
        <f t="shared" si="70"/>
        <v>4</v>
      </c>
      <c r="R1568" s="11" t="s">
        <v>5170</v>
      </c>
      <c r="S1568" s="11">
        <v>364</v>
      </c>
      <c r="T1568" s="11" t="s">
        <v>3363</v>
      </c>
      <c r="U1568" s="11" t="s">
        <v>3334</v>
      </c>
      <c r="V1568" s="11" t="s">
        <v>3363</v>
      </c>
      <c r="W1568" s="11"/>
      <c r="X1568" s="96">
        <v>42061</v>
      </c>
      <c r="Y1568" s="53" t="s">
        <v>3336</v>
      </c>
    </row>
    <row r="1569" spans="1:25">
      <c r="A1569" s="17">
        <v>1</v>
      </c>
      <c r="B1569" s="11" t="s">
        <v>1372</v>
      </c>
      <c r="C1569" s="11" t="s">
        <v>3088</v>
      </c>
      <c r="D1569" s="11">
        <v>15458788</v>
      </c>
      <c r="E1569" s="33">
        <v>8</v>
      </c>
      <c r="F1569" s="11" t="s">
        <v>3331</v>
      </c>
      <c r="G1569" s="11" t="s">
        <v>3332</v>
      </c>
      <c r="H1569" s="93">
        <f t="shared" si="66"/>
        <v>3</v>
      </c>
      <c r="I1569" s="93"/>
      <c r="J1569" s="93">
        <v>0</v>
      </c>
      <c r="K1569" s="93">
        <v>0</v>
      </c>
      <c r="L1569" s="94">
        <v>73625</v>
      </c>
      <c r="M1569" s="112"/>
      <c r="N1569" s="96">
        <v>42054</v>
      </c>
      <c r="O1569" s="96">
        <v>42059</v>
      </c>
      <c r="P1569" s="87">
        <f t="shared" si="69"/>
        <v>42061</v>
      </c>
      <c r="Q1569" s="42">
        <f t="shared" si="70"/>
        <v>3</v>
      </c>
      <c r="R1569" s="11" t="s">
        <v>5171</v>
      </c>
      <c r="S1569" s="11">
        <v>3595</v>
      </c>
      <c r="T1569" s="11" t="s">
        <v>5071</v>
      </c>
      <c r="U1569" s="11" t="s">
        <v>3349</v>
      </c>
      <c r="V1569" s="11" t="s">
        <v>3576</v>
      </c>
      <c r="W1569" s="11"/>
      <c r="X1569" s="96">
        <v>42061</v>
      </c>
      <c r="Y1569" s="53" t="s">
        <v>3336</v>
      </c>
    </row>
    <row r="1570" spans="1:25">
      <c r="A1570" s="17">
        <v>1</v>
      </c>
      <c r="B1570" s="11" t="s">
        <v>1373</v>
      </c>
      <c r="C1570" s="11" t="s">
        <v>3089</v>
      </c>
      <c r="D1570" s="11">
        <v>13020819</v>
      </c>
      <c r="E1570" s="33">
        <v>3</v>
      </c>
      <c r="F1570" s="11" t="s">
        <v>3331</v>
      </c>
      <c r="G1570" s="11" t="s">
        <v>3337</v>
      </c>
      <c r="H1570" s="93">
        <f t="shared" si="66"/>
        <v>3</v>
      </c>
      <c r="I1570" s="93"/>
      <c r="J1570" s="93">
        <v>0</v>
      </c>
      <c r="K1570" s="93">
        <v>0</v>
      </c>
      <c r="L1570" s="94">
        <v>73625</v>
      </c>
      <c r="M1570" s="112"/>
      <c r="N1570" s="96">
        <v>42054</v>
      </c>
      <c r="O1570" s="96">
        <v>42059</v>
      </c>
      <c r="P1570" s="87">
        <f t="shared" si="69"/>
        <v>42061</v>
      </c>
      <c r="Q1570" s="42">
        <f t="shared" si="70"/>
        <v>4</v>
      </c>
      <c r="R1570" s="11" t="s">
        <v>5172</v>
      </c>
      <c r="S1570" s="11">
        <v>40</v>
      </c>
      <c r="T1570" s="11" t="s">
        <v>3334</v>
      </c>
      <c r="U1570" s="11" t="s">
        <v>3334</v>
      </c>
      <c r="V1570" s="11" t="s">
        <v>3334</v>
      </c>
      <c r="W1570" s="11"/>
      <c r="X1570" s="96">
        <v>42062</v>
      </c>
      <c r="Y1570" s="53" t="s">
        <v>3336</v>
      </c>
    </row>
    <row r="1571" spans="1:25">
      <c r="A1571" s="17">
        <v>1</v>
      </c>
      <c r="B1571" s="11" t="s">
        <v>1374</v>
      </c>
      <c r="C1571" s="11" t="s">
        <v>3090</v>
      </c>
      <c r="D1571" s="11">
        <v>14013793</v>
      </c>
      <c r="E1571" s="33">
        <v>6</v>
      </c>
      <c r="F1571" s="11" t="s">
        <v>3331</v>
      </c>
      <c r="G1571" s="11" t="s">
        <v>3337</v>
      </c>
      <c r="H1571" s="93">
        <f t="shared" si="66"/>
        <v>3</v>
      </c>
      <c r="I1571" s="93"/>
      <c r="J1571" s="93">
        <v>0</v>
      </c>
      <c r="K1571" s="93">
        <v>0</v>
      </c>
      <c r="L1571" s="94">
        <v>73625</v>
      </c>
      <c r="M1571" s="112"/>
      <c r="N1571" s="96">
        <v>42054</v>
      </c>
      <c r="O1571" s="96">
        <v>42059</v>
      </c>
      <c r="P1571" s="87">
        <f t="shared" si="69"/>
        <v>42061</v>
      </c>
      <c r="Q1571" s="42">
        <f t="shared" si="70"/>
        <v>3</v>
      </c>
      <c r="R1571" s="11" t="s">
        <v>5173</v>
      </c>
      <c r="S1571" s="11">
        <v>265</v>
      </c>
      <c r="T1571" s="11" t="s">
        <v>3334</v>
      </c>
      <c r="U1571" s="11" t="s">
        <v>3334</v>
      </c>
      <c r="V1571" s="11" t="s">
        <v>3334</v>
      </c>
      <c r="W1571" s="11"/>
      <c r="X1571" s="96">
        <v>42061</v>
      </c>
      <c r="Y1571" s="53" t="s">
        <v>3336</v>
      </c>
    </row>
    <row r="1572" spans="1:25">
      <c r="A1572" s="17">
        <v>1</v>
      </c>
      <c r="B1572" s="11" t="s">
        <v>1375</v>
      </c>
      <c r="C1572" s="11" t="s">
        <v>3091</v>
      </c>
      <c r="D1572" s="11">
        <v>13470992</v>
      </c>
      <c r="E1572" s="33">
        <v>8</v>
      </c>
      <c r="F1572" s="11" t="s">
        <v>3331</v>
      </c>
      <c r="G1572" s="11" t="s">
        <v>3332</v>
      </c>
      <c r="H1572" s="93">
        <f>H1573</f>
        <v>3</v>
      </c>
      <c r="I1572" s="93"/>
      <c r="J1572" s="93">
        <v>0</v>
      </c>
      <c r="K1572" s="93">
        <v>0</v>
      </c>
      <c r="L1572" s="94">
        <v>73623</v>
      </c>
      <c r="M1572" s="112"/>
      <c r="N1572" s="96">
        <v>42054</v>
      </c>
      <c r="O1572" s="96">
        <v>42058</v>
      </c>
      <c r="P1572" s="87">
        <f t="shared" si="69"/>
        <v>42060</v>
      </c>
      <c r="Q1572" s="42">
        <f t="shared" si="70"/>
        <v>4</v>
      </c>
      <c r="R1572" s="11" t="s">
        <v>5174</v>
      </c>
      <c r="S1572" s="11">
        <v>1620</v>
      </c>
      <c r="T1572" s="11" t="s">
        <v>3721</v>
      </c>
      <c r="U1572" s="11" t="s">
        <v>3334</v>
      </c>
      <c r="V1572" s="11" t="s">
        <v>3721</v>
      </c>
      <c r="W1572" s="11"/>
      <c r="X1572" s="96">
        <v>42061</v>
      </c>
      <c r="Y1572" s="53" t="s">
        <v>3336</v>
      </c>
    </row>
    <row r="1573" spans="1:25">
      <c r="A1573" s="17">
        <v>1</v>
      </c>
      <c r="B1573" s="11" t="s">
        <v>1376</v>
      </c>
      <c r="C1573" s="11" t="s">
        <v>2961</v>
      </c>
      <c r="D1573" s="11">
        <v>12246110</v>
      </c>
      <c r="E1573" s="33">
        <v>6</v>
      </c>
      <c r="F1573" s="11" t="s">
        <v>3331</v>
      </c>
      <c r="G1573" s="11" t="s">
        <v>3332</v>
      </c>
      <c r="H1573" s="93">
        <f t="shared" si="66"/>
        <v>3</v>
      </c>
      <c r="I1573" s="93"/>
      <c r="J1573" s="93">
        <v>0</v>
      </c>
      <c r="K1573" s="93">
        <v>0</v>
      </c>
      <c r="L1573" s="94">
        <v>73628</v>
      </c>
      <c r="M1573" s="112"/>
      <c r="N1573" s="96">
        <v>42058</v>
      </c>
      <c r="O1573" s="96">
        <v>42060</v>
      </c>
      <c r="P1573" s="87">
        <f t="shared" si="69"/>
        <v>42062</v>
      </c>
      <c r="Q1573" s="42">
        <f t="shared" si="70"/>
        <v>2</v>
      </c>
      <c r="R1573" s="11" t="s">
        <v>5175</v>
      </c>
      <c r="S1573" s="11">
        <v>8875</v>
      </c>
      <c r="T1573" s="11" t="s">
        <v>3390</v>
      </c>
      <c r="U1573" s="11" t="s">
        <v>3334</v>
      </c>
      <c r="V1573" s="11" t="s">
        <v>3390</v>
      </c>
      <c r="W1573" s="11"/>
      <c r="X1573" s="96">
        <v>42061</v>
      </c>
      <c r="Y1573" s="53" t="s">
        <v>3336</v>
      </c>
    </row>
    <row r="1574" spans="1:25">
      <c r="A1574" s="17">
        <v>1</v>
      </c>
      <c r="B1574" s="11" t="s">
        <v>1377</v>
      </c>
      <c r="C1574" s="11" t="s">
        <v>3092</v>
      </c>
      <c r="D1574" s="11">
        <v>15436118</v>
      </c>
      <c r="E1574" s="33">
        <v>9</v>
      </c>
      <c r="F1574" s="11" t="s">
        <v>3331</v>
      </c>
      <c r="G1574" s="11" t="s">
        <v>3332</v>
      </c>
      <c r="H1574" s="93">
        <f t="shared" si="66"/>
        <v>3</v>
      </c>
      <c r="I1574" s="93"/>
      <c r="J1574" s="93">
        <v>0</v>
      </c>
      <c r="K1574" s="93">
        <v>0</v>
      </c>
      <c r="L1574" s="94">
        <v>73630</v>
      </c>
      <c r="M1574" s="112"/>
      <c r="N1574" s="96">
        <v>42059</v>
      </c>
      <c r="O1574" s="96">
        <v>42061</v>
      </c>
      <c r="P1574" s="87">
        <f t="shared" si="69"/>
        <v>42063</v>
      </c>
      <c r="Q1574" s="42">
        <f t="shared" si="70"/>
        <v>2</v>
      </c>
      <c r="R1574" s="11" t="s">
        <v>5176</v>
      </c>
      <c r="S1574" s="11">
        <v>9030</v>
      </c>
      <c r="T1574" s="11" t="s">
        <v>3365</v>
      </c>
      <c r="U1574" s="11" t="s">
        <v>5177</v>
      </c>
      <c r="V1574" s="11" t="s">
        <v>3365</v>
      </c>
      <c r="W1574" s="11"/>
      <c r="X1574" s="96">
        <v>42062</v>
      </c>
      <c r="Y1574" s="53" t="s">
        <v>3336</v>
      </c>
    </row>
    <row r="1575" spans="1:25">
      <c r="A1575" s="17">
        <v>1</v>
      </c>
      <c r="B1575" s="11" t="s">
        <v>1378</v>
      </c>
      <c r="C1575" s="11" t="s">
        <v>3093</v>
      </c>
      <c r="D1575" s="11">
        <v>9154447</v>
      </c>
      <c r="E1575" s="33">
        <v>4</v>
      </c>
      <c r="F1575" s="11" t="s">
        <v>3331</v>
      </c>
      <c r="G1575" s="11" t="s">
        <v>3337</v>
      </c>
      <c r="H1575" s="93">
        <f t="shared" si="66"/>
        <v>3</v>
      </c>
      <c r="I1575" s="93"/>
      <c r="J1575" s="93">
        <v>0</v>
      </c>
      <c r="K1575" s="93">
        <v>0</v>
      </c>
      <c r="L1575" s="94">
        <v>73628</v>
      </c>
      <c r="M1575" s="112"/>
      <c r="N1575" s="96">
        <v>42056</v>
      </c>
      <c r="O1575" s="96">
        <v>42060</v>
      </c>
      <c r="P1575" s="87">
        <f t="shared" si="69"/>
        <v>42062</v>
      </c>
      <c r="Q1575" s="42">
        <f t="shared" si="70"/>
        <v>3</v>
      </c>
      <c r="R1575" s="11" t="s">
        <v>5178</v>
      </c>
      <c r="S1575" s="11">
        <v>820</v>
      </c>
      <c r="T1575" s="11" t="s">
        <v>3334</v>
      </c>
      <c r="U1575" s="11" t="s">
        <v>3334</v>
      </c>
      <c r="V1575" s="11" t="s">
        <v>3334</v>
      </c>
      <c r="W1575" s="11"/>
      <c r="X1575" s="96">
        <v>42062</v>
      </c>
      <c r="Y1575" s="53" t="s">
        <v>3336</v>
      </c>
    </row>
    <row r="1576" spans="1:25">
      <c r="A1576" s="17">
        <v>1</v>
      </c>
      <c r="B1576" s="11" t="s">
        <v>1379</v>
      </c>
      <c r="C1576" s="11" t="s">
        <v>3094</v>
      </c>
      <c r="D1576" s="11">
        <v>13907631</v>
      </c>
      <c r="E1576" s="33">
        <v>1</v>
      </c>
      <c r="F1576" s="11" t="s">
        <v>3331</v>
      </c>
      <c r="G1576" s="11" t="s">
        <v>3332</v>
      </c>
      <c r="H1576" s="93">
        <f t="shared" si="66"/>
        <v>3</v>
      </c>
      <c r="I1576" s="93"/>
      <c r="J1576" s="93">
        <v>0</v>
      </c>
      <c r="K1576" s="93">
        <v>0</v>
      </c>
      <c r="L1576" s="94">
        <v>73633</v>
      </c>
      <c r="M1576" s="112"/>
      <c r="N1576" s="96">
        <v>42059</v>
      </c>
      <c r="O1576" s="96">
        <v>42062</v>
      </c>
      <c r="P1576" s="87">
        <f t="shared" si="69"/>
        <v>42064</v>
      </c>
      <c r="Q1576" s="42">
        <f t="shared" si="70"/>
        <v>2</v>
      </c>
      <c r="R1576" s="11" t="s">
        <v>5179</v>
      </c>
      <c r="S1576" s="11">
        <v>3650</v>
      </c>
      <c r="T1576" s="11" t="s">
        <v>3384</v>
      </c>
      <c r="U1576" s="11" t="s">
        <v>3334</v>
      </c>
      <c r="V1576" s="11" t="s">
        <v>3384</v>
      </c>
      <c r="W1576" s="11"/>
      <c r="X1576" s="96">
        <v>42065</v>
      </c>
      <c r="Y1576" s="53" t="s">
        <v>3336</v>
      </c>
    </row>
    <row r="1577" spans="1:25">
      <c r="A1577" s="17">
        <v>1</v>
      </c>
      <c r="B1577" s="11" t="s">
        <v>1380</v>
      </c>
      <c r="C1577" s="39" t="s">
        <v>3095</v>
      </c>
      <c r="D1577" s="11">
        <v>21391803</v>
      </c>
      <c r="E1577" s="11">
        <v>6</v>
      </c>
      <c r="F1577" s="93" t="s">
        <v>3331</v>
      </c>
      <c r="G1577" s="94" t="s">
        <v>3332</v>
      </c>
      <c r="H1577" s="93">
        <f t="shared" si="66"/>
        <v>3</v>
      </c>
      <c r="I1577" s="93"/>
      <c r="J1577" s="93">
        <v>0</v>
      </c>
      <c r="K1577" s="93">
        <v>0</v>
      </c>
      <c r="L1577" s="94">
        <v>73633</v>
      </c>
      <c r="M1577" s="11">
        <v>42058</v>
      </c>
      <c r="N1577" s="96">
        <v>42059</v>
      </c>
      <c r="O1577" s="96">
        <v>42062</v>
      </c>
      <c r="P1577" s="87">
        <f t="shared" si="69"/>
        <v>42064</v>
      </c>
      <c r="Q1577" s="42">
        <f t="shared" si="70"/>
        <v>1</v>
      </c>
      <c r="R1577" s="11" t="s">
        <v>5180</v>
      </c>
      <c r="S1577" s="11">
        <v>7431</v>
      </c>
      <c r="T1577" s="53" t="s">
        <v>3390</v>
      </c>
      <c r="U1577" s="11" t="s">
        <v>3334</v>
      </c>
      <c r="V1577" s="11" t="s">
        <v>3390</v>
      </c>
      <c r="W1577" s="11"/>
      <c r="X1577" s="96">
        <v>42062</v>
      </c>
      <c r="Y1577" s="11" t="s">
        <v>3336</v>
      </c>
    </row>
    <row r="1578" spans="1:25">
      <c r="A1578" s="17">
        <v>1</v>
      </c>
      <c r="B1578" s="11" t="s">
        <v>1381</v>
      </c>
      <c r="C1578" s="11" t="s">
        <v>3096</v>
      </c>
      <c r="D1578" s="11">
        <v>10907378</v>
      </c>
      <c r="E1578" s="33">
        <v>4</v>
      </c>
      <c r="F1578" s="11" t="s">
        <v>3331</v>
      </c>
      <c r="G1578" s="11" t="s">
        <v>3332</v>
      </c>
      <c r="H1578" s="93">
        <f t="shared" si="66"/>
        <v>3</v>
      </c>
      <c r="I1578" s="93"/>
      <c r="J1578" s="93">
        <v>0</v>
      </c>
      <c r="K1578" s="93">
        <v>0</v>
      </c>
      <c r="L1578" s="94">
        <v>73633</v>
      </c>
      <c r="M1578" s="112"/>
      <c r="N1578" s="96">
        <v>42059</v>
      </c>
      <c r="O1578" s="96">
        <v>42062</v>
      </c>
      <c r="P1578" s="87">
        <f t="shared" si="69"/>
        <v>42064</v>
      </c>
      <c r="Q1578" s="42">
        <f t="shared" si="70"/>
        <v>2</v>
      </c>
      <c r="R1578" s="11" t="s">
        <v>5181</v>
      </c>
      <c r="S1578" s="11">
        <v>469</v>
      </c>
      <c r="T1578" s="11" t="s">
        <v>3400</v>
      </c>
      <c r="U1578" s="11" t="s">
        <v>3334</v>
      </c>
      <c r="V1578" s="11" t="s">
        <v>3400</v>
      </c>
      <c r="W1578" s="11"/>
      <c r="X1578" s="96">
        <v>42065</v>
      </c>
      <c r="Y1578" s="53" t="s">
        <v>3336</v>
      </c>
    </row>
    <row r="1579" spans="1:25">
      <c r="A1579" s="17">
        <v>1</v>
      </c>
      <c r="B1579" s="11" t="s">
        <v>1382</v>
      </c>
      <c r="C1579" s="11" t="s">
        <v>3097</v>
      </c>
      <c r="D1579" s="11">
        <v>12685111</v>
      </c>
      <c r="E1579" s="33">
        <v>1</v>
      </c>
      <c r="F1579" s="11" t="s">
        <v>3331</v>
      </c>
      <c r="G1579" s="11" t="s">
        <v>3337</v>
      </c>
      <c r="H1579" s="93">
        <f t="shared" si="66"/>
        <v>3</v>
      </c>
      <c r="I1579" s="93"/>
      <c r="J1579" s="93">
        <v>0</v>
      </c>
      <c r="K1579" s="93">
        <v>0</v>
      </c>
      <c r="L1579" s="94">
        <v>73630</v>
      </c>
      <c r="M1579" s="112"/>
      <c r="N1579" s="96">
        <v>42059</v>
      </c>
      <c r="O1579" s="96">
        <v>42061</v>
      </c>
      <c r="P1579" s="87">
        <f t="shared" si="69"/>
        <v>42063</v>
      </c>
      <c r="Q1579" s="42">
        <f t="shared" si="70"/>
        <v>2</v>
      </c>
      <c r="R1579" s="11" t="s">
        <v>5182</v>
      </c>
      <c r="S1579" s="11">
        <v>1654</v>
      </c>
      <c r="T1579" s="11" t="s">
        <v>3484</v>
      </c>
      <c r="U1579" s="11" t="s">
        <v>3334</v>
      </c>
      <c r="V1579" s="11" t="s">
        <v>3484</v>
      </c>
      <c r="W1579" s="11"/>
      <c r="X1579" s="96">
        <v>42062</v>
      </c>
      <c r="Y1579" s="53" t="s">
        <v>3336</v>
      </c>
    </row>
    <row r="1580" spans="1:25">
      <c r="A1580" s="17">
        <v>1</v>
      </c>
      <c r="B1580" s="11" t="s">
        <v>1383</v>
      </c>
      <c r="C1580" s="11" t="s">
        <v>3098</v>
      </c>
      <c r="D1580" s="11">
        <v>9201261</v>
      </c>
      <c r="E1580" s="33">
        <v>1</v>
      </c>
      <c r="F1580" s="11" t="s">
        <v>3331</v>
      </c>
      <c r="G1580" s="11" t="s">
        <v>3337</v>
      </c>
      <c r="H1580" s="93">
        <f t="shared" si="66"/>
        <v>3</v>
      </c>
      <c r="I1580" s="93"/>
      <c r="J1580" s="93">
        <v>0</v>
      </c>
      <c r="K1580" s="93">
        <v>0</v>
      </c>
      <c r="L1580" s="94">
        <v>73628</v>
      </c>
      <c r="M1580" s="112"/>
      <c r="N1580" s="96">
        <v>42059</v>
      </c>
      <c r="O1580" s="96">
        <v>42060</v>
      </c>
      <c r="P1580" s="87">
        <f t="shared" si="69"/>
        <v>42062</v>
      </c>
      <c r="Q1580" s="42">
        <f t="shared" si="70"/>
        <v>3</v>
      </c>
      <c r="R1580" s="11" t="s">
        <v>5183</v>
      </c>
      <c r="S1580" s="11">
        <v>1355</v>
      </c>
      <c r="T1580" s="11" t="s">
        <v>3349</v>
      </c>
      <c r="U1580" s="11" t="s">
        <v>3334</v>
      </c>
      <c r="V1580" s="11" t="s">
        <v>3334</v>
      </c>
      <c r="W1580" s="11"/>
      <c r="X1580" s="96">
        <v>42062</v>
      </c>
      <c r="Y1580" s="53" t="s">
        <v>3336</v>
      </c>
    </row>
    <row r="1581" spans="1:25">
      <c r="A1581" s="17">
        <v>1</v>
      </c>
      <c r="B1581" s="11" t="s">
        <v>1384</v>
      </c>
      <c r="C1581" s="11" t="s">
        <v>3099</v>
      </c>
      <c r="D1581" s="11">
        <v>12840233</v>
      </c>
      <c r="E1581" s="33">
        <v>0</v>
      </c>
      <c r="F1581" s="11" t="s">
        <v>3331</v>
      </c>
      <c r="G1581" s="11" t="s">
        <v>3332</v>
      </c>
      <c r="H1581" s="93">
        <f t="shared" si="66"/>
        <v>3</v>
      </c>
      <c r="I1581" s="93"/>
      <c r="J1581" s="93">
        <v>0</v>
      </c>
      <c r="K1581" s="93">
        <v>0</v>
      </c>
      <c r="L1581" s="113">
        <f>L1580</f>
        <v>73628</v>
      </c>
      <c r="M1581" s="112"/>
      <c r="N1581" s="96">
        <v>42061</v>
      </c>
      <c r="O1581" s="96">
        <v>42061</v>
      </c>
      <c r="P1581" s="87">
        <f t="shared" si="69"/>
        <v>42063</v>
      </c>
      <c r="Q1581" s="42">
        <f t="shared" si="70"/>
        <v>2</v>
      </c>
      <c r="R1581" s="11" t="s">
        <v>5184</v>
      </c>
      <c r="S1581" s="11">
        <v>866</v>
      </c>
      <c r="T1581" s="11" t="s">
        <v>3751</v>
      </c>
      <c r="U1581" s="11" t="s">
        <v>3751</v>
      </c>
      <c r="V1581" s="11" t="s">
        <v>3751</v>
      </c>
      <c r="W1581" s="11"/>
      <c r="X1581" s="96">
        <v>42062</v>
      </c>
      <c r="Y1581" s="53" t="s">
        <v>3336</v>
      </c>
    </row>
    <row r="1582" spans="1:25">
      <c r="A1582" s="17">
        <v>1</v>
      </c>
      <c r="B1582" s="11" t="s">
        <v>1385</v>
      </c>
      <c r="C1582" s="11" t="s">
        <v>3100</v>
      </c>
      <c r="D1582" s="11">
        <v>14090815</v>
      </c>
      <c r="E1582" s="33">
        <v>0</v>
      </c>
      <c r="F1582" s="11" t="s">
        <v>3331</v>
      </c>
      <c r="G1582" s="11" t="s">
        <v>3332</v>
      </c>
      <c r="H1582" s="93">
        <f t="shared" si="66"/>
        <v>3</v>
      </c>
      <c r="I1582" s="93"/>
      <c r="J1582" s="93">
        <v>0</v>
      </c>
      <c r="K1582" s="93">
        <v>0</v>
      </c>
      <c r="L1582" s="94">
        <v>73641</v>
      </c>
      <c r="M1582" s="112"/>
      <c r="N1582" s="96">
        <v>42060</v>
      </c>
      <c r="O1582" s="96">
        <v>42065</v>
      </c>
      <c r="P1582" s="87">
        <f t="shared" si="69"/>
        <v>42067</v>
      </c>
      <c r="Q1582" s="42">
        <f t="shared" si="70"/>
        <v>2</v>
      </c>
      <c r="R1582" s="11" t="s">
        <v>5185</v>
      </c>
      <c r="S1582" s="11">
        <v>4179</v>
      </c>
      <c r="T1582" s="11" t="s">
        <v>3390</v>
      </c>
      <c r="U1582" s="11" t="s">
        <v>3334</v>
      </c>
      <c r="V1582" s="11" t="s">
        <v>3390</v>
      </c>
      <c r="W1582" s="11"/>
      <c r="X1582" s="96">
        <v>42066</v>
      </c>
      <c r="Y1582" s="53" t="s">
        <v>3336</v>
      </c>
    </row>
    <row r="1583" spans="1:25">
      <c r="A1583" s="17">
        <v>1</v>
      </c>
      <c r="B1583" s="11" t="s">
        <v>1386</v>
      </c>
      <c r="C1583" s="11" t="s">
        <v>3101</v>
      </c>
      <c r="D1583" s="11">
        <v>24365925</v>
      </c>
      <c r="E1583" s="33">
        <v>6</v>
      </c>
      <c r="F1583" s="11" t="s">
        <v>3331</v>
      </c>
      <c r="G1583" s="11" t="s">
        <v>3332</v>
      </c>
      <c r="H1583" s="93">
        <f t="shared" si="66"/>
        <v>3</v>
      </c>
      <c r="I1583" s="93"/>
      <c r="J1583" s="93">
        <v>0</v>
      </c>
      <c r="K1583" s="93">
        <v>0</v>
      </c>
      <c r="L1583" s="94">
        <v>73641</v>
      </c>
      <c r="M1583" s="112"/>
      <c r="N1583" s="96">
        <v>42060</v>
      </c>
      <c r="O1583" s="96">
        <v>42065</v>
      </c>
      <c r="P1583" s="87">
        <f t="shared" si="69"/>
        <v>42067</v>
      </c>
      <c r="Q1583" s="42">
        <f t="shared" si="70"/>
        <v>1</v>
      </c>
      <c r="R1583" s="11" t="s">
        <v>5186</v>
      </c>
      <c r="S1583" s="11">
        <v>1146</v>
      </c>
      <c r="T1583" s="11" t="s">
        <v>4435</v>
      </c>
      <c r="U1583" s="11" t="s">
        <v>3334</v>
      </c>
      <c r="V1583" s="11" t="s">
        <v>3461</v>
      </c>
      <c r="W1583" s="11"/>
      <c r="X1583" s="96">
        <v>42065</v>
      </c>
      <c r="Y1583" s="53" t="s">
        <v>3336</v>
      </c>
    </row>
    <row r="1584" spans="1:25">
      <c r="A1584" s="17">
        <v>1</v>
      </c>
      <c r="B1584" s="11" t="s">
        <v>1387</v>
      </c>
      <c r="C1584" s="11" t="s">
        <v>3102</v>
      </c>
      <c r="D1584" s="11">
        <v>13009625</v>
      </c>
      <c r="E1584" s="33">
        <v>5</v>
      </c>
      <c r="F1584" s="11" t="s">
        <v>3331</v>
      </c>
      <c r="G1584" s="11" t="s">
        <v>3337</v>
      </c>
      <c r="H1584" s="118">
        <f t="shared" si="66"/>
        <v>3</v>
      </c>
      <c r="I1584" s="118"/>
      <c r="J1584" s="118">
        <v>0</v>
      </c>
      <c r="K1584" s="118">
        <v>0</v>
      </c>
      <c r="L1584" s="94"/>
      <c r="M1584" s="112"/>
      <c r="N1584" s="96">
        <v>42060</v>
      </c>
      <c r="O1584" s="96">
        <v>42065</v>
      </c>
      <c r="P1584" s="119">
        <f t="shared" si="69"/>
        <v>42067</v>
      </c>
      <c r="Q1584" s="42">
        <f t="shared" si="70"/>
        <v>-30046</v>
      </c>
      <c r="R1584" s="11" t="s">
        <v>5187</v>
      </c>
      <c r="S1584" s="11">
        <v>2757</v>
      </c>
      <c r="T1584" s="11" t="s">
        <v>4534</v>
      </c>
      <c r="U1584" s="11" t="s">
        <v>4534</v>
      </c>
      <c r="V1584" s="11" t="s">
        <v>4534</v>
      </c>
      <c r="W1584" s="11"/>
      <c r="X1584" s="96"/>
      <c r="Y1584" s="120" t="s">
        <v>3405</v>
      </c>
    </row>
    <row r="1585" spans="1:25">
      <c r="A1585" s="17">
        <v>1</v>
      </c>
      <c r="B1585" s="11" t="s">
        <v>1388</v>
      </c>
      <c r="C1585" s="11" t="s">
        <v>3103</v>
      </c>
      <c r="D1585" s="11">
        <v>13439917</v>
      </c>
      <c r="E1585" s="33">
        <v>1</v>
      </c>
      <c r="F1585" s="11" t="s">
        <v>3331</v>
      </c>
      <c r="G1585" s="11" t="s">
        <v>3381</v>
      </c>
      <c r="H1585" s="93">
        <f t="shared" si="66"/>
        <v>3</v>
      </c>
      <c r="I1585" s="93"/>
      <c r="J1585" s="93">
        <v>0</v>
      </c>
      <c r="K1585" s="93">
        <v>0</v>
      </c>
      <c r="L1585" s="94">
        <v>73649</v>
      </c>
      <c r="M1585" s="112"/>
      <c r="N1585" s="96">
        <v>42427</v>
      </c>
      <c r="O1585" s="96">
        <v>42068</v>
      </c>
      <c r="P1585" s="87">
        <f t="shared" si="69"/>
        <v>42070</v>
      </c>
      <c r="Q1585" s="42">
        <f t="shared" si="70"/>
        <v>4</v>
      </c>
      <c r="R1585" s="11" t="s">
        <v>5188</v>
      </c>
      <c r="S1585" s="11">
        <v>67</v>
      </c>
      <c r="T1585" s="11" t="s">
        <v>3384</v>
      </c>
      <c r="U1585" s="11" t="s">
        <v>3334</v>
      </c>
      <c r="V1585" s="11" t="s">
        <v>3384</v>
      </c>
      <c r="W1585" s="11"/>
      <c r="X1585" s="96">
        <v>42073</v>
      </c>
      <c r="Y1585" s="53" t="s">
        <v>3336</v>
      </c>
    </row>
    <row r="1586" spans="1:25">
      <c r="A1586" s="17">
        <v>1</v>
      </c>
      <c r="B1586" s="11" t="s">
        <v>1389</v>
      </c>
      <c r="C1586" s="11" t="s">
        <v>3104</v>
      </c>
      <c r="D1586" s="11">
        <v>10745510</v>
      </c>
      <c r="E1586" s="33">
        <v>8</v>
      </c>
      <c r="F1586" s="11" t="s">
        <v>3331</v>
      </c>
      <c r="G1586" s="11" t="s">
        <v>3332</v>
      </c>
      <c r="H1586" s="93">
        <f t="shared" si="66"/>
        <v>3</v>
      </c>
      <c r="I1586" s="93"/>
      <c r="J1586" s="93">
        <v>0</v>
      </c>
      <c r="K1586" s="93">
        <v>0</v>
      </c>
      <c r="L1586" s="94">
        <v>73830</v>
      </c>
      <c r="M1586" s="112"/>
      <c r="N1586" s="96">
        <v>42061</v>
      </c>
      <c r="O1586" s="96">
        <v>42062</v>
      </c>
      <c r="P1586" s="87">
        <f t="shared" si="69"/>
        <v>42064</v>
      </c>
      <c r="Q1586" s="42">
        <f t="shared" si="70"/>
        <v>3</v>
      </c>
      <c r="R1586" s="11" t="s">
        <v>5189</v>
      </c>
      <c r="S1586" s="11">
        <v>1281</v>
      </c>
      <c r="T1586" s="11" t="s">
        <v>3971</v>
      </c>
      <c r="U1586" s="11" t="s">
        <v>3431</v>
      </c>
      <c r="V1586" s="11" t="s">
        <v>3971</v>
      </c>
      <c r="W1586" s="11"/>
      <c r="X1586" s="96">
        <v>42066</v>
      </c>
      <c r="Y1586" s="53" t="s">
        <v>3336</v>
      </c>
    </row>
    <row r="1587" spans="1:25">
      <c r="A1587" s="17">
        <v>1</v>
      </c>
      <c r="B1587" s="11" t="s">
        <v>1390</v>
      </c>
      <c r="C1587" s="11" t="s">
        <v>3105</v>
      </c>
      <c r="D1587" s="11">
        <v>15376292</v>
      </c>
      <c r="E1587" s="33">
        <v>9</v>
      </c>
      <c r="F1587" s="11" t="s">
        <v>3331</v>
      </c>
      <c r="G1587" s="11" t="s">
        <v>3337</v>
      </c>
      <c r="H1587" s="93">
        <f t="shared" si="66"/>
        <v>3</v>
      </c>
      <c r="I1587" s="93"/>
      <c r="J1587" s="93">
        <v>0</v>
      </c>
      <c r="K1587" s="93">
        <v>0</v>
      </c>
      <c r="L1587" s="94">
        <v>73641</v>
      </c>
      <c r="M1587" s="112"/>
      <c r="N1587" s="96">
        <v>42062</v>
      </c>
      <c r="O1587" s="96">
        <v>42065</v>
      </c>
      <c r="P1587" s="87">
        <f t="shared" si="69"/>
        <v>42067</v>
      </c>
      <c r="Q1587" s="42">
        <f t="shared" si="70"/>
        <v>6</v>
      </c>
      <c r="R1587" s="11" t="s">
        <v>5190</v>
      </c>
      <c r="S1587" s="11">
        <v>7750</v>
      </c>
      <c r="T1587" s="11" t="s">
        <v>3358</v>
      </c>
      <c r="U1587" s="11" t="s">
        <v>3334</v>
      </c>
      <c r="V1587" s="11" t="s">
        <v>3358</v>
      </c>
      <c r="W1587" s="11"/>
      <c r="X1587" s="96">
        <v>42072</v>
      </c>
      <c r="Y1587" s="53" t="s">
        <v>3336</v>
      </c>
    </row>
    <row r="1588" spans="1:25">
      <c r="A1588" s="17">
        <v>1</v>
      </c>
      <c r="B1588" s="11" t="s">
        <v>1391</v>
      </c>
      <c r="C1588" s="11" t="s">
        <v>3106</v>
      </c>
      <c r="D1588" s="11">
        <v>12512906</v>
      </c>
      <c r="E1588" s="33">
        <v>4</v>
      </c>
      <c r="F1588" s="11" t="s">
        <v>3331</v>
      </c>
      <c r="G1588" s="11" t="s">
        <v>3332</v>
      </c>
      <c r="H1588" s="93">
        <f t="shared" si="66"/>
        <v>3</v>
      </c>
      <c r="I1588" s="93"/>
      <c r="J1588" s="93">
        <v>0</v>
      </c>
      <c r="K1588" s="93">
        <v>0</v>
      </c>
      <c r="L1588" s="94">
        <v>73649</v>
      </c>
      <c r="M1588" s="112"/>
      <c r="N1588" s="96">
        <v>42062</v>
      </c>
      <c r="O1588" s="96">
        <v>42066</v>
      </c>
      <c r="P1588" s="87">
        <f t="shared" si="69"/>
        <v>42068</v>
      </c>
      <c r="Q1588" s="42">
        <f t="shared" si="70"/>
        <v>2</v>
      </c>
      <c r="R1588" s="11" t="s">
        <v>5191</v>
      </c>
      <c r="S1588" s="11">
        <v>6779</v>
      </c>
      <c r="T1588" s="11" t="s">
        <v>3363</v>
      </c>
      <c r="U1588" s="11" t="s">
        <v>3334</v>
      </c>
      <c r="V1588" s="11" t="s">
        <v>3363</v>
      </c>
      <c r="W1588" s="11"/>
      <c r="X1588" s="96">
        <v>42067</v>
      </c>
      <c r="Y1588" s="53" t="s">
        <v>3336</v>
      </c>
    </row>
    <row r="1589" spans="1:25">
      <c r="A1589" s="17">
        <v>1</v>
      </c>
      <c r="B1589" s="11" t="s">
        <v>1392</v>
      </c>
      <c r="C1589" s="11" t="s">
        <v>3107</v>
      </c>
      <c r="D1589" s="11">
        <v>12430601</v>
      </c>
      <c r="E1589" s="33">
        <v>9</v>
      </c>
      <c r="F1589" s="11" t="s">
        <v>3331</v>
      </c>
      <c r="G1589" s="11" t="s">
        <v>3332</v>
      </c>
      <c r="H1589" s="93">
        <f t="shared" si="66"/>
        <v>3</v>
      </c>
      <c r="I1589" s="93"/>
      <c r="J1589" s="93">
        <v>0</v>
      </c>
      <c r="K1589" s="93">
        <v>0</v>
      </c>
      <c r="L1589" s="94"/>
      <c r="M1589" s="112"/>
      <c r="N1589" s="96">
        <v>42062</v>
      </c>
      <c r="O1589" s="96">
        <v>42065</v>
      </c>
      <c r="P1589" s="87">
        <f t="shared" si="69"/>
        <v>42067</v>
      </c>
      <c r="Q1589" s="42">
        <f t="shared" si="70"/>
        <v>-30046</v>
      </c>
      <c r="R1589" s="11" t="s">
        <v>5192</v>
      </c>
      <c r="S1589" s="11">
        <v>7659</v>
      </c>
      <c r="T1589" s="11" t="s">
        <v>3340</v>
      </c>
      <c r="U1589" s="11" t="s">
        <v>3334</v>
      </c>
      <c r="V1589" s="11"/>
      <c r="W1589" s="11"/>
      <c r="X1589" s="96"/>
      <c r="Y1589" s="53" t="s">
        <v>3405</v>
      </c>
    </row>
    <row r="1590" spans="1:25">
      <c r="A1590" s="17">
        <v>1</v>
      </c>
      <c r="B1590" s="11" t="s">
        <v>1393</v>
      </c>
      <c r="C1590" s="11" t="s">
        <v>3108</v>
      </c>
      <c r="D1590" s="11"/>
      <c r="E1590" s="33"/>
      <c r="F1590" s="11" t="s">
        <v>3331</v>
      </c>
      <c r="G1590" s="11" t="s">
        <v>3332</v>
      </c>
      <c r="H1590" s="93">
        <f t="shared" si="66"/>
        <v>3</v>
      </c>
      <c r="I1590" s="93"/>
      <c r="J1590" s="93">
        <v>0</v>
      </c>
      <c r="K1590" s="93">
        <v>0</v>
      </c>
      <c r="L1590" s="94"/>
      <c r="M1590" s="112"/>
      <c r="N1590" s="96">
        <v>42065</v>
      </c>
      <c r="O1590" s="96">
        <v>42068</v>
      </c>
      <c r="P1590" s="87">
        <f t="shared" si="69"/>
        <v>42070</v>
      </c>
      <c r="Q1590" s="42">
        <f t="shared" si="70"/>
        <v>-30049</v>
      </c>
      <c r="R1590" s="138" t="s">
        <v>5193</v>
      </c>
      <c r="S1590" s="11">
        <v>31</v>
      </c>
      <c r="T1590" s="11" t="s">
        <v>5446</v>
      </c>
      <c r="U1590" s="11" t="s">
        <v>5194</v>
      </c>
      <c r="V1590" s="11"/>
      <c r="W1590" s="11"/>
      <c r="X1590" s="96"/>
      <c r="Y1590" s="53" t="s">
        <v>3405</v>
      </c>
    </row>
    <row r="1591" spans="1:25">
      <c r="A1591" s="17">
        <v>1</v>
      </c>
      <c r="B1591" s="11" t="s">
        <v>1394</v>
      </c>
      <c r="C1591" s="11" t="s">
        <v>3109</v>
      </c>
      <c r="D1591" s="11"/>
      <c r="E1591" s="33"/>
      <c r="F1591" s="11" t="s">
        <v>3331</v>
      </c>
      <c r="G1591" s="11" t="s">
        <v>3332</v>
      </c>
      <c r="H1591" s="93">
        <f t="shared" si="66"/>
        <v>3</v>
      </c>
      <c r="I1591" s="93"/>
      <c r="J1591" s="93">
        <v>0</v>
      </c>
      <c r="K1591" s="93">
        <v>0</v>
      </c>
      <c r="L1591" s="94"/>
      <c r="M1591" s="112"/>
      <c r="N1591" s="96">
        <v>42066</v>
      </c>
      <c r="O1591" s="11"/>
      <c r="P1591" s="87">
        <f t="shared" ref="P1591:P1622" si="71">O1591+2</f>
        <v>2</v>
      </c>
      <c r="Q1591" s="42">
        <f t="shared" si="70"/>
        <v>0</v>
      </c>
      <c r="R1591" s="11" t="s">
        <v>5195</v>
      </c>
      <c r="S1591" s="11">
        <v>250</v>
      </c>
      <c r="T1591" s="11" t="s">
        <v>5045</v>
      </c>
      <c r="U1591" s="11"/>
      <c r="V1591" s="11"/>
      <c r="W1591" s="11"/>
      <c r="X1591" s="96"/>
      <c r="Y1591" s="53" t="s">
        <v>3405</v>
      </c>
    </row>
    <row r="1592" spans="1:25">
      <c r="A1592" s="17">
        <v>1</v>
      </c>
      <c r="B1592" s="11" t="s">
        <v>1395</v>
      </c>
      <c r="C1592" s="11" t="s">
        <v>3110</v>
      </c>
      <c r="D1592" s="11">
        <v>9609748</v>
      </c>
      <c r="E1592" s="33">
        <v>4</v>
      </c>
      <c r="F1592" s="11" t="s">
        <v>3331</v>
      </c>
      <c r="G1592" s="11" t="s">
        <v>3332</v>
      </c>
      <c r="H1592" s="93">
        <f t="shared" ref="H1592:H1655" si="72">3+J1592</f>
        <v>3</v>
      </c>
      <c r="I1592" s="93"/>
      <c r="J1592" s="93">
        <v>0</v>
      </c>
      <c r="K1592" s="93">
        <v>0</v>
      </c>
      <c r="L1592" s="94">
        <v>73649</v>
      </c>
      <c r="M1592" s="112"/>
      <c r="N1592" s="96">
        <v>42066</v>
      </c>
      <c r="O1592" s="96">
        <v>42068</v>
      </c>
      <c r="P1592" s="87">
        <f t="shared" si="71"/>
        <v>42070</v>
      </c>
      <c r="Q1592" s="42">
        <f t="shared" si="70"/>
        <v>2</v>
      </c>
      <c r="R1592" s="11" t="s">
        <v>5196</v>
      </c>
      <c r="S1592" s="11">
        <v>1</v>
      </c>
      <c r="T1592" s="11" t="s">
        <v>3452</v>
      </c>
      <c r="U1592" s="11" t="s">
        <v>3334</v>
      </c>
      <c r="V1592" s="11" t="s">
        <v>3452</v>
      </c>
      <c r="W1592" s="11"/>
      <c r="X1592" s="96">
        <v>42071</v>
      </c>
      <c r="Y1592" s="53" t="s">
        <v>3336</v>
      </c>
    </row>
    <row r="1593" spans="1:25">
      <c r="A1593" s="17">
        <v>1</v>
      </c>
      <c r="B1593" s="11" t="s">
        <v>1396</v>
      </c>
      <c r="C1593" s="11" t="s">
        <v>3111</v>
      </c>
      <c r="D1593" s="11">
        <v>13848495</v>
      </c>
      <c r="E1593" s="33">
        <v>5</v>
      </c>
      <c r="F1593" s="11" t="s">
        <v>3331</v>
      </c>
      <c r="G1593" s="11" t="s">
        <v>3332</v>
      </c>
      <c r="H1593" s="93">
        <f t="shared" si="72"/>
        <v>3</v>
      </c>
      <c r="I1593" s="93"/>
      <c r="J1593" s="93">
        <v>0</v>
      </c>
      <c r="K1593" s="93">
        <v>0</v>
      </c>
      <c r="L1593" s="94">
        <v>73649</v>
      </c>
      <c r="M1593" s="112"/>
      <c r="N1593" s="96">
        <v>42067</v>
      </c>
      <c r="O1593" s="96">
        <v>42068</v>
      </c>
      <c r="P1593" s="87">
        <f t="shared" si="71"/>
        <v>42070</v>
      </c>
      <c r="Q1593" s="42">
        <f t="shared" si="70"/>
        <v>3</v>
      </c>
      <c r="R1593" s="11" t="s">
        <v>5197</v>
      </c>
      <c r="S1593" s="11"/>
      <c r="T1593" s="11" t="s">
        <v>3563</v>
      </c>
      <c r="U1593" s="11" t="s">
        <v>4833</v>
      </c>
      <c r="V1593" s="11" t="s">
        <v>3563</v>
      </c>
      <c r="W1593" s="11"/>
      <c r="X1593" s="96">
        <v>42072</v>
      </c>
      <c r="Y1593" s="53" t="s">
        <v>3336</v>
      </c>
    </row>
    <row r="1594" spans="1:25">
      <c r="A1594" s="17">
        <v>1</v>
      </c>
      <c r="B1594" s="11" t="s">
        <v>1397</v>
      </c>
      <c r="C1594" s="11" t="s">
        <v>3112</v>
      </c>
      <c r="D1594" s="11">
        <v>16369252</v>
      </c>
      <c r="E1594" s="33" t="s">
        <v>3319</v>
      </c>
      <c r="F1594" s="11" t="s">
        <v>3331</v>
      </c>
      <c r="G1594" s="11" t="s">
        <v>3337</v>
      </c>
      <c r="H1594" s="93">
        <f t="shared" si="72"/>
        <v>3</v>
      </c>
      <c r="I1594" s="93"/>
      <c r="J1594" s="93">
        <v>0</v>
      </c>
      <c r="K1594" s="93">
        <v>0</v>
      </c>
      <c r="L1594" s="94">
        <v>73649</v>
      </c>
      <c r="M1594" s="112"/>
      <c r="N1594" s="96">
        <v>42067</v>
      </c>
      <c r="O1594" s="96">
        <v>42068</v>
      </c>
      <c r="P1594" s="87">
        <f t="shared" si="71"/>
        <v>42070</v>
      </c>
      <c r="Q1594" s="42">
        <f t="shared" si="70"/>
        <v>2</v>
      </c>
      <c r="R1594" s="11" t="s">
        <v>5198</v>
      </c>
      <c r="S1594" s="11">
        <v>4949</v>
      </c>
      <c r="T1594" s="11" t="s">
        <v>3391</v>
      </c>
      <c r="U1594" s="11" t="s">
        <v>3358</v>
      </c>
      <c r="V1594" s="11" t="s">
        <v>3377</v>
      </c>
      <c r="W1594" s="11" t="s">
        <v>3378</v>
      </c>
      <c r="X1594" s="96">
        <v>42071</v>
      </c>
      <c r="Y1594" s="53" t="s">
        <v>3336</v>
      </c>
    </row>
    <row r="1595" spans="1:25">
      <c r="A1595" s="17">
        <v>1</v>
      </c>
      <c r="B1595" s="11" t="s">
        <v>1398</v>
      </c>
      <c r="C1595" s="11" t="s">
        <v>3113</v>
      </c>
      <c r="D1595" s="11">
        <v>6710424</v>
      </c>
      <c r="E1595" s="33">
        <v>2</v>
      </c>
      <c r="F1595" s="11" t="s">
        <v>3331</v>
      </c>
      <c r="G1595" s="11" t="s">
        <v>3332</v>
      </c>
      <c r="H1595" s="93">
        <f t="shared" si="72"/>
        <v>3</v>
      </c>
      <c r="I1595" s="93"/>
      <c r="J1595" s="93">
        <v>0</v>
      </c>
      <c r="K1595" s="93">
        <v>0</v>
      </c>
      <c r="L1595" s="94">
        <v>73649</v>
      </c>
      <c r="M1595" s="112"/>
      <c r="N1595" s="96">
        <v>42067</v>
      </c>
      <c r="O1595" s="96">
        <v>42068</v>
      </c>
      <c r="P1595" s="87">
        <f t="shared" si="71"/>
        <v>42070</v>
      </c>
      <c r="Q1595" s="42">
        <f t="shared" si="70"/>
        <v>4</v>
      </c>
      <c r="R1595" s="11" t="s">
        <v>5199</v>
      </c>
      <c r="S1595" s="11">
        <v>3362</v>
      </c>
      <c r="T1595" s="11" t="s">
        <v>5092</v>
      </c>
      <c r="U1595" s="11" t="s">
        <v>3334</v>
      </c>
      <c r="V1595" s="11" t="s">
        <v>3987</v>
      </c>
      <c r="W1595" s="11"/>
      <c r="X1595" s="96">
        <v>42073</v>
      </c>
      <c r="Y1595" s="53" t="s">
        <v>3336</v>
      </c>
    </row>
    <row r="1596" spans="1:25">
      <c r="A1596" s="17">
        <v>1</v>
      </c>
      <c r="B1596" s="11" t="s">
        <v>1399</v>
      </c>
      <c r="C1596" s="11" t="s">
        <v>3114</v>
      </c>
      <c r="D1596" s="11">
        <v>13760282</v>
      </c>
      <c r="E1596" s="33">
        <v>2</v>
      </c>
      <c r="F1596" s="11" t="s">
        <v>3331</v>
      </c>
      <c r="G1596" s="11" t="s">
        <v>3332</v>
      </c>
      <c r="H1596" s="93">
        <f t="shared" si="72"/>
        <v>3</v>
      </c>
      <c r="I1596" s="93"/>
      <c r="J1596" s="93">
        <v>0</v>
      </c>
      <c r="K1596" s="93">
        <v>0</v>
      </c>
      <c r="L1596" s="94">
        <v>73649</v>
      </c>
      <c r="M1596" s="112"/>
      <c r="N1596" s="96">
        <v>42067</v>
      </c>
      <c r="O1596" s="96">
        <v>42068</v>
      </c>
      <c r="P1596" s="87">
        <f t="shared" si="71"/>
        <v>42070</v>
      </c>
      <c r="Q1596" s="42">
        <f t="shared" si="70"/>
        <v>5</v>
      </c>
      <c r="R1596" s="11" t="s">
        <v>5200</v>
      </c>
      <c r="S1596" s="11">
        <v>460</v>
      </c>
      <c r="T1596" s="11" t="s">
        <v>4523</v>
      </c>
      <c r="U1596" s="11" t="s">
        <v>4523</v>
      </c>
      <c r="V1596" s="11" t="s">
        <v>3992</v>
      </c>
      <c r="W1596" s="11"/>
      <c r="X1596" s="96">
        <v>42074</v>
      </c>
      <c r="Y1596" s="53" t="s">
        <v>3336</v>
      </c>
    </row>
    <row r="1597" spans="1:25">
      <c r="A1597" s="17">
        <v>1</v>
      </c>
      <c r="B1597" s="11" t="s">
        <v>1400</v>
      </c>
      <c r="C1597" s="11" t="s">
        <v>3115</v>
      </c>
      <c r="D1597" s="11">
        <v>7439220</v>
      </c>
      <c r="E1597" s="33">
        <v>2</v>
      </c>
      <c r="F1597" s="11" t="s">
        <v>3331</v>
      </c>
      <c r="G1597" s="11" t="s">
        <v>3332</v>
      </c>
      <c r="H1597" s="93">
        <f t="shared" si="72"/>
        <v>3</v>
      </c>
      <c r="I1597" s="93"/>
      <c r="J1597" s="93">
        <v>0</v>
      </c>
      <c r="K1597" s="93">
        <v>0</v>
      </c>
      <c r="L1597" s="94">
        <v>73649</v>
      </c>
      <c r="M1597" s="112"/>
      <c r="N1597" s="96">
        <v>42067</v>
      </c>
      <c r="O1597" s="96">
        <v>42068</v>
      </c>
      <c r="P1597" s="87">
        <f t="shared" si="71"/>
        <v>42070</v>
      </c>
      <c r="Q1597" s="42">
        <f t="shared" si="70"/>
        <v>3</v>
      </c>
      <c r="R1597" s="11" t="s">
        <v>5201</v>
      </c>
      <c r="S1597" s="11">
        <v>2966</v>
      </c>
      <c r="T1597" s="11" t="s">
        <v>3358</v>
      </c>
      <c r="U1597" s="11" t="s">
        <v>3334</v>
      </c>
      <c r="V1597" s="11" t="s">
        <v>3358</v>
      </c>
      <c r="W1597" s="11"/>
      <c r="X1597" s="96">
        <v>42072</v>
      </c>
      <c r="Y1597" s="53" t="s">
        <v>3336</v>
      </c>
    </row>
    <row r="1598" spans="1:25">
      <c r="A1598" s="17">
        <v>1</v>
      </c>
      <c r="B1598" s="11" t="s">
        <v>1401</v>
      </c>
      <c r="C1598" s="11" t="s">
        <v>3116</v>
      </c>
      <c r="D1598" s="11">
        <v>8334415</v>
      </c>
      <c r="E1598" s="33">
        <v>6</v>
      </c>
      <c r="F1598" s="11" t="s">
        <v>3331</v>
      </c>
      <c r="G1598" s="11" t="s">
        <v>3337</v>
      </c>
      <c r="H1598" s="93">
        <f t="shared" si="72"/>
        <v>3</v>
      </c>
      <c r="I1598" s="93"/>
      <c r="J1598" s="93">
        <v>0</v>
      </c>
      <c r="K1598" s="93">
        <v>0</v>
      </c>
      <c r="L1598" s="94">
        <v>73649</v>
      </c>
      <c r="M1598" s="112"/>
      <c r="N1598" s="96">
        <v>42062</v>
      </c>
      <c r="O1598" s="96">
        <v>42066</v>
      </c>
      <c r="P1598" s="87">
        <f t="shared" si="71"/>
        <v>42068</v>
      </c>
      <c r="Q1598" s="42">
        <f t="shared" si="70"/>
        <v>3</v>
      </c>
      <c r="R1598" s="11" t="s">
        <v>5202</v>
      </c>
      <c r="S1598" s="11">
        <v>1683</v>
      </c>
      <c r="T1598" s="11" t="s">
        <v>3340</v>
      </c>
      <c r="U1598" s="11"/>
      <c r="V1598" s="11"/>
      <c r="W1598" s="11"/>
      <c r="X1598" s="96">
        <v>42068</v>
      </c>
      <c r="Y1598" s="53" t="s">
        <v>3336</v>
      </c>
    </row>
    <row r="1599" spans="1:25">
      <c r="A1599" s="17">
        <v>1</v>
      </c>
      <c r="B1599" s="11" t="s">
        <v>1402</v>
      </c>
      <c r="C1599" s="11" t="s">
        <v>3117</v>
      </c>
      <c r="D1599" s="11">
        <v>13190377</v>
      </c>
      <c r="E1599" s="33">
        <v>4</v>
      </c>
      <c r="F1599" s="11" t="s">
        <v>3331</v>
      </c>
      <c r="G1599" s="11" t="s">
        <v>3332</v>
      </c>
      <c r="H1599" s="93">
        <f t="shared" si="72"/>
        <v>3</v>
      </c>
      <c r="I1599" s="93"/>
      <c r="J1599" s="93">
        <v>0</v>
      </c>
      <c r="K1599" s="93">
        <v>0</v>
      </c>
      <c r="L1599" s="94">
        <v>73649</v>
      </c>
      <c r="M1599" s="112"/>
      <c r="N1599" s="96">
        <v>42062</v>
      </c>
      <c r="O1599" s="96">
        <v>42066</v>
      </c>
      <c r="P1599" s="87">
        <f t="shared" si="71"/>
        <v>42068</v>
      </c>
      <c r="Q1599" s="42">
        <f t="shared" si="70"/>
        <v>3</v>
      </c>
      <c r="R1599" s="11" t="s">
        <v>5203</v>
      </c>
      <c r="S1599" s="11">
        <v>1604</v>
      </c>
      <c r="T1599" s="11" t="s">
        <v>3497</v>
      </c>
      <c r="U1599" s="11" t="s">
        <v>3497</v>
      </c>
      <c r="V1599" s="11" t="s">
        <v>3497</v>
      </c>
      <c r="W1599" s="11"/>
      <c r="X1599" s="96">
        <v>42068</v>
      </c>
      <c r="Y1599" s="53" t="s">
        <v>3336</v>
      </c>
    </row>
    <row r="1600" spans="1:25">
      <c r="A1600" s="17">
        <v>1</v>
      </c>
      <c r="B1600" s="11" t="s">
        <v>1403</v>
      </c>
      <c r="C1600" s="11" t="s">
        <v>3118</v>
      </c>
      <c r="D1600" s="11">
        <v>15596421</v>
      </c>
      <c r="E1600" s="33">
        <v>9</v>
      </c>
      <c r="F1600" s="11" t="s">
        <v>3331</v>
      </c>
      <c r="G1600" s="11" t="s">
        <v>3332</v>
      </c>
      <c r="H1600" s="93">
        <f t="shared" si="72"/>
        <v>3</v>
      </c>
      <c r="I1600" s="93"/>
      <c r="J1600" s="93">
        <v>0</v>
      </c>
      <c r="K1600" s="93">
        <v>0</v>
      </c>
      <c r="L1600" s="94">
        <v>73649</v>
      </c>
      <c r="M1600" s="112"/>
      <c r="N1600" s="96">
        <v>42066</v>
      </c>
      <c r="O1600" s="96">
        <v>42068</v>
      </c>
      <c r="P1600" s="87">
        <f t="shared" si="71"/>
        <v>42070</v>
      </c>
      <c r="Q1600" s="42">
        <f t="shared" si="70"/>
        <v>1</v>
      </c>
      <c r="R1600" s="11" t="s">
        <v>5204</v>
      </c>
      <c r="S1600" s="11">
        <v>1080</v>
      </c>
      <c r="T1600" s="11" t="s">
        <v>3461</v>
      </c>
      <c r="U1600" s="11" t="s">
        <v>3461</v>
      </c>
      <c r="V1600" s="11" t="s">
        <v>3461</v>
      </c>
      <c r="W1600" s="11"/>
      <c r="X1600" s="96">
        <v>42068</v>
      </c>
      <c r="Y1600" s="53" t="s">
        <v>3336</v>
      </c>
    </row>
    <row r="1601" spans="1:25">
      <c r="A1601" s="17">
        <v>1</v>
      </c>
      <c r="B1601" s="11" t="s">
        <v>1404</v>
      </c>
      <c r="C1601" s="11" t="s">
        <v>3119</v>
      </c>
      <c r="D1601" s="11">
        <v>5729277</v>
      </c>
      <c r="E1601" s="33">
        <v>6</v>
      </c>
      <c r="F1601" s="11" t="s">
        <v>3331</v>
      </c>
      <c r="G1601" s="11" t="s">
        <v>3337</v>
      </c>
      <c r="H1601" s="93">
        <f t="shared" si="72"/>
        <v>3</v>
      </c>
      <c r="I1601" s="93"/>
      <c r="J1601" s="93">
        <v>0</v>
      </c>
      <c r="K1601" s="93">
        <v>0</v>
      </c>
      <c r="L1601" s="94">
        <v>73707</v>
      </c>
      <c r="M1601" s="112"/>
      <c r="N1601" s="96">
        <v>42068</v>
      </c>
      <c r="O1601" s="96">
        <v>42077</v>
      </c>
      <c r="P1601" s="87">
        <f t="shared" si="71"/>
        <v>42079</v>
      </c>
      <c r="Q1601" s="42">
        <f t="shared" si="70"/>
        <v>2</v>
      </c>
      <c r="R1601" s="11" t="s">
        <v>5205</v>
      </c>
      <c r="S1601" s="11">
        <v>65</v>
      </c>
      <c r="T1601" s="11" t="s">
        <v>3358</v>
      </c>
      <c r="U1601" s="11" t="s">
        <v>3334</v>
      </c>
      <c r="V1601" s="11" t="s">
        <v>3358</v>
      </c>
      <c r="W1601" s="11"/>
      <c r="X1601" s="96">
        <v>42080</v>
      </c>
      <c r="Y1601" s="53" t="s">
        <v>3336</v>
      </c>
    </row>
    <row r="1602" spans="1:25">
      <c r="A1602" s="17">
        <v>1</v>
      </c>
      <c r="B1602" s="11" t="s">
        <v>1405</v>
      </c>
      <c r="C1602" s="11" t="s">
        <v>3120</v>
      </c>
      <c r="D1602" s="11">
        <v>11430242</v>
      </c>
      <c r="E1602" s="33">
        <v>2</v>
      </c>
      <c r="F1602" s="11" t="s">
        <v>3331</v>
      </c>
      <c r="G1602" s="11" t="s">
        <v>3337</v>
      </c>
      <c r="H1602" s="93">
        <f t="shared" si="72"/>
        <v>3</v>
      </c>
      <c r="I1602" s="93"/>
      <c r="J1602" s="93">
        <v>0</v>
      </c>
      <c r="K1602" s="93">
        <v>0</v>
      </c>
      <c r="L1602" s="94">
        <v>73659</v>
      </c>
      <c r="M1602" s="112"/>
      <c r="N1602" s="96">
        <v>42069</v>
      </c>
      <c r="O1602" s="96">
        <v>42072</v>
      </c>
      <c r="P1602" s="87">
        <f t="shared" si="71"/>
        <v>42074</v>
      </c>
      <c r="Q1602" s="42">
        <f t="shared" si="70"/>
        <v>2</v>
      </c>
      <c r="R1602" s="11" t="s">
        <v>5206</v>
      </c>
      <c r="S1602" s="11">
        <v>1321</v>
      </c>
      <c r="T1602" s="11" t="s">
        <v>4070</v>
      </c>
      <c r="U1602" s="11" t="s">
        <v>4070</v>
      </c>
      <c r="V1602" s="11" t="s">
        <v>4070</v>
      </c>
      <c r="W1602" s="11"/>
      <c r="X1602" s="96">
        <v>42073</v>
      </c>
      <c r="Y1602" s="53" t="s">
        <v>3336</v>
      </c>
    </row>
    <row r="1603" spans="1:25">
      <c r="A1603" s="17">
        <v>1</v>
      </c>
      <c r="B1603" s="11" t="s">
        <v>1406</v>
      </c>
      <c r="C1603" s="11" t="s">
        <v>3121</v>
      </c>
      <c r="D1603" s="11">
        <v>1611590</v>
      </c>
      <c r="E1603" s="33">
        <v>3</v>
      </c>
      <c r="F1603" s="11" t="s">
        <v>3331</v>
      </c>
      <c r="G1603" s="11" t="s">
        <v>3332</v>
      </c>
      <c r="H1603" s="93">
        <f t="shared" si="72"/>
        <v>3</v>
      </c>
      <c r="I1603" s="93"/>
      <c r="J1603" s="93">
        <v>0</v>
      </c>
      <c r="K1603" s="93">
        <v>0</v>
      </c>
      <c r="L1603" s="94">
        <v>73678</v>
      </c>
      <c r="M1603" s="112"/>
      <c r="N1603" s="96">
        <v>42069</v>
      </c>
      <c r="O1603" s="96">
        <v>42074</v>
      </c>
      <c r="P1603" s="87">
        <f t="shared" si="71"/>
        <v>42076</v>
      </c>
      <c r="Q1603" s="42">
        <f t="shared" si="70"/>
        <v>3</v>
      </c>
      <c r="R1603" s="11" t="s">
        <v>5207</v>
      </c>
      <c r="S1603" s="11">
        <v>5388</v>
      </c>
      <c r="T1603" s="11" t="s">
        <v>3363</v>
      </c>
      <c r="U1603" s="11" t="s">
        <v>4930</v>
      </c>
      <c r="V1603" s="11" t="s">
        <v>3363</v>
      </c>
      <c r="W1603" s="11"/>
      <c r="X1603" s="96">
        <v>42076</v>
      </c>
      <c r="Y1603" s="53" t="s">
        <v>3336</v>
      </c>
    </row>
    <row r="1604" spans="1:25">
      <c r="A1604" s="17">
        <v>1</v>
      </c>
      <c r="B1604" s="11" t="s">
        <v>1407</v>
      </c>
      <c r="C1604" s="11" t="s">
        <v>3122</v>
      </c>
      <c r="D1604" s="11">
        <v>12805277</v>
      </c>
      <c r="E1604" s="33">
        <v>1</v>
      </c>
      <c r="F1604" s="11" t="s">
        <v>3331</v>
      </c>
      <c r="G1604" s="11" t="s">
        <v>3337</v>
      </c>
      <c r="H1604" s="93">
        <f t="shared" si="72"/>
        <v>3</v>
      </c>
      <c r="I1604" s="93"/>
      <c r="J1604" s="93">
        <v>0</v>
      </c>
      <c r="K1604" s="93">
        <v>0</v>
      </c>
      <c r="L1604" s="94">
        <v>73669</v>
      </c>
      <c r="M1604" s="112"/>
      <c r="N1604" s="96">
        <v>42069</v>
      </c>
      <c r="O1604" s="96">
        <v>42073</v>
      </c>
      <c r="P1604" s="87">
        <f t="shared" si="71"/>
        <v>42075</v>
      </c>
      <c r="Q1604" s="42">
        <f t="shared" si="70"/>
        <v>5</v>
      </c>
      <c r="R1604" s="11" t="s">
        <v>5208</v>
      </c>
      <c r="S1604" s="11">
        <v>370</v>
      </c>
      <c r="T1604" s="11" t="s">
        <v>4671</v>
      </c>
      <c r="U1604" s="11" t="s">
        <v>4671</v>
      </c>
      <c r="V1604" s="11" t="s">
        <v>4671</v>
      </c>
      <c r="W1604" s="11"/>
      <c r="X1604" s="96">
        <v>42079</v>
      </c>
      <c r="Y1604" s="53" t="s">
        <v>3336</v>
      </c>
    </row>
    <row r="1605" spans="1:25">
      <c r="A1605" s="17">
        <v>1</v>
      </c>
      <c r="B1605" s="11" t="s">
        <v>1408</v>
      </c>
      <c r="C1605" s="11" t="s">
        <v>3123</v>
      </c>
      <c r="D1605" s="11">
        <v>76784130</v>
      </c>
      <c r="E1605" s="33">
        <v>2</v>
      </c>
      <c r="F1605" s="11" t="s">
        <v>3331</v>
      </c>
      <c r="G1605" s="11" t="s">
        <v>3337</v>
      </c>
      <c r="H1605" s="93">
        <f t="shared" si="72"/>
        <v>3</v>
      </c>
      <c r="I1605" s="93"/>
      <c r="J1605" s="93">
        <v>0</v>
      </c>
      <c r="K1605" s="93">
        <v>0</v>
      </c>
      <c r="L1605" s="94">
        <v>73688</v>
      </c>
      <c r="M1605" s="112"/>
      <c r="N1605" s="96">
        <v>42072</v>
      </c>
      <c r="O1605" s="96">
        <v>42075</v>
      </c>
      <c r="P1605" s="87">
        <f t="shared" si="71"/>
        <v>42077</v>
      </c>
      <c r="Q1605" s="42">
        <f t="shared" si="70"/>
        <v>3</v>
      </c>
      <c r="R1605" s="11" t="s">
        <v>5209</v>
      </c>
      <c r="S1605" s="11">
        <v>21</v>
      </c>
      <c r="T1605" s="11" t="s">
        <v>4534</v>
      </c>
      <c r="U1605" s="11" t="s">
        <v>4534</v>
      </c>
      <c r="V1605" s="11" t="s">
        <v>4534</v>
      </c>
      <c r="W1605" s="11"/>
      <c r="X1605" s="96">
        <v>42079</v>
      </c>
      <c r="Y1605" s="53" t="s">
        <v>3336</v>
      </c>
    </row>
    <row r="1606" spans="1:25">
      <c r="A1606" s="17">
        <v>1</v>
      </c>
      <c r="B1606" s="11" t="s">
        <v>1409</v>
      </c>
      <c r="C1606" s="11" t="s">
        <v>3124</v>
      </c>
      <c r="D1606" s="11">
        <v>10400615</v>
      </c>
      <c r="E1606" s="33">
        <v>9</v>
      </c>
      <c r="F1606" s="11" t="s">
        <v>3331</v>
      </c>
      <c r="G1606" s="11" t="s">
        <v>3337</v>
      </c>
      <c r="H1606" s="93">
        <f t="shared" si="72"/>
        <v>3</v>
      </c>
      <c r="I1606" s="93"/>
      <c r="J1606" s="93">
        <v>0</v>
      </c>
      <c r="K1606" s="93">
        <v>0</v>
      </c>
      <c r="L1606" s="94">
        <v>73735</v>
      </c>
      <c r="M1606" s="112"/>
      <c r="N1606" s="96">
        <v>42080</v>
      </c>
      <c r="O1606" s="96">
        <v>42080</v>
      </c>
      <c r="P1606" s="87">
        <f t="shared" si="71"/>
        <v>42082</v>
      </c>
      <c r="Q1606" s="42">
        <f t="shared" si="70"/>
        <v>2</v>
      </c>
      <c r="R1606" s="11" t="s">
        <v>5210</v>
      </c>
      <c r="S1606" s="11"/>
      <c r="T1606" s="11" t="s">
        <v>4472</v>
      </c>
      <c r="U1606" s="11" t="s">
        <v>4472</v>
      </c>
      <c r="V1606" s="11" t="s">
        <v>4472</v>
      </c>
      <c r="W1606" s="11"/>
      <c r="X1606" s="96">
        <v>42081</v>
      </c>
      <c r="Y1606" s="53" t="s">
        <v>3336</v>
      </c>
    </row>
    <row r="1607" spans="1:25">
      <c r="A1607" s="17">
        <v>1</v>
      </c>
      <c r="B1607" s="11" t="s">
        <v>1410</v>
      </c>
      <c r="C1607" s="11" t="s">
        <v>3125</v>
      </c>
      <c r="D1607" s="11">
        <v>11743482</v>
      </c>
      <c r="E1607" s="33">
        <v>6</v>
      </c>
      <c r="F1607" s="11" t="s">
        <v>3331</v>
      </c>
      <c r="G1607" s="11" t="s">
        <v>3337</v>
      </c>
      <c r="H1607" s="93">
        <f t="shared" si="72"/>
        <v>3</v>
      </c>
      <c r="I1607" s="93"/>
      <c r="J1607" s="93">
        <v>0</v>
      </c>
      <c r="K1607" s="93">
        <v>0</v>
      </c>
      <c r="L1607" s="94">
        <v>73669</v>
      </c>
      <c r="M1607" s="112"/>
      <c r="N1607" s="96">
        <v>42072</v>
      </c>
      <c r="O1607" s="96">
        <v>42073</v>
      </c>
      <c r="P1607" s="87">
        <f t="shared" si="71"/>
        <v>42075</v>
      </c>
      <c r="Q1607" s="42">
        <f t="shared" si="70"/>
        <v>2</v>
      </c>
      <c r="R1607" s="11" t="s">
        <v>5211</v>
      </c>
      <c r="S1607" s="11">
        <v>960</v>
      </c>
      <c r="T1607" s="11" t="s">
        <v>3358</v>
      </c>
      <c r="U1607" s="11" t="s">
        <v>3334</v>
      </c>
      <c r="V1607" s="11" t="s">
        <v>3358</v>
      </c>
      <c r="W1607" s="11"/>
      <c r="X1607" s="96">
        <v>42074</v>
      </c>
      <c r="Y1607" s="53" t="s">
        <v>3336</v>
      </c>
    </row>
    <row r="1608" spans="1:25">
      <c r="A1608" s="17">
        <v>1</v>
      </c>
      <c r="B1608" s="11" t="s">
        <v>1411</v>
      </c>
      <c r="C1608" s="11" t="s">
        <v>2985</v>
      </c>
      <c r="D1608" s="11">
        <v>13256560</v>
      </c>
      <c r="E1608" s="33">
        <v>0</v>
      </c>
      <c r="F1608" s="11" t="s">
        <v>3331</v>
      </c>
      <c r="G1608" s="11" t="s">
        <v>3332</v>
      </c>
      <c r="H1608" s="93">
        <f t="shared" si="72"/>
        <v>3</v>
      </c>
      <c r="I1608" s="93"/>
      <c r="J1608" s="93">
        <v>0</v>
      </c>
      <c r="K1608" s="93">
        <v>0</v>
      </c>
      <c r="L1608" s="94">
        <v>73792</v>
      </c>
      <c r="M1608" s="112"/>
      <c r="N1608" s="96">
        <v>42072</v>
      </c>
      <c r="O1608" s="96">
        <v>42086</v>
      </c>
      <c r="P1608" s="87">
        <f t="shared" si="71"/>
        <v>42088</v>
      </c>
      <c r="Q1608" s="42">
        <f t="shared" si="70"/>
        <v>5</v>
      </c>
      <c r="R1608" s="11" t="s">
        <v>5212</v>
      </c>
      <c r="S1608" s="11">
        <v>4786</v>
      </c>
      <c r="T1608" s="11" t="s">
        <v>4534</v>
      </c>
      <c r="U1608" s="11" t="s">
        <v>4534</v>
      </c>
      <c r="V1608" s="11" t="s">
        <v>4534</v>
      </c>
      <c r="W1608" s="11"/>
      <c r="X1608" s="96">
        <v>42090</v>
      </c>
      <c r="Y1608" s="53" t="s">
        <v>3336</v>
      </c>
    </row>
    <row r="1609" spans="1:25">
      <c r="A1609" s="17">
        <v>1</v>
      </c>
      <c r="B1609" s="11" t="s">
        <v>1412</v>
      </c>
      <c r="C1609" s="11" t="s">
        <v>3126</v>
      </c>
      <c r="D1609" s="11">
        <v>5310372</v>
      </c>
      <c r="E1609" s="33">
        <v>3</v>
      </c>
      <c r="F1609" s="11" t="s">
        <v>3331</v>
      </c>
      <c r="G1609" s="11" t="s">
        <v>3337</v>
      </c>
      <c r="H1609" s="93">
        <f t="shared" si="72"/>
        <v>3</v>
      </c>
      <c r="I1609" s="93"/>
      <c r="J1609" s="93">
        <v>0</v>
      </c>
      <c r="K1609" s="93">
        <v>0</v>
      </c>
      <c r="L1609" s="94">
        <v>73688</v>
      </c>
      <c r="M1609" s="112"/>
      <c r="N1609" s="96">
        <v>42073</v>
      </c>
      <c r="O1609" s="96">
        <v>42075</v>
      </c>
      <c r="P1609" s="87">
        <f t="shared" si="71"/>
        <v>42077</v>
      </c>
      <c r="Q1609" s="42">
        <f t="shared" si="70"/>
        <v>3</v>
      </c>
      <c r="R1609" s="11" t="s">
        <v>5213</v>
      </c>
      <c r="S1609" s="11">
        <v>1884</v>
      </c>
      <c r="T1609" s="11" t="s">
        <v>3484</v>
      </c>
      <c r="U1609" s="11" t="s">
        <v>3334</v>
      </c>
      <c r="V1609" s="11" t="s">
        <v>3484</v>
      </c>
      <c r="W1609" s="11"/>
      <c r="X1609" s="96">
        <v>42079</v>
      </c>
      <c r="Y1609" s="53" t="s">
        <v>3336</v>
      </c>
    </row>
    <row r="1610" spans="1:25">
      <c r="A1610" s="17">
        <v>1</v>
      </c>
      <c r="B1610" s="11" t="s">
        <v>1413</v>
      </c>
      <c r="C1610" s="11">
        <v>3067</v>
      </c>
      <c r="D1610" s="11">
        <v>10774041</v>
      </c>
      <c r="E1610" s="33">
        <v>4</v>
      </c>
      <c r="F1610" s="11" t="s">
        <v>3331</v>
      </c>
      <c r="G1610" s="11" t="s">
        <v>3332</v>
      </c>
      <c r="H1610" s="93">
        <f t="shared" si="72"/>
        <v>3</v>
      </c>
      <c r="I1610" s="93"/>
      <c r="J1610" s="93">
        <v>0</v>
      </c>
      <c r="K1610" s="93">
        <v>0</v>
      </c>
      <c r="L1610" s="94">
        <v>73697</v>
      </c>
      <c r="M1610" s="112"/>
      <c r="N1610" s="96">
        <v>42073</v>
      </c>
      <c r="O1610" s="96">
        <v>42076</v>
      </c>
      <c r="P1610" s="87">
        <f t="shared" si="71"/>
        <v>42078</v>
      </c>
      <c r="Q1610" s="42">
        <f t="shared" si="70"/>
        <v>4</v>
      </c>
      <c r="R1610" s="11" t="s">
        <v>4054</v>
      </c>
      <c r="S1610" s="11">
        <v>16</v>
      </c>
      <c r="T1610" s="11" t="s">
        <v>3396</v>
      </c>
      <c r="U1610" s="11" t="s">
        <v>3334</v>
      </c>
      <c r="V1610" s="11" t="s">
        <v>3396</v>
      </c>
      <c r="W1610" s="11"/>
      <c r="X1610" s="96">
        <v>42081</v>
      </c>
      <c r="Y1610" s="53" t="s">
        <v>3336</v>
      </c>
    </row>
    <row r="1611" spans="1:25">
      <c r="A1611" s="17">
        <v>1</v>
      </c>
      <c r="B1611" s="11" t="s">
        <v>1414</v>
      </c>
      <c r="C1611" s="11" t="s">
        <v>3127</v>
      </c>
      <c r="D1611" s="11">
        <v>13669421</v>
      </c>
      <c r="E1611" s="33">
        <v>9</v>
      </c>
      <c r="F1611" s="11" t="s">
        <v>3331</v>
      </c>
      <c r="G1611" s="11" t="s">
        <v>3332</v>
      </c>
      <c r="H1611" s="93">
        <f t="shared" si="72"/>
        <v>3</v>
      </c>
      <c r="I1611" s="93"/>
      <c r="J1611" s="93">
        <v>0</v>
      </c>
      <c r="K1611" s="93">
        <v>0</v>
      </c>
      <c r="L1611" s="94"/>
      <c r="M1611" s="112"/>
      <c r="N1611" s="96">
        <v>42073</v>
      </c>
      <c r="O1611" s="11"/>
      <c r="P1611" s="87">
        <f t="shared" si="71"/>
        <v>2</v>
      </c>
      <c r="Q1611" s="42">
        <f t="shared" si="70"/>
        <v>0</v>
      </c>
      <c r="R1611" s="11" t="s">
        <v>5214</v>
      </c>
      <c r="S1611" s="11">
        <v>1012</v>
      </c>
      <c r="T1611" s="11" t="s">
        <v>4435</v>
      </c>
      <c r="U1611" s="11" t="s">
        <v>3334</v>
      </c>
      <c r="V1611" s="11" t="s">
        <v>3461</v>
      </c>
      <c r="W1611" s="11"/>
      <c r="X1611" s="11"/>
      <c r="Y1611" s="53" t="s">
        <v>3405</v>
      </c>
    </row>
    <row r="1612" spans="1:25">
      <c r="A1612" s="17">
        <v>1</v>
      </c>
      <c r="B1612" s="11" t="s">
        <v>1415</v>
      </c>
      <c r="C1612" s="11" t="s">
        <v>3128</v>
      </c>
      <c r="D1612" s="11">
        <v>12469112</v>
      </c>
      <c r="E1612" s="33">
        <v>5</v>
      </c>
      <c r="F1612" s="11" t="s">
        <v>3331</v>
      </c>
      <c r="G1612" s="11" t="s">
        <v>3332</v>
      </c>
      <c r="H1612" s="93">
        <f t="shared" si="72"/>
        <v>3</v>
      </c>
      <c r="I1612" s="93"/>
      <c r="J1612" s="93">
        <v>0</v>
      </c>
      <c r="K1612" s="93">
        <v>0</v>
      </c>
      <c r="L1612" s="94">
        <v>73688</v>
      </c>
      <c r="M1612" s="112"/>
      <c r="N1612" s="96">
        <v>42073</v>
      </c>
      <c r="O1612" s="96">
        <v>42136</v>
      </c>
      <c r="P1612" s="87">
        <f t="shared" si="71"/>
        <v>42138</v>
      </c>
      <c r="Q1612" s="42">
        <f t="shared" si="70"/>
        <v>-43</v>
      </c>
      <c r="R1612" s="11" t="s">
        <v>5215</v>
      </c>
      <c r="S1612" s="11">
        <v>5880</v>
      </c>
      <c r="T1612" s="11" t="s">
        <v>4868</v>
      </c>
      <c r="U1612" s="11" t="s">
        <v>3334</v>
      </c>
      <c r="V1612" s="11" t="s">
        <v>3452</v>
      </c>
      <c r="W1612" s="11"/>
      <c r="X1612" s="96">
        <v>42076</v>
      </c>
      <c r="Y1612" s="53" t="s">
        <v>3336</v>
      </c>
    </row>
    <row r="1613" spans="1:25">
      <c r="A1613" s="17">
        <v>1</v>
      </c>
      <c r="B1613" s="11" t="s">
        <v>1416</v>
      </c>
      <c r="C1613" s="11" t="s">
        <v>3129</v>
      </c>
      <c r="D1613" s="11">
        <v>11948947</v>
      </c>
      <c r="E1613" s="33">
        <v>4</v>
      </c>
      <c r="F1613" s="11" t="s">
        <v>3331</v>
      </c>
      <c r="G1613" s="11" t="s">
        <v>3337</v>
      </c>
      <c r="H1613" s="93">
        <f t="shared" si="72"/>
        <v>5.2</v>
      </c>
      <c r="I1613" s="93"/>
      <c r="J1613" s="93">
        <v>2.2000000000000002</v>
      </c>
      <c r="K1613" s="93">
        <v>0</v>
      </c>
      <c r="L1613" s="94">
        <v>127758</v>
      </c>
      <c r="M1613" s="112"/>
      <c r="N1613" s="96">
        <v>42073</v>
      </c>
      <c r="O1613" s="96">
        <v>42077</v>
      </c>
      <c r="P1613" s="87">
        <f t="shared" si="71"/>
        <v>42079</v>
      </c>
      <c r="Q1613" s="42">
        <f t="shared" si="70"/>
        <v>3</v>
      </c>
      <c r="R1613" s="11" t="s">
        <v>5216</v>
      </c>
      <c r="S1613" s="11">
        <v>42</v>
      </c>
      <c r="T1613" s="11" t="s">
        <v>5217</v>
      </c>
      <c r="U1613" s="11" t="s">
        <v>4997</v>
      </c>
      <c r="V1613" s="11" t="s">
        <v>5217</v>
      </c>
      <c r="W1613" s="11"/>
      <c r="X1613" s="96">
        <v>42081</v>
      </c>
      <c r="Y1613" s="53" t="s">
        <v>3336</v>
      </c>
    </row>
    <row r="1614" spans="1:25">
      <c r="A1614" s="17">
        <v>1</v>
      </c>
      <c r="B1614" s="11" t="s">
        <v>1417</v>
      </c>
      <c r="C1614" s="11" t="s">
        <v>3130</v>
      </c>
      <c r="D1614" s="11">
        <v>9488298</v>
      </c>
      <c r="E1614" s="33">
        <v>2</v>
      </c>
      <c r="F1614" s="11" t="s">
        <v>3331</v>
      </c>
      <c r="G1614" s="11" t="s">
        <v>3332</v>
      </c>
      <c r="H1614" s="93">
        <f t="shared" si="72"/>
        <v>3</v>
      </c>
      <c r="I1614" s="93"/>
      <c r="J1614" s="93">
        <v>0</v>
      </c>
      <c r="K1614" s="93">
        <v>0</v>
      </c>
      <c r="L1614" s="94">
        <v>73688</v>
      </c>
      <c r="M1614" s="112"/>
      <c r="N1614" s="96">
        <v>42074</v>
      </c>
      <c r="O1614" s="96">
        <v>42075</v>
      </c>
      <c r="P1614" s="87">
        <f t="shared" si="71"/>
        <v>42077</v>
      </c>
      <c r="Q1614" s="42">
        <f t="shared" si="70"/>
        <v>5</v>
      </c>
      <c r="R1614" s="11" t="s">
        <v>5218</v>
      </c>
      <c r="S1614" s="11">
        <v>1320</v>
      </c>
      <c r="T1614" s="11" t="s">
        <v>3461</v>
      </c>
      <c r="U1614" s="11" t="s">
        <v>3334</v>
      </c>
      <c r="V1614" s="11" t="s">
        <v>3461</v>
      </c>
      <c r="W1614" s="11"/>
      <c r="X1614" s="96">
        <v>42081</v>
      </c>
      <c r="Y1614" s="87" t="s">
        <v>3336</v>
      </c>
    </row>
    <row r="1615" spans="1:25">
      <c r="A1615" s="17">
        <v>1</v>
      </c>
      <c r="B1615" s="11" t="s">
        <v>1418</v>
      </c>
      <c r="C1615" s="11" t="s">
        <v>3131</v>
      </c>
      <c r="D1615" s="11">
        <v>9857154</v>
      </c>
      <c r="E1615" s="33" t="s">
        <v>3319</v>
      </c>
      <c r="F1615" s="11" t="s">
        <v>3331</v>
      </c>
      <c r="G1615" s="11" t="s">
        <v>3332</v>
      </c>
      <c r="H1615" s="93">
        <f t="shared" si="72"/>
        <v>3</v>
      </c>
      <c r="I1615" s="93"/>
      <c r="J1615" s="93">
        <v>0</v>
      </c>
      <c r="K1615" s="93">
        <v>0</v>
      </c>
      <c r="L1615" s="94">
        <v>73735</v>
      </c>
      <c r="M1615" s="112"/>
      <c r="N1615" s="96">
        <v>42074</v>
      </c>
      <c r="O1615" s="96">
        <v>42080</v>
      </c>
      <c r="P1615" s="87">
        <f t="shared" si="71"/>
        <v>42082</v>
      </c>
      <c r="Q1615" s="42">
        <f t="shared" si="70"/>
        <v>4</v>
      </c>
      <c r="R1615" s="11" t="s">
        <v>5219</v>
      </c>
      <c r="S1615" s="11">
        <v>2855</v>
      </c>
      <c r="T1615" s="11" t="s">
        <v>3334</v>
      </c>
      <c r="U1615" s="11" t="s">
        <v>3334</v>
      </c>
      <c r="V1615" s="11" t="s">
        <v>3334</v>
      </c>
      <c r="W1615" s="11"/>
      <c r="X1615" s="96">
        <v>42083</v>
      </c>
      <c r="Y1615" s="53" t="s">
        <v>3336</v>
      </c>
    </row>
    <row r="1616" spans="1:25">
      <c r="A1616" s="17">
        <v>1</v>
      </c>
      <c r="B1616" s="11" t="s">
        <v>1419</v>
      </c>
      <c r="C1616" s="11" t="s">
        <v>3102</v>
      </c>
      <c r="D1616" s="11">
        <v>13009625</v>
      </c>
      <c r="E1616" s="33">
        <v>5</v>
      </c>
      <c r="F1616" s="11" t="s">
        <v>3331</v>
      </c>
      <c r="G1616" s="11" t="s">
        <v>3337</v>
      </c>
      <c r="H1616" s="93">
        <f t="shared" si="72"/>
        <v>3</v>
      </c>
      <c r="I1616" s="93"/>
      <c r="J1616" s="93">
        <v>0</v>
      </c>
      <c r="K1616" s="93">
        <v>0</v>
      </c>
      <c r="L1616" s="94">
        <v>73697</v>
      </c>
      <c r="M1616" s="112"/>
      <c r="N1616" s="96">
        <v>42074</v>
      </c>
      <c r="O1616" s="96">
        <v>42076</v>
      </c>
      <c r="P1616" s="87">
        <f t="shared" si="71"/>
        <v>42078</v>
      </c>
      <c r="Q1616" s="42">
        <f t="shared" si="70"/>
        <v>7</v>
      </c>
      <c r="R1616" s="11" t="s">
        <v>5220</v>
      </c>
      <c r="S1616" s="11">
        <v>2757</v>
      </c>
      <c r="T1616" s="11" t="s">
        <v>4534</v>
      </c>
      <c r="U1616" s="11" t="s">
        <v>4534</v>
      </c>
      <c r="V1616" s="11" t="s">
        <v>4534</v>
      </c>
      <c r="W1616" s="11"/>
      <c r="X1616" s="96">
        <v>42086</v>
      </c>
      <c r="Y1616" s="53" t="s">
        <v>3336</v>
      </c>
    </row>
    <row r="1617" spans="1:25">
      <c r="A1617" s="17">
        <v>1</v>
      </c>
      <c r="B1617" s="11" t="s">
        <v>1420</v>
      </c>
      <c r="C1617" s="11" t="s">
        <v>3132</v>
      </c>
      <c r="D1617" s="11">
        <v>8763113</v>
      </c>
      <c r="E1617" s="33">
        <v>3</v>
      </c>
      <c r="F1617" s="11" t="s">
        <v>3331</v>
      </c>
      <c r="G1617" s="11" t="s">
        <v>3337</v>
      </c>
      <c r="H1617" s="93">
        <f t="shared" si="72"/>
        <v>3</v>
      </c>
      <c r="I1617" s="93"/>
      <c r="J1617" s="93">
        <v>0</v>
      </c>
      <c r="K1617" s="93">
        <v>0</v>
      </c>
      <c r="L1617" s="94">
        <v>73688</v>
      </c>
      <c r="M1617" s="112"/>
      <c r="N1617" s="96">
        <v>42074</v>
      </c>
      <c r="O1617" s="96">
        <v>42075</v>
      </c>
      <c r="P1617" s="87">
        <f t="shared" si="71"/>
        <v>42077</v>
      </c>
      <c r="Q1617" s="42">
        <f t="shared" si="70"/>
        <v>3</v>
      </c>
      <c r="R1617" s="11" t="s">
        <v>5221</v>
      </c>
      <c r="S1617" s="11">
        <v>645</v>
      </c>
      <c r="T1617" s="11" t="s">
        <v>3431</v>
      </c>
      <c r="U1617" s="11" t="s">
        <v>3431</v>
      </c>
      <c r="V1617" s="11" t="s">
        <v>3431</v>
      </c>
      <c r="W1617" s="11"/>
      <c r="X1617" s="96">
        <v>42079</v>
      </c>
      <c r="Y1617" s="53" t="s">
        <v>3336</v>
      </c>
    </row>
    <row r="1618" spans="1:25">
      <c r="A1618" s="17">
        <v>1</v>
      </c>
      <c r="B1618" s="11" t="s">
        <v>1421</v>
      </c>
      <c r="C1618" s="11" t="s">
        <v>3133</v>
      </c>
      <c r="D1618" s="11">
        <v>13105155</v>
      </c>
      <c r="E1618" s="33">
        <v>7</v>
      </c>
      <c r="F1618" s="11" t="s">
        <v>3331</v>
      </c>
      <c r="G1618" s="11" t="s">
        <v>3332</v>
      </c>
      <c r="H1618" s="93">
        <f t="shared" si="72"/>
        <v>3</v>
      </c>
      <c r="I1618" s="93"/>
      <c r="J1618" s="93">
        <v>0</v>
      </c>
      <c r="K1618" s="93">
        <v>0</v>
      </c>
      <c r="L1618" s="94">
        <v>73697</v>
      </c>
      <c r="M1618" s="112"/>
      <c r="N1618" s="96">
        <v>42074</v>
      </c>
      <c r="O1618" s="96">
        <v>42076</v>
      </c>
      <c r="P1618" s="87">
        <f t="shared" si="71"/>
        <v>42078</v>
      </c>
      <c r="Q1618" s="42">
        <f t="shared" si="70"/>
        <v>4</v>
      </c>
      <c r="R1618" s="11" t="s">
        <v>5222</v>
      </c>
      <c r="S1618" s="11">
        <v>2037</v>
      </c>
      <c r="T1618" s="11" t="s">
        <v>4070</v>
      </c>
      <c r="U1618" s="11" t="s">
        <v>4070</v>
      </c>
      <c r="V1618" s="11" t="s">
        <v>4070</v>
      </c>
      <c r="W1618" s="11"/>
      <c r="X1618" s="96">
        <v>42081</v>
      </c>
      <c r="Y1618" s="53" t="s">
        <v>3336</v>
      </c>
    </row>
    <row r="1619" spans="1:25">
      <c r="A1619" s="17">
        <v>1</v>
      </c>
      <c r="B1619" s="11" t="s">
        <v>1422</v>
      </c>
      <c r="C1619" s="11" t="s">
        <v>3134</v>
      </c>
      <c r="D1619" s="11">
        <v>9530689</v>
      </c>
      <c r="E1619" s="33">
        <v>6</v>
      </c>
      <c r="F1619" s="11" t="s">
        <v>3331</v>
      </c>
      <c r="G1619" s="11" t="s">
        <v>3332</v>
      </c>
      <c r="H1619" s="93">
        <f t="shared" si="72"/>
        <v>3</v>
      </c>
      <c r="I1619" s="93"/>
      <c r="J1619" s="93">
        <v>0</v>
      </c>
      <c r="K1619" s="93">
        <v>0</v>
      </c>
      <c r="L1619" s="94">
        <v>73688</v>
      </c>
      <c r="M1619" s="112"/>
      <c r="N1619" s="96">
        <v>42074</v>
      </c>
      <c r="O1619" s="96">
        <v>42075</v>
      </c>
      <c r="P1619" s="87">
        <f t="shared" si="71"/>
        <v>42077</v>
      </c>
      <c r="Q1619" s="42">
        <f t="shared" si="70"/>
        <v>5</v>
      </c>
      <c r="R1619" s="11" t="s">
        <v>5223</v>
      </c>
      <c r="S1619" s="11">
        <v>3511</v>
      </c>
      <c r="T1619" s="11" t="s">
        <v>5224</v>
      </c>
      <c r="U1619" s="11" t="s">
        <v>5224</v>
      </c>
      <c r="V1619" s="11" t="s">
        <v>5224</v>
      </c>
      <c r="W1619" s="11"/>
      <c r="X1619" s="96">
        <v>42081</v>
      </c>
      <c r="Y1619" s="53" t="s">
        <v>3336</v>
      </c>
    </row>
    <row r="1620" spans="1:25">
      <c r="A1620" s="17">
        <v>1</v>
      </c>
      <c r="B1620" s="11" t="s">
        <v>1423</v>
      </c>
      <c r="C1620" s="11" t="s">
        <v>3135</v>
      </c>
      <c r="D1620" s="11">
        <v>6570121</v>
      </c>
      <c r="E1620" s="137">
        <v>9</v>
      </c>
      <c r="F1620" s="11" t="s">
        <v>3331</v>
      </c>
      <c r="G1620" s="11" t="s">
        <v>3337</v>
      </c>
      <c r="H1620" s="93">
        <f t="shared" si="72"/>
        <v>3</v>
      </c>
      <c r="I1620" s="93"/>
      <c r="J1620" s="93">
        <v>0</v>
      </c>
      <c r="K1620" s="93">
        <v>0</v>
      </c>
      <c r="L1620" s="94"/>
      <c r="M1620" s="111"/>
      <c r="N1620" s="96">
        <v>42075</v>
      </c>
      <c r="O1620" s="11"/>
      <c r="P1620" s="87">
        <f t="shared" si="71"/>
        <v>2</v>
      </c>
      <c r="Q1620" s="42">
        <f t="shared" si="70"/>
        <v>0</v>
      </c>
      <c r="R1620" s="11" t="s">
        <v>4805</v>
      </c>
      <c r="S1620" s="11">
        <v>1612</v>
      </c>
      <c r="T1620" s="11" t="s">
        <v>3365</v>
      </c>
      <c r="U1620" s="11" t="s">
        <v>3334</v>
      </c>
      <c r="V1620" s="11" t="s">
        <v>3365</v>
      </c>
      <c r="W1620" s="11"/>
      <c r="X1620" s="11"/>
      <c r="Y1620" s="53" t="s">
        <v>3405</v>
      </c>
    </row>
    <row r="1621" spans="1:25">
      <c r="A1621" s="17">
        <v>1</v>
      </c>
      <c r="B1621" s="11" t="s">
        <v>1424</v>
      </c>
      <c r="C1621" s="11" t="s">
        <v>3136</v>
      </c>
      <c r="D1621" s="11">
        <v>7204475</v>
      </c>
      <c r="E1621" s="33">
        <v>4</v>
      </c>
      <c r="F1621" s="11" t="s">
        <v>3331</v>
      </c>
      <c r="G1621" s="11" t="s">
        <v>4892</v>
      </c>
      <c r="H1621" s="93">
        <f t="shared" si="72"/>
        <v>3</v>
      </c>
      <c r="I1621" s="93"/>
      <c r="J1621" s="93">
        <v>0</v>
      </c>
      <c r="K1621" s="93">
        <v>0</v>
      </c>
      <c r="L1621" s="94">
        <v>73726</v>
      </c>
      <c r="M1621" s="111"/>
      <c r="N1621" s="96">
        <v>42076</v>
      </c>
      <c r="O1621" s="96">
        <v>42079</v>
      </c>
      <c r="P1621" s="87">
        <f t="shared" si="71"/>
        <v>42081</v>
      </c>
      <c r="Q1621" s="42">
        <f t="shared" si="70"/>
        <v>3</v>
      </c>
      <c r="R1621" s="11" t="s">
        <v>5225</v>
      </c>
      <c r="S1621" s="11">
        <v>3067</v>
      </c>
      <c r="T1621" s="11" t="s">
        <v>3358</v>
      </c>
      <c r="U1621" s="11" t="s">
        <v>3334</v>
      </c>
      <c r="V1621" s="11" t="s">
        <v>3358</v>
      </c>
      <c r="W1621" s="11"/>
      <c r="X1621" s="96">
        <v>42081</v>
      </c>
      <c r="Y1621" s="53" t="s">
        <v>3336</v>
      </c>
    </row>
    <row r="1622" spans="1:25">
      <c r="A1622" s="17">
        <v>1</v>
      </c>
      <c r="B1622" s="11" t="s">
        <v>1425</v>
      </c>
      <c r="C1622" s="11" t="s">
        <v>3137</v>
      </c>
      <c r="D1622" s="11">
        <v>10028907</v>
      </c>
      <c r="E1622" s="33">
        <v>5</v>
      </c>
      <c r="F1622" s="11" t="s">
        <v>3331</v>
      </c>
      <c r="G1622" s="11" t="s">
        <v>3332</v>
      </c>
      <c r="H1622" s="93">
        <f t="shared" si="72"/>
        <v>3</v>
      </c>
      <c r="I1622" s="93"/>
      <c r="J1622" s="93">
        <v>0</v>
      </c>
      <c r="K1622" s="93">
        <v>0</v>
      </c>
      <c r="L1622" s="94">
        <v>73735</v>
      </c>
      <c r="M1622" s="111"/>
      <c r="N1622" s="96">
        <v>42076</v>
      </c>
      <c r="O1622" s="96">
        <v>42080</v>
      </c>
      <c r="P1622" s="87">
        <f t="shared" si="71"/>
        <v>42082</v>
      </c>
      <c r="Q1622" s="42">
        <f t="shared" si="70"/>
        <v>3</v>
      </c>
      <c r="R1622" s="11" t="s">
        <v>5226</v>
      </c>
      <c r="S1622" s="11">
        <v>8181</v>
      </c>
      <c r="T1622" s="11" t="s">
        <v>3390</v>
      </c>
      <c r="U1622" s="11" t="s">
        <v>3334</v>
      </c>
      <c r="V1622" s="11" t="s">
        <v>3390</v>
      </c>
      <c r="W1622" s="11"/>
      <c r="X1622" s="96">
        <v>42082</v>
      </c>
      <c r="Y1622" s="53" t="s">
        <v>3336</v>
      </c>
    </row>
    <row r="1623" spans="1:25">
      <c r="A1623" s="17">
        <v>1</v>
      </c>
      <c r="B1623" s="11" t="s">
        <v>1426</v>
      </c>
      <c r="C1623" s="11" t="s">
        <v>3138</v>
      </c>
      <c r="D1623" s="11">
        <v>14564801</v>
      </c>
      <c r="E1623" s="33">
        <v>7</v>
      </c>
      <c r="F1623" s="11" t="s">
        <v>3331</v>
      </c>
      <c r="G1623" s="11" t="s">
        <v>3332</v>
      </c>
      <c r="H1623" s="93">
        <f t="shared" si="72"/>
        <v>3</v>
      </c>
      <c r="I1623" s="93"/>
      <c r="J1623" s="93">
        <v>0</v>
      </c>
      <c r="K1623" s="93">
        <v>0</v>
      </c>
      <c r="L1623" s="94">
        <v>73726</v>
      </c>
      <c r="M1623" s="111"/>
      <c r="N1623" s="96">
        <v>42076</v>
      </c>
      <c r="O1623" s="96">
        <v>42079</v>
      </c>
      <c r="P1623" s="87">
        <f t="shared" ref="P1623:P1654" si="73">O1623+2</f>
        <v>42081</v>
      </c>
      <c r="Q1623" s="42">
        <f t="shared" si="70"/>
        <v>1</v>
      </c>
      <c r="R1623" s="11" t="s">
        <v>5227</v>
      </c>
      <c r="S1623" s="11">
        <v>1581</v>
      </c>
      <c r="T1623" s="11" t="s">
        <v>3340</v>
      </c>
      <c r="U1623" s="11" t="s">
        <v>3334</v>
      </c>
      <c r="V1623" s="11" t="s">
        <v>3340</v>
      </c>
      <c r="W1623" s="11"/>
      <c r="X1623" s="96">
        <v>42079</v>
      </c>
      <c r="Y1623" s="53" t="s">
        <v>3336</v>
      </c>
    </row>
    <row r="1624" spans="1:25">
      <c r="A1624" s="17">
        <v>1</v>
      </c>
      <c r="B1624" s="11" t="s">
        <v>1427</v>
      </c>
      <c r="C1624" s="11" t="s">
        <v>3139</v>
      </c>
      <c r="D1624" s="11">
        <v>10753654</v>
      </c>
      <c r="E1624" s="33" t="s">
        <v>3319</v>
      </c>
      <c r="F1624" s="11" t="s">
        <v>3331</v>
      </c>
      <c r="G1624" s="11" t="s">
        <v>3332</v>
      </c>
      <c r="H1624" s="93">
        <f t="shared" si="72"/>
        <v>3</v>
      </c>
      <c r="I1624" s="93"/>
      <c r="J1624" s="93">
        <v>0</v>
      </c>
      <c r="K1624" s="93">
        <v>0</v>
      </c>
      <c r="L1624" s="94">
        <v>73707</v>
      </c>
      <c r="M1624" s="111"/>
      <c r="N1624" s="96">
        <v>42076</v>
      </c>
      <c r="O1624" s="96">
        <v>42077</v>
      </c>
      <c r="P1624" s="87">
        <f t="shared" si="73"/>
        <v>42079</v>
      </c>
      <c r="Q1624" s="42">
        <f t="shared" ref="Q1624:Q1687" si="74">NETWORKDAYS(O1624,X1624)</f>
        <v>1</v>
      </c>
      <c r="R1624" s="11" t="s">
        <v>5228</v>
      </c>
      <c r="S1624" s="11">
        <v>1202</v>
      </c>
      <c r="T1624" s="11" t="s">
        <v>3512</v>
      </c>
      <c r="U1624" s="11" t="s">
        <v>3334</v>
      </c>
      <c r="V1624" s="11" t="s">
        <v>3512</v>
      </c>
      <c r="W1624" s="11"/>
      <c r="X1624" s="96">
        <v>42079</v>
      </c>
      <c r="Y1624" s="53" t="s">
        <v>3336</v>
      </c>
    </row>
    <row r="1625" spans="1:25">
      <c r="A1625" s="17">
        <v>1</v>
      </c>
      <c r="B1625" s="11" t="s">
        <v>1428</v>
      </c>
      <c r="C1625" s="11" t="s">
        <v>3140</v>
      </c>
      <c r="D1625" s="11">
        <v>12003626</v>
      </c>
      <c r="E1625" s="33">
        <v>2</v>
      </c>
      <c r="F1625" s="11" t="s">
        <v>3331</v>
      </c>
      <c r="G1625" s="11" t="s">
        <v>3337</v>
      </c>
      <c r="H1625" s="93">
        <f t="shared" si="72"/>
        <v>3</v>
      </c>
      <c r="I1625" s="93"/>
      <c r="J1625" s="93">
        <v>0</v>
      </c>
      <c r="K1625" s="93">
        <v>0</v>
      </c>
      <c r="L1625" s="94">
        <v>73735</v>
      </c>
      <c r="M1625" s="111"/>
      <c r="N1625" s="96">
        <v>42076</v>
      </c>
      <c r="O1625" s="96">
        <v>42080</v>
      </c>
      <c r="P1625" s="87">
        <f t="shared" si="73"/>
        <v>42082</v>
      </c>
      <c r="Q1625" s="42">
        <f t="shared" si="74"/>
        <v>2</v>
      </c>
      <c r="R1625" s="11" t="s">
        <v>5229</v>
      </c>
      <c r="S1625" s="11">
        <v>5094</v>
      </c>
      <c r="T1625" s="11" t="s">
        <v>3377</v>
      </c>
      <c r="U1625" s="11" t="s">
        <v>3334</v>
      </c>
      <c r="V1625" s="11" t="s">
        <v>3377</v>
      </c>
      <c r="W1625" s="11"/>
      <c r="X1625" s="96">
        <v>42081</v>
      </c>
      <c r="Y1625" s="53" t="s">
        <v>3336</v>
      </c>
    </row>
    <row r="1626" spans="1:25">
      <c r="A1626" s="17">
        <v>1</v>
      </c>
      <c r="B1626" s="11" t="s">
        <v>1429</v>
      </c>
      <c r="C1626" s="11" t="s">
        <v>1966</v>
      </c>
      <c r="D1626" s="11">
        <v>15967414</v>
      </c>
      <c r="E1626" s="33">
        <v>2</v>
      </c>
      <c r="F1626" s="11" t="s">
        <v>3331</v>
      </c>
      <c r="G1626" s="11" t="s">
        <v>3337</v>
      </c>
      <c r="H1626" s="93">
        <f t="shared" si="72"/>
        <v>3</v>
      </c>
      <c r="I1626" s="93"/>
      <c r="J1626" s="93">
        <v>0</v>
      </c>
      <c r="K1626" s="93">
        <v>0</v>
      </c>
      <c r="L1626" s="94">
        <v>73754</v>
      </c>
      <c r="M1626" s="111"/>
      <c r="N1626" s="96">
        <v>42079</v>
      </c>
      <c r="O1626" s="96">
        <v>42082</v>
      </c>
      <c r="P1626" s="87">
        <f t="shared" si="73"/>
        <v>42084</v>
      </c>
      <c r="Q1626" s="42">
        <f t="shared" si="74"/>
        <v>2</v>
      </c>
      <c r="R1626" s="11" t="s">
        <v>5230</v>
      </c>
      <c r="S1626" s="11">
        <v>1499</v>
      </c>
      <c r="T1626" s="11" t="s">
        <v>3528</v>
      </c>
      <c r="U1626" s="11" t="s">
        <v>3334</v>
      </c>
      <c r="V1626" s="11" t="s">
        <v>3528</v>
      </c>
      <c r="W1626" s="11"/>
      <c r="X1626" s="96">
        <v>42083</v>
      </c>
      <c r="Y1626" s="53" t="s">
        <v>3336</v>
      </c>
    </row>
    <row r="1627" spans="1:25">
      <c r="A1627" s="17">
        <v>1</v>
      </c>
      <c r="B1627" s="11" t="s">
        <v>1430</v>
      </c>
      <c r="C1627" s="11" t="s">
        <v>3141</v>
      </c>
      <c r="D1627" s="11">
        <v>15163299</v>
      </c>
      <c r="E1627" s="33">
        <v>8</v>
      </c>
      <c r="F1627" s="11" t="s">
        <v>3331</v>
      </c>
      <c r="G1627" s="11" t="s">
        <v>3337</v>
      </c>
      <c r="H1627" s="93">
        <f t="shared" si="72"/>
        <v>3</v>
      </c>
      <c r="I1627" s="93"/>
      <c r="J1627" s="93">
        <v>0</v>
      </c>
      <c r="K1627" s="93">
        <v>0</v>
      </c>
      <c r="L1627" s="94">
        <v>73745</v>
      </c>
      <c r="M1627" s="111"/>
      <c r="N1627" s="96">
        <v>42080</v>
      </c>
      <c r="O1627" s="96">
        <v>42081</v>
      </c>
      <c r="P1627" s="87">
        <f t="shared" si="73"/>
        <v>42083</v>
      </c>
      <c r="Q1627" s="42">
        <f t="shared" si="74"/>
        <v>6</v>
      </c>
      <c r="R1627" s="11" t="s">
        <v>5231</v>
      </c>
      <c r="S1627" s="11">
        <v>548</v>
      </c>
      <c r="T1627" s="11" t="s">
        <v>4030</v>
      </c>
      <c r="U1627" s="11" t="s">
        <v>4030</v>
      </c>
      <c r="V1627" s="11" t="s">
        <v>4030</v>
      </c>
      <c r="W1627" s="11"/>
      <c r="X1627" s="96">
        <v>42088</v>
      </c>
      <c r="Y1627" s="53" t="s">
        <v>3336</v>
      </c>
    </row>
    <row r="1628" spans="1:25">
      <c r="A1628" s="17">
        <v>1</v>
      </c>
      <c r="B1628" s="11" t="s">
        <v>1431</v>
      </c>
      <c r="C1628" s="11" t="s">
        <v>3142</v>
      </c>
      <c r="D1628" s="11">
        <v>13678501</v>
      </c>
      <c r="E1628" s="33" t="s">
        <v>3319</v>
      </c>
      <c r="F1628" s="11" t="s">
        <v>3331</v>
      </c>
      <c r="G1628" s="11" t="s">
        <v>3332</v>
      </c>
      <c r="H1628" s="93">
        <f t="shared" si="72"/>
        <v>3</v>
      </c>
      <c r="I1628" s="93"/>
      <c r="J1628" s="93">
        <v>0</v>
      </c>
      <c r="K1628" s="93">
        <v>0</v>
      </c>
      <c r="L1628" s="94">
        <v>73792</v>
      </c>
      <c r="M1628" s="111"/>
      <c r="N1628" s="96">
        <v>42080</v>
      </c>
      <c r="O1628" s="96">
        <v>42086</v>
      </c>
      <c r="P1628" s="87">
        <f t="shared" si="73"/>
        <v>42088</v>
      </c>
      <c r="Q1628" s="42">
        <f t="shared" si="74"/>
        <v>4</v>
      </c>
      <c r="R1628" s="11" t="s">
        <v>5232</v>
      </c>
      <c r="S1628" s="11">
        <v>9036</v>
      </c>
      <c r="T1628" s="11" t="s">
        <v>3365</v>
      </c>
      <c r="U1628" s="11" t="s">
        <v>3334</v>
      </c>
      <c r="V1628" s="11" t="s">
        <v>3365</v>
      </c>
      <c r="W1628" s="11"/>
      <c r="X1628" s="96">
        <v>42089</v>
      </c>
      <c r="Y1628" s="53" t="s">
        <v>3336</v>
      </c>
    </row>
    <row r="1629" spans="1:25">
      <c r="A1629" s="17">
        <v>1</v>
      </c>
      <c r="B1629" s="11" t="s">
        <v>1432</v>
      </c>
      <c r="C1629" s="11" t="s">
        <v>3143</v>
      </c>
      <c r="D1629" s="11">
        <v>9910259</v>
      </c>
      <c r="E1629" s="33">
        <v>4</v>
      </c>
      <c r="F1629" s="11" t="s">
        <v>3331</v>
      </c>
      <c r="G1629" s="11" t="s">
        <v>3337</v>
      </c>
      <c r="H1629" s="93">
        <f t="shared" si="72"/>
        <v>3</v>
      </c>
      <c r="I1629" s="93"/>
      <c r="J1629" s="93">
        <v>0</v>
      </c>
      <c r="K1629" s="93">
        <v>0</v>
      </c>
      <c r="L1629" s="94">
        <v>73754</v>
      </c>
      <c r="M1629" s="111"/>
      <c r="N1629" s="96">
        <v>42080</v>
      </c>
      <c r="O1629" s="96">
        <v>42082</v>
      </c>
      <c r="P1629" s="87">
        <f t="shared" si="73"/>
        <v>42084</v>
      </c>
      <c r="Q1629" s="42">
        <f t="shared" si="74"/>
        <v>5</v>
      </c>
      <c r="R1629" s="11" t="s">
        <v>5233</v>
      </c>
      <c r="S1629" s="11">
        <v>1000</v>
      </c>
      <c r="T1629" s="11" t="s">
        <v>3340</v>
      </c>
      <c r="U1629" s="11" t="s">
        <v>3334</v>
      </c>
      <c r="V1629" s="11" t="s">
        <v>3340</v>
      </c>
      <c r="W1629" s="11"/>
      <c r="X1629" s="96">
        <v>42088</v>
      </c>
      <c r="Y1629" s="53" t="s">
        <v>3336</v>
      </c>
    </row>
    <row r="1630" spans="1:25">
      <c r="A1630" s="17">
        <v>1</v>
      </c>
      <c r="B1630" s="11" t="s">
        <v>1433</v>
      </c>
      <c r="C1630" s="11" t="s">
        <v>3144</v>
      </c>
      <c r="D1630" s="11">
        <v>8194537</v>
      </c>
      <c r="E1630" s="33">
        <v>3</v>
      </c>
      <c r="F1630" s="11" t="s">
        <v>3331</v>
      </c>
      <c r="G1630" s="11" t="s">
        <v>3332</v>
      </c>
      <c r="H1630" s="93">
        <f t="shared" si="72"/>
        <v>3</v>
      </c>
      <c r="I1630" s="93"/>
      <c r="J1630" s="93">
        <v>0</v>
      </c>
      <c r="K1630" s="93">
        <v>0</v>
      </c>
      <c r="L1630" s="94">
        <v>73792</v>
      </c>
      <c r="M1630" s="111"/>
      <c r="N1630" s="96">
        <v>42080</v>
      </c>
      <c r="O1630" s="96">
        <v>42086</v>
      </c>
      <c r="P1630" s="87">
        <f t="shared" si="73"/>
        <v>42088</v>
      </c>
      <c r="Q1630" s="42">
        <f t="shared" si="74"/>
        <v>5</v>
      </c>
      <c r="R1630" s="11" t="s">
        <v>5234</v>
      </c>
      <c r="S1630" s="11">
        <v>4745</v>
      </c>
      <c r="T1630" s="11" t="s">
        <v>3377</v>
      </c>
      <c r="U1630" s="11" t="s">
        <v>3334</v>
      </c>
      <c r="V1630" s="11" t="s">
        <v>3377</v>
      </c>
      <c r="W1630" s="11"/>
      <c r="X1630" s="96">
        <v>42090</v>
      </c>
      <c r="Y1630" s="53" t="s">
        <v>3336</v>
      </c>
    </row>
    <row r="1631" spans="1:25">
      <c r="A1631" s="17">
        <v>1</v>
      </c>
      <c r="B1631" s="11" t="s">
        <v>1434</v>
      </c>
      <c r="C1631" s="11" t="s">
        <v>3145</v>
      </c>
      <c r="D1631" s="11">
        <v>15061219</v>
      </c>
      <c r="E1631" s="33">
        <v>5</v>
      </c>
      <c r="F1631" s="11" t="s">
        <v>3331</v>
      </c>
      <c r="G1631" s="11" t="s">
        <v>3332</v>
      </c>
      <c r="H1631" s="93">
        <f t="shared" si="72"/>
        <v>3</v>
      </c>
      <c r="I1631" s="93"/>
      <c r="J1631" s="93">
        <v>0</v>
      </c>
      <c r="K1631" s="93">
        <v>0</v>
      </c>
      <c r="L1631" s="94">
        <v>73754</v>
      </c>
      <c r="M1631" s="111"/>
      <c r="N1631" s="96">
        <v>42081</v>
      </c>
      <c r="O1631" s="96">
        <v>42082</v>
      </c>
      <c r="P1631" s="87">
        <f t="shared" si="73"/>
        <v>42084</v>
      </c>
      <c r="Q1631" s="42">
        <f t="shared" si="74"/>
        <v>5</v>
      </c>
      <c r="R1631" s="11" t="s">
        <v>5235</v>
      </c>
      <c r="S1631" s="11"/>
      <c r="T1631" s="11" t="s">
        <v>4671</v>
      </c>
      <c r="U1631" s="11" t="s">
        <v>4671</v>
      </c>
      <c r="V1631" s="11" t="s">
        <v>4671</v>
      </c>
      <c r="W1631" s="11"/>
      <c r="X1631" s="96">
        <v>42088</v>
      </c>
      <c r="Y1631" s="53" t="s">
        <v>3336</v>
      </c>
    </row>
    <row r="1632" spans="1:25">
      <c r="A1632" s="17">
        <v>1</v>
      </c>
      <c r="B1632" s="11" t="s">
        <v>1435</v>
      </c>
      <c r="C1632" s="11" t="s">
        <v>3146</v>
      </c>
      <c r="D1632" s="11">
        <v>14460397</v>
      </c>
      <c r="E1632" s="33">
        <v>4</v>
      </c>
      <c r="F1632" s="11" t="s">
        <v>3331</v>
      </c>
      <c r="G1632" s="11" t="s">
        <v>3332</v>
      </c>
      <c r="H1632" s="93">
        <f t="shared" si="72"/>
        <v>3</v>
      </c>
      <c r="I1632" s="93"/>
      <c r="J1632" s="93">
        <v>0</v>
      </c>
      <c r="K1632" s="93">
        <v>0</v>
      </c>
      <c r="L1632" s="113">
        <v>73764</v>
      </c>
      <c r="M1632" s="111"/>
      <c r="N1632" s="96">
        <v>42081</v>
      </c>
      <c r="O1632" s="96">
        <v>42083</v>
      </c>
      <c r="P1632" s="87">
        <f t="shared" si="73"/>
        <v>42085</v>
      </c>
      <c r="Q1632" s="42">
        <f t="shared" si="74"/>
        <v>2</v>
      </c>
      <c r="R1632" s="11" t="s">
        <v>5236</v>
      </c>
      <c r="S1632" s="11">
        <v>6437</v>
      </c>
      <c r="T1632" s="11" t="s">
        <v>4679</v>
      </c>
      <c r="U1632" s="11" t="s">
        <v>3334</v>
      </c>
      <c r="V1632" s="11" t="s">
        <v>3365</v>
      </c>
      <c r="W1632" s="11"/>
      <c r="X1632" s="96">
        <v>42086</v>
      </c>
      <c r="Y1632" s="53" t="s">
        <v>3336</v>
      </c>
    </row>
    <row r="1633" spans="1:25">
      <c r="A1633" s="17">
        <v>1</v>
      </c>
      <c r="B1633" s="11" t="s">
        <v>1436</v>
      </c>
      <c r="C1633" s="11" t="s">
        <v>3147</v>
      </c>
      <c r="D1633" s="11">
        <v>7682384</v>
      </c>
      <c r="E1633" s="33">
        <v>7</v>
      </c>
      <c r="F1633" s="11" t="s">
        <v>3331</v>
      </c>
      <c r="G1633" s="11" t="s">
        <v>3332</v>
      </c>
      <c r="H1633" s="93">
        <f t="shared" si="72"/>
        <v>3</v>
      </c>
      <c r="I1633" s="93"/>
      <c r="J1633" s="93">
        <v>0</v>
      </c>
      <c r="K1633" s="93">
        <v>0</v>
      </c>
      <c r="L1633" s="94">
        <v>73792</v>
      </c>
      <c r="M1633" s="111"/>
      <c r="N1633" s="96">
        <v>42081</v>
      </c>
      <c r="O1633" s="96">
        <v>42086</v>
      </c>
      <c r="P1633" s="87">
        <f t="shared" si="73"/>
        <v>42088</v>
      </c>
      <c r="Q1633" s="42">
        <f t="shared" si="74"/>
        <v>3</v>
      </c>
      <c r="R1633" s="11" t="s">
        <v>5237</v>
      </c>
      <c r="S1633" s="11">
        <v>843</v>
      </c>
      <c r="T1633" s="11" t="s">
        <v>3865</v>
      </c>
      <c r="U1633" s="11" t="s">
        <v>3865</v>
      </c>
      <c r="V1633" s="11" t="s">
        <v>3865</v>
      </c>
      <c r="W1633" s="11"/>
      <c r="X1633" s="96">
        <v>42088</v>
      </c>
      <c r="Y1633" s="53" t="s">
        <v>3336</v>
      </c>
    </row>
    <row r="1634" spans="1:25">
      <c r="A1634" s="17">
        <v>1</v>
      </c>
      <c r="B1634" s="11" t="s">
        <v>1437</v>
      </c>
      <c r="C1634" s="11" t="s">
        <v>3148</v>
      </c>
      <c r="D1634" s="11">
        <v>18210030</v>
      </c>
      <c r="E1634" s="33">
        <v>7</v>
      </c>
      <c r="F1634" s="11" t="s">
        <v>3331</v>
      </c>
      <c r="G1634" s="11" t="s">
        <v>3332</v>
      </c>
      <c r="H1634" s="93">
        <f t="shared" si="72"/>
        <v>3</v>
      </c>
      <c r="I1634" s="93"/>
      <c r="J1634" s="93">
        <v>0</v>
      </c>
      <c r="K1634" s="93">
        <v>0</v>
      </c>
      <c r="L1634" s="113">
        <v>73764</v>
      </c>
      <c r="M1634" s="111"/>
      <c r="N1634" s="96">
        <v>41716</v>
      </c>
      <c r="O1634" s="96">
        <v>42083</v>
      </c>
      <c r="P1634" s="87">
        <f t="shared" si="73"/>
        <v>42085</v>
      </c>
      <c r="Q1634" s="42">
        <f t="shared" si="74"/>
        <v>2</v>
      </c>
      <c r="R1634" s="11" t="s">
        <v>5238</v>
      </c>
      <c r="S1634" s="11">
        <v>6735</v>
      </c>
      <c r="T1634" s="11" t="s">
        <v>3390</v>
      </c>
      <c r="U1634" s="11" t="s">
        <v>3334</v>
      </c>
      <c r="V1634" s="11" t="s">
        <v>3390</v>
      </c>
      <c r="W1634" s="11"/>
      <c r="X1634" s="96">
        <v>42086</v>
      </c>
      <c r="Y1634" s="53" t="s">
        <v>3336</v>
      </c>
    </row>
    <row r="1635" spans="1:25">
      <c r="A1635" s="17">
        <v>1</v>
      </c>
      <c r="B1635" s="11" t="s">
        <v>1438</v>
      </c>
      <c r="C1635" s="11" t="s">
        <v>3149</v>
      </c>
      <c r="D1635" s="11">
        <v>15442387</v>
      </c>
      <c r="E1635" s="33">
        <v>7</v>
      </c>
      <c r="F1635" s="11" t="s">
        <v>3331</v>
      </c>
      <c r="G1635" s="11" t="s">
        <v>3332</v>
      </c>
      <c r="H1635" s="93">
        <f t="shared" si="72"/>
        <v>3</v>
      </c>
      <c r="I1635" s="93"/>
      <c r="J1635" s="93">
        <v>0</v>
      </c>
      <c r="K1635" s="93">
        <v>0</v>
      </c>
      <c r="L1635" s="94">
        <v>73792</v>
      </c>
      <c r="M1635" s="111"/>
      <c r="N1635" s="96">
        <v>42082</v>
      </c>
      <c r="O1635" s="96">
        <v>42086</v>
      </c>
      <c r="P1635" s="87">
        <f t="shared" si="73"/>
        <v>42088</v>
      </c>
      <c r="Q1635" s="42">
        <f t="shared" si="74"/>
        <v>4</v>
      </c>
      <c r="R1635" s="11" t="s">
        <v>5239</v>
      </c>
      <c r="S1635" s="11">
        <v>1082</v>
      </c>
      <c r="T1635" s="11" t="s">
        <v>3550</v>
      </c>
      <c r="U1635" s="11" t="s">
        <v>3334</v>
      </c>
      <c r="V1635" s="11" t="s">
        <v>3550</v>
      </c>
      <c r="W1635" s="11"/>
      <c r="X1635" s="96">
        <v>42089</v>
      </c>
      <c r="Y1635" s="53" t="s">
        <v>3336</v>
      </c>
    </row>
    <row r="1636" spans="1:25">
      <c r="A1636" s="17">
        <v>1</v>
      </c>
      <c r="B1636" s="11" t="s">
        <v>1439</v>
      </c>
      <c r="C1636" s="11" t="s">
        <v>3150</v>
      </c>
      <c r="D1636" s="11">
        <v>10335667</v>
      </c>
      <c r="E1636" s="137">
        <v>9</v>
      </c>
      <c r="F1636" s="11" t="s">
        <v>3331</v>
      </c>
      <c r="G1636" s="11" t="s">
        <v>3337</v>
      </c>
      <c r="H1636" s="93">
        <f t="shared" si="72"/>
        <v>3</v>
      </c>
      <c r="I1636" s="93"/>
      <c r="J1636" s="93">
        <v>0</v>
      </c>
      <c r="K1636" s="93">
        <v>0</v>
      </c>
      <c r="L1636" s="94">
        <v>73792</v>
      </c>
      <c r="M1636" s="111"/>
      <c r="N1636" s="96">
        <v>42082</v>
      </c>
      <c r="O1636" s="96">
        <v>42086</v>
      </c>
      <c r="P1636" s="87">
        <f t="shared" si="73"/>
        <v>42088</v>
      </c>
      <c r="Q1636" s="42">
        <f t="shared" si="74"/>
        <v>2</v>
      </c>
      <c r="R1636" s="11" t="s">
        <v>5240</v>
      </c>
      <c r="S1636" s="11">
        <v>9547</v>
      </c>
      <c r="T1636" s="11" t="s">
        <v>3404</v>
      </c>
      <c r="U1636" s="11" t="s">
        <v>3334</v>
      </c>
      <c r="V1636" s="11" t="s">
        <v>3404</v>
      </c>
      <c r="W1636" s="11"/>
      <c r="X1636" s="96">
        <v>42087</v>
      </c>
      <c r="Y1636" s="53" t="s">
        <v>3336</v>
      </c>
    </row>
    <row r="1637" spans="1:25">
      <c r="A1637" s="17">
        <v>1</v>
      </c>
      <c r="B1637" s="11" t="s">
        <v>1440</v>
      </c>
      <c r="C1637" s="11" t="s">
        <v>3151</v>
      </c>
      <c r="D1637" s="11">
        <v>10745808</v>
      </c>
      <c r="E1637" s="33">
        <v>5</v>
      </c>
      <c r="F1637" s="11" t="s">
        <v>3331</v>
      </c>
      <c r="G1637" s="11" t="s">
        <v>3332</v>
      </c>
      <c r="H1637" s="93">
        <f t="shared" si="72"/>
        <v>3</v>
      </c>
      <c r="I1637" s="93"/>
      <c r="J1637" s="93">
        <v>0</v>
      </c>
      <c r="K1637" s="93">
        <v>0</v>
      </c>
      <c r="L1637" s="113">
        <v>73764</v>
      </c>
      <c r="M1637" s="111"/>
      <c r="N1637" s="96">
        <v>42082</v>
      </c>
      <c r="O1637" s="96">
        <v>42083</v>
      </c>
      <c r="P1637" s="87">
        <f t="shared" si="73"/>
        <v>42085</v>
      </c>
      <c r="Q1637" s="42">
        <f t="shared" si="74"/>
        <v>4</v>
      </c>
      <c r="R1637" s="11" t="s">
        <v>5241</v>
      </c>
      <c r="S1637" s="11">
        <v>101410</v>
      </c>
      <c r="T1637" s="11" t="s">
        <v>5242</v>
      </c>
      <c r="U1637" s="11" t="s">
        <v>3334</v>
      </c>
      <c r="V1637" s="11" t="s">
        <v>3579</v>
      </c>
      <c r="W1637" s="11"/>
      <c r="X1637" s="96">
        <v>42088</v>
      </c>
      <c r="Y1637" s="53" t="s">
        <v>3336</v>
      </c>
    </row>
    <row r="1638" spans="1:25">
      <c r="A1638" s="17">
        <v>1</v>
      </c>
      <c r="B1638" s="11" t="s">
        <v>1441</v>
      </c>
      <c r="C1638" s="11" t="s">
        <v>3152</v>
      </c>
      <c r="D1638" s="11">
        <v>15661996</v>
      </c>
      <c r="E1638" s="33">
        <v>5</v>
      </c>
      <c r="F1638" s="11" t="s">
        <v>3331</v>
      </c>
      <c r="G1638" s="11" t="s">
        <v>3332</v>
      </c>
      <c r="H1638" s="93">
        <f t="shared" si="72"/>
        <v>3</v>
      </c>
      <c r="I1638" s="93"/>
      <c r="J1638" s="93">
        <v>0</v>
      </c>
      <c r="K1638" s="93">
        <v>0</v>
      </c>
      <c r="L1638" s="94">
        <v>73773</v>
      </c>
      <c r="M1638" s="111"/>
      <c r="N1638" s="96">
        <v>42082</v>
      </c>
      <c r="O1638" s="96">
        <v>42084</v>
      </c>
      <c r="P1638" s="87">
        <f t="shared" si="73"/>
        <v>42086</v>
      </c>
      <c r="Q1638" s="42">
        <f t="shared" si="74"/>
        <v>3</v>
      </c>
      <c r="R1638" s="11" t="s">
        <v>5243</v>
      </c>
      <c r="S1638" s="11">
        <v>6971</v>
      </c>
      <c r="T1638" s="138" t="s">
        <v>3348</v>
      </c>
      <c r="U1638" s="11" t="s">
        <v>3334</v>
      </c>
      <c r="V1638" s="11" t="s">
        <v>3348</v>
      </c>
      <c r="W1638" s="11"/>
      <c r="X1638" s="96">
        <v>42088</v>
      </c>
      <c r="Y1638" s="53" t="s">
        <v>3336</v>
      </c>
    </row>
    <row r="1639" spans="1:25">
      <c r="A1639" s="17">
        <v>1</v>
      </c>
      <c r="B1639" s="11" t="s">
        <v>1442</v>
      </c>
      <c r="C1639" s="11" t="s">
        <v>3153</v>
      </c>
      <c r="D1639" s="11">
        <v>7161733</v>
      </c>
      <c r="E1639" s="33">
        <v>5</v>
      </c>
      <c r="F1639" s="11" t="s">
        <v>3331</v>
      </c>
      <c r="G1639" s="11" t="s">
        <v>3332</v>
      </c>
      <c r="H1639" s="93">
        <f t="shared" si="72"/>
        <v>3</v>
      </c>
      <c r="I1639" s="93"/>
      <c r="J1639" s="93">
        <v>0</v>
      </c>
      <c r="K1639" s="93">
        <v>0</v>
      </c>
      <c r="L1639" s="113">
        <v>73764</v>
      </c>
      <c r="M1639" s="111"/>
      <c r="N1639" s="96">
        <v>42082</v>
      </c>
      <c r="O1639" s="96">
        <v>42083</v>
      </c>
      <c r="P1639" s="87">
        <f t="shared" si="73"/>
        <v>42085</v>
      </c>
      <c r="Q1639" s="42">
        <f t="shared" si="74"/>
        <v>4</v>
      </c>
      <c r="R1639" s="11" t="s">
        <v>5244</v>
      </c>
      <c r="S1639" s="11">
        <v>1451</v>
      </c>
      <c r="T1639" s="11" t="s">
        <v>5245</v>
      </c>
      <c r="U1639" s="11" t="s">
        <v>5246</v>
      </c>
      <c r="V1639" s="11" t="s">
        <v>5246</v>
      </c>
      <c r="W1639" s="11"/>
      <c r="X1639" s="96">
        <v>42088</v>
      </c>
      <c r="Y1639" s="53" t="s">
        <v>3336</v>
      </c>
    </row>
    <row r="1640" spans="1:25">
      <c r="A1640" s="17">
        <v>1</v>
      </c>
      <c r="B1640" s="11" t="s">
        <v>1443</v>
      </c>
      <c r="C1640" s="11" t="s">
        <v>3154</v>
      </c>
      <c r="D1640" s="11">
        <v>10153861</v>
      </c>
      <c r="E1640" s="33">
        <v>3</v>
      </c>
      <c r="F1640" s="11" t="s">
        <v>3331</v>
      </c>
      <c r="G1640" s="11" t="s">
        <v>3332</v>
      </c>
      <c r="H1640" s="93">
        <f t="shared" si="72"/>
        <v>3</v>
      </c>
      <c r="I1640" s="93"/>
      <c r="J1640" s="93">
        <v>0</v>
      </c>
      <c r="K1640" s="93">
        <v>0</v>
      </c>
      <c r="L1640" s="94">
        <v>73802</v>
      </c>
      <c r="M1640" s="111"/>
      <c r="N1640" s="96">
        <v>42083</v>
      </c>
      <c r="O1640" s="96">
        <v>42087</v>
      </c>
      <c r="P1640" s="87">
        <f t="shared" si="73"/>
        <v>42089</v>
      </c>
      <c r="Q1640" s="42">
        <f t="shared" si="74"/>
        <v>4</v>
      </c>
      <c r="R1640" s="11" t="s">
        <v>5247</v>
      </c>
      <c r="S1640" s="11">
        <v>9622</v>
      </c>
      <c r="T1640" s="11" t="s">
        <v>4679</v>
      </c>
      <c r="U1640" s="11" t="s">
        <v>3334</v>
      </c>
      <c r="V1640" s="11" t="s">
        <v>3365</v>
      </c>
      <c r="W1640" s="11"/>
      <c r="X1640" s="96">
        <v>42090</v>
      </c>
      <c r="Y1640" s="53" t="s">
        <v>3336</v>
      </c>
    </row>
    <row r="1641" spans="1:25">
      <c r="A1641" s="17">
        <v>1</v>
      </c>
      <c r="B1641" s="11" t="s">
        <v>1444</v>
      </c>
      <c r="C1641" s="11" t="s">
        <v>3155</v>
      </c>
      <c r="D1641" s="11">
        <v>16388975</v>
      </c>
      <c r="E1641" s="33">
        <v>5</v>
      </c>
      <c r="F1641" s="11" t="s">
        <v>3331</v>
      </c>
      <c r="G1641" s="11" t="s">
        <v>3337</v>
      </c>
      <c r="H1641" s="93">
        <f t="shared" si="72"/>
        <v>3</v>
      </c>
      <c r="I1641" s="93"/>
      <c r="J1641" s="93">
        <v>0</v>
      </c>
      <c r="K1641" s="93">
        <v>0</v>
      </c>
      <c r="L1641" s="94">
        <v>73830</v>
      </c>
      <c r="M1641" s="111"/>
      <c r="N1641" s="96">
        <v>42083</v>
      </c>
      <c r="O1641" s="96">
        <v>42090</v>
      </c>
      <c r="P1641" s="87">
        <f t="shared" si="73"/>
        <v>42092</v>
      </c>
      <c r="Q1641" s="42">
        <f t="shared" si="74"/>
        <v>11</v>
      </c>
      <c r="R1641" s="11" t="s">
        <v>5248</v>
      </c>
      <c r="S1641" s="11">
        <v>3505</v>
      </c>
      <c r="T1641" s="11" t="s">
        <v>4523</v>
      </c>
      <c r="U1641" s="11" t="s">
        <v>4523</v>
      </c>
      <c r="V1641" s="11" t="s">
        <v>3992</v>
      </c>
      <c r="W1641" s="11"/>
      <c r="X1641" s="96">
        <v>42104</v>
      </c>
      <c r="Y1641" s="53" t="s">
        <v>3336</v>
      </c>
    </row>
    <row r="1642" spans="1:25">
      <c r="A1642" s="17">
        <v>1</v>
      </c>
      <c r="B1642" s="11" t="s">
        <v>1445</v>
      </c>
      <c r="C1642" s="11" t="s">
        <v>3156</v>
      </c>
      <c r="D1642" s="11">
        <v>12272229</v>
      </c>
      <c r="E1642" s="33">
        <v>5</v>
      </c>
      <c r="F1642" s="11" t="s">
        <v>3331</v>
      </c>
      <c r="G1642" s="11" t="s">
        <v>3332</v>
      </c>
      <c r="H1642" s="93">
        <f t="shared" si="72"/>
        <v>3</v>
      </c>
      <c r="I1642" s="93"/>
      <c r="J1642" s="93">
        <v>0</v>
      </c>
      <c r="K1642" s="93">
        <v>0</v>
      </c>
      <c r="L1642" s="94">
        <v>73869</v>
      </c>
      <c r="M1642" s="111"/>
      <c r="N1642" s="96">
        <v>42086</v>
      </c>
      <c r="O1642" s="96">
        <v>42094</v>
      </c>
      <c r="P1642" s="87">
        <f t="shared" si="73"/>
        <v>42096</v>
      </c>
      <c r="Q1642" s="42">
        <f t="shared" si="74"/>
        <v>5</v>
      </c>
      <c r="R1642" s="11" t="s">
        <v>5249</v>
      </c>
      <c r="S1642" s="11" t="s">
        <v>5250</v>
      </c>
      <c r="T1642" s="11" t="s">
        <v>3348</v>
      </c>
      <c r="U1642" s="11" t="s">
        <v>3334</v>
      </c>
      <c r="V1642" s="11" t="s">
        <v>3348</v>
      </c>
      <c r="W1642" s="11"/>
      <c r="X1642" s="96">
        <v>42100</v>
      </c>
      <c r="Y1642" s="53" t="s">
        <v>3336</v>
      </c>
    </row>
    <row r="1643" spans="1:25">
      <c r="A1643" s="17">
        <v>1</v>
      </c>
      <c r="B1643" s="11" t="s">
        <v>1446</v>
      </c>
      <c r="C1643" s="11" t="s">
        <v>3157</v>
      </c>
      <c r="D1643" s="11">
        <v>12660549</v>
      </c>
      <c r="E1643" s="33">
        <v>8</v>
      </c>
      <c r="F1643" s="11" t="s">
        <v>3331</v>
      </c>
      <c r="G1643" s="11" t="s">
        <v>3381</v>
      </c>
      <c r="H1643" s="93">
        <f t="shared" si="72"/>
        <v>3</v>
      </c>
      <c r="I1643" s="93"/>
      <c r="J1643" s="93">
        <v>0</v>
      </c>
      <c r="K1643" s="93">
        <v>0</v>
      </c>
      <c r="L1643" s="94">
        <v>73802</v>
      </c>
      <c r="M1643" s="111"/>
      <c r="N1643" s="96">
        <v>42086</v>
      </c>
      <c r="O1643" s="96">
        <v>42087</v>
      </c>
      <c r="P1643" s="87">
        <f t="shared" si="73"/>
        <v>42089</v>
      </c>
      <c r="Q1643" s="42">
        <f t="shared" si="74"/>
        <v>4</v>
      </c>
      <c r="R1643" s="11" t="s">
        <v>5251</v>
      </c>
      <c r="S1643" s="11">
        <v>29</v>
      </c>
      <c r="T1643" s="11" t="s">
        <v>3883</v>
      </c>
      <c r="U1643" s="11" t="s">
        <v>3883</v>
      </c>
      <c r="V1643" s="11" t="s">
        <v>3883</v>
      </c>
      <c r="W1643" s="11"/>
      <c r="X1643" s="96">
        <v>42090</v>
      </c>
      <c r="Y1643" s="53" t="s">
        <v>3336</v>
      </c>
    </row>
    <row r="1644" spans="1:25">
      <c r="A1644" s="17">
        <v>1</v>
      </c>
      <c r="B1644" s="11" t="s">
        <v>1447</v>
      </c>
      <c r="C1644" s="11" t="s">
        <v>3158</v>
      </c>
      <c r="D1644" s="11">
        <v>15937182</v>
      </c>
      <c r="E1644" s="33">
        <v>4</v>
      </c>
      <c r="F1644" s="11" t="s">
        <v>3331</v>
      </c>
      <c r="G1644" s="11" t="s">
        <v>3337</v>
      </c>
      <c r="H1644" s="93">
        <f t="shared" si="72"/>
        <v>3</v>
      </c>
      <c r="I1644" s="93"/>
      <c r="J1644" s="93">
        <v>0</v>
      </c>
      <c r="K1644" s="93">
        <v>0</v>
      </c>
      <c r="L1644" s="94">
        <v>73830</v>
      </c>
      <c r="M1644" s="111"/>
      <c r="N1644" s="96">
        <v>42086</v>
      </c>
      <c r="O1644" s="96">
        <v>42090</v>
      </c>
      <c r="P1644" s="87">
        <f t="shared" si="73"/>
        <v>42092</v>
      </c>
      <c r="Q1644" s="42">
        <f t="shared" si="74"/>
        <v>5</v>
      </c>
      <c r="R1644" s="11" t="s">
        <v>5252</v>
      </c>
      <c r="S1644" s="11">
        <v>1266</v>
      </c>
      <c r="T1644" s="11" t="s">
        <v>3484</v>
      </c>
      <c r="U1644" s="11" t="s">
        <v>3484</v>
      </c>
      <c r="V1644" s="11" t="s">
        <v>3484</v>
      </c>
      <c r="W1644" s="11"/>
      <c r="X1644" s="96">
        <v>42096</v>
      </c>
      <c r="Y1644" s="53" t="s">
        <v>5253</v>
      </c>
    </row>
    <row r="1645" spans="1:25">
      <c r="A1645" s="17">
        <v>1</v>
      </c>
      <c r="B1645" s="11" t="s">
        <v>1448</v>
      </c>
      <c r="C1645" s="11" t="s">
        <v>3159</v>
      </c>
      <c r="D1645" s="11">
        <v>9940289</v>
      </c>
      <c r="E1645" s="137" t="s">
        <v>3319</v>
      </c>
      <c r="F1645" s="11" t="s">
        <v>3331</v>
      </c>
      <c r="G1645" s="11" t="s">
        <v>3332</v>
      </c>
      <c r="H1645" s="93">
        <f t="shared" si="72"/>
        <v>3</v>
      </c>
      <c r="I1645" s="93"/>
      <c r="J1645" s="93">
        <v>0</v>
      </c>
      <c r="K1645" s="93">
        <v>0</v>
      </c>
      <c r="L1645" s="94">
        <v>73821</v>
      </c>
      <c r="M1645" s="111"/>
      <c r="N1645" s="96">
        <v>42086</v>
      </c>
      <c r="O1645" s="96">
        <v>42089</v>
      </c>
      <c r="P1645" s="87">
        <f t="shared" si="73"/>
        <v>42091</v>
      </c>
      <c r="Q1645" s="42">
        <f t="shared" si="74"/>
        <v>3</v>
      </c>
      <c r="R1645" s="11" t="s">
        <v>5254</v>
      </c>
      <c r="S1645" s="11">
        <v>7140</v>
      </c>
      <c r="T1645" s="11" t="s">
        <v>5255</v>
      </c>
      <c r="U1645" s="11" t="s">
        <v>3334</v>
      </c>
      <c r="V1645" s="11" t="s">
        <v>3605</v>
      </c>
      <c r="W1645" s="11"/>
      <c r="X1645" s="96">
        <v>42093</v>
      </c>
      <c r="Y1645" s="53" t="s">
        <v>3336</v>
      </c>
    </row>
    <row r="1646" spans="1:25">
      <c r="A1646" s="17">
        <v>1</v>
      </c>
      <c r="B1646" s="11" t="s">
        <v>1449</v>
      </c>
      <c r="C1646" s="11" t="s">
        <v>3159</v>
      </c>
      <c r="D1646" s="11">
        <v>9940289</v>
      </c>
      <c r="E1646" s="137" t="s">
        <v>3319</v>
      </c>
      <c r="F1646" s="11" t="s">
        <v>3331</v>
      </c>
      <c r="G1646" s="11" t="s">
        <v>3332</v>
      </c>
      <c r="H1646" s="93">
        <f t="shared" si="72"/>
        <v>3</v>
      </c>
      <c r="I1646" s="93"/>
      <c r="J1646" s="93">
        <v>0</v>
      </c>
      <c r="K1646" s="93">
        <v>0</v>
      </c>
      <c r="L1646" s="94">
        <v>73802</v>
      </c>
      <c r="M1646" s="111"/>
      <c r="N1646" s="96">
        <v>42086</v>
      </c>
      <c r="O1646" s="96">
        <v>42087</v>
      </c>
      <c r="P1646" s="87">
        <f t="shared" si="73"/>
        <v>42089</v>
      </c>
      <c r="Q1646" s="42">
        <f t="shared" si="74"/>
        <v>4</v>
      </c>
      <c r="R1646" s="11" t="s">
        <v>5256</v>
      </c>
      <c r="S1646" s="11">
        <v>281</v>
      </c>
      <c r="T1646" s="11" t="s">
        <v>3400</v>
      </c>
      <c r="U1646" s="11" t="s">
        <v>3334</v>
      </c>
      <c r="V1646" s="11" t="s">
        <v>3400</v>
      </c>
      <c r="W1646" s="11"/>
      <c r="X1646" s="96">
        <v>42090</v>
      </c>
      <c r="Y1646" s="53" t="s">
        <v>3336</v>
      </c>
    </row>
    <row r="1647" spans="1:25">
      <c r="A1647" s="17">
        <v>1</v>
      </c>
      <c r="B1647" s="11" t="s">
        <v>1450</v>
      </c>
      <c r="C1647" s="11" t="s">
        <v>3160</v>
      </c>
      <c r="D1647" s="11">
        <v>8778036</v>
      </c>
      <c r="E1647" s="33">
        <v>8</v>
      </c>
      <c r="F1647" s="11" t="s">
        <v>3331</v>
      </c>
      <c r="G1647" s="11" t="s">
        <v>3332</v>
      </c>
      <c r="H1647" s="93">
        <f t="shared" si="72"/>
        <v>3</v>
      </c>
      <c r="I1647" s="93"/>
      <c r="J1647" s="93">
        <v>0</v>
      </c>
      <c r="K1647" s="93">
        <v>0</v>
      </c>
      <c r="L1647" s="94">
        <v>73802</v>
      </c>
      <c r="M1647" s="111"/>
      <c r="N1647" s="96">
        <v>42086</v>
      </c>
      <c r="O1647" s="96">
        <v>42087</v>
      </c>
      <c r="P1647" s="87">
        <f t="shared" si="73"/>
        <v>42089</v>
      </c>
      <c r="Q1647" s="42">
        <f t="shared" si="74"/>
        <v>4</v>
      </c>
      <c r="R1647" s="11" t="s">
        <v>5257</v>
      </c>
      <c r="S1647" s="11">
        <v>9380</v>
      </c>
      <c r="T1647" s="11" t="s">
        <v>3563</v>
      </c>
      <c r="U1647" s="11" t="s">
        <v>4833</v>
      </c>
      <c r="V1647" s="11" t="s">
        <v>3563</v>
      </c>
      <c r="W1647" s="11"/>
      <c r="X1647" s="96">
        <v>42090</v>
      </c>
      <c r="Y1647" s="53" t="s">
        <v>3336</v>
      </c>
    </row>
    <row r="1648" spans="1:25">
      <c r="A1648" s="17">
        <v>1</v>
      </c>
      <c r="B1648" s="11" t="s">
        <v>1451</v>
      </c>
      <c r="C1648" s="11" t="s">
        <v>3161</v>
      </c>
      <c r="D1648" s="11">
        <v>77802680</v>
      </c>
      <c r="E1648" s="33">
        <v>5</v>
      </c>
      <c r="F1648" s="11" t="s">
        <v>3331</v>
      </c>
      <c r="G1648" s="11" t="s">
        <v>3337</v>
      </c>
      <c r="H1648" s="93">
        <f t="shared" si="72"/>
        <v>3</v>
      </c>
      <c r="I1648" s="93"/>
      <c r="J1648" s="93">
        <v>0</v>
      </c>
      <c r="K1648" s="93">
        <v>0</v>
      </c>
      <c r="L1648" s="94">
        <v>73821</v>
      </c>
      <c r="M1648" s="111"/>
      <c r="N1648" s="96">
        <v>42087</v>
      </c>
      <c r="O1648" s="96">
        <v>42089</v>
      </c>
      <c r="P1648" s="87">
        <f t="shared" si="73"/>
        <v>42091</v>
      </c>
      <c r="Q1648" s="42">
        <f t="shared" si="74"/>
        <v>3</v>
      </c>
      <c r="R1648" s="11" t="s">
        <v>5258</v>
      </c>
      <c r="S1648" s="11">
        <v>1051</v>
      </c>
      <c r="T1648" s="11" t="s">
        <v>4435</v>
      </c>
      <c r="U1648" s="11" t="s">
        <v>3461</v>
      </c>
      <c r="V1648" s="11" t="s">
        <v>3461</v>
      </c>
      <c r="W1648" s="11"/>
      <c r="X1648" s="96">
        <v>42093</v>
      </c>
      <c r="Y1648" s="53" t="s">
        <v>3336</v>
      </c>
    </row>
    <row r="1649" spans="1:25">
      <c r="A1649" s="17">
        <v>1</v>
      </c>
      <c r="B1649" s="11" t="s">
        <v>1452</v>
      </c>
      <c r="C1649" s="11" t="s">
        <v>3162</v>
      </c>
      <c r="D1649" s="11">
        <v>12656285</v>
      </c>
      <c r="E1649" s="33">
        <v>3</v>
      </c>
      <c r="F1649" s="11" t="s">
        <v>3331</v>
      </c>
      <c r="G1649" s="11" t="s">
        <v>3337</v>
      </c>
      <c r="H1649" s="93">
        <f t="shared" si="72"/>
        <v>3</v>
      </c>
      <c r="I1649" s="93"/>
      <c r="J1649" s="93">
        <v>0</v>
      </c>
      <c r="K1649" s="93">
        <v>0</v>
      </c>
      <c r="L1649" s="94">
        <v>73830</v>
      </c>
      <c r="M1649" s="111"/>
      <c r="N1649" s="96">
        <v>42087</v>
      </c>
      <c r="O1649" s="96">
        <v>42090</v>
      </c>
      <c r="P1649" s="87">
        <f t="shared" si="73"/>
        <v>42092</v>
      </c>
      <c r="Q1649" s="42">
        <f t="shared" si="74"/>
        <v>2</v>
      </c>
      <c r="R1649" s="11" t="s">
        <v>5259</v>
      </c>
      <c r="S1649" s="11">
        <v>85</v>
      </c>
      <c r="T1649" s="11" t="s">
        <v>5260</v>
      </c>
      <c r="U1649" s="11" t="s">
        <v>5260</v>
      </c>
      <c r="V1649" s="11" t="s">
        <v>5260</v>
      </c>
      <c r="W1649" s="11"/>
      <c r="X1649" s="96">
        <v>42093</v>
      </c>
      <c r="Y1649" s="53" t="s">
        <v>3336</v>
      </c>
    </row>
    <row r="1650" spans="1:25">
      <c r="A1650" s="17">
        <v>1</v>
      </c>
      <c r="B1650" s="11" t="s">
        <v>1453</v>
      </c>
      <c r="C1650" s="11" t="s">
        <v>3163</v>
      </c>
      <c r="D1650" s="11">
        <v>15442583</v>
      </c>
      <c r="E1650" s="33">
        <v>7</v>
      </c>
      <c r="F1650" s="11" t="s">
        <v>3331</v>
      </c>
      <c r="G1650" s="11" t="s">
        <v>3332</v>
      </c>
      <c r="H1650" s="93">
        <f t="shared" si="72"/>
        <v>3</v>
      </c>
      <c r="I1650" s="93"/>
      <c r="J1650" s="93">
        <v>0</v>
      </c>
      <c r="K1650" s="93">
        <v>0</v>
      </c>
      <c r="L1650" s="94">
        <v>73859</v>
      </c>
      <c r="M1650" s="111"/>
      <c r="N1650" s="96">
        <v>42087</v>
      </c>
      <c r="O1650" s="96">
        <v>42093</v>
      </c>
      <c r="P1650" s="87">
        <f t="shared" si="73"/>
        <v>42095</v>
      </c>
      <c r="Q1650" s="42">
        <f t="shared" si="74"/>
        <v>1</v>
      </c>
      <c r="R1650" s="11" t="s">
        <v>5261</v>
      </c>
      <c r="S1650" s="11">
        <v>7653</v>
      </c>
      <c r="T1650" s="11" t="s">
        <v>4654</v>
      </c>
      <c r="U1650" s="11" t="s">
        <v>3390</v>
      </c>
      <c r="V1650" s="11" t="s">
        <v>3390</v>
      </c>
      <c r="W1650" s="11"/>
      <c r="X1650" s="96">
        <v>42093</v>
      </c>
      <c r="Y1650" s="53" t="s">
        <v>3336</v>
      </c>
    </row>
    <row r="1651" spans="1:25">
      <c r="A1651" s="17">
        <v>1</v>
      </c>
      <c r="B1651" s="11" t="s">
        <v>1454</v>
      </c>
      <c r="C1651" s="11" t="s">
        <v>3164</v>
      </c>
      <c r="D1651" s="11">
        <v>10868605</v>
      </c>
      <c r="E1651" s="33">
        <v>7</v>
      </c>
      <c r="F1651" s="11" t="s">
        <v>3331</v>
      </c>
      <c r="G1651" s="11" t="s">
        <v>3332</v>
      </c>
      <c r="H1651" s="93">
        <f t="shared" si="72"/>
        <v>3</v>
      </c>
      <c r="I1651" s="93"/>
      <c r="J1651" s="93">
        <v>0</v>
      </c>
      <c r="K1651" s="93">
        <v>0</v>
      </c>
      <c r="L1651" s="94">
        <v>73811</v>
      </c>
      <c r="M1651" s="111"/>
      <c r="N1651" s="96">
        <v>42087</v>
      </c>
      <c r="O1651" s="96">
        <v>42088</v>
      </c>
      <c r="P1651" s="87">
        <f t="shared" si="73"/>
        <v>42090</v>
      </c>
      <c r="Q1651" s="42">
        <f t="shared" si="74"/>
        <v>4</v>
      </c>
      <c r="R1651" s="11" t="s">
        <v>5262</v>
      </c>
      <c r="S1651" s="11">
        <v>8</v>
      </c>
      <c r="T1651" s="11" t="s">
        <v>4030</v>
      </c>
      <c r="U1651" s="11" t="s">
        <v>4030</v>
      </c>
      <c r="V1651" s="11" t="s">
        <v>4030</v>
      </c>
      <c r="W1651" s="11"/>
      <c r="X1651" s="96">
        <v>42093</v>
      </c>
      <c r="Y1651" s="53" t="s">
        <v>3336</v>
      </c>
    </row>
    <row r="1652" spans="1:25">
      <c r="A1652" s="17">
        <v>1</v>
      </c>
      <c r="B1652" s="11" t="s">
        <v>1455</v>
      </c>
      <c r="C1652" s="11" t="s">
        <v>3165</v>
      </c>
      <c r="D1652" s="11">
        <v>14418539</v>
      </c>
      <c r="E1652" s="33">
        <v>0</v>
      </c>
      <c r="F1652" s="11" t="s">
        <v>3331</v>
      </c>
      <c r="G1652" s="11" t="s">
        <v>3332</v>
      </c>
      <c r="H1652" s="93">
        <f t="shared" si="72"/>
        <v>3</v>
      </c>
      <c r="I1652" s="93"/>
      <c r="J1652" s="93">
        <v>0</v>
      </c>
      <c r="K1652" s="93">
        <v>0</v>
      </c>
      <c r="L1652" s="94">
        <v>73821</v>
      </c>
      <c r="M1652" s="111"/>
      <c r="N1652" s="96">
        <v>42087</v>
      </c>
      <c r="O1652" s="96">
        <v>42089</v>
      </c>
      <c r="P1652" s="87">
        <f t="shared" si="73"/>
        <v>42091</v>
      </c>
      <c r="Q1652" s="42">
        <f t="shared" si="74"/>
        <v>3</v>
      </c>
      <c r="R1652" s="11" t="s">
        <v>5263</v>
      </c>
      <c r="S1652" s="11">
        <v>4191</v>
      </c>
      <c r="T1652" s="11" t="s">
        <v>3751</v>
      </c>
      <c r="U1652" s="11" t="s">
        <v>3751</v>
      </c>
      <c r="V1652" s="11" t="s">
        <v>3751</v>
      </c>
      <c r="W1652" s="11"/>
      <c r="X1652" s="96">
        <v>42093</v>
      </c>
      <c r="Y1652" s="53" t="s">
        <v>3336</v>
      </c>
    </row>
    <row r="1653" spans="1:25">
      <c r="A1653" s="17">
        <v>1</v>
      </c>
      <c r="B1653" s="11" t="s">
        <v>1456</v>
      </c>
      <c r="C1653" s="11" t="s">
        <v>3059</v>
      </c>
      <c r="D1653" s="11">
        <v>9982651</v>
      </c>
      <c r="E1653" s="33">
        <v>7</v>
      </c>
      <c r="F1653" s="11" t="s">
        <v>3331</v>
      </c>
      <c r="G1653" s="11" t="s">
        <v>3332</v>
      </c>
      <c r="H1653" s="93">
        <f t="shared" si="72"/>
        <v>3</v>
      </c>
      <c r="I1653" s="93"/>
      <c r="J1653" s="93">
        <v>0</v>
      </c>
      <c r="K1653" s="93">
        <v>0</v>
      </c>
      <c r="L1653" s="94"/>
      <c r="M1653" s="111"/>
      <c r="N1653" s="96">
        <v>42087</v>
      </c>
      <c r="O1653" s="11"/>
      <c r="P1653" s="87">
        <f t="shared" si="73"/>
        <v>2</v>
      </c>
      <c r="Q1653" s="42">
        <f t="shared" si="74"/>
        <v>0</v>
      </c>
      <c r="R1653" s="11" t="s">
        <v>5264</v>
      </c>
      <c r="S1653" s="11">
        <v>495</v>
      </c>
      <c r="T1653" s="11" t="s">
        <v>3340</v>
      </c>
      <c r="U1653" s="11" t="s">
        <v>3340</v>
      </c>
      <c r="V1653" s="11" t="s">
        <v>3340</v>
      </c>
      <c r="W1653" s="11"/>
      <c r="X1653" s="11"/>
      <c r="Y1653" s="53" t="s">
        <v>3405</v>
      </c>
    </row>
    <row r="1654" spans="1:25">
      <c r="A1654" s="17">
        <v>1</v>
      </c>
      <c r="B1654" s="11" t="s">
        <v>1457</v>
      </c>
      <c r="C1654" s="11" t="s">
        <v>3166</v>
      </c>
      <c r="D1654" s="11">
        <v>10285695</v>
      </c>
      <c r="E1654" s="33">
        <v>3</v>
      </c>
      <c r="F1654" s="11" t="s">
        <v>3331</v>
      </c>
      <c r="G1654" s="11" t="s">
        <v>3332</v>
      </c>
      <c r="H1654" s="93">
        <f t="shared" si="72"/>
        <v>3</v>
      </c>
      <c r="I1654" s="93"/>
      <c r="J1654" s="93">
        <v>0</v>
      </c>
      <c r="K1654" s="93">
        <v>0</v>
      </c>
      <c r="L1654" s="94">
        <v>73821</v>
      </c>
      <c r="M1654" s="111"/>
      <c r="N1654" s="96">
        <v>42087</v>
      </c>
      <c r="O1654" s="96">
        <v>42089</v>
      </c>
      <c r="P1654" s="87">
        <f t="shared" si="73"/>
        <v>42091</v>
      </c>
      <c r="Q1654" s="42">
        <f t="shared" si="74"/>
        <v>2</v>
      </c>
      <c r="R1654" s="11" t="s">
        <v>5265</v>
      </c>
      <c r="S1654" s="11">
        <v>335</v>
      </c>
      <c r="T1654" s="11" t="s">
        <v>3400</v>
      </c>
      <c r="U1654" s="11" t="s">
        <v>3400</v>
      </c>
      <c r="V1654" s="11" t="s">
        <v>3400</v>
      </c>
      <c r="W1654" s="11"/>
      <c r="X1654" s="96">
        <v>42090</v>
      </c>
      <c r="Y1654" s="53" t="s">
        <v>3336</v>
      </c>
    </row>
    <row r="1655" spans="1:25">
      <c r="A1655" s="17">
        <v>1</v>
      </c>
      <c r="B1655" s="11" t="s">
        <v>1458</v>
      </c>
      <c r="C1655" s="11" t="s">
        <v>3167</v>
      </c>
      <c r="D1655" s="11">
        <v>16379042</v>
      </c>
      <c r="E1655" s="33">
        <v>4</v>
      </c>
      <c r="F1655" s="11" t="s">
        <v>3331</v>
      </c>
      <c r="G1655" s="11" t="s">
        <v>3337</v>
      </c>
      <c r="H1655" s="93">
        <f t="shared" si="72"/>
        <v>3</v>
      </c>
      <c r="I1655" s="93"/>
      <c r="J1655" s="93">
        <v>0</v>
      </c>
      <c r="K1655" s="93">
        <v>0</v>
      </c>
      <c r="L1655" s="94">
        <v>73830</v>
      </c>
      <c r="M1655" s="111"/>
      <c r="N1655" s="96">
        <v>42088</v>
      </c>
      <c r="O1655" s="96">
        <v>42090</v>
      </c>
      <c r="P1655" s="87">
        <f t="shared" ref="P1655:P1686" si="75">O1655+2</f>
        <v>42092</v>
      </c>
      <c r="Q1655" s="42">
        <f t="shared" si="74"/>
        <v>2</v>
      </c>
      <c r="R1655" s="11" t="s">
        <v>5266</v>
      </c>
      <c r="S1655" s="11">
        <v>60</v>
      </c>
      <c r="T1655" s="11" t="s">
        <v>3377</v>
      </c>
      <c r="U1655" s="11" t="s">
        <v>3377</v>
      </c>
      <c r="V1655" s="11" t="s">
        <v>3377</v>
      </c>
      <c r="W1655" s="11"/>
      <c r="X1655" s="96">
        <v>42093</v>
      </c>
      <c r="Y1655" s="53" t="s">
        <v>3336</v>
      </c>
    </row>
    <row r="1656" spans="1:25">
      <c r="A1656" s="17">
        <v>1</v>
      </c>
      <c r="B1656" s="11" t="s">
        <v>1459</v>
      </c>
      <c r="C1656" s="11" t="s">
        <v>3168</v>
      </c>
      <c r="D1656" s="11">
        <v>10444233</v>
      </c>
      <c r="E1656" s="33">
        <v>1</v>
      </c>
      <c r="F1656" s="11" t="s">
        <v>3331</v>
      </c>
      <c r="G1656" s="11" t="s">
        <v>3332</v>
      </c>
      <c r="H1656" s="93">
        <f t="shared" ref="H1656:H1719" si="76">3+J1656</f>
        <v>3</v>
      </c>
      <c r="I1656" s="93"/>
      <c r="J1656" s="93">
        <v>0</v>
      </c>
      <c r="K1656" s="93">
        <v>0</v>
      </c>
      <c r="L1656" s="94">
        <v>73821</v>
      </c>
      <c r="M1656" s="111"/>
      <c r="N1656" s="96">
        <v>42088</v>
      </c>
      <c r="O1656" s="96">
        <v>42089</v>
      </c>
      <c r="P1656" s="87">
        <f t="shared" si="75"/>
        <v>42091</v>
      </c>
      <c r="Q1656" s="42">
        <f t="shared" si="74"/>
        <v>2</v>
      </c>
      <c r="R1656" s="138" t="s">
        <v>5267</v>
      </c>
      <c r="S1656" s="11">
        <v>1880</v>
      </c>
      <c r="T1656" s="11" t="s">
        <v>4070</v>
      </c>
      <c r="U1656" s="11" t="s">
        <v>4070</v>
      </c>
      <c r="V1656" s="11" t="s">
        <v>4070</v>
      </c>
      <c r="W1656" s="11"/>
      <c r="X1656" s="96">
        <v>42090</v>
      </c>
      <c r="Y1656" s="53" t="s">
        <v>3336</v>
      </c>
    </row>
    <row r="1657" spans="1:25">
      <c r="A1657" s="17">
        <v>1</v>
      </c>
      <c r="B1657" s="11" t="s">
        <v>1460</v>
      </c>
      <c r="C1657" s="11" t="s">
        <v>3169</v>
      </c>
      <c r="D1657" s="11">
        <v>8018483</v>
      </c>
      <c r="E1657" s="33">
        <v>2</v>
      </c>
      <c r="F1657" s="11" t="s">
        <v>3331</v>
      </c>
      <c r="G1657" s="11" t="s">
        <v>3332</v>
      </c>
      <c r="H1657" s="93">
        <f t="shared" si="76"/>
        <v>3</v>
      </c>
      <c r="I1657" s="93"/>
      <c r="J1657" s="93">
        <v>0</v>
      </c>
      <c r="K1657" s="93">
        <v>0</v>
      </c>
      <c r="L1657" s="94">
        <v>73821</v>
      </c>
      <c r="M1657" s="111"/>
      <c r="N1657" s="96">
        <v>42088</v>
      </c>
      <c r="O1657" s="96">
        <v>42089</v>
      </c>
      <c r="P1657" s="87">
        <f t="shared" si="75"/>
        <v>42091</v>
      </c>
      <c r="Q1657" s="42">
        <f t="shared" si="74"/>
        <v>2</v>
      </c>
      <c r="R1657" s="11" t="s">
        <v>5268</v>
      </c>
      <c r="S1657" s="11">
        <v>184</v>
      </c>
      <c r="T1657" s="11" t="s">
        <v>4451</v>
      </c>
      <c r="U1657" s="11" t="s">
        <v>3363</v>
      </c>
      <c r="V1657" s="11" t="s">
        <v>3363</v>
      </c>
      <c r="W1657" s="11"/>
      <c r="X1657" s="96">
        <v>42090</v>
      </c>
      <c r="Y1657" s="53" t="s">
        <v>3336</v>
      </c>
    </row>
    <row r="1658" spans="1:25">
      <c r="A1658" s="17">
        <v>1</v>
      </c>
      <c r="B1658" s="11" t="s">
        <v>1461</v>
      </c>
      <c r="C1658" s="11" t="s">
        <v>3170</v>
      </c>
      <c r="D1658" s="11">
        <v>12628038</v>
      </c>
      <c r="E1658" s="33">
        <v>6</v>
      </c>
      <c r="F1658" s="11" t="s">
        <v>3331</v>
      </c>
      <c r="G1658" s="11" t="s">
        <v>3337</v>
      </c>
      <c r="H1658" s="93">
        <f t="shared" si="76"/>
        <v>3</v>
      </c>
      <c r="I1658" s="93"/>
      <c r="J1658" s="93">
        <v>0</v>
      </c>
      <c r="K1658" s="93">
        <v>0</v>
      </c>
      <c r="L1658" s="94">
        <v>73859</v>
      </c>
      <c r="M1658" s="111"/>
      <c r="N1658" s="96">
        <v>42088</v>
      </c>
      <c r="O1658" s="96">
        <v>42093</v>
      </c>
      <c r="P1658" s="87">
        <f t="shared" si="75"/>
        <v>42095</v>
      </c>
      <c r="Q1658" s="42">
        <f t="shared" si="74"/>
        <v>6</v>
      </c>
      <c r="R1658" s="11" t="s">
        <v>5269</v>
      </c>
      <c r="S1658" s="11">
        <v>1568</v>
      </c>
      <c r="T1658" s="11" t="s">
        <v>3334</v>
      </c>
      <c r="U1658" s="11" t="s">
        <v>3334</v>
      </c>
      <c r="V1658" s="11" t="s">
        <v>3334</v>
      </c>
      <c r="W1658" s="11"/>
      <c r="X1658" s="96">
        <v>42100</v>
      </c>
      <c r="Y1658" s="53" t="s">
        <v>3336</v>
      </c>
    </row>
    <row r="1659" spans="1:25">
      <c r="A1659" s="17">
        <v>1</v>
      </c>
      <c r="B1659" s="11" t="s">
        <v>1462</v>
      </c>
      <c r="C1659" s="11" t="s">
        <v>3171</v>
      </c>
      <c r="D1659" s="11">
        <v>11619566</v>
      </c>
      <c r="E1659" s="33">
        <v>6</v>
      </c>
      <c r="F1659" s="11" t="s">
        <v>3331</v>
      </c>
      <c r="G1659" s="11" t="s">
        <v>3381</v>
      </c>
      <c r="H1659" s="93">
        <f t="shared" si="76"/>
        <v>3</v>
      </c>
      <c r="I1659" s="93"/>
      <c r="J1659" s="93">
        <v>0</v>
      </c>
      <c r="K1659" s="93">
        <v>0</v>
      </c>
      <c r="L1659" s="94">
        <v>73859</v>
      </c>
      <c r="M1659" s="111"/>
      <c r="N1659" s="96">
        <v>42089</v>
      </c>
      <c r="O1659" s="96">
        <v>42093</v>
      </c>
      <c r="P1659" s="87">
        <f t="shared" si="75"/>
        <v>42095</v>
      </c>
      <c r="Q1659" s="42">
        <f t="shared" si="74"/>
        <v>7</v>
      </c>
      <c r="R1659" s="11" t="s">
        <v>5270</v>
      </c>
      <c r="S1659" s="11">
        <v>44</v>
      </c>
      <c r="T1659" s="11" t="s">
        <v>4951</v>
      </c>
      <c r="U1659" s="11" t="s">
        <v>4671</v>
      </c>
      <c r="V1659" s="11" t="s">
        <v>4671</v>
      </c>
      <c r="W1659" s="11"/>
      <c r="X1659" s="96">
        <v>42101</v>
      </c>
      <c r="Y1659" s="53" t="s">
        <v>3336</v>
      </c>
    </row>
    <row r="1660" spans="1:25">
      <c r="A1660" s="17">
        <v>1</v>
      </c>
      <c r="B1660" s="11" t="s">
        <v>1463</v>
      </c>
      <c r="C1660" s="11" t="s">
        <v>3172</v>
      </c>
      <c r="D1660" s="11">
        <v>5591630</v>
      </c>
      <c r="E1660" s="33">
        <v>6</v>
      </c>
      <c r="F1660" s="11" t="s">
        <v>3331</v>
      </c>
      <c r="G1660" s="11" t="s">
        <v>3332</v>
      </c>
      <c r="H1660" s="93">
        <f t="shared" si="76"/>
        <v>3</v>
      </c>
      <c r="I1660" s="93"/>
      <c r="J1660" s="93">
        <v>0</v>
      </c>
      <c r="K1660" s="93">
        <v>0</v>
      </c>
      <c r="L1660" s="94">
        <v>73859</v>
      </c>
      <c r="M1660" s="111"/>
      <c r="N1660" s="96">
        <v>42089</v>
      </c>
      <c r="O1660" s="96">
        <v>42093</v>
      </c>
      <c r="P1660" s="87">
        <f t="shared" si="75"/>
        <v>42095</v>
      </c>
      <c r="Q1660" s="42">
        <f t="shared" si="74"/>
        <v>2</v>
      </c>
      <c r="R1660" s="11" t="s">
        <v>5271</v>
      </c>
      <c r="S1660" s="11">
        <v>6084</v>
      </c>
      <c r="T1660" s="11" t="s">
        <v>4654</v>
      </c>
      <c r="U1660" s="11" t="s">
        <v>3390</v>
      </c>
      <c r="V1660" s="11" t="s">
        <v>3390</v>
      </c>
      <c r="W1660" s="11"/>
      <c r="X1660" s="96">
        <v>42094</v>
      </c>
      <c r="Y1660" s="53" t="s">
        <v>3336</v>
      </c>
    </row>
    <row r="1661" spans="1:25">
      <c r="A1661" s="17">
        <v>1</v>
      </c>
      <c r="B1661" s="11" t="s">
        <v>1464</v>
      </c>
      <c r="C1661" s="11" t="s">
        <v>3173</v>
      </c>
      <c r="D1661" s="11">
        <v>6001036</v>
      </c>
      <c r="E1661" s="33">
        <v>6</v>
      </c>
      <c r="F1661" s="11" t="s">
        <v>3331</v>
      </c>
      <c r="G1661" s="11" t="s">
        <v>3337</v>
      </c>
      <c r="H1661" s="93">
        <f t="shared" si="76"/>
        <v>3</v>
      </c>
      <c r="I1661" s="93"/>
      <c r="J1661" s="93">
        <v>0</v>
      </c>
      <c r="K1661" s="93">
        <v>0</v>
      </c>
      <c r="L1661" s="94">
        <v>73878</v>
      </c>
      <c r="M1661" s="111"/>
      <c r="N1661" s="96">
        <v>42089</v>
      </c>
      <c r="O1661" s="96">
        <v>42095</v>
      </c>
      <c r="P1661" s="87">
        <f t="shared" si="75"/>
        <v>42097</v>
      </c>
      <c r="Q1661" s="42">
        <f t="shared" si="74"/>
        <v>4</v>
      </c>
      <c r="R1661" s="11" t="s">
        <v>5272</v>
      </c>
      <c r="S1661" s="11">
        <v>19</v>
      </c>
      <c r="T1661" s="11" t="s">
        <v>3349</v>
      </c>
      <c r="U1661" s="11" t="s">
        <v>3334</v>
      </c>
      <c r="V1661" s="11" t="s">
        <v>3334</v>
      </c>
      <c r="W1661" s="11"/>
      <c r="X1661" s="96">
        <v>42100</v>
      </c>
      <c r="Y1661" s="53" t="s">
        <v>3336</v>
      </c>
    </row>
    <row r="1662" spans="1:25">
      <c r="A1662" s="17">
        <v>1</v>
      </c>
      <c r="B1662" s="11" t="s">
        <v>1465</v>
      </c>
      <c r="C1662" s="11" t="s">
        <v>3174</v>
      </c>
      <c r="D1662" s="11">
        <v>6942977</v>
      </c>
      <c r="E1662" s="33">
        <v>7</v>
      </c>
      <c r="F1662" s="11" t="s">
        <v>3331</v>
      </c>
      <c r="G1662" s="11" t="s">
        <v>3337</v>
      </c>
      <c r="H1662" s="93">
        <f t="shared" si="76"/>
        <v>3</v>
      </c>
      <c r="I1662" s="93"/>
      <c r="J1662" s="93">
        <v>0</v>
      </c>
      <c r="K1662" s="93">
        <v>0</v>
      </c>
      <c r="L1662" s="94">
        <v>73869</v>
      </c>
      <c r="M1662" s="111"/>
      <c r="N1662" s="96">
        <v>42090</v>
      </c>
      <c r="O1662" s="96">
        <v>42094</v>
      </c>
      <c r="P1662" s="87">
        <f t="shared" si="75"/>
        <v>42096</v>
      </c>
      <c r="Q1662" s="42">
        <f t="shared" si="74"/>
        <v>2</v>
      </c>
      <c r="R1662" s="11" t="s">
        <v>5273</v>
      </c>
      <c r="S1662" s="11">
        <v>960</v>
      </c>
      <c r="T1662" s="11" t="s">
        <v>4555</v>
      </c>
      <c r="U1662" s="11" t="s">
        <v>3358</v>
      </c>
      <c r="V1662" s="11" t="s">
        <v>3358</v>
      </c>
      <c r="W1662" s="11"/>
      <c r="X1662" s="96">
        <v>42095</v>
      </c>
      <c r="Y1662" s="53" t="s">
        <v>3336</v>
      </c>
    </row>
    <row r="1663" spans="1:25">
      <c r="A1663" s="17">
        <v>1</v>
      </c>
      <c r="B1663" s="11" t="s">
        <v>1466</v>
      </c>
      <c r="C1663" s="11" t="s">
        <v>3175</v>
      </c>
      <c r="D1663" s="11">
        <v>15644021</v>
      </c>
      <c r="E1663" s="33">
        <v>3</v>
      </c>
      <c r="F1663" s="11" t="s">
        <v>3331</v>
      </c>
      <c r="G1663" s="11" t="s">
        <v>3337</v>
      </c>
      <c r="H1663" s="93">
        <f t="shared" si="76"/>
        <v>3</v>
      </c>
      <c r="I1663" s="93"/>
      <c r="J1663" s="93">
        <v>0</v>
      </c>
      <c r="K1663" s="93">
        <v>0</v>
      </c>
      <c r="L1663" s="94">
        <v>73878</v>
      </c>
      <c r="M1663" s="111"/>
      <c r="N1663" s="96">
        <v>42090</v>
      </c>
      <c r="O1663" s="96">
        <v>42095</v>
      </c>
      <c r="P1663" s="87">
        <f t="shared" si="75"/>
        <v>42097</v>
      </c>
      <c r="Q1663" s="42">
        <f t="shared" si="74"/>
        <v>8</v>
      </c>
      <c r="R1663" s="11" t="s">
        <v>5274</v>
      </c>
      <c r="S1663" s="11">
        <v>2939</v>
      </c>
      <c r="T1663" s="11" t="s">
        <v>3377</v>
      </c>
      <c r="U1663" s="11" t="s">
        <v>5275</v>
      </c>
      <c r="V1663" s="11" t="s">
        <v>3377</v>
      </c>
      <c r="W1663" s="11"/>
      <c r="X1663" s="96">
        <v>42104</v>
      </c>
      <c r="Y1663" s="53" t="s">
        <v>3336</v>
      </c>
    </row>
    <row r="1664" spans="1:25">
      <c r="A1664" s="17">
        <v>1</v>
      </c>
      <c r="B1664" s="11" t="s">
        <v>1467</v>
      </c>
      <c r="C1664" s="11" t="s">
        <v>3176</v>
      </c>
      <c r="D1664" s="11">
        <v>15477023</v>
      </c>
      <c r="E1664" s="33">
        <v>2</v>
      </c>
      <c r="F1664" s="11" t="s">
        <v>3331</v>
      </c>
      <c r="G1664" s="11" t="s">
        <v>3332</v>
      </c>
      <c r="H1664" s="93">
        <f t="shared" si="76"/>
        <v>3</v>
      </c>
      <c r="I1664" s="93"/>
      <c r="J1664" s="93">
        <v>0</v>
      </c>
      <c r="K1664" s="93">
        <v>0</v>
      </c>
      <c r="L1664" s="94">
        <v>73888</v>
      </c>
      <c r="M1664" s="111"/>
      <c r="N1664" s="96">
        <v>42090</v>
      </c>
      <c r="O1664" s="96">
        <v>42096</v>
      </c>
      <c r="P1664" s="87">
        <f t="shared" si="75"/>
        <v>42098</v>
      </c>
      <c r="Q1664" s="42">
        <f t="shared" si="74"/>
        <v>4</v>
      </c>
      <c r="R1664" s="11" t="s">
        <v>5276</v>
      </c>
      <c r="S1664" s="11">
        <v>2114</v>
      </c>
      <c r="T1664" s="11" t="s">
        <v>3400</v>
      </c>
      <c r="U1664" s="11" t="s">
        <v>5277</v>
      </c>
      <c r="V1664" s="11" t="s">
        <v>3400</v>
      </c>
      <c r="W1664" s="11"/>
      <c r="X1664" s="96">
        <v>42101</v>
      </c>
      <c r="Y1664" s="53" t="s">
        <v>3336</v>
      </c>
    </row>
    <row r="1665" spans="1:25">
      <c r="A1665" s="17">
        <v>1</v>
      </c>
      <c r="B1665" s="11" t="s">
        <v>1468</v>
      </c>
      <c r="C1665" s="11" t="s">
        <v>3177</v>
      </c>
      <c r="D1665" s="11">
        <v>15411407</v>
      </c>
      <c r="E1665" s="33">
        <v>2</v>
      </c>
      <c r="F1665" s="11" t="s">
        <v>3331</v>
      </c>
      <c r="G1665" s="11" t="s">
        <v>3337</v>
      </c>
      <c r="H1665" s="93">
        <f t="shared" si="76"/>
        <v>3</v>
      </c>
      <c r="I1665" s="93"/>
      <c r="J1665" s="93">
        <v>0</v>
      </c>
      <c r="K1665" s="93">
        <v>0</v>
      </c>
      <c r="L1665" s="94">
        <v>73935</v>
      </c>
      <c r="M1665" s="111"/>
      <c r="N1665" s="96">
        <v>42090</v>
      </c>
      <c r="O1665" s="96">
        <v>42101</v>
      </c>
      <c r="P1665" s="87">
        <f t="shared" si="75"/>
        <v>42103</v>
      </c>
      <c r="Q1665" s="42">
        <f t="shared" si="74"/>
        <v>4</v>
      </c>
      <c r="R1665" s="11" t="s">
        <v>5278</v>
      </c>
      <c r="S1665" s="11">
        <v>6650</v>
      </c>
      <c r="T1665" s="11" t="s">
        <v>3340</v>
      </c>
      <c r="U1665" s="11" t="s">
        <v>3340</v>
      </c>
      <c r="V1665" s="11" t="s">
        <v>3340</v>
      </c>
      <c r="W1665" s="11"/>
      <c r="X1665" s="96">
        <v>42104</v>
      </c>
      <c r="Y1665" s="53" t="s">
        <v>3336</v>
      </c>
    </row>
    <row r="1666" spans="1:25">
      <c r="A1666" s="17">
        <v>1</v>
      </c>
      <c r="B1666" s="11" t="s">
        <v>1469</v>
      </c>
      <c r="C1666" s="11" t="s">
        <v>3178</v>
      </c>
      <c r="D1666" s="11">
        <v>12891509</v>
      </c>
      <c r="E1666" s="33">
        <v>5</v>
      </c>
      <c r="F1666" s="11" t="s">
        <v>3331</v>
      </c>
      <c r="G1666" s="11" t="s">
        <v>3337</v>
      </c>
      <c r="H1666" s="93">
        <f t="shared" si="76"/>
        <v>3</v>
      </c>
      <c r="I1666" s="93"/>
      <c r="J1666" s="93">
        <v>0</v>
      </c>
      <c r="K1666" s="93">
        <v>0</v>
      </c>
      <c r="L1666" s="94">
        <v>73878</v>
      </c>
      <c r="M1666" s="111"/>
      <c r="N1666" s="96">
        <v>42090</v>
      </c>
      <c r="O1666" s="96">
        <v>42095</v>
      </c>
      <c r="P1666" s="87">
        <f t="shared" si="75"/>
        <v>42097</v>
      </c>
      <c r="Q1666" s="42">
        <f t="shared" si="74"/>
        <v>8</v>
      </c>
      <c r="R1666" s="11" t="s">
        <v>5279</v>
      </c>
      <c r="S1666" s="11">
        <v>4900</v>
      </c>
      <c r="T1666" s="11" t="s">
        <v>5041</v>
      </c>
      <c r="U1666" s="11" t="s">
        <v>3377</v>
      </c>
      <c r="V1666" s="11" t="s">
        <v>3377</v>
      </c>
      <c r="W1666" s="11"/>
      <c r="X1666" s="96">
        <v>42104</v>
      </c>
      <c r="Y1666" s="53" t="s">
        <v>3336</v>
      </c>
    </row>
    <row r="1667" spans="1:25">
      <c r="A1667" s="17">
        <v>1</v>
      </c>
      <c r="B1667" s="11" t="s">
        <v>1470</v>
      </c>
      <c r="C1667" s="11" t="s">
        <v>3179</v>
      </c>
      <c r="D1667" s="11">
        <v>13232097</v>
      </c>
      <c r="E1667" s="33">
        <v>7</v>
      </c>
      <c r="F1667" s="11" t="s">
        <v>3331</v>
      </c>
      <c r="G1667" s="11" t="s">
        <v>3337</v>
      </c>
      <c r="H1667" s="93">
        <f t="shared" si="76"/>
        <v>3</v>
      </c>
      <c r="I1667" s="93"/>
      <c r="J1667" s="93">
        <v>0</v>
      </c>
      <c r="K1667" s="93">
        <v>0</v>
      </c>
      <c r="L1667" s="94">
        <v>73869</v>
      </c>
      <c r="M1667" s="111"/>
      <c r="N1667" s="96">
        <v>42124</v>
      </c>
      <c r="O1667" s="96">
        <v>42094</v>
      </c>
      <c r="P1667" s="87">
        <f t="shared" si="75"/>
        <v>42096</v>
      </c>
      <c r="Q1667" s="42">
        <f t="shared" si="74"/>
        <v>2</v>
      </c>
      <c r="R1667" s="11" t="s">
        <v>4793</v>
      </c>
      <c r="S1667" s="11">
        <v>1778</v>
      </c>
      <c r="T1667" s="11" t="s">
        <v>3528</v>
      </c>
      <c r="U1667" s="11" t="s">
        <v>3528</v>
      </c>
      <c r="V1667" s="11" t="s">
        <v>3528</v>
      </c>
      <c r="W1667" s="11"/>
      <c r="X1667" s="96">
        <v>42095</v>
      </c>
      <c r="Y1667" s="53" t="s">
        <v>3336</v>
      </c>
    </row>
    <row r="1668" spans="1:25">
      <c r="A1668" s="17">
        <v>1</v>
      </c>
      <c r="B1668" s="11" t="s">
        <v>1471</v>
      </c>
      <c r="C1668" s="11" t="s">
        <v>3180</v>
      </c>
      <c r="D1668" s="11">
        <v>1385249</v>
      </c>
      <c r="E1668" s="137">
        <v>9</v>
      </c>
      <c r="F1668" s="11" t="s">
        <v>3331</v>
      </c>
      <c r="G1668" s="11" t="s">
        <v>3337</v>
      </c>
      <c r="H1668" s="93">
        <f t="shared" si="76"/>
        <v>3</v>
      </c>
      <c r="I1668" s="93"/>
      <c r="J1668" s="93">
        <v>0</v>
      </c>
      <c r="K1668" s="93">
        <v>0</v>
      </c>
      <c r="L1668" s="94">
        <v>73878</v>
      </c>
      <c r="M1668" s="111"/>
      <c r="N1668" s="96">
        <v>42094</v>
      </c>
      <c r="O1668" s="96">
        <v>42095</v>
      </c>
      <c r="P1668" s="87">
        <f t="shared" si="75"/>
        <v>42097</v>
      </c>
      <c r="Q1668" s="42">
        <f t="shared" si="74"/>
        <v>8</v>
      </c>
      <c r="R1668" s="11" t="s">
        <v>5280</v>
      </c>
      <c r="S1668" s="11">
        <v>125</v>
      </c>
      <c r="T1668" s="11" t="s">
        <v>3484</v>
      </c>
      <c r="U1668" s="11" t="s">
        <v>3484</v>
      </c>
      <c r="V1668" s="11" t="s">
        <v>3484</v>
      </c>
      <c r="W1668" s="11"/>
      <c r="X1668" s="96">
        <v>42104</v>
      </c>
      <c r="Y1668" s="53" t="s">
        <v>3336</v>
      </c>
    </row>
    <row r="1669" spans="1:25">
      <c r="A1669" s="17">
        <v>1</v>
      </c>
      <c r="B1669" s="11" t="s">
        <v>1472</v>
      </c>
      <c r="C1669" s="11" t="s">
        <v>3181</v>
      </c>
      <c r="D1669" s="11">
        <v>16796191</v>
      </c>
      <c r="E1669" s="33">
        <v>6</v>
      </c>
      <c r="F1669" s="11" t="s">
        <v>3331</v>
      </c>
      <c r="G1669" s="11" t="s">
        <v>4894</v>
      </c>
      <c r="H1669" s="93">
        <f t="shared" si="76"/>
        <v>3</v>
      </c>
      <c r="I1669" s="93"/>
      <c r="J1669" s="93">
        <v>0</v>
      </c>
      <c r="K1669" s="93">
        <v>0</v>
      </c>
      <c r="L1669" s="94">
        <v>73888</v>
      </c>
      <c r="M1669" s="111"/>
      <c r="N1669" s="96">
        <v>42094</v>
      </c>
      <c r="O1669" s="96">
        <v>42096</v>
      </c>
      <c r="P1669" s="87">
        <f t="shared" si="75"/>
        <v>42098</v>
      </c>
      <c r="Q1669" s="42">
        <f t="shared" si="74"/>
        <v>4</v>
      </c>
      <c r="R1669" s="11" t="s">
        <v>5281</v>
      </c>
      <c r="S1669" s="11">
        <v>4</v>
      </c>
      <c r="T1669" s="11" t="s">
        <v>4826</v>
      </c>
      <c r="U1669" s="11" t="s">
        <v>4826</v>
      </c>
      <c r="V1669" s="11" t="s">
        <v>4826</v>
      </c>
      <c r="W1669" s="11"/>
      <c r="X1669" s="96">
        <v>42101</v>
      </c>
      <c r="Y1669" s="53" t="s">
        <v>3336</v>
      </c>
    </row>
    <row r="1670" spans="1:25">
      <c r="A1670" s="17">
        <v>1</v>
      </c>
      <c r="B1670" s="11" t="s">
        <v>1473</v>
      </c>
      <c r="C1670" s="11" t="s">
        <v>3176</v>
      </c>
      <c r="D1670" s="11">
        <v>15477023</v>
      </c>
      <c r="E1670" s="33">
        <v>2</v>
      </c>
      <c r="F1670" s="11" t="s">
        <v>3331</v>
      </c>
      <c r="G1670" s="11" t="s">
        <v>4894</v>
      </c>
      <c r="H1670" s="93">
        <f t="shared" si="76"/>
        <v>3</v>
      </c>
      <c r="I1670" s="93"/>
      <c r="J1670" s="93">
        <v>0</v>
      </c>
      <c r="K1670" s="93">
        <v>0</v>
      </c>
      <c r="L1670" s="94">
        <v>73878</v>
      </c>
      <c r="M1670" s="111"/>
      <c r="N1670" s="96">
        <v>42094</v>
      </c>
      <c r="O1670" s="96">
        <v>42095</v>
      </c>
      <c r="P1670" s="87">
        <f t="shared" si="75"/>
        <v>42097</v>
      </c>
      <c r="Q1670" s="42">
        <f t="shared" si="74"/>
        <v>5</v>
      </c>
      <c r="R1670" s="11" t="s">
        <v>5282</v>
      </c>
      <c r="S1670" s="11">
        <v>116</v>
      </c>
      <c r="T1670" s="11" t="s">
        <v>3399</v>
      </c>
      <c r="U1670" s="11" t="s">
        <v>5283</v>
      </c>
      <c r="V1670" s="11" t="s">
        <v>3399</v>
      </c>
      <c r="W1670" s="11"/>
      <c r="X1670" s="96">
        <v>42101</v>
      </c>
      <c r="Y1670" s="53" t="s">
        <v>3336</v>
      </c>
    </row>
    <row r="1671" spans="1:25">
      <c r="A1671" s="17">
        <v>1</v>
      </c>
      <c r="B1671" s="11" t="s">
        <v>1474</v>
      </c>
      <c r="C1671" s="11" t="s">
        <v>3182</v>
      </c>
      <c r="D1671" s="11">
        <v>14066340</v>
      </c>
      <c r="E1671" s="33">
        <v>9</v>
      </c>
      <c r="F1671" s="11" t="s">
        <v>3331</v>
      </c>
      <c r="G1671" s="11" t="s">
        <v>3332</v>
      </c>
      <c r="H1671" s="93">
        <f t="shared" si="76"/>
        <v>3</v>
      </c>
      <c r="I1671" s="93"/>
      <c r="J1671" s="93">
        <v>0</v>
      </c>
      <c r="K1671" s="93">
        <v>0</v>
      </c>
      <c r="L1671" s="94">
        <v>73878</v>
      </c>
      <c r="M1671" s="111"/>
      <c r="N1671" s="96">
        <v>42094</v>
      </c>
      <c r="O1671" s="96">
        <v>42095</v>
      </c>
      <c r="P1671" s="87">
        <f t="shared" si="75"/>
        <v>42097</v>
      </c>
      <c r="Q1671" s="42">
        <f t="shared" si="74"/>
        <v>5</v>
      </c>
      <c r="R1671" s="11" t="s">
        <v>5284</v>
      </c>
      <c r="S1671" s="11">
        <v>801</v>
      </c>
      <c r="T1671" s="11" t="s">
        <v>3431</v>
      </c>
      <c r="U1671" s="11" t="s">
        <v>3431</v>
      </c>
      <c r="V1671" s="11" t="s">
        <v>3431</v>
      </c>
      <c r="W1671" s="11"/>
      <c r="X1671" s="96">
        <v>42101</v>
      </c>
      <c r="Y1671" s="53" t="s">
        <v>3336</v>
      </c>
    </row>
    <row r="1672" spans="1:25">
      <c r="A1672" s="17">
        <v>1</v>
      </c>
      <c r="B1672" s="11" t="s">
        <v>1475</v>
      </c>
      <c r="C1672" s="11" t="s">
        <v>3183</v>
      </c>
      <c r="D1672" s="11">
        <v>13760030</v>
      </c>
      <c r="E1672" s="33">
        <v>7</v>
      </c>
      <c r="F1672" s="11" t="s">
        <v>3331</v>
      </c>
      <c r="G1672" s="11" t="s">
        <v>3332</v>
      </c>
      <c r="H1672" s="93">
        <f t="shared" si="76"/>
        <v>3</v>
      </c>
      <c r="I1672" s="93"/>
      <c r="J1672" s="93">
        <v>0</v>
      </c>
      <c r="K1672" s="93">
        <v>0</v>
      </c>
      <c r="L1672" s="94">
        <v>73878</v>
      </c>
      <c r="M1672" s="111"/>
      <c r="N1672" s="96">
        <v>42094</v>
      </c>
      <c r="O1672" s="96">
        <v>42095</v>
      </c>
      <c r="P1672" s="87">
        <f t="shared" si="75"/>
        <v>42097</v>
      </c>
      <c r="Q1672" s="42">
        <f t="shared" si="74"/>
        <v>5</v>
      </c>
      <c r="R1672" s="11" t="s">
        <v>5285</v>
      </c>
      <c r="S1672" s="11">
        <v>246</v>
      </c>
      <c r="T1672" s="11" t="s">
        <v>3400</v>
      </c>
      <c r="U1672" s="11" t="s">
        <v>3400</v>
      </c>
      <c r="V1672" s="11" t="s">
        <v>3400</v>
      </c>
      <c r="W1672" s="11"/>
      <c r="X1672" s="96">
        <v>42101</v>
      </c>
      <c r="Y1672" s="53" t="s">
        <v>3336</v>
      </c>
    </row>
    <row r="1673" spans="1:25">
      <c r="A1673" s="17">
        <v>1</v>
      </c>
      <c r="B1673" s="11" t="s">
        <v>1476</v>
      </c>
      <c r="C1673" s="11" t="s">
        <v>3184</v>
      </c>
      <c r="D1673" s="11">
        <v>15936268</v>
      </c>
      <c r="E1673" s="33" t="s">
        <v>3319</v>
      </c>
      <c r="F1673" s="11" t="s">
        <v>3331</v>
      </c>
      <c r="G1673" s="11" t="s">
        <v>3332</v>
      </c>
      <c r="H1673" s="93">
        <f t="shared" si="76"/>
        <v>3</v>
      </c>
      <c r="I1673" s="93"/>
      <c r="J1673" s="93">
        <v>0</v>
      </c>
      <c r="K1673" s="93">
        <v>0</v>
      </c>
      <c r="L1673" s="94">
        <v>73944</v>
      </c>
      <c r="M1673" s="111"/>
      <c r="N1673" s="96">
        <v>42101</v>
      </c>
      <c r="O1673" s="96">
        <v>42102</v>
      </c>
      <c r="P1673" s="87">
        <f t="shared" si="75"/>
        <v>42104</v>
      </c>
      <c r="Q1673" s="42">
        <f t="shared" si="74"/>
        <v>3</v>
      </c>
      <c r="R1673" s="11" t="s">
        <v>5286</v>
      </c>
      <c r="S1673" s="11">
        <v>5580</v>
      </c>
      <c r="T1673" s="11" t="s">
        <v>4868</v>
      </c>
      <c r="U1673" s="11" t="s">
        <v>3452</v>
      </c>
      <c r="V1673" s="11" t="s">
        <v>3452</v>
      </c>
      <c r="W1673" s="11"/>
      <c r="X1673" s="96">
        <v>42104</v>
      </c>
      <c r="Y1673" s="53" t="s">
        <v>3336</v>
      </c>
    </row>
    <row r="1674" spans="1:25">
      <c r="A1674" s="17">
        <v>1</v>
      </c>
      <c r="B1674" s="11" t="s">
        <v>1477</v>
      </c>
      <c r="C1674" s="11" t="s">
        <v>3185</v>
      </c>
      <c r="D1674" s="11">
        <v>7899964</v>
      </c>
      <c r="E1674" s="137">
        <v>0</v>
      </c>
      <c r="F1674" s="11" t="s">
        <v>3331</v>
      </c>
      <c r="G1674" s="11" t="s">
        <v>3332</v>
      </c>
      <c r="H1674" s="93">
        <f t="shared" si="76"/>
        <v>3</v>
      </c>
      <c r="I1674" s="93"/>
      <c r="J1674" s="93">
        <v>0</v>
      </c>
      <c r="K1674" s="93">
        <v>0</v>
      </c>
      <c r="L1674" s="94">
        <v>73878</v>
      </c>
      <c r="M1674" s="111"/>
      <c r="N1674" s="96">
        <v>42094</v>
      </c>
      <c r="O1674" s="96">
        <v>42095</v>
      </c>
      <c r="P1674" s="87">
        <f t="shared" si="75"/>
        <v>42097</v>
      </c>
      <c r="Q1674" s="42">
        <f t="shared" si="74"/>
        <v>5</v>
      </c>
      <c r="R1674" s="11" t="s">
        <v>5261</v>
      </c>
      <c r="S1674" s="11">
        <v>7627</v>
      </c>
      <c r="T1674" s="11" t="s">
        <v>3390</v>
      </c>
      <c r="U1674" s="11" t="s">
        <v>3390</v>
      </c>
      <c r="V1674" s="11" t="s">
        <v>3390</v>
      </c>
      <c r="W1674" s="11"/>
      <c r="X1674" s="96">
        <v>42101</v>
      </c>
      <c r="Y1674" s="53" t="s">
        <v>3336</v>
      </c>
    </row>
    <row r="1675" spans="1:25">
      <c r="A1675" s="17">
        <v>1</v>
      </c>
      <c r="B1675" s="11" t="s">
        <v>1478</v>
      </c>
      <c r="C1675" s="11" t="s">
        <v>3186</v>
      </c>
      <c r="D1675" s="11">
        <v>12032883</v>
      </c>
      <c r="E1675" s="33">
        <v>2</v>
      </c>
      <c r="F1675" s="11" t="s">
        <v>3331</v>
      </c>
      <c r="G1675" s="11" t="s">
        <v>3337</v>
      </c>
      <c r="H1675" s="93">
        <f t="shared" si="76"/>
        <v>3</v>
      </c>
      <c r="I1675" s="93"/>
      <c r="J1675" s="93">
        <v>0</v>
      </c>
      <c r="K1675" s="93">
        <v>0</v>
      </c>
      <c r="L1675" s="94">
        <v>73935</v>
      </c>
      <c r="M1675" s="111"/>
      <c r="N1675" s="96">
        <v>42095</v>
      </c>
      <c r="O1675" s="96">
        <v>42101</v>
      </c>
      <c r="P1675" s="87">
        <f t="shared" si="75"/>
        <v>42103</v>
      </c>
      <c r="Q1675" s="42">
        <f t="shared" si="74"/>
        <v>1</v>
      </c>
      <c r="R1675" s="11" t="s">
        <v>5287</v>
      </c>
      <c r="S1675" s="11">
        <v>250</v>
      </c>
      <c r="T1675" s="11" t="s">
        <v>3349</v>
      </c>
      <c r="U1675" s="11" t="s">
        <v>3334</v>
      </c>
      <c r="V1675" s="11" t="s">
        <v>3334</v>
      </c>
      <c r="W1675" s="11"/>
      <c r="X1675" s="96">
        <v>42101</v>
      </c>
      <c r="Y1675" s="53" t="s">
        <v>3336</v>
      </c>
    </row>
    <row r="1676" spans="1:25">
      <c r="A1676" s="17">
        <v>1</v>
      </c>
      <c r="B1676" s="11" t="s">
        <v>1479</v>
      </c>
      <c r="C1676" s="11" t="s">
        <v>3187</v>
      </c>
      <c r="D1676" s="11">
        <v>10874995</v>
      </c>
      <c r="E1676" s="33">
        <v>4</v>
      </c>
      <c r="F1676" s="11" t="s">
        <v>3331</v>
      </c>
      <c r="G1676" s="11" t="s">
        <v>3332</v>
      </c>
      <c r="H1676" s="93">
        <f t="shared" si="76"/>
        <v>3</v>
      </c>
      <c r="I1676" s="93"/>
      <c r="J1676" s="93">
        <v>0</v>
      </c>
      <c r="K1676" s="93">
        <v>0</v>
      </c>
      <c r="L1676" s="94">
        <v>73925</v>
      </c>
      <c r="M1676" s="111"/>
      <c r="N1676" s="96">
        <v>42095</v>
      </c>
      <c r="O1676" s="96">
        <v>42100</v>
      </c>
      <c r="P1676" s="87">
        <f t="shared" si="75"/>
        <v>42102</v>
      </c>
      <c r="Q1676" s="42">
        <f t="shared" si="74"/>
        <v>5</v>
      </c>
      <c r="R1676" s="11" t="s">
        <v>5288</v>
      </c>
      <c r="S1676" s="11">
        <v>1926</v>
      </c>
      <c r="T1676" s="11" t="s">
        <v>4868</v>
      </c>
      <c r="U1676" s="11" t="s">
        <v>3452</v>
      </c>
      <c r="V1676" s="11" t="s">
        <v>3452</v>
      </c>
      <c r="W1676" s="11"/>
      <c r="X1676" s="96">
        <v>42104</v>
      </c>
      <c r="Y1676" s="53" t="s">
        <v>3336</v>
      </c>
    </row>
    <row r="1677" spans="1:25">
      <c r="A1677" s="17">
        <v>1</v>
      </c>
      <c r="B1677" s="11" t="s">
        <v>1480</v>
      </c>
      <c r="C1677" s="11" t="s">
        <v>3188</v>
      </c>
      <c r="D1677" s="11">
        <v>11647621</v>
      </c>
      <c r="E1677" s="33">
        <v>0</v>
      </c>
      <c r="F1677" s="11" t="s">
        <v>3331</v>
      </c>
      <c r="G1677" s="11" t="s">
        <v>3332</v>
      </c>
      <c r="H1677" s="93">
        <f t="shared" si="76"/>
        <v>3</v>
      </c>
      <c r="I1677" s="93"/>
      <c r="J1677" s="93">
        <v>0</v>
      </c>
      <c r="K1677" s="93">
        <v>0</v>
      </c>
      <c r="L1677" s="94">
        <v>73935</v>
      </c>
      <c r="M1677" s="111"/>
      <c r="N1677" s="96">
        <v>42096</v>
      </c>
      <c r="O1677" s="96">
        <v>42101</v>
      </c>
      <c r="P1677" s="87">
        <f t="shared" si="75"/>
        <v>42103</v>
      </c>
      <c r="Q1677" s="42">
        <f t="shared" si="74"/>
        <v>4</v>
      </c>
      <c r="R1677" s="11" t="s">
        <v>5289</v>
      </c>
      <c r="S1677" s="11">
        <v>3688</v>
      </c>
      <c r="T1677" s="11" t="s">
        <v>3390</v>
      </c>
      <c r="U1677" s="11" t="s">
        <v>3390</v>
      </c>
      <c r="V1677" s="11" t="s">
        <v>3390</v>
      </c>
      <c r="W1677" s="11"/>
      <c r="X1677" s="96">
        <v>42104</v>
      </c>
      <c r="Y1677" s="53" t="s">
        <v>3336</v>
      </c>
    </row>
    <row r="1678" spans="1:25">
      <c r="A1678" s="17">
        <v>1</v>
      </c>
      <c r="B1678" s="11" t="s">
        <v>1481</v>
      </c>
      <c r="C1678" s="11" t="s">
        <v>3189</v>
      </c>
      <c r="D1678" s="11">
        <v>12183853</v>
      </c>
      <c r="E1678" s="137">
        <v>2</v>
      </c>
      <c r="F1678" s="11" t="s">
        <v>3331</v>
      </c>
      <c r="G1678" s="11" t="s">
        <v>3337</v>
      </c>
      <c r="H1678" s="93">
        <f t="shared" si="76"/>
        <v>3</v>
      </c>
      <c r="I1678" s="93"/>
      <c r="J1678" s="93">
        <v>0</v>
      </c>
      <c r="K1678" s="93">
        <v>0</v>
      </c>
      <c r="L1678" s="94">
        <v>73935</v>
      </c>
      <c r="M1678" s="111"/>
      <c r="N1678" s="96">
        <v>42096</v>
      </c>
      <c r="O1678" s="96">
        <v>42101</v>
      </c>
      <c r="P1678" s="87">
        <f t="shared" si="75"/>
        <v>42103</v>
      </c>
      <c r="Q1678" s="42">
        <f t="shared" si="74"/>
        <v>4</v>
      </c>
      <c r="R1678" s="11" t="s">
        <v>5290</v>
      </c>
      <c r="S1678" s="11">
        <v>3393</v>
      </c>
      <c r="T1678" s="11" t="s">
        <v>5041</v>
      </c>
      <c r="U1678" s="11" t="s">
        <v>3377</v>
      </c>
      <c r="V1678" s="11" t="s">
        <v>3377</v>
      </c>
      <c r="W1678" s="11"/>
      <c r="X1678" s="96">
        <v>42104</v>
      </c>
      <c r="Y1678" s="53" t="s">
        <v>3336</v>
      </c>
    </row>
    <row r="1679" spans="1:25">
      <c r="A1679" s="17">
        <v>1</v>
      </c>
      <c r="B1679" s="11" t="s">
        <v>1482</v>
      </c>
      <c r="C1679" s="11" t="s">
        <v>3190</v>
      </c>
      <c r="D1679" s="11">
        <v>13690189</v>
      </c>
      <c r="E1679" s="33">
        <v>3</v>
      </c>
      <c r="F1679" s="11" t="s">
        <v>3331</v>
      </c>
      <c r="G1679" s="11" t="s">
        <v>3332</v>
      </c>
      <c r="H1679" s="93">
        <f t="shared" si="76"/>
        <v>3</v>
      </c>
      <c r="I1679" s="93"/>
      <c r="J1679" s="93">
        <v>0</v>
      </c>
      <c r="K1679" s="93">
        <v>0</v>
      </c>
      <c r="L1679" s="94">
        <v>73935</v>
      </c>
      <c r="M1679" s="111"/>
      <c r="N1679" s="96">
        <v>42096</v>
      </c>
      <c r="O1679" s="96">
        <v>42101</v>
      </c>
      <c r="P1679" s="87">
        <f t="shared" si="75"/>
        <v>42103</v>
      </c>
      <c r="Q1679" s="42">
        <f t="shared" si="74"/>
        <v>4</v>
      </c>
      <c r="R1679" s="11" t="s">
        <v>5291</v>
      </c>
      <c r="S1679" s="11">
        <v>140</v>
      </c>
      <c r="T1679" s="11" t="s">
        <v>3883</v>
      </c>
      <c r="U1679" s="11" t="s">
        <v>3883</v>
      </c>
      <c r="V1679" s="11" t="s">
        <v>3883</v>
      </c>
      <c r="W1679" s="11"/>
      <c r="X1679" s="96">
        <v>42104</v>
      </c>
      <c r="Y1679" s="53" t="s">
        <v>3336</v>
      </c>
    </row>
    <row r="1680" spans="1:25">
      <c r="A1680" s="17">
        <v>1</v>
      </c>
      <c r="B1680" s="11" t="s">
        <v>1483</v>
      </c>
      <c r="C1680" s="11" t="s">
        <v>3191</v>
      </c>
      <c r="D1680" s="11">
        <v>12016004</v>
      </c>
      <c r="E1680" s="33">
        <v>4</v>
      </c>
      <c r="F1680" s="11" t="s">
        <v>3331</v>
      </c>
      <c r="G1680" s="11" t="s">
        <v>3337</v>
      </c>
      <c r="H1680" s="93">
        <f t="shared" si="76"/>
        <v>3</v>
      </c>
      <c r="I1680" s="93"/>
      <c r="J1680" s="93">
        <v>0</v>
      </c>
      <c r="K1680" s="93">
        <v>0</v>
      </c>
      <c r="L1680" s="94">
        <v>73954</v>
      </c>
      <c r="M1680" s="111"/>
      <c r="N1680" s="96">
        <v>42096</v>
      </c>
      <c r="O1680" s="96">
        <v>42103</v>
      </c>
      <c r="P1680" s="87">
        <f t="shared" si="75"/>
        <v>42105</v>
      </c>
      <c r="Q1680" s="42">
        <f t="shared" si="74"/>
        <v>4</v>
      </c>
      <c r="R1680" s="11" t="s">
        <v>5292</v>
      </c>
      <c r="S1680" s="11">
        <v>2933</v>
      </c>
      <c r="T1680" s="11" t="s">
        <v>5041</v>
      </c>
      <c r="U1680" s="11" t="s">
        <v>3377</v>
      </c>
      <c r="V1680" s="11" t="s">
        <v>3377</v>
      </c>
      <c r="W1680" s="11"/>
      <c r="X1680" s="96">
        <v>42108</v>
      </c>
      <c r="Y1680" s="53" t="s">
        <v>3336</v>
      </c>
    </row>
    <row r="1681" spans="1:25">
      <c r="A1681" s="17">
        <v>1</v>
      </c>
      <c r="B1681" s="11" t="s">
        <v>1484</v>
      </c>
      <c r="C1681" s="11" t="s">
        <v>3192</v>
      </c>
      <c r="D1681" s="11">
        <v>10552206</v>
      </c>
      <c r="E1681" s="33">
        <v>1</v>
      </c>
      <c r="F1681" s="11" t="s">
        <v>3331</v>
      </c>
      <c r="G1681" s="11" t="s">
        <v>3337</v>
      </c>
      <c r="H1681" s="93">
        <f t="shared" si="76"/>
        <v>3</v>
      </c>
      <c r="I1681" s="93"/>
      <c r="J1681" s="93">
        <v>0</v>
      </c>
      <c r="K1681" s="93">
        <v>0</v>
      </c>
      <c r="L1681" s="94"/>
      <c r="M1681" s="111"/>
      <c r="N1681" s="96">
        <v>42114</v>
      </c>
      <c r="O1681" s="96">
        <v>42117</v>
      </c>
      <c r="P1681" s="87">
        <f t="shared" si="75"/>
        <v>42119</v>
      </c>
      <c r="Q1681" s="42">
        <f t="shared" si="74"/>
        <v>-30084</v>
      </c>
      <c r="R1681" s="11" t="s">
        <v>5293</v>
      </c>
      <c r="S1681" s="11">
        <v>2900</v>
      </c>
      <c r="T1681" s="11" t="s">
        <v>4523</v>
      </c>
      <c r="U1681" s="11" t="s">
        <v>4523</v>
      </c>
      <c r="V1681" s="11" t="s">
        <v>3992</v>
      </c>
      <c r="W1681" s="11"/>
      <c r="X1681" s="96"/>
      <c r="Y1681" s="53" t="s">
        <v>3405</v>
      </c>
    </row>
    <row r="1682" spans="1:25">
      <c r="A1682" s="17">
        <v>1</v>
      </c>
      <c r="B1682" s="11" t="s">
        <v>1485</v>
      </c>
      <c r="C1682" s="11" t="s">
        <v>3192</v>
      </c>
      <c r="D1682" s="11">
        <v>10552206</v>
      </c>
      <c r="E1682" s="33">
        <v>1</v>
      </c>
      <c r="F1682" s="11" t="s">
        <v>3331</v>
      </c>
      <c r="G1682" s="11" t="s">
        <v>3337</v>
      </c>
      <c r="H1682" s="93">
        <f t="shared" si="76"/>
        <v>3</v>
      </c>
      <c r="I1682" s="93"/>
      <c r="J1682" s="93">
        <v>0</v>
      </c>
      <c r="K1682" s="93">
        <v>0</v>
      </c>
      <c r="L1682" s="94">
        <v>73944</v>
      </c>
      <c r="M1682" s="111"/>
      <c r="N1682" s="96">
        <v>42100</v>
      </c>
      <c r="O1682" s="96">
        <v>42102</v>
      </c>
      <c r="P1682" s="87">
        <f t="shared" si="75"/>
        <v>42104</v>
      </c>
      <c r="Q1682" s="42">
        <f t="shared" si="74"/>
        <v>5</v>
      </c>
      <c r="R1682" s="11" t="s">
        <v>5294</v>
      </c>
      <c r="S1682" s="11">
        <v>841</v>
      </c>
      <c r="T1682" s="11" t="s">
        <v>3751</v>
      </c>
      <c r="U1682" s="11" t="s">
        <v>3751</v>
      </c>
      <c r="V1682" s="11" t="s">
        <v>3751</v>
      </c>
      <c r="W1682" s="11"/>
      <c r="X1682" s="96">
        <v>42108</v>
      </c>
      <c r="Y1682" s="53" t="s">
        <v>3336</v>
      </c>
    </row>
    <row r="1683" spans="1:25">
      <c r="A1683" s="17">
        <v>1</v>
      </c>
      <c r="B1683" s="11" t="s">
        <v>1486</v>
      </c>
      <c r="C1683" s="11" t="s">
        <v>3192</v>
      </c>
      <c r="D1683" s="11">
        <v>10552206</v>
      </c>
      <c r="E1683" s="33">
        <v>1</v>
      </c>
      <c r="F1683" s="11" t="s">
        <v>3331</v>
      </c>
      <c r="G1683" s="11" t="s">
        <v>3337</v>
      </c>
      <c r="H1683" s="93">
        <f t="shared" si="76"/>
        <v>3</v>
      </c>
      <c r="I1683" s="93"/>
      <c r="J1683" s="93">
        <v>0</v>
      </c>
      <c r="K1683" s="93">
        <v>0</v>
      </c>
      <c r="L1683" s="94">
        <v>73944</v>
      </c>
      <c r="M1683" s="111"/>
      <c r="N1683" s="96">
        <v>42100</v>
      </c>
      <c r="O1683" s="96">
        <v>42102</v>
      </c>
      <c r="P1683" s="87">
        <f t="shared" si="75"/>
        <v>42104</v>
      </c>
      <c r="Q1683" s="42">
        <f t="shared" si="74"/>
        <v>5</v>
      </c>
      <c r="R1683" s="11" t="s">
        <v>5295</v>
      </c>
      <c r="S1683" s="11">
        <v>841</v>
      </c>
      <c r="T1683" s="11" t="s">
        <v>3751</v>
      </c>
      <c r="U1683" s="11" t="s">
        <v>3751</v>
      </c>
      <c r="V1683" s="11" t="s">
        <v>3751</v>
      </c>
      <c r="W1683" s="11"/>
      <c r="X1683" s="96">
        <v>42108</v>
      </c>
      <c r="Y1683" s="53" t="s">
        <v>3336</v>
      </c>
    </row>
    <row r="1684" spans="1:25">
      <c r="A1684" s="17">
        <v>1</v>
      </c>
      <c r="B1684" s="11" t="s">
        <v>1487</v>
      </c>
      <c r="C1684" s="11" t="s">
        <v>3192</v>
      </c>
      <c r="D1684" s="11">
        <v>10552206</v>
      </c>
      <c r="E1684" s="33">
        <v>1</v>
      </c>
      <c r="F1684" s="11" t="s">
        <v>3331</v>
      </c>
      <c r="G1684" s="11" t="s">
        <v>3337</v>
      </c>
      <c r="H1684" s="93">
        <f t="shared" si="76"/>
        <v>3</v>
      </c>
      <c r="I1684" s="93"/>
      <c r="J1684" s="93">
        <v>0</v>
      </c>
      <c r="K1684" s="93">
        <v>0</v>
      </c>
      <c r="L1684" s="94">
        <v>73935</v>
      </c>
      <c r="M1684" s="111"/>
      <c r="N1684" s="96">
        <v>42100</v>
      </c>
      <c r="O1684" s="96">
        <v>42101</v>
      </c>
      <c r="P1684" s="87">
        <f t="shared" si="75"/>
        <v>42103</v>
      </c>
      <c r="Q1684" s="42">
        <f t="shared" si="74"/>
        <v>5</v>
      </c>
      <c r="R1684" s="11" t="s">
        <v>5296</v>
      </c>
      <c r="S1684" s="11">
        <v>3896</v>
      </c>
      <c r="T1684" s="11" t="s">
        <v>3751</v>
      </c>
      <c r="U1684" s="11" t="s">
        <v>3751</v>
      </c>
      <c r="V1684" s="11" t="s">
        <v>3751</v>
      </c>
      <c r="W1684" s="11"/>
      <c r="X1684" s="96">
        <v>42107</v>
      </c>
      <c r="Y1684" s="53" t="s">
        <v>3336</v>
      </c>
    </row>
    <row r="1685" spans="1:25">
      <c r="A1685" s="17">
        <v>1</v>
      </c>
      <c r="B1685" s="11" t="s">
        <v>1488</v>
      </c>
      <c r="C1685" s="11" t="s">
        <v>3193</v>
      </c>
      <c r="D1685" s="11">
        <v>14045234</v>
      </c>
      <c r="E1685" s="33">
        <v>3</v>
      </c>
      <c r="F1685" s="11" t="s">
        <v>3331</v>
      </c>
      <c r="G1685" s="11" t="s">
        <v>3332</v>
      </c>
      <c r="H1685" s="93">
        <f t="shared" si="76"/>
        <v>3</v>
      </c>
      <c r="I1685" s="93"/>
      <c r="J1685" s="93">
        <v>0</v>
      </c>
      <c r="K1685" s="93">
        <v>0</v>
      </c>
      <c r="L1685" s="94">
        <v>73954</v>
      </c>
      <c r="M1685" s="111"/>
      <c r="N1685" s="96">
        <v>42101</v>
      </c>
      <c r="O1685" s="96">
        <v>42103</v>
      </c>
      <c r="P1685" s="87">
        <f t="shared" si="75"/>
        <v>42105</v>
      </c>
      <c r="Q1685" s="42">
        <f t="shared" si="74"/>
        <v>4</v>
      </c>
      <c r="R1685" s="11" t="s">
        <v>5297</v>
      </c>
      <c r="S1685" s="11">
        <v>9463</v>
      </c>
      <c r="T1685" s="11" t="s">
        <v>3348</v>
      </c>
      <c r="U1685" s="11" t="s">
        <v>3348</v>
      </c>
      <c r="V1685" s="11" t="s">
        <v>3348</v>
      </c>
      <c r="W1685" s="11"/>
      <c r="X1685" s="96">
        <v>42108</v>
      </c>
      <c r="Y1685" s="53" t="s">
        <v>3336</v>
      </c>
    </row>
    <row r="1686" spans="1:25">
      <c r="A1686" s="17">
        <v>1</v>
      </c>
      <c r="B1686" s="11" t="s">
        <v>1489</v>
      </c>
      <c r="C1686" s="11" t="s">
        <v>3194</v>
      </c>
      <c r="D1686" s="11">
        <v>12098033</v>
      </c>
      <c r="E1686" s="33">
        <v>5</v>
      </c>
      <c r="F1686" s="11" t="s">
        <v>3331</v>
      </c>
      <c r="G1686" s="11" t="s">
        <v>3337</v>
      </c>
      <c r="H1686" s="93">
        <f t="shared" si="76"/>
        <v>3</v>
      </c>
      <c r="I1686" s="93"/>
      <c r="J1686" s="93">
        <v>0</v>
      </c>
      <c r="K1686" s="93">
        <v>0</v>
      </c>
      <c r="L1686" s="94">
        <v>73969</v>
      </c>
      <c r="M1686" s="111"/>
      <c r="N1686" s="96">
        <v>42101</v>
      </c>
      <c r="O1686" s="96">
        <v>42104</v>
      </c>
      <c r="P1686" s="87">
        <f t="shared" si="75"/>
        <v>42106</v>
      </c>
      <c r="Q1686" s="42">
        <f t="shared" si="74"/>
        <v>3</v>
      </c>
      <c r="R1686" s="11" t="s">
        <v>5298</v>
      </c>
      <c r="S1686" s="11">
        <v>382</v>
      </c>
      <c r="T1686" s="11" t="s">
        <v>3334</v>
      </c>
      <c r="U1686" s="11" t="s">
        <v>3334</v>
      </c>
      <c r="V1686" s="11" t="s">
        <v>3334</v>
      </c>
      <c r="W1686" s="11"/>
      <c r="X1686" s="96">
        <v>42108</v>
      </c>
      <c r="Y1686" s="53" t="s">
        <v>3336</v>
      </c>
    </row>
    <row r="1687" spans="1:25">
      <c r="A1687" s="17">
        <v>1</v>
      </c>
      <c r="B1687" s="11" t="s">
        <v>1490</v>
      </c>
      <c r="C1687" s="11" t="s">
        <v>3195</v>
      </c>
      <c r="D1687" s="11">
        <v>13233805</v>
      </c>
      <c r="E1687" s="33">
        <v>1</v>
      </c>
      <c r="F1687" s="11" t="s">
        <v>3331</v>
      </c>
      <c r="G1687" s="11" t="s">
        <v>3332</v>
      </c>
      <c r="H1687" s="93">
        <f t="shared" si="76"/>
        <v>3</v>
      </c>
      <c r="I1687" s="93"/>
      <c r="J1687" s="93">
        <v>0</v>
      </c>
      <c r="K1687" s="93">
        <v>0</v>
      </c>
      <c r="L1687" s="94">
        <v>73944</v>
      </c>
      <c r="M1687" s="111"/>
      <c r="N1687" s="96">
        <v>42101</v>
      </c>
      <c r="O1687" s="96">
        <v>42102</v>
      </c>
      <c r="P1687" s="87">
        <f t="shared" ref="P1687:P1718" si="77">O1687+2</f>
        <v>42104</v>
      </c>
      <c r="Q1687" s="42">
        <f t="shared" si="74"/>
        <v>4</v>
      </c>
      <c r="R1687" s="11" t="s">
        <v>5299</v>
      </c>
      <c r="S1687" s="11">
        <v>7363</v>
      </c>
      <c r="T1687" s="11" t="s">
        <v>4868</v>
      </c>
      <c r="U1687" s="11" t="s">
        <v>3452</v>
      </c>
      <c r="V1687" s="11" t="s">
        <v>3452</v>
      </c>
      <c r="W1687" s="11"/>
      <c r="X1687" s="96">
        <v>42107</v>
      </c>
      <c r="Y1687" s="53" t="s">
        <v>3336</v>
      </c>
    </row>
    <row r="1688" spans="1:25">
      <c r="A1688" s="17">
        <v>1</v>
      </c>
      <c r="B1688" s="11" t="s">
        <v>1491</v>
      </c>
      <c r="C1688" s="11" t="s">
        <v>3196</v>
      </c>
      <c r="D1688" s="11">
        <v>14218798</v>
      </c>
      <c r="E1688" s="33">
        <v>1</v>
      </c>
      <c r="F1688" s="11" t="s">
        <v>3331</v>
      </c>
      <c r="G1688" s="11" t="s">
        <v>3332</v>
      </c>
      <c r="H1688" s="93">
        <f t="shared" si="76"/>
        <v>3</v>
      </c>
      <c r="I1688" s="93"/>
      <c r="J1688" s="93">
        <v>0</v>
      </c>
      <c r="K1688" s="93">
        <v>0</v>
      </c>
      <c r="L1688" s="94">
        <v>74028</v>
      </c>
      <c r="M1688" s="111"/>
      <c r="N1688" s="96">
        <v>42102</v>
      </c>
      <c r="O1688" s="96">
        <v>42108</v>
      </c>
      <c r="P1688" s="87">
        <f t="shared" si="77"/>
        <v>42110</v>
      </c>
      <c r="Q1688" s="42">
        <f t="shared" ref="Q1688:Q1751" si="78">NETWORKDAYS(O1688,X1688)</f>
        <v>4</v>
      </c>
      <c r="R1688" s="11" t="s">
        <v>5300</v>
      </c>
      <c r="S1688" s="11">
        <v>39</v>
      </c>
      <c r="T1688" s="11" t="s">
        <v>3400</v>
      </c>
      <c r="U1688" s="11" t="s">
        <v>3400</v>
      </c>
      <c r="V1688" s="11" t="s">
        <v>3400</v>
      </c>
      <c r="W1688" s="11"/>
      <c r="X1688" s="96">
        <v>42111</v>
      </c>
      <c r="Y1688" s="53" t="s">
        <v>3336</v>
      </c>
    </row>
    <row r="1689" spans="1:25">
      <c r="A1689" s="17">
        <v>1</v>
      </c>
      <c r="B1689" s="11" t="s">
        <v>1492</v>
      </c>
      <c r="C1689" s="11" t="s">
        <v>3197</v>
      </c>
      <c r="D1689" s="11">
        <v>15639959</v>
      </c>
      <c r="E1689" s="33">
        <v>0</v>
      </c>
      <c r="F1689" s="11" t="s">
        <v>3331</v>
      </c>
      <c r="G1689" s="11" t="s">
        <v>3332</v>
      </c>
      <c r="H1689" s="93">
        <f t="shared" si="76"/>
        <v>3</v>
      </c>
      <c r="I1689" s="93"/>
      <c r="J1689" s="93">
        <v>0</v>
      </c>
      <c r="K1689" s="93">
        <v>0</v>
      </c>
      <c r="L1689" s="94">
        <v>73954</v>
      </c>
      <c r="M1689" s="111"/>
      <c r="N1689" s="96">
        <v>42102</v>
      </c>
      <c r="O1689" s="96">
        <v>42103</v>
      </c>
      <c r="P1689" s="87">
        <f t="shared" si="77"/>
        <v>42105</v>
      </c>
      <c r="Q1689" s="42">
        <f t="shared" si="78"/>
        <v>4</v>
      </c>
      <c r="R1689" s="11" t="s">
        <v>5301</v>
      </c>
      <c r="S1689" s="11">
        <v>463</v>
      </c>
      <c r="T1689" s="11" t="s">
        <v>5302</v>
      </c>
      <c r="U1689" s="11" t="s">
        <v>3353</v>
      </c>
      <c r="V1689" s="11" t="s">
        <v>3353</v>
      </c>
      <c r="W1689" s="11"/>
      <c r="X1689" s="96">
        <v>42108</v>
      </c>
      <c r="Y1689" s="53" t="s">
        <v>3336</v>
      </c>
    </row>
    <row r="1690" spans="1:25">
      <c r="A1690" s="17">
        <v>1</v>
      </c>
      <c r="B1690" s="11" t="s">
        <v>1493</v>
      </c>
      <c r="C1690" s="11" t="s">
        <v>3198</v>
      </c>
      <c r="D1690" s="11">
        <v>13899309</v>
      </c>
      <c r="E1690" s="137">
        <v>4</v>
      </c>
      <c r="F1690" s="11" t="s">
        <v>3331</v>
      </c>
      <c r="G1690" s="11" t="s">
        <v>3337</v>
      </c>
      <c r="H1690" s="93">
        <f t="shared" si="76"/>
        <v>3</v>
      </c>
      <c r="I1690" s="93"/>
      <c r="J1690" s="93">
        <v>0</v>
      </c>
      <c r="K1690" s="93">
        <v>0</v>
      </c>
      <c r="L1690" s="94">
        <v>73954</v>
      </c>
      <c r="M1690" s="111"/>
      <c r="N1690" s="96">
        <v>42102</v>
      </c>
      <c r="O1690" s="96">
        <v>42103</v>
      </c>
      <c r="P1690" s="87">
        <f t="shared" si="77"/>
        <v>42105</v>
      </c>
      <c r="Q1690" s="42">
        <f t="shared" si="78"/>
        <v>3</v>
      </c>
      <c r="R1690" s="11" t="s">
        <v>5303</v>
      </c>
      <c r="S1690" s="11">
        <v>360</v>
      </c>
      <c r="T1690" s="11" t="s">
        <v>3334</v>
      </c>
      <c r="U1690" s="11" t="s">
        <v>3334</v>
      </c>
      <c r="V1690" s="11" t="s">
        <v>3334</v>
      </c>
      <c r="W1690" s="11"/>
      <c r="X1690" s="96">
        <v>42107</v>
      </c>
      <c r="Y1690" s="53" t="s">
        <v>3336</v>
      </c>
    </row>
    <row r="1691" spans="1:25">
      <c r="A1691" s="17">
        <v>1</v>
      </c>
      <c r="B1691" s="11" t="s">
        <v>1494</v>
      </c>
      <c r="C1691" s="11" t="s">
        <v>3199</v>
      </c>
      <c r="D1691" s="11">
        <v>16026878</v>
      </c>
      <c r="E1691" s="33">
        <v>6</v>
      </c>
      <c r="F1691" s="11" t="s">
        <v>3331</v>
      </c>
      <c r="G1691" s="11" t="s">
        <v>3337</v>
      </c>
      <c r="H1691" s="93">
        <f t="shared" si="76"/>
        <v>3</v>
      </c>
      <c r="I1691" s="93"/>
      <c r="J1691" s="93">
        <v>0</v>
      </c>
      <c r="K1691" s="93">
        <v>0</v>
      </c>
      <c r="L1691" s="94">
        <v>74013</v>
      </c>
      <c r="M1691" s="111"/>
      <c r="N1691" s="96">
        <v>42102</v>
      </c>
      <c r="O1691" s="96">
        <v>42107</v>
      </c>
      <c r="P1691" s="87">
        <f t="shared" si="77"/>
        <v>42109</v>
      </c>
      <c r="Q1691" s="42">
        <f t="shared" si="78"/>
        <v>3</v>
      </c>
      <c r="R1691" s="11" t="s">
        <v>5304</v>
      </c>
      <c r="S1691" s="11">
        <v>1478</v>
      </c>
      <c r="T1691" s="11" t="s">
        <v>3334</v>
      </c>
      <c r="U1691" s="11" t="s">
        <v>3334</v>
      </c>
      <c r="V1691" s="11" t="s">
        <v>3334</v>
      </c>
      <c r="W1691" s="11"/>
      <c r="X1691" s="96">
        <v>42109</v>
      </c>
      <c r="Y1691" s="53" t="s">
        <v>3336</v>
      </c>
    </row>
    <row r="1692" spans="1:25">
      <c r="A1692" s="17">
        <v>1</v>
      </c>
      <c r="B1692" s="11" t="s">
        <v>1495</v>
      </c>
      <c r="C1692" s="11" t="s">
        <v>3200</v>
      </c>
      <c r="D1692" s="11">
        <v>7040996</v>
      </c>
      <c r="E1692" s="137">
        <v>8</v>
      </c>
      <c r="F1692" s="11" t="s">
        <v>3331</v>
      </c>
      <c r="G1692" s="11" t="s">
        <v>3332</v>
      </c>
      <c r="H1692" s="93">
        <f t="shared" si="76"/>
        <v>3</v>
      </c>
      <c r="I1692" s="93"/>
      <c r="J1692" s="93">
        <v>0</v>
      </c>
      <c r="K1692" s="93">
        <v>0</v>
      </c>
      <c r="L1692" s="94"/>
      <c r="M1692" s="111"/>
      <c r="N1692" s="96">
        <v>42102</v>
      </c>
      <c r="O1692" s="96">
        <v>42114</v>
      </c>
      <c r="P1692" s="87">
        <f t="shared" si="77"/>
        <v>42116</v>
      </c>
      <c r="Q1692" s="42">
        <f t="shared" si="78"/>
        <v>-30081</v>
      </c>
      <c r="R1692" s="11" t="s">
        <v>5305</v>
      </c>
      <c r="S1692" s="11">
        <v>1475</v>
      </c>
      <c r="T1692" s="11" t="s">
        <v>3358</v>
      </c>
      <c r="U1692" s="11" t="s">
        <v>3358</v>
      </c>
      <c r="V1692" s="11" t="s">
        <v>3358</v>
      </c>
      <c r="W1692" s="11"/>
      <c r="X1692" s="11"/>
      <c r="Y1692" s="53" t="s">
        <v>3405</v>
      </c>
    </row>
    <row r="1693" spans="1:25">
      <c r="A1693" s="17">
        <v>1</v>
      </c>
      <c r="B1693" s="11" t="s">
        <v>1496</v>
      </c>
      <c r="C1693" s="11" t="s">
        <v>3201</v>
      </c>
      <c r="D1693" s="11">
        <v>10328507</v>
      </c>
      <c r="E1693" s="33">
        <v>0</v>
      </c>
      <c r="F1693" s="11" t="s">
        <v>3331</v>
      </c>
      <c r="G1693" s="11" t="s">
        <v>3381</v>
      </c>
      <c r="H1693" s="93">
        <f t="shared" si="76"/>
        <v>3</v>
      </c>
      <c r="I1693" s="93"/>
      <c r="J1693" s="93">
        <v>0</v>
      </c>
      <c r="K1693" s="93">
        <v>0</v>
      </c>
      <c r="L1693" s="94">
        <v>74013</v>
      </c>
      <c r="M1693" s="111"/>
      <c r="N1693" s="96">
        <v>42103</v>
      </c>
      <c r="O1693" s="96">
        <v>42107</v>
      </c>
      <c r="P1693" s="87">
        <f t="shared" si="77"/>
        <v>42109</v>
      </c>
      <c r="Q1693" s="42">
        <f t="shared" si="78"/>
        <v>3</v>
      </c>
      <c r="R1693" s="11" t="s">
        <v>5306</v>
      </c>
      <c r="S1693" s="11">
        <v>71</v>
      </c>
      <c r="T1693" s="11" t="s">
        <v>3384</v>
      </c>
      <c r="U1693" s="11" t="s">
        <v>3384</v>
      </c>
      <c r="V1693" s="11" t="s">
        <v>3384</v>
      </c>
      <c r="W1693" s="11"/>
      <c r="X1693" s="96">
        <v>42109</v>
      </c>
      <c r="Y1693" s="53" t="s">
        <v>3336</v>
      </c>
    </row>
    <row r="1694" spans="1:25">
      <c r="A1694" s="17">
        <v>1</v>
      </c>
      <c r="B1694" s="11" t="s">
        <v>1497</v>
      </c>
      <c r="C1694" s="11" t="s">
        <v>3202</v>
      </c>
      <c r="D1694" s="11">
        <v>12643669</v>
      </c>
      <c r="E1694" s="137">
        <v>6</v>
      </c>
      <c r="F1694" s="11" t="s">
        <v>3331</v>
      </c>
      <c r="G1694" s="11" t="s">
        <v>3381</v>
      </c>
      <c r="H1694" s="93">
        <f t="shared" si="76"/>
        <v>3</v>
      </c>
      <c r="I1694" s="93"/>
      <c r="J1694" s="93">
        <v>0</v>
      </c>
      <c r="K1694" s="93">
        <v>0</v>
      </c>
      <c r="L1694" s="94">
        <v>74013</v>
      </c>
      <c r="M1694" s="111"/>
      <c r="N1694" s="96">
        <v>42103</v>
      </c>
      <c r="O1694" s="96">
        <v>42107</v>
      </c>
      <c r="P1694" s="87">
        <f t="shared" si="77"/>
        <v>42109</v>
      </c>
      <c r="Q1694" s="42">
        <f t="shared" si="78"/>
        <v>3</v>
      </c>
      <c r="R1694" s="11" t="s">
        <v>5307</v>
      </c>
      <c r="S1694" s="11">
        <v>572</v>
      </c>
      <c r="T1694" s="11" t="s">
        <v>3384</v>
      </c>
      <c r="U1694" s="11" t="s">
        <v>3384</v>
      </c>
      <c r="V1694" s="11" t="s">
        <v>3384</v>
      </c>
      <c r="W1694" s="11"/>
      <c r="X1694" s="96">
        <v>42109</v>
      </c>
      <c r="Y1694" s="53" t="s">
        <v>3336</v>
      </c>
    </row>
    <row r="1695" spans="1:25">
      <c r="A1695" s="17">
        <v>1</v>
      </c>
      <c r="B1695" s="14" t="s">
        <v>1498</v>
      </c>
      <c r="C1695" s="14" t="s">
        <v>2783</v>
      </c>
      <c r="D1695" s="14">
        <v>8071175</v>
      </c>
      <c r="E1695" s="37">
        <v>1</v>
      </c>
      <c r="F1695" s="14" t="s">
        <v>3331</v>
      </c>
      <c r="G1695" s="14" t="s">
        <v>3332</v>
      </c>
      <c r="H1695" s="93">
        <f t="shared" si="76"/>
        <v>3</v>
      </c>
      <c r="I1695" s="93"/>
      <c r="J1695" s="93">
        <v>0</v>
      </c>
      <c r="K1695" s="93">
        <v>0</v>
      </c>
      <c r="L1695" s="113"/>
      <c r="M1695" s="111"/>
      <c r="N1695" s="115">
        <v>42104</v>
      </c>
      <c r="O1695" s="14"/>
      <c r="P1695" s="116">
        <f t="shared" si="77"/>
        <v>2</v>
      </c>
      <c r="Q1695" s="42">
        <f t="shared" si="78"/>
        <v>0</v>
      </c>
      <c r="R1695" s="14" t="s">
        <v>4803</v>
      </c>
      <c r="S1695" s="14">
        <v>672</v>
      </c>
      <c r="T1695" s="14" t="s">
        <v>5041</v>
      </c>
      <c r="U1695" s="14" t="s">
        <v>3377</v>
      </c>
      <c r="V1695" s="14" t="s">
        <v>3377</v>
      </c>
      <c r="W1695" s="14"/>
      <c r="X1695" s="14"/>
      <c r="Y1695" s="117" t="s">
        <v>3405</v>
      </c>
    </row>
    <row r="1696" spans="1:25">
      <c r="A1696" s="17">
        <v>1</v>
      </c>
      <c r="B1696" s="11" t="s">
        <v>1499</v>
      </c>
      <c r="C1696" s="11" t="s">
        <v>3203</v>
      </c>
      <c r="D1696" s="11">
        <v>14156206</v>
      </c>
      <c r="E1696" s="33">
        <v>1</v>
      </c>
      <c r="F1696" s="11" t="s">
        <v>3331</v>
      </c>
      <c r="G1696" s="11" t="s">
        <v>3332</v>
      </c>
      <c r="H1696" s="93">
        <f t="shared" si="76"/>
        <v>3</v>
      </c>
      <c r="I1696" s="93"/>
      <c r="J1696" s="93">
        <v>0</v>
      </c>
      <c r="K1696" s="93">
        <v>0</v>
      </c>
      <c r="L1696" s="94"/>
      <c r="M1696" s="111"/>
      <c r="N1696" s="96">
        <v>42107</v>
      </c>
      <c r="O1696" s="96">
        <v>42109</v>
      </c>
      <c r="P1696" s="87">
        <f t="shared" si="77"/>
        <v>42111</v>
      </c>
      <c r="Q1696" s="42">
        <f t="shared" si="78"/>
        <v>-30078</v>
      </c>
      <c r="R1696" s="138" t="s">
        <v>5308</v>
      </c>
      <c r="S1696" s="11">
        <v>310</v>
      </c>
      <c r="T1696" s="11" t="s">
        <v>5445</v>
      </c>
      <c r="U1696" s="11" t="s">
        <v>3555</v>
      </c>
      <c r="V1696" s="11" t="s">
        <v>5309</v>
      </c>
      <c r="W1696" s="11"/>
      <c r="X1696" s="11"/>
      <c r="Y1696" s="53" t="s">
        <v>3405</v>
      </c>
    </row>
    <row r="1697" spans="1:25">
      <c r="A1697" s="17">
        <v>1</v>
      </c>
      <c r="B1697" s="11" t="s">
        <v>1500</v>
      </c>
      <c r="C1697" s="11" t="s">
        <v>3204</v>
      </c>
      <c r="D1697" s="11">
        <v>15626823</v>
      </c>
      <c r="E1697" s="33">
        <v>7</v>
      </c>
      <c r="F1697" s="11" t="s">
        <v>3331</v>
      </c>
      <c r="G1697" s="11" t="s">
        <v>3337</v>
      </c>
      <c r="H1697" s="93">
        <f t="shared" si="76"/>
        <v>3</v>
      </c>
      <c r="I1697" s="93"/>
      <c r="J1697" s="93">
        <v>0</v>
      </c>
      <c r="K1697" s="93">
        <v>0</v>
      </c>
      <c r="L1697" s="94">
        <v>74013</v>
      </c>
      <c r="M1697" s="111"/>
      <c r="N1697" s="96">
        <v>42107</v>
      </c>
      <c r="O1697" s="96">
        <v>42107</v>
      </c>
      <c r="P1697" s="87">
        <f t="shared" si="77"/>
        <v>42109</v>
      </c>
      <c r="Q1697" s="42">
        <f t="shared" si="78"/>
        <v>7</v>
      </c>
      <c r="R1697" s="11" t="s">
        <v>5310</v>
      </c>
      <c r="S1697" s="11">
        <v>1075</v>
      </c>
      <c r="T1697" s="11" t="s">
        <v>3431</v>
      </c>
      <c r="U1697" s="11" t="s">
        <v>3431</v>
      </c>
      <c r="V1697" s="11" t="s">
        <v>3431</v>
      </c>
      <c r="W1697" s="11"/>
      <c r="X1697" s="96">
        <v>42115</v>
      </c>
      <c r="Y1697" s="53" t="s">
        <v>3336</v>
      </c>
    </row>
    <row r="1698" spans="1:25">
      <c r="A1698" s="17">
        <v>1</v>
      </c>
      <c r="B1698" s="11" t="s">
        <v>1501</v>
      </c>
      <c r="C1698" s="11" t="s">
        <v>3205</v>
      </c>
      <c r="D1698" s="11">
        <v>13474418</v>
      </c>
      <c r="E1698" s="137">
        <v>9</v>
      </c>
      <c r="F1698" s="11" t="s">
        <v>3331</v>
      </c>
      <c r="G1698" s="11" t="s">
        <v>3332</v>
      </c>
      <c r="H1698" s="93">
        <f t="shared" si="76"/>
        <v>3</v>
      </c>
      <c r="I1698" s="93"/>
      <c r="J1698" s="93">
        <v>0</v>
      </c>
      <c r="K1698" s="93">
        <v>0</v>
      </c>
      <c r="L1698" s="94">
        <v>74057</v>
      </c>
      <c r="M1698" s="111"/>
      <c r="N1698" s="96">
        <v>42108</v>
      </c>
      <c r="O1698" s="96">
        <v>42110</v>
      </c>
      <c r="P1698" s="87">
        <f t="shared" si="77"/>
        <v>42112</v>
      </c>
      <c r="Q1698" s="42">
        <f t="shared" si="78"/>
        <v>4</v>
      </c>
      <c r="R1698" s="11" t="s">
        <v>5311</v>
      </c>
      <c r="S1698" s="11">
        <v>342</v>
      </c>
      <c r="T1698" s="11" t="s">
        <v>4959</v>
      </c>
      <c r="U1698" s="11" t="s">
        <v>3561</v>
      </c>
      <c r="V1698" s="11" t="s">
        <v>3561</v>
      </c>
      <c r="W1698" s="11"/>
      <c r="X1698" s="96">
        <v>42115</v>
      </c>
      <c r="Y1698" s="53" t="s">
        <v>3336</v>
      </c>
    </row>
    <row r="1699" spans="1:25">
      <c r="A1699" s="17">
        <v>1</v>
      </c>
      <c r="B1699" s="11" t="s">
        <v>1502</v>
      </c>
      <c r="C1699" s="11" t="s">
        <v>3206</v>
      </c>
      <c r="D1699" s="11">
        <v>11662471</v>
      </c>
      <c r="E1699" s="33" t="s">
        <v>3319</v>
      </c>
      <c r="F1699" s="11" t="s">
        <v>3331</v>
      </c>
      <c r="G1699" s="11" t="s">
        <v>3381</v>
      </c>
      <c r="H1699" s="93">
        <f t="shared" si="76"/>
        <v>3</v>
      </c>
      <c r="I1699" s="93"/>
      <c r="J1699" s="93">
        <v>0</v>
      </c>
      <c r="K1699" s="93">
        <v>0</v>
      </c>
      <c r="L1699" s="94">
        <v>74057</v>
      </c>
      <c r="M1699" s="111"/>
      <c r="N1699" s="96">
        <v>42108</v>
      </c>
      <c r="O1699" s="96">
        <v>42110</v>
      </c>
      <c r="P1699" s="87">
        <f t="shared" si="77"/>
        <v>42112</v>
      </c>
      <c r="Q1699" s="42">
        <f t="shared" si="78"/>
        <v>3</v>
      </c>
      <c r="R1699" s="11" t="s">
        <v>5312</v>
      </c>
      <c r="S1699" s="11">
        <v>11</v>
      </c>
      <c r="T1699" s="11" t="s">
        <v>3920</v>
      </c>
      <c r="U1699" s="11" t="s">
        <v>3920</v>
      </c>
      <c r="V1699" s="11" t="s">
        <v>3920</v>
      </c>
      <c r="W1699" s="11"/>
      <c r="X1699" s="96">
        <v>42114</v>
      </c>
      <c r="Y1699" s="53" t="s">
        <v>3336</v>
      </c>
    </row>
    <row r="1700" spans="1:25">
      <c r="A1700" s="17">
        <v>1</v>
      </c>
      <c r="B1700" s="11" t="s">
        <v>1503</v>
      </c>
      <c r="C1700" s="11" t="s">
        <v>3207</v>
      </c>
      <c r="D1700" s="11">
        <v>23305588</v>
      </c>
      <c r="E1700" s="33">
        <v>3</v>
      </c>
      <c r="F1700" s="11" t="s">
        <v>3331</v>
      </c>
      <c r="G1700" s="11" t="s">
        <v>3337</v>
      </c>
      <c r="H1700" s="93">
        <f t="shared" si="76"/>
        <v>3</v>
      </c>
      <c r="I1700" s="93"/>
      <c r="J1700" s="93">
        <v>0</v>
      </c>
      <c r="K1700" s="93">
        <v>0</v>
      </c>
      <c r="L1700" s="94">
        <v>74042</v>
      </c>
      <c r="M1700" s="111"/>
      <c r="N1700" s="96">
        <v>42108</v>
      </c>
      <c r="O1700" s="96">
        <v>42109</v>
      </c>
      <c r="P1700" s="87">
        <f t="shared" si="77"/>
        <v>42111</v>
      </c>
      <c r="Q1700" s="42">
        <f t="shared" si="78"/>
        <v>3</v>
      </c>
      <c r="R1700" s="11" t="s">
        <v>5313</v>
      </c>
      <c r="S1700" s="11">
        <v>7000</v>
      </c>
      <c r="T1700" s="11" t="s">
        <v>4555</v>
      </c>
      <c r="U1700" s="11" t="s">
        <v>3358</v>
      </c>
      <c r="V1700" s="11" t="s">
        <v>3358</v>
      </c>
      <c r="W1700" s="11"/>
      <c r="X1700" s="96">
        <v>42111</v>
      </c>
      <c r="Y1700" s="53" t="s">
        <v>3336</v>
      </c>
    </row>
    <row r="1701" spans="1:25">
      <c r="A1701" s="17">
        <v>1</v>
      </c>
      <c r="B1701" s="11" t="s">
        <v>1504</v>
      </c>
      <c r="C1701" s="11" t="s">
        <v>3208</v>
      </c>
      <c r="D1701" s="11">
        <v>14488472</v>
      </c>
      <c r="E1701" s="33">
        <v>8</v>
      </c>
      <c r="F1701" s="11" t="s">
        <v>3331</v>
      </c>
      <c r="G1701" s="11" t="s">
        <v>3337</v>
      </c>
      <c r="H1701" s="93">
        <f t="shared" si="76"/>
        <v>3</v>
      </c>
      <c r="I1701" s="93"/>
      <c r="J1701" s="93">
        <v>0</v>
      </c>
      <c r="K1701" s="93">
        <v>0</v>
      </c>
      <c r="L1701" s="94">
        <v>74072</v>
      </c>
      <c r="M1701" s="111"/>
      <c r="N1701" s="96">
        <v>42108</v>
      </c>
      <c r="O1701" s="96">
        <v>42111</v>
      </c>
      <c r="P1701" s="87">
        <f t="shared" si="77"/>
        <v>42113</v>
      </c>
      <c r="Q1701" s="42">
        <f t="shared" si="78"/>
        <v>3</v>
      </c>
      <c r="R1701" s="11" t="s">
        <v>5314</v>
      </c>
      <c r="S1701" s="11">
        <v>1503</v>
      </c>
      <c r="T1701" s="11" t="s">
        <v>3334</v>
      </c>
      <c r="U1701" s="11" t="s">
        <v>3334</v>
      </c>
      <c r="V1701" s="11" t="s">
        <v>3334</v>
      </c>
      <c r="W1701" s="11"/>
      <c r="X1701" s="96">
        <v>42115</v>
      </c>
      <c r="Y1701" s="53" t="s">
        <v>3336</v>
      </c>
    </row>
    <row r="1702" spans="1:25">
      <c r="A1702" s="17">
        <v>1</v>
      </c>
      <c r="B1702" s="11" t="s">
        <v>1505</v>
      </c>
      <c r="C1702" s="11" t="s">
        <v>3209</v>
      </c>
      <c r="D1702" s="138">
        <v>13609632</v>
      </c>
      <c r="E1702" s="33" t="s">
        <v>3319</v>
      </c>
      <c r="F1702" s="11" t="s">
        <v>3331</v>
      </c>
      <c r="G1702" s="11" t="s">
        <v>3332</v>
      </c>
      <c r="H1702" s="93">
        <f t="shared" si="76"/>
        <v>3</v>
      </c>
      <c r="I1702" s="93"/>
      <c r="J1702" s="93">
        <v>0</v>
      </c>
      <c r="K1702" s="93">
        <v>0</v>
      </c>
      <c r="L1702" s="94"/>
      <c r="M1702" s="111"/>
      <c r="N1702" s="96">
        <v>42108</v>
      </c>
      <c r="O1702" s="11"/>
      <c r="P1702" s="87">
        <f t="shared" si="77"/>
        <v>2</v>
      </c>
      <c r="Q1702" s="42">
        <f t="shared" si="78"/>
        <v>0</v>
      </c>
      <c r="R1702" s="11" t="s">
        <v>5315</v>
      </c>
      <c r="S1702" s="11">
        <v>8101</v>
      </c>
      <c r="T1702" s="11" t="s">
        <v>3390</v>
      </c>
      <c r="U1702" s="11" t="s">
        <v>3390</v>
      </c>
      <c r="V1702" s="11" t="s">
        <v>3390</v>
      </c>
      <c r="W1702" s="11"/>
      <c r="X1702" s="11"/>
      <c r="Y1702" s="53" t="s">
        <v>5253</v>
      </c>
    </row>
    <row r="1703" spans="1:25">
      <c r="A1703" s="17">
        <v>1</v>
      </c>
      <c r="B1703" s="11" t="s">
        <v>1506</v>
      </c>
      <c r="C1703" s="11" t="s">
        <v>3210</v>
      </c>
      <c r="D1703" s="11">
        <v>6973794</v>
      </c>
      <c r="E1703" s="33">
        <v>3</v>
      </c>
      <c r="F1703" s="11" t="s">
        <v>3331</v>
      </c>
      <c r="G1703" s="11" t="s">
        <v>3332</v>
      </c>
      <c r="H1703" s="93">
        <f t="shared" si="76"/>
        <v>3</v>
      </c>
      <c r="I1703" s="93"/>
      <c r="J1703" s="93">
        <v>0</v>
      </c>
      <c r="K1703" s="93">
        <v>0</v>
      </c>
      <c r="L1703" s="94">
        <v>74072</v>
      </c>
      <c r="M1703" s="111"/>
      <c r="N1703" s="96">
        <v>42108</v>
      </c>
      <c r="O1703" s="96">
        <v>42111</v>
      </c>
      <c r="P1703" s="87">
        <f t="shared" si="77"/>
        <v>42113</v>
      </c>
      <c r="Q1703" s="42">
        <f t="shared" si="78"/>
        <v>5</v>
      </c>
      <c r="R1703" s="11" t="s">
        <v>5316</v>
      </c>
      <c r="S1703" s="11">
        <v>1725</v>
      </c>
      <c r="T1703" s="11" t="s">
        <v>3334</v>
      </c>
      <c r="U1703" s="11" t="s">
        <v>3334</v>
      </c>
      <c r="V1703" s="11" t="s">
        <v>3334</v>
      </c>
      <c r="W1703" s="11"/>
      <c r="X1703" s="96">
        <v>42117</v>
      </c>
      <c r="Y1703" s="53" t="s">
        <v>3336</v>
      </c>
    </row>
    <row r="1704" spans="1:25">
      <c r="A1704" s="17">
        <v>1</v>
      </c>
      <c r="B1704" s="11" t="s">
        <v>1507</v>
      </c>
      <c r="C1704" s="11" t="s">
        <v>3211</v>
      </c>
      <c r="D1704" s="11">
        <v>8692948</v>
      </c>
      <c r="E1704" s="137">
        <v>1</v>
      </c>
      <c r="F1704" s="11" t="s">
        <v>3331</v>
      </c>
      <c r="G1704" s="11" t="s">
        <v>3332</v>
      </c>
      <c r="H1704" s="93">
        <f t="shared" si="76"/>
        <v>3</v>
      </c>
      <c r="I1704" s="93"/>
      <c r="J1704" s="93">
        <v>0</v>
      </c>
      <c r="K1704" s="93">
        <v>0</v>
      </c>
      <c r="L1704" s="94">
        <v>74057</v>
      </c>
      <c r="M1704" s="111"/>
      <c r="N1704" s="96">
        <v>42108</v>
      </c>
      <c r="O1704" s="96">
        <v>42110</v>
      </c>
      <c r="P1704" s="87">
        <f t="shared" si="77"/>
        <v>42112</v>
      </c>
      <c r="Q1704" s="42">
        <f t="shared" si="78"/>
        <v>3</v>
      </c>
      <c r="R1704" s="138" t="s">
        <v>5317</v>
      </c>
      <c r="S1704" s="11">
        <v>5991</v>
      </c>
      <c r="T1704" s="11" t="s">
        <v>3390</v>
      </c>
      <c r="U1704" s="11" t="s">
        <v>3390</v>
      </c>
      <c r="V1704" s="11" t="s">
        <v>3390</v>
      </c>
      <c r="W1704" s="11"/>
      <c r="X1704" s="96">
        <v>42114</v>
      </c>
      <c r="Y1704" s="53" t="s">
        <v>3336</v>
      </c>
    </row>
    <row r="1705" spans="1:25">
      <c r="A1705" s="17">
        <v>1</v>
      </c>
      <c r="B1705" s="11" t="s">
        <v>1508</v>
      </c>
      <c r="C1705" s="11" t="s">
        <v>3212</v>
      </c>
      <c r="D1705" s="11">
        <v>13275313</v>
      </c>
      <c r="E1705" s="33" t="s">
        <v>3319</v>
      </c>
      <c r="F1705" s="11" t="s">
        <v>3331</v>
      </c>
      <c r="G1705" s="11" t="s">
        <v>3337</v>
      </c>
      <c r="H1705" s="93">
        <f t="shared" si="76"/>
        <v>3</v>
      </c>
      <c r="I1705" s="93"/>
      <c r="J1705" s="93">
        <v>0</v>
      </c>
      <c r="K1705" s="93">
        <v>0</v>
      </c>
      <c r="L1705" s="94">
        <v>74057</v>
      </c>
      <c r="M1705" s="111"/>
      <c r="N1705" s="96">
        <v>42108</v>
      </c>
      <c r="O1705" s="96">
        <v>42110</v>
      </c>
      <c r="P1705" s="87">
        <f t="shared" si="77"/>
        <v>42112</v>
      </c>
      <c r="Q1705" s="42">
        <f t="shared" si="78"/>
        <v>4</v>
      </c>
      <c r="R1705" s="11" t="s">
        <v>5318</v>
      </c>
      <c r="S1705" s="11">
        <v>906</v>
      </c>
      <c r="T1705" s="11" t="s">
        <v>3377</v>
      </c>
      <c r="U1705" s="11" t="s">
        <v>3377</v>
      </c>
      <c r="V1705" s="11" t="s">
        <v>3377</v>
      </c>
      <c r="W1705" s="11"/>
      <c r="X1705" s="96">
        <v>42115</v>
      </c>
      <c r="Y1705" s="53" t="s">
        <v>3336</v>
      </c>
    </row>
    <row r="1706" spans="1:25">
      <c r="A1706" s="17">
        <v>1</v>
      </c>
      <c r="B1706" s="11" t="s">
        <v>1509</v>
      </c>
      <c r="C1706" s="11" t="s">
        <v>3213</v>
      </c>
      <c r="D1706" s="11">
        <v>17654630</v>
      </c>
      <c r="E1706" s="33">
        <v>1</v>
      </c>
      <c r="F1706" s="11" t="s">
        <v>3331</v>
      </c>
      <c r="G1706" s="11" t="s">
        <v>3332</v>
      </c>
      <c r="H1706" s="93">
        <f t="shared" si="76"/>
        <v>3</v>
      </c>
      <c r="I1706" s="93"/>
      <c r="J1706" s="93">
        <v>0</v>
      </c>
      <c r="K1706" s="93">
        <v>0</v>
      </c>
      <c r="L1706" s="94"/>
      <c r="M1706" s="111"/>
      <c r="N1706" s="96">
        <v>42109</v>
      </c>
      <c r="O1706" s="96">
        <v>42114</v>
      </c>
      <c r="P1706" s="87">
        <f t="shared" si="77"/>
        <v>42116</v>
      </c>
      <c r="Q1706" s="42">
        <f t="shared" si="78"/>
        <v>2</v>
      </c>
      <c r="R1706" s="11" t="s">
        <v>5319</v>
      </c>
      <c r="S1706" s="11">
        <v>1591</v>
      </c>
      <c r="T1706" s="11" t="s">
        <v>4523</v>
      </c>
      <c r="U1706" s="11" t="s">
        <v>4523</v>
      </c>
      <c r="V1706" s="11" t="s">
        <v>3992</v>
      </c>
      <c r="W1706" s="11"/>
      <c r="X1706" s="96">
        <v>42115</v>
      </c>
      <c r="Y1706" s="53" t="s">
        <v>3336</v>
      </c>
    </row>
    <row r="1707" spans="1:25">
      <c r="A1707" s="17">
        <v>1</v>
      </c>
      <c r="B1707" s="11" t="s">
        <v>1510</v>
      </c>
      <c r="C1707" s="11" t="s">
        <v>3214</v>
      </c>
      <c r="D1707" s="11">
        <v>15959323</v>
      </c>
      <c r="E1707" s="33">
        <v>1</v>
      </c>
      <c r="F1707" s="11" t="s">
        <v>3331</v>
      </c>
      <c r="G1707" s="11" t="s">
        <v>3332</v>
      </c>
      <c r="H1707" s="93">
        <f t="shared" si="76"/>
        <v>3</v>
      </c>
      <c r="I1707" s="93"/>
      <c r="J1707" s="93">
        <v>0</v>
      </c>
      <c r="K1707" s="93">
        <v>0</v>
      </c>
      <c r="L1707" s="94">
        <v>74116</v>
      </c>
      <c r="M1707" s="111"/>
      <c r="N1707" s="96">
        <v>42110</v>
      </c>
      <c r="O1707" s="96">
        <v>42114</v>
      </c>
      <c r="P1707" s="87">
        <f t="shared" si="77"/>
        <v>42116</v>
      </c>
      <c r="Q1707" s="42">
        <f t="shared" si="78"/>
        <v>2</v>
      </c>
      <c r="R1707" s="11" t="s">
        <v>5320</v>
      </c>
      <c r="S1707" s="11">
        <v>12000</v>
      </c>
      <c r="T1707" s="11" t="s">
        <v>5242</v>
      </c>
      <c r="U1707" s="11" t="s">
        <v>5242</v>
      </c>
      <c r="V1707" s="11" t="s">
        <v>3579</v>
      </c>
      <c r="W1707" s="11"/>
      <c r="X1707" s="96">
        <v>42115</v>
      </c>
      <c r="Y1707" s="53" t="s">
        <v>3336</v>
      </c>
    </row>
    <row r="1708" spans="1:25">
      <c r="A1708" s="17">
        <v>1</v>
      </c>
      <c r="B1708" s="11" t="s">
        <v>1511</v>
      </c>
      <c r="C1708" s="11" t="s">
        <v>3215</v>
      </c>
      <c r="D1708" s="11">
        <v>14512575</v>
      </c>
      <c r="E1708" s="33">
        <v>8</v>
      </c>
      <c r="F1708" s="11" t="s">
        <v>3331</v>
      </c>
      <c r="G1708" s="11" t="s">
        <v>3332</v>
      </c>
      <c r="H1708" s="93">
        <f t="shared" si="76"/>
        <v>3</v>
      </c>
      <c r="I1708" s="93"/>
      <c r="J1708" s="93">
        <v>0</v>
      </c>
      <c r="K1708" s="93">
        <v>0</v>
      </c>
      <c r="L1708" s="94">
        <v>74116</v>
      </c>
      <c r="M1708" s="111"/>
      <c r="N1708" s="96">
        <v>42110</v>
      </c>
      <c r="O1708" s="96">
        <v>42114</v>
      </c>
      <c r="P1708" s="87">
        <f t="shared" si="77"/>
        <v>42116</v>
      </c>
      <c r="Q1708" s="42">
        <f t="shared" si="78"/>
        <v>2</v>
      </c>
      <c r="R1708" s="11" t="s">
        <v>5321</v>
      </c>
      <c r="S1708" s="11">
        <v>66</v>
      </c>
      <c r="T1708" s="11" t="s">
        <v>3384</v>
      </c>
      <c r="U1708" s="11" t="s">
        <v>3384</v>
      </c>
      <c r="V1708" s="11" t="s">
        <v>3384</v>
      </c>
      <c r="W1708" s="11"/>
      <c r="X1708" s="96">
        <v>42115</v>
      </c>
      <c r="Y1708" s="53" t="s">
        <v>3336</v>
      </c>
    </row>
    <row r="1709" spans="1:25">
      <c r="A1709" s="17">
        <v>1</v>
      </c>
      <c r="B1709" s="11" t="s">
        <v>1512</v>
      </c>
      <c r="C1709" s="11" t="s">
        <v>3216</v>
      </c>
      <c r="D1709" s="11">
        <v>8355827</v>
      </c>
      <c r="E1709" s="33" t="s">
        <v>3319</v>
      </c>
      <c r="F1709" s="11" t="s">
        <v>3331</v>
      </c>
      <c r="G1709" s="11" t="s">
        <v>3337</v>
      </c>
      <c r="H1709" s="93">
        <f t="shared" si="76"/>
        <v>3</v>
      </c>
      <c r="I1709" s="93"/>
      <c r="J1709" s="93">
        <v>0</v>
      </c>
      <c r="K1709" s="93">
        <v>0</v>
      </c>
      <c r="L1709" s="94">
        <v>74131</v>
      </c>
      <c r="M1709" s="111"/>
      <c r="N1709" s="96">
        <v>42111</v>
      </c>
      <c r="O1709" s="96">
        <v>42115</v>
      </c>
      <c r="P1709" s="87">
        <f t="shared" si="77"/>
        <v>42117</v>
      </c>
      <c r="Q1709" s="42">
        <f t="shared" si="78"/>
        <v>3</v>
      </c>
      <c r="R1709" s="11" t="s">
        <v>5322</v>
      </c>
      <c r="S1709" s="11">
        <v>2830</v>
      </c>
      <c r="T1709" s="11" t="s">
        <v>3377</v>
      </c>
      <c r="U1709" s="11" t="s">
        <v>3377</v>
      </c>
      <c r="V1709" s="11" t="s">
        <v>3377</v>
      </c>
      <c r="W1709" s="11"/>
      <c r="X1709" s="96">
        <v>42117</v>
      </c>
      <c r="Y1709" s="53" t="s">
        <v>3336</v>
      </c>
    </row>
    <row r="1710" spans="1:25">
      <c r="A1710" s="17">
        <v>1</v>
      </c>
      <c r="B1710" s="11" t="s">
        <v>1513</v>
      </c>
      <c r="C1710" s="11" t="s">
        <v>3217</v>
      </c>
      <c r="D1710" s="11">
        <v>12797493</v>
      </c>
      <c r="E1710" s="33">
        <v>4</v>
      </c>
      <c r="F1710" s="11" t="s">
        <v>3331</v>
      </c>
      <c r="G1710" s="11" t="s">
        <v>3332</v>
      </c>
      <c r="H1710" s="93">
        <f t="shared" si="76"/>
        <v>3</v>
      </c>
      <c r="I1710" s="93"/>
      <c r="J1710" s="93">
        <v>0</v>
      </c>
      <c r="K1710" s="93">
        <v>0</v>
      </c>
      <c r="L1710" s="94">
        <v>74116</v>
      </c>
      <c r="M1710" s="111"/>
      <c r="N1710" s="96">
        <v>42111</v>
      </c>
      <c r="O1710" s="96">
        <v>42114</v>
      </c>
      <c r="P1710" s="87">
        <f t="shared" si="77"/>
        <v>42116</v>
      </c>
      <c r="Q1710" s="42">
        <f t="shared" si="78"/>
        <v>4</v>
      </c>
      <c r="R1710" s="11" t="s">
        <v>5323</v>
      </c>
      <c r="S1710" s="11">
        <v>2918</v>
      </c>
      <c r="T1710" s="11" t="s">
        <v>3377</v>
      </c>
      <c r="U1710" s="11" t="s">
        <v>3377</v>
      </c>
      <c r="V1710" s="11" t="s">
        <v>3377</v>
      </c>
      <c r="W1710" s="11"/>
      <c r="X1710" s="96">
        <v>42117</v>
      </c>
      <c r="Y1710" s="53" t="s">
        <v>3336</v>
      </c>
    </row>
    <row r="1711" spans="1:25">
      <c r="A1711" s="17">
        <v>1</v>
      </c>
      <c r="B1711" s="11" t="s">
        <v>1514</v>
      </c>
      <c r="C1711" s="11" t="s">
        <v>2907</v>
      </c>
      <c r="D1711" s="11">
        <v>8265156</v>
      </c>
      <c r="E1711" s="33">
        <v>8</v>
      </c>
      <c r="F1711" s="11" t="s">
        <v>3331</v>
      </c>
      <c r="G1711" s="11" t="s">
        <v>3337</v>
      </c>
      <c r="H1711" s="93">
        <f t="shared" si="76"/>
        <v>3</v>
      </c>
      <c r="I1711" s="93"/>
      <c r="J1711" s="93">
        <v>0</v>
      </c>
      <c r="K1711" s="93">
        <v>0</v>
      </c>
      <c r="L1711" s="94">
        <v>74131</v>
      </c>
      <c r="M1711" s="111"/>
      <c r="N1711" s="96">
        <v>42111</v>
      </c>
      <c r="O1711" s="96">
        <v>42115</v>
      </c>
      <c r="P1711" s="87">
        <f t="shared" si="77"/>
        <v>42117</v>
      </c>
      <c r="Q1711" s="42">
        <f t="shared" si="78"/>
        <v>6</v>
      </c>
      <c r="R1711" s="11" t="s">
        <v>5324</v>
      </c>
      <c r="S1711" s="11">
        <v>3518</v>
      </c>
      <c r="T1711" s="11" t="s">
        <v>4523</v>
      </c>
      <c r="U1711" s="11" t="s">
        <v>4523</v>
      </c>
      <c r="V1711" s="11" t="s">
        <v>3992</v>
      </c>
      <c r="W1711" s="11"/>
      <c r="X1711" s="96">
        <v>42122</v>
      </c>
      <c r="Y1711" s="53" t="s">
        <v>3336</v>
      </c>
    </row>
    <row r="1712" spans="1:25">
      <c r="A1712" s="17">
        <v>1</v>
      </c>
      <c r="B1712" s="11" t="s">
        <v>1515</v>
      </c>
      <c r="C1712" s="11" t="s">
        <v>3218</v>
      </c>
      <c r="D1712" s="11">
        <v>10575891</v>
      </c>
      <c r="E1712" s="33" t="s">
        <v>3319</v>
      </c>
      <c r="F1712" s="11" t="s">
        <v>3331</v>
      </c>
      <c r="G1712" s="11" t="s">
        <v>3332</v>
      </c>
      <c r="H1712" s="93">
        <f t="shared" si="76"/>
        <v>3</v>
      </c>
      <c r="I1712" s="93"/>
      <c r="J1712" s="93">
        <v>0</v>
      </c>
      <c r="K1712" s="93">
        <v>0</v>
      </c>
      <c r="L1712" s="94">
        <v>74131</v>
      </c>
      <c r="M1712" s="111"/>
      <c r="N1712" s="96">
        <v>42114</v>
      </c>
      <c r="O1712" s="96">
        <v>42115</v>
      </c>
      <c r="P1712" s="87">
        <f t="shared" si="77"/>
        <v>42117</v>
      </c>
      <c r="Q1712" s="42">
        <f t="shared" si="78"/>
        <v>1</v>
      </c>
      <c r="R1712" s="11" t="s">
        <v>5325</v>
      </c>
      <c r="S1712" s="11">
        <v>2655</v>
      </c>
      <c r="T1712" s="11" t="s">
        <v>3363</v>
      </c>
      <c r="U1712" s="11" t="s">
        <v>3363</v>
      </c>
      <c r="V1712" s="11" t="s">
        <v>3363</v>
      </c>
      <c r="W1712" s="11"/>
      <c r="X1712" s="96">
        <v>42115</v>
      </c>
      <c r="Y1712" s="53" t="s">
        <v>3336</v>
      </c>
    </row>
    <row r="1713" spans="1:25">
      <c r="A1713" s="17">
        <v>1</v>
      </c>
      <c r="B1713" s="11" t="s">
        <v>1516</v>
      </c>
      <c r="C1713" s="11" t="s">
        <v>3219</v>
      </c>
      <c r="D1713" s="11">
        <v>13248968</v>
      </c>
      <c r="E1713" s="33">
        <v>8</v>
      </c>
      <c r="F1713" s="11" t="s">
        <v>3331</v>
      </c>
      <c r="G1713" s="11" t="s">
        <v>3332</v>
      </c>
      <c r="H1713" s="93">
        <f t="shared" si="76"/>
        <v>3</v>
      </c>
      <c r="I1713" s="93"/>
      <c r="J1713" s="93">
        <v>0</v>
      </c>
      <c r="K1713" s="93">
        <v>0</v>
      </c>
      <c r="L1713" s="94">
        <v>74146</v>
      </c>
      <c r="M1713" s="111"/>
      <c r="N1713" s="96">
        <v>42114</v>
      </c>
      <c r="O1713" s="96">
        <v>42116</v>
      </c>
      <c r="P1713" s="87">
        <f t="shared" si="77"/>
        <v>42118</v>
      </c>
      <c r="Q1713" s="42">
        <f t="shared" si="78"/>
        <v>3</v>
      </c>
      <c r="R1713" s="11" t="s">
        <v>5326</v>
      </c>
      <c r="S1713" s="11" t="s">
        <v>5327</v>
      </c>
      <c r="T1713" s="11" t="s">
        <v>3400</v>
      </c>
      <c r="U1713" s="11" t="s">
        <v>3400</v>
      </c>
      <c r="V1713" s="11" t="s">
        <v>3400</v>
      </c>
      <c r="W1713" s="11"/>
      <c r="X1713" s="96">
        <v>42119</v>
      </c>
      <c r="Y1713" s="53" t="s">
        <v>3336</v>
      </c>
    </row>
    <row r="1714" spans="1:25">
      <c r="A1714" s="17">
        <v>1</v>
      </c>
      <c r="B1714" s="11" t="s">
        <v>1517</v>
      </c>
      <c r="C1714" s="11" t="s">
        <v>3220</v>
      </c>
      <c r="D1714" s="138">
        <v>10337737</v>
      </c>
      <c r="E1714" s="137">
        <v>4</v>
      </c>
      <c r="F1714" s="11" t="s">
        <v>3331</v>
      </c>
      <c r="G1714" s="11" t="s">
        <v>3337</v>
      </c>
      <c r="H1714" s="93">
        <f t="shared" si="76"/>
        <v>3</v>
      </c>
      <c r="I1714" s="93"/>
      <c r="J1714" s="93">
        <v>0</v>
      </c>
      <c r="K1714" s="93">
        <v>0</v>
      </c>
      <c r="L1714" s="94">
        <v>74146</v>
      </c>
      <c r="M1714" s="111"/>
      <c r="N1714" s="96">
        <v>42114</v>
      </c>
      <c r="O1714" s="96">
        <v>42116</v>
      </c>
      <c r="P1714" s="87">
        <f t="shared" si="77"/>
        <v>42118</v>
      </c>
      <c r="Q1714" s="42">
        <f t="shared" si="78"/>
        <v>2</v>
      </c>
      <c r="R1714" s="11" t="s">
        <v>5328</v>
      </c>
      <c r="S1714" s="11">
        <v>335</v>
      </c>
      <c r="T1714" s="11" t="s">
        <v>3334</v>
      </c>
      <c r="U1714" s="11" t="s">
        <v>3334</v>
      </c>
      <c r="V1714" s="11" t="s">
        <v>3334</v>
      </c>
      <c r="W1714" s="11"/>
      <c r="X1714" s="96">
        <v>42117</v>
      </c>
      <c r="Y1714" s="53" t="s">
        <v>3336</v>
      </c>
    </row>
    <row r="1715" spans="1:25">
      <c r="A1715" s="17">
        <v>1</v>
      </c>
      <c r="B1715" s="11" t="s">
        <v>1518</v>
      </c>
      <c r="C1715" s="11" t="s">
        <v>3220</v>
      </c>
      <c r="D1715" s="138">
        <v>10337737</v>
      </c>
      <c r="E1715" s="137">
        <v>4</v>
      </c>
      <c r="F1715" s="11" t="s">
        <v>3331</v>
      </c>
      <c r="G1715" s="11" t="s">
        <v>3337</v>
      </c>
      <c r="H1715" s="93">
        <f t="shared" si="76"/>
        <v>3</v>
      </c>
      <c r="I1715" s="93"/>
      <c r="J1715" s="93">
        <v>0</v>
      </c>
      <c r="K1715" s="93">
        <v>0</v>
      </c>
      <c r="L1715" s="94">
        <v>74146</v>
      </c>
      <c r="M1715" s="111"/>
      <c r="N1715" s="96">
        <v>42114</v>
      </c>
      <c r="O1715" s="96">
        <v>42116</v>
      </c>
      <c r="P1715" s="87">
        <f t="shared" si="77"/>
        <v>42118</v>
      </c>
      <c r="Q1715" s="42">
        <f t="shared" si="78"/>
        <v>2</v>
      </c>
      <c r="R1715" s="11" t="s">
        <v>5329</v>
      </c>
      <c r="S1715" s="11">
        <v>335</v>
      </c>
      <c r="T1715" s="11" t="s">
        <v>3334</v>
      </c>
      <c r="U1715" s="11" t="s">
        <v>3334</v>
      </c>
      <c r="V1715" s="11" t="s">
        <v>3334</v>
      </c>
      <c r="W1715" s="11"/>
      <c r="X1715" s="96">
        <v>42117</v>
      </c>
      <c r="Y1715" s="53" t="s">
        <v>3336</v>
      </c>
    </row>
    <row r="1716" spans="1:25">
      <c r="A1716" s="17">
        <v>1</v>
      </c>
      <c r="B1716" s="11" t="s">
        <v>1519</v>
      </c>
      <c r="C1716" s="11" t="s">
        <v>3220</v>
      </c>
      <c r="D1716" s="138">
        <v>10337737</v>
      </c>
      <c r="E1716" s="137">
        <v>4</v>
      </c>
      <c r="F1716" s="11" t="s">
        <v>3331</v>
      </c>
      <c r="G1716" s="11" t="s">
        <v>3337</v>
      </c>
      <c r="H1716" s="93">
        <f t="shared" si="76"/>
        <v>3</v>
      </c>
      <c r="I1716" s="93"/>
      <c r="J1716" s="93">
        <v>0</v>
      </c>
      <c r="K1716" s="93">
        <v>0</v>
      </c>
      <c r="L1716" s="94">
        <v>74146</v>
      </c>
      <c r="M1716" s="111"/>
      <c r="N1716" s="96">
        <v>42114</v>
      </c>
      <c r="O1716" s="96">
        <v>42116</v>
      </c>
      <c r="P1716" s="87">
        <f t="shared" si="77"/>
        <v>42118</v>
      </c>
      <c r="Q1716" s="42">
        <f t="shared" si="78"/>
        <v>2</v>
      </c>
      <c r="R1716" s="11" t="s">
        <v>5330</v>
      </c>
      <c r="S1716" s="11">
        <v>335</v>
      </c>
      <c r="T1716" s="11" t="s">
        <v>3334</v>
      </c>
      <c r="U1716" s="11" t="s">
        <v>3334</v>
      </c>
      <c r="V1716" s="11" t="s">
        <v>3334</v>
      </c>
      <c r="W1716" s="11"/>
      <c r="X1716" s="96">
        <v>42117</v>
      </c>
      <c r="Y1716" s="53" t="s">
        <v>3336</v>
      </c>
    </row>
    <row r="1717" spans="1:25">
      <c r="A1717" s="17">
        <v>1</v>
      </c>
      <c r="B1717" s="11" t="s">
        <v>1520</v>
      </c>
      <c r="C1717" s="11" t="s">
        <v>3220</v>
      </c>
      <c r="D1717" s="138">
        <v>10337737</v>
      </c>
      <c r="E1717" s="137">
        <v>4</v>
      </c>
      <c r="F1717" s="11" t="s">
        <v>3331</v>
      </c>
      <c r="G1717" s="11" t="s">
        <v>3337</v>
      </c>
      <c r="H1717" s="93">
        <f t="shared" si="76"/>
        <v>3</v>
      </c>
      <c r="I1717" s="93"/>
      <c r="J1717" s="93">
        <v>0</v>
      </c>
      <c r="K1717" s="93">
        <v>0</v>
      </c>
      <c r="L1717" s="94">
        <v>74338</v>
      </c>
      <c r="M1717" s="111"/>
      <c r="N1717" s="96">
        <v>42114</v>
      </c>
      <c r="O1717" s="96">
        <v>42129</v>
      </c>
      <c r="P1717" s="87">
        <f t="shared" si="77"/>
        <v>42131</v>
      </c>
      <c r="Q1717" s="42">
        <f t="shared" si="78"/>
        <v>2</v>
      </c>
      <c r="R1717" s="11" t="s">
        <v>5331</v>
      </c>
      <c r="S1717" s="11">
        <v>335</v>
      </c>
      <c r="T1717" s="11" t="s">
        <v>3334</v>
      </c>
      <c r="U1717" s="11" t="s">
        <v>3334</v>
      </c>
      <c r="V1717" s="11" t="s">
        <v>3334</v>
      </c>
      <c r="W1717" s="11"/>
      <c r="X1717" s="96">
        <v>42130</v>
      </c>
      <c r="Y1717" s="53" t="s">
        <v>3336</v>
      </c>
    </row>
    <row r="1718" spans="1:25">
      <c r="A1718" s="17">
        <v>1</v>
      </c>
      <c r="B1718" s="11" t="s">
        <v>1521</v>
      </c>
      <c r="C1718" s="11" t="s">
        <v>3221</v>
      </c>
      <c r="D1718" s="11">
        <v>7870396</v>
      </c>
      <c r="E1718" s="33">
        <v>2</v>
      </c>
      <c r="F1718" s="11" t="s">
        <v>3331</v>
      </c>
      <c r="G1718" s="11" t="s">
        <v>3332</v>
      </c>
      <c r="H1718" s="93">
        <f t="shared" si="76"/>
        <v>3</v>
      </c>
      <c r="I1718" s="93"/>
      <c r="J1718" s="93">
        <v>0</v>
      </c>
      <c r="K1718" s="93">
        <v>0</v>
      </c>
      <c r="L1718" s="94">
        <v>74220</v>
      </c>
      <c r="M1718" s="111"/>
      <c r="N1718" s="96">
        <v>42115</v>
      </c>
      <c r="O1718" s="96">
        <v>42121</v>
      </c>
      <c r="P1718" s="87">
        <f t="shared" si="77"/>
        <v>42123</v>
      </c>
      <c r="Q1718" s="42">
        <f t="shared" si="78"/>
        <v>3</v>
      </c>
      <c r="R1718" s="11" t="s">
        <v>5332</v>
      </c>
      <c r="S1718" s="11">
        <v>1257</v>
      </c>
      <c r="T1718" s="11" t="s">
        <v>4523</v>
      </c>
      <c r="U1718" s="11" t="s">
        <v>4523</v>
      </c>
      <c r="V1718" s="11" t="s">
        <v>3992</v>
      </c>
      <c r="W1718" s="11"/>
      <c r="X1718" s="96">
        <v>42123</v>
      </c>
      <c r="Y1718" s="53" t="s">
        <v>3336</v>
      </c>
    </row>
    <row r="1719" spans="1:25">
      <c r="A1719" s="17">
        <v>1</v>
      </c>
      <c r="B1719" s="11" t="s">
        <v>1522</v>
      </c>
      <c r="C1719" s="11" t="s">
        <v>3222</v>
      </c>
      <c r="D1719" s="11">
        <v>9572950</v>
      </c>
      <c r="E1719" s="33">
        <v>9</v>
      </c>
      <c r="F1719" s="11" t="s">
        <v>3331</v>
      </c>
      <c r="G1719" s="11" t="s">
        <v>3332</v>
      </c>
      <c r="H1719" s="93">
        <f t="shared" si="76"/>
        <v>3</v>
      </c>
      <c r="I1719" s="93"/>
      <c r="J1719" s="93">
        <v>0</v>
      </c>
      <c r="K1719" s="93">
        <v>0</v>
      </c>
      <c r="L1719" s="94">
        <v>74220</v>
      </c>
      <c r="M1719" s="111"/>
      <c r="N1719" s="96">
        <v>42115</v>
      </c>
      <c r="O1719" s="96">
        <v>41756</v>
      </c>
      <c r="P1719" s="87">
        <f t="shared" ref="P1719:P1734" si="79">O1719+2</f>
        <v>41758</v>
      </c>
      <c r="Q1719" s="42">
        <f t="shared" si="78"/>
        <v>263</v>
      </c>
      <c r="R1719" s="11" t="s">
        <v>5333</v>
      </c>
      <c r="S1719" s="11">
        <v>5516</v>
      </c>
      <c r="T1719" s="11" t="s">
        <v>3400</v>
      </c>
      <c r="U1719" s="11" t="s">
        <v>3400</v>
      </c>
      <c r="V1719" s="11" t="s">
        <v>3400</v>
      </c>
      <c r="W1719" s="11"/>
      <c r="X1719" s="96">
        <v>42123</v>
      </c>
      <c r="Y1719" s="53" t="s">
        <v>3336</v>
      </c>
    </row>
    <row r="1720" spans="1:25">
      <c r="A1720" s="17">
        <v>1</v>
      </c>
      <c r="B1720" s="11" t="s">
        <v>1523</v>
      </c>
      <c r="C1720" s="11" t="s">
        <v>3223</v>
      </c>
      <c r="D1720" s="11">
        <v>8312763</v>
      </c>
      <c r="E1720" s="33">
        <v>5</v>
      </c>
      <c r="F1720" s="11" t="s">
        <v>3331</v>
      </c>
      <c r="G1720" s="11" t="s">
        <v>5334</v>
      </c>
      <c r="H1720" s="93">
        <f t="shared" ref="H1720:H1783" si="80">3+J1720</f>
        <v>3</v>
      </c>
      <c r="I1720" s="93"/>
      <c r="J1720" s="93">
        <v>0</v>
      </c>
      <c r="K1720" s="93">
        <v>0</v>
      </c>
      <c r="L1720" s="94">
        <v>74146</v>
      </c>
      <c r="M1720" s="111"/>
      <c r="N1720" s="96">
        <v>42115</v>
      </c>
      <c r="O1720" s="96">
        <v>42116</v>
      </c>
      <c r="P1720" s="87">
        <f t="shared" si="79"/>
        <v>42118</v>
      </c>
      <c r="Q1720" s="42">
        <f t="shared" si="78"/>
        <v>3</v>
      </c>
      <c r="R1720" s="11" t="s">
        <v>5335</v>
      </c>
      <c r="S1720" s="11">
        <v>2605</v>
      </c>
      <c r="T1720" s="11" t="s">
        <v>3883</v>
      </c>
      <c r="U1720" s="11" t="s">
        <v>3883</v>
      </c>
      <c r="V1720" s="11" t="s">
        <v>3883</v>
      </c>
      <c r="W1720" s="11"/>
      <c r="X1720" s="96">
        <v>42119</v>
      </c>
      <c r="Y1720" s="53" t="s">
        <v>3336</v>
      </c>
    </row>
    <row r="1721" spans="1:25">
      <c r="A1721" s="17">
        <v>1</v>
      </c>
      <c r="B1721" s="11" t="s">
        <v>1524</v>
      </c>
      <c r="C1721" s="11" t="s">
        <v>3224</v>
      </c>
      <c r="D1721" s="11">
        <v>12032883</v>
      </c>
      <c r="E1721" s="33">
        <v>2</v>
      </c>
      <c r="F1721" s="11" t="s">
        <v>3331</v>
      </c>
      <c r="G1721" s="11" t="s">
        <v>3337</v>
      </c>
      <c r="H1721" s="93">
        <f t="shared" si="80"/>
        <v>3</v>
      </c>
      <c r="I1721" s="93"/>
      <c r="J1721" s="93">
        <v>0</v>
      </c>
      <c r="K1721" s="93">
        <v>0</v>
      </c>
      <c r="L1721" s="94">
        <v>74190</v>
      </c>
      <c r="M1721" s="111"/>
      <c r="N1721" s="96">
        <v>42116</v>
      </c>
      <c r="O1721" s="96">
        <v>42119</v>
      </c>
      <c r="P1721" s="87">
        <f t="shared" si="79"/>
        <v>42121</v>
      </c>
      <c r="Q1721" s="42">
        <f t="shared" si="78"/>
        <v>2</v>
      </c>
      <c r="R1721" s="11" t="s">
        <v>5336</v>
      </c>
      <c r="S1721" s="11">
        <v>132</v>
      </c>
      <c r="T1721" s="11" t="s">
        <v>5337</v>
      </c>
      <c r="U1721" s="11" t="s">
        <v>5337</v>
      </c>
      <c r="V1721" s="11" t="s">
        <v>5337</v>
      </c>
      <c r="W1721" s="11"/>
      <c r="X1721" s="96">
        <v>42122</v>
      </c>
      <c r="Y1721" s="53" t="s">
        <v>3336</v>
      </c>
    </row>
    <row r="1722" spans="1:25">
      <c r="A1722" s="17">
        <v>1</v>
      </c>
      <c r="B1722" s="11" t="s">
        <v>1525</v>
      </c>
      <c r="C1722" s="11" t="s">
        <v>3225</v>
      </c>
      <c r="D1722" s="11">
        <v>12584326</v>
      </c>
      <c r="E1722" s="33">
        <v>3</v>
      </c>
      <c r="F1722" s="11" t="s">
        <v>3331</v>
      </c>
      <c r="G1722" s="11" t="s">
        <v>3332</v>
      </c>
      <c r="H1722" s="93">
        <f t="shared" si="80"/>
        <v>3</v>
      </c>
      <c r="I1722" s="93"/>
      <c r="J1722" s="93">
        <v>0</v>
      </c>
      <c r="K1722" s="93">
        <v>0</v>
      </c>
      <c r="L1722" s="94">
        <v>74161</v>
      </c>
      <c r="M1722" s="111"/>
      <c r="N1722" s="96">
        <v>42116</v>
      </c>
      <c r="O1722" s="96">
        <v>42117</v>
      </c>
      <c r="P1722" s="87">
        <f t="shared" si="79"/>
        <v>42119</v>
      </c>
      <c r="Q1722" s="42">
        <f t="shared" si="78"/>
        <v>5</v>
      </c>
      <c r="R1722" s="11" t="s">
        <v>5338</v>
      </c>
      <c r="S1722" s="11">
        <v>9184</v>
      </c>
      <c r="T1722" s="11" t="s">
        <v>4868</v>
      </c>
      <c r="U1722" s="11" t="s">
        <v>3452</v>
      </c>
      <c r="V1722" s="11" t="s">
        <v>3452</v>
      </c>
      <c r="W1722" s="11"/>
      <c r="X1722" s="96">
        <v>42123</v>
      </c>
      <c r="Y1722" s="53" t="s">
        <v>3336</v>
      </c>
    </row>
    <row r="1723" spans="1:25">
      <c r="A1723" s="17">
        <v>1</v>
      </c>
      <c r="B1723" s="11" t="s">
        <v>1526</v>
      </c>
      <c r="C1723" s="11" t="s">
        <v>3226</v>
      </c>
      <c r="D1723" s="11">
        <v>23121836</v>
      </c>
      <c r="E1723" s="33" t="s">
        <v>3319</v>
      </c>
      <c r="F1723" s="11" t="s">
        <v>3331</v>
      </c>
      <c r="G1723" s="11" t="s">
        <v>3332</v>
      </c>
      <c r="H1723" s="93">
        <f t="shared" si="80"/>
        <v>3</v>
      </c>
      <c r="I1723" s="93"/>
      <c r="J1723" s="93">
        <v>0</v>
      </c>
      <c r="K1723" s="93">
        <v>0</v>
      </c>
      <c r="L1723" s="94">
        <v>74175</v>
      </c>
      <c r="M1723" s="111"/>
      <c r="N1723" s="96">
        <v>42116</v>
      </c>
      <c r="O1723" s="96">
        <v>42118</v>
      </c>
      <c r="P1723" s="87">
        <f t="shared" si="79"/>
        <v>42120</v>
      </c>
      <c r="Q1723" s="42">
        <f t="shared" si="78"/>
        <v>4</v>
      </c>
      <c r="R1723" s="11" t="s">
        <v>5339</v>
      </c>
      <c r="S1723" s="11">
        <v>565</v>
      </c>
      <c r="T1723" s="11" t="s">
        <v>3497</v>
      </c>
      <c r="U1723" s="11" t="s">
        <v>3497</v>
      </c>
      <c r="V1723" s="11" t="s">
        <v>3497</v>
      </c>
      <c r="W1723" s="11"/>
      <c r="X1723" s="96">
        <v>42123</v>
      </c>
      <c r="Y1723" s="53" t="s">
        <v>3336</v>
      </c>
    </row>
    <row r="1724" spans="1:25">
      <c r="A1724" s="17">
        <v>1</v>
      </c>
      <c r="B1724" s="11" t="s">
        <v>1527</v>
      </c>
      <c r="C1724" s="11" t="s">
        <v>3227</v>
      </c>
      <c r="D1724" s="11">
        <v>15114713</v>
      </c>
      <c r="E1724" s="33">
        <v>5</v>
      </c>
      <c r="F1724" s="11" t="s">
        <v>3331</v>
      </c>
      <c r="G1724" s="11" t="s">
        <v>3337</v>
      </c>
      <c r="H1724" s="93">
        <f t="shared" si="80"/>
        <v>3</v>
      </c>
      <c r="I1724" s="93"/>
      <c r="J1724" s="93">
        <v>0</v>
      </c>
      <c r="K1724" s="93">
        <v>0</v>
      </c>
      <c r="L1724" s="94">
        <v>74220</v>
      </c>
      <c r="M1724" s="111"/>
      <c r="N1724" s="96">
        <v>42116</v>
      </c>
      <c r="O1724" s="96">
        <v>42121</v>
      </c>
      <c r="P1724" s="87">
        <f t="shared" si="79"/>
        <v>42123</v>
      </c>
      <c r="Q1724" s="42">
        <f t="shared" si="78"/>
        <v>4</v>
      </c>
      <c r="R1724" s="11" t="s">
        <v>5340</v>
      </c>
      <c r="S1724" s="11">
        <v>875</v>
      </c>
      <c r="T1724" s="11" t="s">
        <v>3334</v>
      </c>
      <c r="U1724" s="11" t="s">
        <v>3334</v>
      </c>
      <c r="V1724" s="11" t="s">
        <v>3334</v>
      </c>
      <c r="W1724" s="11"/>
      <c r="X1724" s="96">
        <v>42124</v>
      </c>
      <c r="Y1724" s="53" t="s">
        <v>3336</v>
      </c>
    </row>
    <row r="1725" spans="1:25">
      <c r="A1725" s="17">
        <v>1</v>
      </c>
      <c r="B1725" s="11" t="s">
        <v>1528</v>
      </c>
      <c r="C1725" s="11" t="s">
        <v>3228</v>
      </c>
      <c r="D1725" s="11">
        <v>9381426</v>
      </c>
      <c r="E1725" s="33">
        <v>6</v>
      </c>
      <c r="F1725" s="11" t="s">
        <v>3331</v>
      </c>
      <c r="G1725" s="11" t="s">
        <v>3332</v>
      </c>
      <c r="H1725" s="93">
        <f t="shared" si="80"/>
        <v>3</v>
      </c>
      <c r="I1725" s="93"/>
      <c r="J1725" s="93">
        <v>0</v>
      </c>
      <c r="K1725" s="93">
        <v>0</v>
      </c>
      <c r="L1725" s="94">
        <v>74161</v>
      </c>
      <c r="M1725" s="111"/>
      <c r="N1725" s="96">
        <v>42116</v>
      </c>
      <c r="O1725" s="96">
        <v>42117</v>
      </c>
      <c r="P1725" s="87">
        <f t="shared" si="79"/>
        <v>42119</v>
      </c>
      <c r="Q1725" s="42">
        <f t="shared" si="78"/>
        <v>5</v>
      </c>
      <c r="R1725" s="11" t="s">
        <v>5341</v>
      </c>
      <c r="S1725" s="11">
        <v>1236</v>
      </c>
      <c r="T1725" s="11" t="s">
        <v>3484</v>
      </c>
      <c r="U1725" s="11" t="s">
        <v>3484</v>
      </c>
      <c r="V1725" s="11" t="s">
        <v>3484</v>
      </c>
      <c r="W1725" s="11"/>
      <c r="X1725" s="96">
        <v>42123</v>
      </c>
      <c r="Y1725" s="53" t="s">
        <v>3336</v>
      </c>
    </row>
    <row r="1726" spans="1:25">
      <c r="A1726" s="17">
        <v>1</v>
      </c>
      <c r="B1726" s="11" t="s">
        <v>1529</v>
      </c>
      <c r="C1726" s="11" t="s">
        <v>3229</v>
      </c>
      <c r="D1726" s="11">
        <v>11491746</v>
      </c>
      <c r="E1726" s="33" t="s">
        <v>3319</v>
      </c>
      <c r="F1726" s="11" t="s">
        <v>3331</v>
      </c>
      <c r="G1726" s="11" t="s">
        <v>3332</v>
      </c>
      <c r="H1726" s="93">
        <f t="shared" si="80"/>
        <v>3</v>
      </c>
      <c r="I1726" s="93"/>
      <c r="J1726" s="93">
        <v>0</v>
      </c>
      <c r="K1726" s="93">
        <v>0</v>
      </c>
      <c r="L1726" s="94">
        <v>74161</v>
      </c>
      <c r="M1726" s="111"/>
      <c r="N1726" s="96">
        <v>42117</v>
      </c>
      <c r="O1726" s="96">
        <v>42117</v>
      </c>
      <c r="P1726" s="87">
        <f t="shared" si="79"/>
        <v>42119</v>
      </c>
      <c r="Q1726" s="42">
        <f t="shared" si="78"/>
        <v>5</v>
      </c>
      <c r="R1726" s="11" t="s">
        <v>5342</v>
      </c>
      <c r="S1726" s="11">
        <v>26</v>
      </c>
      <c r="T1726" s="11" t="s">
        <v>5242</v>
      </c>
      <c r="U1726" s="11" t="s">
        <v>5242</v>
      </c>
      <c r="V1726" s="11" t="s">
        <v>3579</v>
      </c>
      <c r="W1726" s="11"/>
      <c r="X1726" s="96">
        <v>42123</v>
      </c>
      <c r="Y1726" s="53" t="s">
        <v>3336</v>
      </c>
    </row>
    <row r="1727" spans="1:25">
      <c r="A1727" s="17">
        <v>1</v>
      </c>
      <c r="B1727" s="11" t="s">
        <v>1530</v>
      </c>
      <c r="C1727" s="11" t="s">
        <v>3230</v>
      </c>
      <c r="D1727" s="11">
        <v>13242549</v>
      </c>
      <c r="E1727" s="33">
        <v>3</v>
      </c>
      <c r="F1727" s="11" t="s">
        <v>3331</v>
      </c>
      <c r="G1727" s="11" t="s">
        <v>3332</v>
      </c>
      <c r="H1727" s="93">
        <f t="shared" si="80"/>
        <v>3</v>
      </c>
      <c r="I1727" s="93"/>
      <c r="J1727" s="93">
        <v>0</v>
      </c>
      <c r="K1727" s="93">
        <v>0</v>
      </c>
      <c r="L1727" s="94">
        <v>74175</v>
      </c>
      <c r="M1727" s="111"/>
      <c r="N1727" s="96">
        <v>42117</v>
      </c>
      <c r="O1727" s="96">
        <v>42118</v>
      </c>
      <c r="P1727" s="87">
        <f t="shared" si="79"/>
        <v>42120</v>
      </c>
      <c r="Q1727" s="42">
        <f t="shared" si="78"/>
        <v>2</v>
      </c>
      <c r="R1727" s="11" t="s">
        <v>5343</v>
      </c>
      <c r="S1727" s="11">
        <v>190</v>
      </c>
      <c r="T1727" s="11" t="s">
        <v>3497</v>
      </c>
      <c r="U1727" s="11" t="s">
        <v>3497</v>
      </c>
      <c r="V1727" s="11" t="s">
        <v>3497</v>
      </c>
      <c r="W1727" s="11"/>
      <c r="X1727" s="96">
        <v>42121</v>
      </c>
      <c r="Y1727" s="53" t="s">
        <v>3336</v>
      </c>
    </row>
    <row r="1728" spans="1:25">
      <c r="A1728" s="17">
        <v>1</v>
      </c>
      <c r="B1728" s="11" t="s">
        <v>1531</v>
      </c>
      <c r="C1728" s="11" t="s">
        <v>3231</v>
      </c>
      <c r="D1728" s="11">
        <v>13846427</v>
      </c>
      <c r="E1728" s="33" t="s">
        <v>3319</v>
      </c>
      <c r="F1728" s="11" t="s">
        <v>3331</v>
      </c>
      <c r="G1728" s="94" t="s">
        <v>3337</v>
      </c>
      <c r="H1728" s="93">
        <f t="shared" si="80"/>
        <v>3</v>
      </c>
      <c r="I1728" s="93"/>
      <c r="J1728" s="93">
        <v>0</v>
      </c>
      <c r="K1728" s="93">
        <v>0</v>
      </c>
      <c r="L1728" s="94">
        <v>74175</v>
      </c>
      <c r="M1728" s="121"/>
      <c r="N1728" s="96">
        <v>42117</v>
      </c>
      <c r="O1728" s="96">
        <v>42118</v>
      </c>
      <c r="P1728" s="87">
        <f t="shared" si="79"/>
        <v>42120</v>
      </c>
      <c r="Q1728" s="42">
        <f t="shared" si="78"/>
        <v>5</v>
      </c>
      <c r="R1728" s="11" t="s">
        <v>5344</v>
      </c>
      <c r="S1728" s="11">
        <v>7640</v>
      </c>
      <c r="T1728" s="53" t="s">
        <v>3358</v>
      </c>
      <c r="U1728" s="11" t="s">
        <v>3358</v>
      </c>
      <c r="V1728" s="11" t="s">
        <v>3358</v>
      </c>
      <c r="W1728" s="11"/>
      <c r="X1728" s="96">
        <v>42124</v>
      </c>
      <c r="Y1728" s="53" t="s">
        <v>3336</v>
      </c>
    </row>
    <row r="1729" spans="1:25">
      <c r="A1729" s="17">
        <v>1</v>
      </c>
      <c r="B1729" s="11" t="s">
        <v>1532</v>
      </c>
      <c r="C1729" s="11" t="s">
        <v>3232</v>
      </c>
      <c r="D1729" s="11">
        <v>9766705</v>
      </c>
      <c r="E1729" s="11">
        <v>5</v>
      </c>
      <c r="F1729" s="11" t="s">
        <v>3331</v>
      </c>
      <c r="G1729" s="94" t="s">
        <v>3332</v>
      </c>
      <c r="H1729" s="93">
        <f t="shared" si="80"/>
        <v>3</v>
      </c>
      <c r="I1729" s="93"/>
      <c r="J1729" s="93">
        <v>0</v>
      </c>
      <c r="K1729" s="93">
        <v>0</v>
      </c>
      <c r="L1729" s="94">
        <v>74220</v>
      </c>
      <c r="M1729" s="121"/>
      <c r="N1729" s="96">
        <v>42117</v>
      </c>
      <c r="O1729" s="96">
        <v>42121</v>
      </c>
      <c r="P1729" s="87">
        <f t="shared" si="79"/>
        <v>42123</v>
      </c>
      <c r="Q1729" s="42">
        <f t="shared" si="78"/>
        <v>5</v>
      </c>
      <c r="R1729" s="11" t="s">
        <v>5345</v>
      </c>
      <c r="S1729" s="11">
        <v>9424</v>
      </c>
      <c r="T1729" s="53" t="s">
        <v>5255</v>
      </c>
      <c r="U1729" s="11" t="s">
        <v>3605</v>
      </c>
      <c r="V1729" s="11" t="s">
        <v>3605</v>
      </c>
      <c r="W1729" s="11"/>
      <c r="X1729" s="96">
        <v>42125</v>
      </c>
      <c r="Y1729" s="53" t="s">
        <v>3336</v>
      </c>
    </row>
    <row r="1730" spans="1:25">
      <c r="A1730" s="17">
        <v>1</v>
      </c>
      <c r="B1730" s="11" t="s">
        <v>1533</v>
      </c>
      <c r="C1730" s="11" t="s">
        <v>3233</v>
      </c>
      <c r="D1730" s="11">
        <v>13852045</v>
      </c>
      <c r="E1730" s="11">
        <v>5</v>
      </c>
      <c r="F1730" s="11" t="s">
        <v>3331</v>
      </c>
      <c r="G1730" s="94" t="s">
        <v>3337</v>
      </c>
      <c r="H1730" s="93">
        <f t="shared" si="80"/>
        <v>3</v>
      </c>
      <c r="I1730" s="93"/>
      <c r="J1730" s="93">
        <v>0</v>
      </c>
      <c r="K1730" s="93">
        <v>0</v>
      </c>
      <c r="L1730" s="94">
        <v>74235</v>
      </c>
      <c r="M1730" s="121"/>
      <c r="N1730" s="96">
        <v>42852</v>
      </c>
      <c r="O1730" s="96">
        <v>42122</v>
      </c>
      <c r="P1730" s="87">
        <f t="shared" si="79"/>
        <v>42124</v>
      </c>
      <c r="Q1730" s="42">
        <f t="shared" si="78"/>
        <v>5</v>
      </c>
      <c r="R1730" s="11" t="s">
        <v>5346</v>
      </c>
      <c r="S1730" s="11">
        <v>1010</v>
      </c>
      <c r="T1730" s="53" t="s">
        <v>3340</v>
      </c>
      <c r="U1730" s="11" t="s">
        <v>3340</v>
      </c>
      <c r="V1730" s="11" t="s">
        <v>3340</v>
      </c>
      <c r="W1730" s="11"/>
      <c r="X1730" s="96">
        <v>42128</v>
      </c>
      <c r="Y1730" s="53" t="s">
        <v>3336</v>
      </c>
    </row>
    <row r="1731" spans="1:25">
      <c r="A1731" s="17">
        <v>1</v>
      </c>
      <c r="B1731" s="11" t="s">
        <v>1534</v>
      </c>
      <c r="C1731" s="11" t="s">
        <v>3234</v>
      </c>
      <c r="D1731" s="11">
        <v>15364561</v>
      </c>
      <c r="E1731" s="11">
        <v>2</v>
      </c>
      <c r="F1731" s="11" t="s">
        <v>3331</v>
      </c>
      <c r="G1731" s="94" t="s">
        <v>3337</v>
      </c>
      <c r="H1731" s="93">
        <f t="shared" si="80"/>
        <v>3</v>
      </c>
      <c r="I1731" s="93"/>
      <c r="J1731" s="93">
        <v>0</v>
      </c>
      <c r="K1731" s="93">
        <v>0</v>
      </c>
      <c r="L1731" s="94">
        <v>74235</v>
      </c>
      <c r="M1731" s="121"/>
      <c r="N1731" s="96">
        <v>42121</v>
      </c>
      <c r="O1731" s="96">
        <v>42122</v>
      </c>
      <c r="P1731" s="87">
        <f t="shared" si="79"/>
        <v>42124</v>
      </c>
      <c r="Q1731" s="42">
        <f t="shared" si="78"/>
        <v>5</v>
      </c>
      <c r="R1731" s="11" t="s">
        <v>5347</v>
      </c>
      <c r="S1731" s="11">
        <v>4364</v>
      </c>
      <c r="T1731" s="53" t="s">
        <v>3396</v>
      </c>
      <c r="U1731" s="11" t="s">
        <v>3396</v>
      </c>
      <c r="V1731" s="11" t="s">
        <v>3396</v>
      </c>
      <c r="W1731" s="11"/>
      <c r="X1731" s="96">
        <v>42128</v>
      </c>
      <c r="Y1731" s="53" t="s">
        <v>3336</v>
      </c>
    </row>
    <row r="1732" spans="1:25">
      <c r="A1732" s="17">
        <v>1</v>
      </c>
      <c r="B1732" s="11" t="s">
        <v>1535</v>
      </c>
      <c r="C1732" s="11" t="s">
        <v>3235</v>
      </c>
      <c r="D1732" s="11">
        <v>13604968</v>
      </c>
      <c r="E1732" s="11">
        <v>2</v>
      </c>
      <c r="F1732" s="11" t="s">
        <v>3331</v>
      </c>
      <c r="G1732" s="94" t="s">
        <v>3337</v>
      </c>
      <c r="H1732" s="93">
        <f t="shared" si="80"/>
        <v>3</v>
      </c>
      <c r="I1732" s="93"/>
      <c r="J1732" s="93">
        <v>0</v>
      </c>
      <c r="K1732" s="93">
        <v>0</v>
      </c>
      <c r="L1732" s="94">
        <v>74235</v>
      </c>
      <c r="M1732" s="121"/>
      <c r="N1732" s="96">
        <v>42121</v>
      </c>
      <c r="O1732" s="96">
        <v>42122</v>
      </c>
      <c r="P1732" s="87">
        <f t="shared" si="79"/>
        <v>42124</v>
      </c>
      <c r="Q1732" s="42">
        <f t="shared" si="78"/>
        <v>4</v>
      </c>
      <c r="R1732" s="11" t="s">
        <v>4196</v>
      </c>
      <c r="S1732" s="11">
        <v>868</v>
      </c>
      <c r="T1732" s="53" t="s">
        <v>3400</v>
      </c>
      <c r="U1732" s="11" t="s">
        <v>3400</v>
      </c>
      <c r="V1732" s="11" t="s">
        <v>3400</v>
      </c>
      <c r="W1732" s="11"/>
      <c r="X1732" s="96">
        <v>42125</v>
      </c>
      <c r="Y1732" s="53" t="s">
        <v>3336</v>
      </c>
    </row>
    <row r="1733" spans="1:25">
      <c r="A1733" s="17">
        <v>1</v>
      </c>
      <c r="B1733" s="11" t="s">
        <v>1536</v>
      </c>
      <c r="C1733" s="11" t="s">
        <v>3236</v>
      </c>
      <c r="D1733" s="11">
        <v>10357562</v>
      </c>
      <c r="E1733" s="33">
        <v>1</v>
      </c>
      <c r="F1733" s="11" t="s">
        <v>3331</v>
      </c>
      <c r="G1733" s="11" t="s">
        <v>3332</v>
      </c>
      <c r="H1733" s="93">
        <f t="shared" si="80"/>
        <v>3</v>
      </c>
      <c r="I1733" s="93"/>
      <c r="J1733" s="93">
        <v>0</v>
      </c>
      <c r="K1733" s="93">
        <v>0</v>
      </c>
      <c r="L1733" s="94">
        <v>74235</v>
      </c>
      <c r="M1733" s="121"/>
      <c r="N1733" s="96">
        <v>42121</v>
      </c>
      <c r="O1733" s="96">
        <v>42122</v>
      </c>
      <c r="P1733" s="87">
        <f t="shared" si="79"/>
        <v>42124</v>
      </c>
      <c r="Q1733" s="42">
        <f t="shared" si="78"/>
        <v>2</v>
      </c>
      <c r="R1733" s="11" t="s">
        <v>5348</v>
      </c>
      <c r="S1733" s="11">
        <v>4270</v>
      </c>
      <c r="T1733" s="11" t="s">
        <v>3363</v>
      </c>
      <c r="U1733" s="11" t="s">
        <v>3363</v>
      </c>
      <c r="V1733" s="11" t="s">
        <v>3363</v>
      </c>
      <c r="W1733" s="11"/>
      <c r="X1733" s="96">
        <v>42123</v>
      </c>
      <c r="Y1733" s="53" t="s">
        <v>3336</v>
      </c>
    </row>
    <row r="1734" spans="1:25">
      <c r="A1734" s="17">
        <v>1</v>
      </c>
      <c r="B1734" s="11" t="s">
        <v>1537</v>
      </c>
      <c r="C1734" s="11" t="s">
        <v>3237</v>
      </c>
      <c r="D1734" s="11">
        <v>10289094</v>
      </c>
      <c r="E1734" s="33">
        <v>9</v>
      </c>
      <c r="F1734" s="11" t="s">
        <v>3331</v>
      </c>
      <c r="G1734" s="11" t="s">
        <v>3332</v>
      </c>
      <c r="H1734" s="93">
        <f t="shared" si="80"/>
        <v>3</v>
      </c>
      <c r="I1734" s="93"/>
      <c r="J1734" s="93">
        <v>0</v>
      </c>
      <c r="K1734" s="93">
        <v>0</v>
      </c>
      <c r="L1734" s="94">
        <v>74235</v>
      </c>
      <c r="M1734" s="121"/>
      <c r="N1734" s="96">
        <v>42121</v>
      </c>
      <c r="O1734" s="96">
        <v>42122</v>
      </c>
      <c r="P1734" s="87">
        <f t="shared" si="79"/>
        <v>42124</v>
      </c>
      <c r="Q1734" s="42">
        <f t="shared" si="78"/>
        <v>2</v>
      </c>
      <c r="R1734" s="11" t="s">
        <v>5349</v>
      </c>
      <c r="S1734" s="11">
        <v>10157</v>
      </c>
      <c r="T1734" s="11" t="s">
        <v>3333</v>
      </c>
      <c r="U1734" s="11" t="s">
        <v>3333</v>
      </c>
      <c r="V1734" s="11" t="s">
        <v>3333</v>
      </c>
      <c r="W1734" s="11"/>
      <c r="X1734" s="96">
        <v>42123</v>
      </c>
      <c r="Y1734" s="53" t="s">
        <v>3336</v>
      </c>
    </row>
    <row r="1735" spans="1:25">
      <c r="A1735" s="17">
        <v>1</v>
      </c>
      <c r="B1735" s="15" t="s">
        <v>1538</v>
      </c>
      <c r="C1735" s="15" t="s">
        <v>3238</v>
      </c>
      <c r="D1735" s="15">
        <v>23121836</v>
      </c>
      <c r="E1735" s="40" t="s">
        <v>3319</v>
      </c>
      <c r="F1735" s="15" t="s">
        <v>3331</v>
      </c>
      <c r="G1735" s="15" t="s">
        <v>3332</v>
      </c>
      <c r="H1735" s="122">
        <f t="shared" si="80"/>
        <v>3</v>
      </c>
      <c r="I1735" s="122"/>
      <c r="J1735" s="122">
        <v>0</v>
      </c>
      <c r="K1735" s="122">
        <v>0</v>
      </c>
      <c r="L1735" s="123"/>
      <c r="M1735" s="124"/>
      <c r="N1735" s="125">
        <v>42121</v>
      </c>
      <c r="O1735" s="15"/>
      <c r="P1735" s="15"/>
      <c r="Q1735" s="42">
        <f t="shared" si="78"/>
        <v>0</v>
      </c>
      <c r="R1735" s="15" t="s">
        <v>5350</v>
      </c>
      <c r="S1735" s="15">
        <v>565</v>
      </c>
      <c r="T1735" s="15" t="s">
        <v>3497</v>
      </c>
      <c r="U1735" s="15" t="s">
        <v>3497</v>
      </c>
      <c r="V1735" s="15" t="s">
        <v>3497</v>
      </c>
      <c r="W1735" s="15"/>
      <c r="X1735" s="125"/>
      <c r="Y1735" s="126" t="s">
        <v>3405</v>
      </c>
    </row>
    <row r="1736" spans="1:25">
      <c r="A1736" s="17">
        <v>1</v>
      </c>
      <c r="B1736" s="11" t="s">
        <v>1539</v>
      </c>
      <c r="C1736" s="11" t="s">
        <v>3239</v>
      </c>
      <c r="D1736" s="11">
        <v>11840232</v>
      </c>
      <c r="E1736" s="33">
        <v>4</v>
      </c>
      <c r="F1736" s="11" t="s">
        <v>3331</v>
      </c>
      <c r="G1736" s="11" t="s">
        <v>3332</v>
      </c>
      <c r="H1736" s="93">
        <f t="shared" si="80"/>
        <v>3</v>
      </c>
      <c r="I1736" s="93"/>
      <c r="J1736" s="93">
        <v>0</v>
      </c>
      <c r="K1736" s="93">
        <v>0</v>
      </c>
      <c r="L1736" s="94">
        <v>74235</v>
      </c>
      <c r="M1736" s="124"/>
      <c r="N1736" s="96">
        <v>42121</v>
      </c>
      <c r="O1736" s="96">
        <v>42122</v>
      </c>
      <c r="P1736" s="96">
        <v>42124</v>
      </c>
      <c r="Q1736" s="42">
        <f t="shared" si="78"/>
        <v>3</v>
      </c>
      <c r="R1736" s="11" t="s">
        <v>5351</v>
      </c>
      <c r="S1736" s="11">
        <v>3020</v>
      </c>
      <c r="T1736" s="11" t="s">
        <v>4679</v>
      </c>
      <c r="U1736" s="11" t="s">
        <v>3365</v>
      </c>
      <c r="V1736" s="11" t="s">
        <v>3365</v>
      </c>
      <c r="W1736" s="11"/>
      <c r="X1736" s="96">
        <v>42124</v>
      </c>
      <c r="Y1736" s="53" t="s">
        <v>3336</v>
      </c>
    </row>
    <row r="1737" spans="1:25">
      <c r="A1737" s="17">
        <v>1</v>
      </c>
      <c r="B1737" s="11" t="s">
        <v>1540</v>
      </c>
      <c r="C1737" s="11" t="s">
        <v>3240</v>
      </c>
      <c r="D1737" s="11">
        <v>77947900</v>
      </c>
      <c r="E1737" s="33">
        <v>5</v>
      </c>
      <c r="F1737" s="11" t="s">
        <v>3331</v>
      </c>
      <c r="G1737" s="11" t="s">
        <v>3332</v>
      </c>
      <c r="H1737" s="93">
        <f t="shared" si="80"/>
        <v>3</v>
      </c>
      <c r="I1737" s="93"/>
      <c r="J1737" s="93">
        <v>0</v>
      </c>
      <c r="K1737" s="93">
        <v>0</v>
      </c>
      <c r="L1737" s="94">
        <v>74250</v>
      </c>
      <c r="M1737" s="124"/>
      <c r="N1737" s="96">
        <v>42121</v>
      </c>
      <c r="O1737" s="96">
        <v>42123</v>
      </c>
      <c r="P1737" s="96">
        <v>42129</v>
      </c>
      <c r="Q1737" s="42">
        <f t="shared" si="78"/>
        <v>5</v>
      </c>
      <c r="R1737" s="11" t="s">
        <v>3493</v>
      </c>
      <c r="S1737" s="11">
        <v>25</v>
      </c>
      <c r="T1737" s="11" t="s">
        <v>3431</v>
      </c>
      <c r="U1737" s="11" t="s">
        <v>3431</v>
      </c>
      <c r="V1737" s="11" t="s">
        <v>3431</v>
      </c>
      <c r="W1737" s="11"/>
      <c r="X1737" s="96">
        <v>42129</v>
      </c>
      <c r="Y1737" s="53" t="s">
        <v>3336</v>
      </c>
    </row>
    <row r="1738" spans="1:25">
      <c r="A1738" s="17">
        <v>1</v>
      </c>
      <c r="B1738" s="11" t="s">
        <v>1541</v>
      </c>
      <c r="C1738" s="11" t="s">
        <v>3241</v>
      </c>
      <c r="D1738" s="11">
        <v>16411922</v>
      </c>
      <c r="E1738" s="33" t="s">
        <v>3319</v>
      </c>
      <c r="F1738" s="11" t="s">
        <v>3331</v>
      </c>
      <c r="G1738" s="11" t="s">
        <v>3332</v>
      </c>
      <c r="H1738" s="93">
        <f t="shared" si="80"/>
        <v>3</v>
      </c>
      <c r="I1738" s="93"/>
      <c r="J1738" s="93">
        <v>0</v>
      </c>
      <c r="K1738" s="93">
        <v>0</v>
      </c>
      <c r="L1738" s="94">
        <v>74250</v>
      </c>
      <c r="M1738" s="124"/>
      <c r="N1738" s="96">
        <v>42121</v>
      </c>
      <c r="O1738" s="96">
        <v>42123</v>
      </c>
      <c r="P1738" s="96">
        <v>42124</v>
      </c>
      <c r="Q1738" s="42">
        <f t="shared" si="78"/>
        <v>4</v>
      </c>
      <c r="R1738" s="11" t="s">
        <v>5352</v>
      </c>
      <c r="S1738" s="11">
        <v>1010</v>
      </c>
      <c r="T1738" s="11" t="s">
        <v>3363</v>
      </c>
      <c r="U1738" s="11" t="s">
        <v>3363</v>
      </c>
      <c r="V1738" s="11" t="s">
        <v>3363</v>
      </c>
      <c r="W1738" s="11"/>
      <c r="X1738" s="96">
        <v>42128</v>
      </c>
      <c r="Y1738" s="53" t="s">
        <v>3336</v>
      </c>
    </row>
    <row r="1739" spans="1:25">
      <c r="A1739" s="17">
        <v>1</v>
      </c>
      <c r="B1739" s="11" t="s">
        <v>1542</v>
      </c>
      <c r="C1739" s="11" t="s">
        <v>3242</v>
      </c>
      <c r="D1739" s="11">
        <v>1301768</v>
      </c>
      <c r="E1739" s="33">
        <v>1</v>
      </c>
      <c r="F1739" s="11" t="s">
        <v>3331</v>
      </c>
      <c r="G1739" s="11" t="s">
        <v>3332</v>
      </c>
      <c r="H1739" s="93">
        <f t="shared" si="80"/>
        <v>3</v>
      </c>
      <c r="I1739" s="93"/>
      <c r="J1739" s="93">
        <v>0</v>
      </c>
      <c r="K1739" s="93">
        <v>0</v>
      </c>
      <c r="L1739" s="94">
        <v>74264</v>
      </c>
      <c r="M1739" s="124"/>
      <c r="N1739" s="96">
        <v>42121</v>
      </c>
      <c r="O1739" s="96">
        <v>42124</v>
      </c>
      <c r="P1739" s="96">
        <v>42131</v>
      </c>
      <c r="Q1739" s="42">
        <f t="shared" si="78"/>
        <v>6</v>
      </c>
      <c r="R1739" s="11" t="s">
        <v>5353</v>
      </c>
      <c r="S1739" s="11">
        <v>1259</v>
      </c>
      <c r="T1739" s="11" t="s">
        <v>4523</v>
      </c>
      <c r="U1739" s="11" t="s">
        <v>4523</v>
      </c>
      <c r="V1739" s="11" t="s">
        <v>3992</v>
      </c>
      <c r="W1739" s="11"/>
      <c r="X1739" s="96">
        <v>42131</v>
      </c>
      <c r="Y1739" s="53" t="s">
        <v>3336</v>
      </c>
    </row>
    <row r="1740" spans="1:25">
      <c r="A1740" s="17">
        <v>1</v>
      </c>
      <c r="B1740" s="11" t="s">
        <v>1543</v>
      </c>
      <c r="C1740" s="11" t="s">
        <v>3243</v>
      </c>
      <c r="D1740" s="11">
        <v>11845246</v>
      </c>
      <c r="E1740" s="33">
        <v>1</v>
      </c>
      <c r="F1740" s="11" t="s">
        <v>3331</v>
      </c>
      <c r="G1740" s="11" t="s">
        <v>3337</v>
      </c>
      <c r="H1740" s="93">
        <f t="shared" si="80"/>
        <v>3</v>
      </c>
      <c r="I1740" s="93"/>
      <c r="J1740" s="93">
        <v>0</v>
      </c>
      <c r="K1740" s="93">
        <v>0</v>
      </c>
      <c r="L1740" s="94">
        <v>74324</v>
      </c>
      <c r="M1740" s="124"/>
      <c r="N1740" s="96">
        <v>42122</v>
      </c>
      <c r="O1740" s="96">
        <v>42128</v>
      </c>
      <c r="P1740" s="96">
        <v>42131</v>
      </c>
      <c r="Q1740" s="42">
        <f t="shared" si="78"/>
        <v>4</v>
      </c>
      <c r="R1740" s="11" t="s">
        <v>5354</v>
      </c>
      <c r="S1740" s="11">
        <v>1210</v>
      </c>
      <c r="T1740" s="11" t="s">
        <v>3461</v>
      </c>
      <c r="U1740" s="11" t="s">
        <v>3461</v>
      </c>
      <c r="V1740" s="11" t="s">
        <v>3461</v>
      </c>
      <c r="W1740" s="11"/>
      <c r="X1740" s="96">
        <v>42131</v>
      </c>
      <c r="Y1740" s="53" t="s">
        <v>3336</v>
      </c>
    </row>
    <row r="1741" spans="1:25">
      <c r="A1741" s="17">
        <v>1</v>
      </c>
      <c r="B1741" s="11" t="s">
        <v>1544</v>
      </c>
      <c r="C1741" s="11" t="s">
        <v>3244</v>
      </c>
      <c r="D1741" s="11">
        <v>87111142</v>
      </c>
      <c r="E1741" s="33">
        <v>3</v>
      </c>
      <c r="F1741" s="11" t="s">
        <v>3331</v>
      </c>
      <c r="G1741" s="11" t="s">
        <v>3337</v>
      </c>
      <c r="H1741" s="93">
        <f t="shared" si="80"/>
        <v>3</v>
      </c>
      <c r="I1741" s="93"/>
      <c r="J1741" s="93">
        <v>0</v>
      </c>
      <c r="K1741" s="93">
        <v>0</v>
      </c>
      <c r="L1741" s="94">
        <v>74324</v>
      </c>
      <c r="M1741" s="124"/>
      <c r="N1741" s="96">
        <v>42122</v>
      </c>
      <c r="O1741" s="96">
        <v>42128</v>
      </c>
      <c r="P1741" s="96">
        <v>42129</v>
      </c>
      <c r="Q1741" s="42">
        <f t="shared" si="78"/>
        <v>2</v>
      </c>
      <c r="R1741" s="11" t="s">
        <v>5355</v>
      </c>
      <c r="S1741" s="11">
        <v>1993</v>
      </c>
      <c r="T1741" s="11" t="s">
        <v>5041</v>
      </c>
      <c r="U1741" s="11" t="s">
        <v>3377</v>
      </c>
      <c r="V1741" s="11" t="s">
        <v>3377</v>
      </c>
      <c r="W1741" s="11"/>
      <c r="X1741" s="96">
        <v>42129</v>
      </c>
      <c r="Y1741" s="53" t="s">
        <v>3336</v>
      </c>
    </row>
    <row r="1742" spans="1:25">
      <c r="A1742" s="17">
        <v>1</v>
      </c>
      <c r="B1742" s="11" t="s">
        <v>1545</v>
      </c>
      <c r="C1742" s="11" t="s">
        <v>3245</v>
      </c>
      <c r="D1742" s="11">
        <v>13045975</v>
      </c>
      <c r="E1742" s="33">
        <v>7</v>
      </c>
      <c r="F1742" s="11" t="s">
        <v>3331</v>
      </c>
      <c r="G1742" s="11" t="s">
        <v>3332</v>
      </c>
      <c r="H1742" s="93">
        <f t="shared" si="80"/>
        <v>3</v>
      </c>
      <c r="I1742" s="93"/>
      <c r="J1742" s="93">
        <v>0</v>
      </c>
      <c r="K1742" s="93">
        <v>0</v>
      </c>
      <c r="L1742" s="94">
        <v>74324</v>
      </c>
      <c r="M1742" s="124"/>
      <c r="N1742" s="96">
        <v>42123</v>
      </c>
      <c r="O1742" s="96">
        <v>42128</v>
      </c>
      <c r="P1742" s="96">
        <v>42129</v>
      </c>
      <c r="Q1742" s="42">
        <f t="shared" si="78"/>
        <v>3</v>
      </c>
      <c r="R1742" s="11" t="s">
        <v>5356</v>
      </c>
      <c r="S1742" s="11">
        <v>96</v>
      </c>
      <c r="T1742" s="11" t="s">
        <v>3334</v>
      </c>
      <c r="U1742" s="11" t="s">
        <v>3334</v>
      </c>
      <c r="V1742" s="11" t="s">
        <v>3334</v>
      </c>
      <c r="W1742" s="11"/>
      <c r="X1742" s="96">
        <v>42130</v>
      </c>
      <c r="Y1742" s="53" t="s">
        <v>3336</v>
      </c>
    </row>
    <row r="1743" spans="1:25">
      <c r="A1743" s="17">
        <v>1</v>
      </c>
      <c r="B1743" s="11" t="s">
        <v>1546</v>
      </c>
      <c r="C1743" s="11" t="s">
        <v>3246</v>
      </c>
      <c r="D1743" s="11">
        <v>15478504</v>
      </c>
      <c r="E1743" s="33">
        <v>3</v>
      </c>
      <c r="F1743" s="11" t="s">
        <v>3331</v>
      </c>
      <c r="G1743" s="11" t="s">
        <v>3332</v>
      </c>
      <c r="H1743" s="93">
        <f t="shared" si="80"/>
        <v>3</v>
      </c>
      <c r="I1743" s="93"/>
      <c r="J1743" s="93">
        <v>0</v>
      </c>
      <c r="K1743" s="93">
        <v>0</v>
      </c>
      <c r="L1743" s="94">
        <v>74324</v>
      </c>
      <c r="M1743" s="124"/>
      <c r="N1743" s="96">
        <v>42123</v>
      </c>
      <c r="O1743" s="96">
        <v>42128</v>
      </c>
      <c r="P1743" s="96">
        <v>42132</v>
      </c>
      <c r="Q1743" s="42">
        <f t="shared" si="78"/>
        <v>5</v>
      </c>
      <c r="R1743" s="11" t="s">
        <v>5357</v>
      </c>
      <c r="S1743" s="11">
        <v>2262</v>
      </c>
      <c r="T1743" s="11" t="s">
        <v>3400</v>
      </c>
      <c r="U1743" s="11" t="s">
        <v>3400</v>
      </c>
      <c r="V1743" s="11" t="s">
        <v>3400</v>
      </c>
      <c r="W1743" s="11"/>
      <c r="X1743" s="96">
        <v>42132</v>
      </c>
      <c r="Y1743" s="53" t="s">
        <v>3336</v>
      </c>
    </row>
    <row r="1744" spans="1:25">
      <c r="A1744" s="17">
        <v>1</v>
      </c>
      <c r="B1744" s="11" t="s">
        <v>1547</v>
      </c>
      <c r="C1744" s="11" t="s">
        <v>3247</v>
      </c>
      <c r="D1744" s="11">
        <v>8894854</v>
      </c>
      <c r="E1744" s="33">
        <v>8</v>
      </c>
      <c r="F1744" s="11" t="s">
        <v>3331</v>
      </c>
      <c r="G1744" s="11" t="s">
        <v>3332</v>
      </c>
      <c r="H1744" s="93">
        <f t="shared" si="80"/>
        <v>3</v>
      </c>
      <c r="I1744" s="93"/>
      <c r="J1744" s="93">
        <v>0</v>
      </c>
      <c r="K1744" s="93">
        <v>0</v>
      </c>
      <c r="L1744" s="94">
        <v>74324</v>
      </c>
      <c r="M1744" s="124"/>
      <c r="N1744" s="96">
        <v>42123</v>
      </c>
      <c r="O1744" s="96">
        <v>42128</v>
      </c>
      <c r="P1744" s="96">
        <v>42130</v>
      </c>
      <c r="Q1744" s="42">
        <f t="shared" si="78"/>
        <v>5</v>
      </c>
      <c r="R1744" s="11" t="s">
        <v>5358</v>
      </c>
      <c r="S1744" s="11">
        <v>9537</v>
      </c>
      <c r="T1744" s="11" t="s">
        <v>3533</v>
      </c>
      <c r="U1744" s="11" t="s">
        <v>3533</v>
      </c>
      <c r="V1744" s="11" t="s">
        <v>3533</v>
      </c>
      <c r="W1744" s="11"/>
      <c r="X1744" s="96">
        <v>42132</v>
      </c>
      <c r="Y1744" s="53" t="s">
        <v>3336</v>
      </c>
    </row>
    <row r="1745" spans="1:25">
      <c r="A1745" s="17">
        <v>1</v>
      </c>
      <c r="B1745" s="11" t="s">
        <v>1548</v>
      </c>
      <c r="C1745" s="11" t="s">
        <v>3247</v>
      </c>
      <c r="D1745" s="11">
        <v>8894854</v>
      </c>
      <c r="E1745" s="33">
        <v>8</v>
      </c>
      <c r="F1745" s="11" t="s">
        <v>3331</v>
      </c>
      <c r="G1745" s="11" t="s">
        <v>3332</v>
      </c>
      <c r="H1745" s="93">
        <f t="shared" si="80"/>
        <v>3</v>
      </c>
      <c r="I1745" s="93"/>
      <c r="J1745" s="93">
        <v>0</v>
      </c>
      <c r="K1745" s="93">
        <v>0</v>
      </c>
      <c r="L1745" s="94">
        <v>74324</v>
      </c>
      <c r="M1745" s="124"/>
      <c r="N1745" s="96">
        <v>42123</v>
      </c>
      <c r="O1745" s="96">
        <v>42128</v>
      </c>
      <c r="P1745" s="96">
        <v>42132</v>
      </c>
      <c r="Q1745" s="42">
        <f t="shared" si="78"/>
        <v>7</v>
      </c>
      <c r="R1745" s="11" t="s">
        <v>5359</v>
      </c>
      <c r="S1745" s="11">
        <v>2990</v>
      </c>
      <c r="T1745" s="11" t="s">
        <v>3461</v>
      </c>
      <c r="U1745" s="11" t="s">
        <v>3461</v>
      </c>
      <c r="V1745" s="11" t="s">
        <v>3461</v>
      </c>
      <c r="W1745" s="11"/>
      <c r="X1745" s="96">
        <v>42136</v>
      </c>
      <c r="Y1745" s="53" t="s">
        <v>3336</v>
      </c>
    </row>
    <row r="1746" spans="1:25">
      <c r="A1746" s="17">
        <v>1</v>
      </c>
      <c r="B1746" s="11" t="s">
        <v>1549</v>
      </c>
      <c r="C1746" s="11" t="s">
        <v>3248</v>
      </c>
      <c r="D1746" s="11">
        <v>16009618</v>
      </c>
      <c r="E1746" s="33">
        <v>7</v>
      </c>
      <c r="F1746" s="11" t="s">
        <v>3331</v>
      </c>
      <c r="G1746" s="11" t="s">
        <v>3337</v>
      </c>
      <c r="H1746" s="93">
        <f t="shared" si="80"/>
        <v>3</v>
      </c>
      <c r="I1746" s="93"/>
      <c r="J1746" s="93">
        <v>0</v>
      </c>
      <c r="K1746" s="93">
        <v>0</v>
      </c>
      <c r="L1746" s="94">
        <v>74279</v>
      </c>
      <c r="M1746" s="124"/>
      <c r="N1746" s="96">
        <v>42123</v>
      </c>
      <c r="O1746" s="96">
        <v>42125</v>
      </c>
      <c r="P1746" s="96">
        <v>42128</v>
      </c>
      <c r="Q1746" s="42">
        <f t="shared" si="78"/>
        <v>2</v>
      </c>
      <c r="R1746" s="11" t="s">
        <v>5360</v>
      </c>
      <c r="S1746" s="11">
        <v>265</v>
      </c>
      <c r="T1746" s="11" t="s">
        <v>3751</v>
      </c>
      <c r="U1746" s="11" t="s">
        <v>3751</v>
      </c>
      <c r="V1746" s="11" t="s">
        <v>3751</v>
      </c>
      <c r="W1746" s="11"/>
      <c r="X1746" s="96">
        <v>42128</v>
      </c>
      <c r="Y1746" s="53" t="s">
        <v>3336</v>
      </c>
    </row>
    <row r="1747" spans="1:25">
      <c r="A1747" s="17">
        <v>1</v>
      </c>
      <c r="B1747" s="11" t="s">
        <v>1550</v>
      </c>
      <c r="C1747" s="11" t="s">
        <v>2518</v>
      </c>
      <c r="D1747" s="11">
        <v>12144731</v>
      </c>
      <c r="E1747" s="33">
        <v>6</v>
      </c>
      <c r="F1747" s="11" t="s">
        <v>3331</v>
      </c>
      <c r="G1747" s="11" t="s">
        <v>3332</v>
      </c>
      <c r="H1747" s="93">
        <f t="shared" si="80"/>
        <v>3</v>
      </c>
      <c r="I1747" s="93"/>
      <c r="J1747" s="93">
        <v>0</v>
      </c>
      <c r="K1747" s="93">
        <v>0</v>
      </c>
      <c r="L1747" s="94">
        <v>74264</v>
      </c>
      <c r="M1747" s="124"/>
      <c r="N1747" s="96">
        <v>42123</v>
      </c>
      <c r="O1747" s="96">
        <v>42124</v>
      </c>
      <c r="P1747" s="96">
        <v>42128</v>
      </c>
      <c r="Q1747" s="42">
        <f t="shared" si="78"/>
        <v>3</v>
      </c>
      <c r="R1747" s="11" t="s">
        <v>5361</v>
      </c>
      <c r="S1747" s="11">
        <v>1838</v>
      </c>
      <c r="T1747" s="11" t="s">
        <v>3400</v>
      </c>
      <c r="U1747" s="11" t="s">
        <v>3400</v>
      </c>
      <c r="V1747" s="11" t="s">
        <v>3400</v>
      </c>
      <c r="W1747" s="11"/>
      <c r="X1747" s="96">
        <v>42128</v>
      </c>
      <c r="Y1747" s="53" t="s">
        <v>3336</v>
      </c>
    </row>
    <row r="1748" spans="1:25">
      <c r="A1748" s="17">
        <v>1</v>
      </c>
      <c r="B1748" s="11" t="s">
        <v>1551</v>
      </c>
      <c r="C1748" s="11" t="s">
        <v>3249</v>
      </c>
      <c r="D1748" s="11">
        <v>22155330</v>
      </c>
      <c r="E1748" s="33">
        <v>6</v>
      </c>
      <c r="F1748" s="11" t="s">
        <v>3331</v>
      </c>
      <c r="G1748" s="11" t="s">
        <v>3337</v>
      </c>
      <c r="H1748" s="93">
        <f t="shared" si="80"/>
        <v>3</v>
      </c>
      <c r="I1748" s="93"/>
      <c r="J1748" s="93">
        <v>0</v>
      </c>
      <c r="K1748" s="93">
        <v>0</v>
      </c>
      <c r="L1748" s="94">
        <v>74338</v>
      </c>
      <c r="M1748" s="124"/>
      <c r="N1748" s="96">
        <v>42123</v>
      </c>
      <c r="O1748" s="96">
        <v>42129</v>
      </c>
      <c r="P1748" s="96">
        <v>42131</v>
      </c>
      <c r="Q1748" s="42">
        <f t="shared" si="78"/>
        <v>4</v>
      </c>
      <c r="R1748" s="11" t="s">
        <v>5362</v>
      </c>
      <c r="S1748" s="11">
        <v>610</v>
      </c>
      <c r="T1748" s="11" t="s">
        <v>3484</v>
      </c>
      <c r="U1748" s="11" t="s">
        <v>3484</v>
      </c>
      <c r="V1748" s="11" t="s">
        <v>3484</v>
      </c>
      <c r="W1748" s="11"/>
      <c r="X1748" s="96">
        <v>42132</v>
      </c>
      <c r="Y1748" s="53" t="s">
        <v>3336</v>
      </c>
    </row>
    <row r="1749" spans="1:25">
      <c r="A1749" s="17">
        <v>1</v>
      </c>
      <c r="B1749" s="11" t="s">
        <v>1552</v>
      </c>
      <c r="C1749" s="11" t="s">
        <v>3250</v>
      </c>
      <c r="D1749" s="11">
        <v>76679530</v>
      </c>
      <c r="E1749" s="33">
        <v>7</v>
      </c>
      <c r="F1749" s="11" t="s">
        <v>3331</v>
      </c>
      <c r="G1749" s="11" t="s">
        <v>3337</v>
      </c>
      <c r="H1749" s="93">
        <f t="shared" si="80"/>
        <v>3</v>
      </c>
      <c r="I1749" s="93"/>
      <c r="J1749" s="93">
        <v>0</v>
      </c>
      <c r="K1749" s="93">
        <v>0</v>
      </c>
      <c r="L1749" s="94">
        <v>74324</v>
      </c>
      <c r="M1749" s="124"/>
      <c r="N1749" s="96">
        <v>42124</v>
      </c>
      <c r="O1749" s="96">
        <v>42128</v>
      </c>
      <c r="P1749" s="96">
        <v>42129</v>
      </c>
      <c r="Q1749" s="42">
        <f t="shared" si="78"/>
        <v>2</v>
      </c>
      <c r="R1749" s="11" t="s">
        <v>5363</v>
      </c>
      <c r="S1749" s="11">
        <v>240</v>
      </c>
      <c r="T1749" s="11" t="s">
        <v>3484</v>
      </c>
      <c r="U1749" s="11" t="s">
        <v>3484</v>
      </c>
      <c r="V1749" s="11" t="s">
        <v>3484</v>
      </c>
      <c r="W1749" s="11"/>
      <c r="X1749" s="96">
        <v>42129</v>
      </c>
      <c r="Y1749" s="53" t="s">
        <v>3336</v>
      </c>
    </row>
    <row r="1750" spans="1:25">
      <c r="A1750" s="17">
        <v>1</v>
      </c>
      <c r="B1750" s="11" t="s">
        <v>1553</v>
      </c>
      <c r="C1750" s="11" t="s">
        <v>3251</v>
      </c>
      <c r="D1750" s="11">
        <v>14120015</v>
      </c>
      <c r="E1750" s="137">
        <v>1</v>
      </c>
      <c r="F1750" s="11" t="s">
        <v>3331</v>
      </c>
      <c r="G1750" s="11" t="s">
        <v>3332</v>
      </c>
      <c r="H1750" s="93">
        <f t="shared" si="80"/>
        <v>3</v>
      </c>
      <c r="I1750" s="93"/>
      <c r="J1750" s="93">
        <v>0</v>
      </c>
      <c r="K1750" s="93">
        <v>0</v>
      </c>
      <c r="L1750" s="94">
        <v>74338</v>
      </c>
      <c r="M1750" s="124"/>
      <c r="N1750" s="96">
        <v>42124</v>
      </c>
      <c r="O1750" s="96">
        <v>42129</v>
      </c>
      <c r="P1750" s="96">
        <v>42131</v>
      </c>
      <c r="Q1750" s="42">
        <f t="shared" si="78"/>
        <v>9</v>
      </c>
      <c r="R1750" s="11" t="s">
        <v>4230</v>
      </c>
      <c r="S1750" s="11">
        <v>2120</v>
      </c>
      <c r="T1750" s="11" t="s">
        <v>3484</v>
      </c>
      <c r="U1750" s="11" t="s">
        <v>3484</v>
      </c>
      <c r="V1750" s="11" t="s">
        <v>3484</v>
      </c>
      <c r="W1750" s="11"/>
      <c r="X1750" s="96">
        <v>42139</v>
      </c>
      <c r="Y1750" s="53" t="s">
        <v>3336</v>
      </c>
    </row>
    <row r="1751" spans="1:25">
      <c r="A1751" s="17">
        <v>1</v>
      </c>
      <c r="B1751" s="11" t="s">
        <v>1554</v>
      </c>
      <c r="C1751" s="11" t="s">
        <v>3252</v>
      </c>
      <c r="D1751" s="11">
        <v>7827779</v>
      </c>
      <c r="E1751" s="33">
        <v>3</v>
      </c>
      <c r="F1751" s="11" t="s">
        <v>3331</v>
      </c>
      <c r="G1751" s="11" t="s">
        <v>3332</v>
      </c>
      <c r="H1751" s="93">
        <f t="shared" si="80"/>
        <v>3</v>
      </c>
      <c r="I1751" s="93"/>
      <c r="J1751" s="93">
        <v>0</v>
      </c>
      <c r="K1751" s="93">
        <v>0</v>
      </c>
      <c r="L1751" s="94">
        <v>74352</v>
      </c>
      <c r="M1751" s="124"/>
      <c r="N1751" s="96">
        <v>42124</v>
      </c>
      <c r="O1751" s="96">
        <v>42130</v>
      </c>
      <c r="P1751" s="96">
        <v>42132</v>
      </c>
      <c r="Q1751" s="42">
        <f t="shared" si="78"/>
        <v>3</v>
      </c>
      <c r="R1751" s="11" t="s">
        <v>5364</v>
      </c>
      <c r="S1751" s="11">
        <v>2374</v>
      </c>
      <c r="T1751" s="11" t="s">
        <v>3751</v>
      </c>
      <c r="U1751" s="11" t="s">
        <v>3751</v>
      </c>
      <c r="V1751" s="11" t="s">
        <v>3751</v>
      </c>
      <c r="W1751" s="11"/>
      <c r="X1751" s="96">
        <v>42132</v>
      </c>
      <c r="Y1751" s="53" t="s">
        <v>3336</v>
      </c>
    </row>
    <row r="1752" spans="1:25">
      <c r="A1752" s="17">
        <v>1</v>
      </c>
      <c r="B1752" s="11" t="s">
        <v>1555</v>
      </c>
      <c r="C1752" s="11" t="s">
        <v>3253</v>
      </c>
      <c r="D1752" s="11">
        <v>8274345</v>
      </c>
      <c r="E1752" s="33">
        <v>6</v>
      </c>
      <c r="F1752" s="11" t="s">
        <v>3331</v>
      </c>
      <c r="G1752" s="11" t="s">
        <v>3337</v>
      </c>
      <c r="H1752" s="93">
        <f t="shared" si="80"/>
        <v>3</v>
      </c>
      <c r="I1752" s="93"/>
      <c r="J1752" s="93">
        <v>0</v>
      </c>
      <c r="K1752" s="93">
        <v>0</v>
      </c>
      <c r="L1752" s="94">
        <v>74338</v>
      </c>
      <c r="M1752" s="124"/>
      <c r="N1752" s="96">
        <v>42128</v>
      </c>
      <c r="O1752" s="96">
        <v>42099</v>
      </c>
      <c r="P1752" s="96">
        <v>42132</v>
      </c>
      <c r="Q1752" s="42">
        <f t="shared" ref="Q1752:Q1813" si="81">NETWORKDAYS(O1752,X1752)</f>
        <v>26</v>
      </c>
      <c r="R1752" s="11" t="s">
        <v>5365</v>
      </c>
      <c r="S1752" s="11">
        <v>3301</v>
      </c>
      <c r="T1752" s="11" t="s">
        <v>3377</v>
      </c>
      <c r="U1752" s="11" t="s">
        <v>3377</v>
      </c>
      <c r="V1752" s="11" t="s">
        <v>3377</v>
      </c>
      <c r="W1752" s="11"/>
      <c r="X1752" s="96">
        <v>42135</v>
      </c>
      <c r="Y1752" s="53" t="s">
        <v>3336</v>
      </c>
    </row>
    <row r="1753" spans="1:25">
      <c r="A1753" s="17">
        <v>1</v>
      </c>
      <c r="B1753" s="11" t="s">
        <v>1556</v>
      </c>
      <c r="C1753" s="11" t="s">
        <v>3254</v>
      </c>
      <c r="D1753" s="11">
        <v>17355368</v>
      </c>
      <c r="E1753" s="33">
        <v>4</v>
      </c>
      <c r="F1753" s="11" t="s">
        <v>3331</v>
      </c>
      <c r="G1753" s="11" t="s">
        <v>3337</v>
      </c>
      <c r="H1753" s="93">
        <f t="shared" si="80"/>
        <v>3</v>
      </c>
      <c r="I1753" s="93"/>
      <c r="J1753" s="93">
        <v>0</v>
      </c>
      <c r="K1753" s="93">
        <v>0</v>
      </c>
      <c r="L1753" s="94">
        <v>74352</v>
      </c>
      <c r="M1753" s="124"/>
      <c r="N1753" s="96">
        <v>42128</v>
      </c>
      <c r="O1753" s="96">
        <v>42130</v>
      </c>
      <c r="P1753" s="96">
        <v>42132</v>
      </c>
      <c r="Q1753" s="42">
        <f t="shared" si="81"/>
        <v>4</v>
      </c>
      <c r="R1753" s="11" t="s">
        <v>5366</v>
      </c>
      <c r="S1753" s="11">
        <v>60</v>
      </c>
      <c r="T1753" s="11" t="s">
        <v>4671</v>
      </c>
      <c r="U1753" s="11" t="s">
        <v>4671</v>
      </c>
      <c r="V1753" s="11" t="s">
        <v>4671</v>
      </c>
      <c r="W1753" s="11"/>
      <c r="X1753" s="96">
        <v>42135</v>
      </c>
      <c r="Y1753" s="53" t="s">
        <v>3336</v>
      </c>
    </row>
    <row r="1754" spans="1:25">
      <c r="A1754" s="17">
        <v>1</v>
      </c>
      <c r="B1754" s="11" t="s">
        <v>1557</v>
      </c>
      <c r="C1754" s="11" t="s">
        <v>3255</v>
      </c>
      <c r="D1754" s="11">
        <v>7108054</v>
      </c>
      <c r="E1754" s="33">
        <v>4</v>
      </c>
      <c r="F1754" s="11" t="s">
        <v>3331</v>
      </c>
      <c r="G1754" s="11" t="s">
        <v>3332</v>
      </c>
      <c r="H1754" s="93">
        <f t="shared" si="80"/>
        <v>3</v>
      </c>
      <c r="I1754" s="93"/>
      <c r="J1754" s="93">
        <v>0</v>
      </c>
      <c r="K1754" s="93">
        <v>0</v>
      </c>
      <c r="L1754" s="94">
        <v>74527</v>
      </c>
      <c r="M1754" s="124"/>
      <c r="N1754" s="96">
        <v>42128</v>
      </c>
      <c r="O1754" s="96">
        <v>42142</v>
      </c>
      <c r="P1754" s="96">
        <v>42143</v>
      </c>
      <c r="Q1754" s="42">
        <f t="shared" si="81"/>
        <v>2</v>
      </c>
      <c r="R1754" s="11" t="s">
        <v>5367</v>
      </c>
      <c r="S1754" s="11">
        <v>3353</v>
      </c>
      <c r="T1754" s="11" t="s">
        <v>4671</v>
      </c>
      <c r="U1754" s="11" t="s">
        <v>5368</v>
      </c>
      <c r="V1754" s="11" t="s">
        <v>5368</v>
      </c>
      <c r="W1754" s="11"/>
      <c r="X1754" s="96">
        <v>42143</v>
      </c>
      <c r="Y1754" s="53" t="s">
        <v>3336</v>
      </c>
    </row>
    <row r="1755" spans="1:25">
      <c r="A1755" s="17">
        <v>1</v>
      </c>
      <c r="B1755" s="11" t="s">
        <v>1558</v>
      </c>
      <c r="C1755" s="11" t="s">
        <v>3250</v>
      </c>
      <c r="D1755" s="11">
        <v>76679530</v>
      </c>
      <c r="E1755" s="33">
        <v>7</v>
      </c>
      <c r="F1755" s="11" t="s">
        <v>3331</v>
      </c>
      <c r="G1755" s="11" t="s">
        <v>3337</v>
      </c>
      <c r="H1755" s="93">
        <f t="shared" si="80"/>
        <v>3</v>
      </c>
      <c r="I1755" s="93"/>
      <c r="J1755" s="93">
        <v>0</v>
      </c>
      <c r="K1755" s="93">
        <v>0</v>
      </c>
      <c r="L1755" s="94">
        <v>74324</v>
      </c>
      <c r="M1755" s="124"/>
      <c r="N1755" s="96">
        <v>42128</v>
      </c>
      <c r="O1755" s="96">
        <v>42128</v>
      </c>
      <c r="P1755" s="96">
        <v>42129</v>
      </c>
      <c r="Q1755" s="42">
        <f t="shared" si="81"/>
        <v>2</v>
      </c>
      <c r="R1755" s="11" t="s">
        <v>5369</v>
      </c>
      <c r="S1755" s="11">
        <v>240</v>
      </c>
      <c r="T1755" s="11" t="s">
        <v>3484</v>
      </c>
      <c r="U1755" s="11" t="s">
        <v>3484</v>
      </c>
      <c r="V1755" s="11" t="s">
        <v>3484</v>
      </c>
      <c r="W1755" s="11"/>
      <c r="X1755" s="96">
        <v>42129</v>
      </c>
      <c r="Y1755" s="53" t="s">
        <v>3336</v>
      </c>
    </row>
    <row r="1756" spans="1:25">
      <c r="A1756" s="17">
        <v>1</v>
      </c>
      <c r="B1756" s="11" t="s">
        <v>1559</v>
      </c>
      <c r="C1756" s="11" t="s">
        <v>3256</v>
      </c>
      <c r="D1756" s="11">
        <v>11470468</v>
      </c>
      <c r="E1756" s="33">
        <v>7</v>
      </c>
      <c r="F1756" s="11" t="s">
        <v>3331</v>
      </c>
      <c r="G1756" s="11" t="s">
        <v>3332</v>
      </c>
      <c r="H1756" s="93">
        <f t="shared" si="80"/>
        <v>3</v>
      </c>
      <c r="I1756" s="93"/>
      <c r="J1756" s="93">
        <v>0</v>
      </c>
      <c r="K1756" s="93">
        <v>0</v>
      </c>
      <c r="L1756" s="94">
        <v>74352</v>
      </c>
      <c r="N1756" s="96">
        <v>42129</v>
      </c>
      <c r="O1756" s="96">
        <v>42130</v>
      </c>
      <c r="P1756" s="96">
        <v>42135</v>
      </c>
      <c r="Q1756" s="42">
        <f t="shared" si="81"/>
        <v>4</v>
      </c>
      <c r="R1756" s="11" t="s">
        <v>5370</v>
      </c>
      <c r="S1756" s="11">
        <v>2951</v>
      </c>
      <c r="T1756" s="11" t="s">
        <v>5041</v>
      </c>
      <c r="U1756" s="11" t="s">
        <v>3377</v>
      </c>
      <c r="V1756" s="11" t="s">
        <v>3377</v>
      </c>
      <c r="W1756" s="11"/>
      <c r="X1756" s="96">
        <v>42135</v>
      </c>
      <c r="Y1756" s="53" t="s">
        <v>3336</v>
      </c>
    </row>
    <row r="1757" spans="1:25">
      <c r="A1757" s="17">
        <v>1</v>
      </c>
      <c r="B1757" s="11" t="s">
        <v>1560</v>
      </c>
      <c r="C1757" s="11" t="s">
        <v>3257</v>
      </c>
      <c r="D1757" s="11">
        <v>10034416</v>
      </c>
      <c r="E1757" s="33">
        <v>5</v>
      </c>
      <c r="F1757" s="11" t="s">
        <v>3331</v>
      </c>
      <c r="G1757" s="11" t="s">
        <v>3332</v>
      </c>
      <c r="H1757" s="93">
        <f t="shared" si="80"/>
        <v>3</v>
      </c>
      <c r="I1757" s="93"/>
      <c r="J1757" s="93">
        <v>0</v>
      </c>
      <c r="K1757" s="93">
        <v>0</v>
      </c>
      <c r="L1757" s="94">
        <v>74383</v>
      </c>
      <c r="N1757" s="96">
        <v>42129</v>
      </c>
      <c r="O1757" s="96">
        <v>42132</v>
      </c>
      <c r="P1757" s="96">
        <v>42135</v>
      </c>
      <c r="Q1757" s="42">
        <f t="shared" si="81"/>
        <v>2</v>
      </c>
      <c r="R1757" s="11" t="s">
        <v>5371</v>
      </c>
      <c r="S1757" s="11">
        <v>145</v>
      </c>
      <c r="T1757" s="11" t="s">
        <v>3497</v>
      </c>
      <c r="U1757" s="11" t="s">
        <v>3497</v>
      </c>
      <c r="V1757" s="11" t="s">
        <v>3497</v>
      </c>
      <c r="W1757" s="11"/>
      <c r="X1757" s="96">
        <v>42135</v>
      </c>
      <c r="Y1757" s="53" t="s">
        <v>3336</v>
      </c>
    </row>
    <row r="1758" spans="1:25">
      <c r="A1758" s="17">
        <v>1</v>
      </c>
      <c r="B1758" s="11" t="s">
        <v>1561</v>
      </c>
      <c r="C1758" s="11" t="s">
        <v>3258</v>
      </c>
      <c r="D1758" s="11">
        <v>8511031</v>
      </c>
      <c r="E1758" s="33">
        <v>4</v>
      </c>
      <c r="F1758" s="11" t="s">
        <v>3331</v>
      </c>
      <c r="G1758" s="11" t="s">
        <v>3337</v>
      </c>
      <c r="H1758" s="93">
        <f t="shared" si="80"/>
        <v>3</v>
      </c>
      <c r="I1758" s="93"/>
      <c r="J1758" s="93">
        <v>0</v>
      </c>
      <c r="K1758" s="93">
        <v>0</v>
      </c>
      <c r="L1758" s="94">
        <v>74268</v>
      </c>
      <c r="N1758" s="96">
        <v>42130</v>
      </c>
      <c r="O1758" s="96">
        <v>42131</v>
      </c>
      <c r="P1758" s="96">
        <v>42135</v>
      </c>
      <c r="Q1758" s="42">
        <f t="shared" si="81"/>
        <v>3</v>
      </c>
      <c r="R1758" s="11" t="s">
        <v>5372</v>
      </c>
      <c r="S1758" s="11">
        <v>5037</v>
      </c>
      <c r="T1758" s="11" t="s">
        <v>4555</v>
      </c>
      <c r="U1758" s="11" t="s">
        <v>3358</v>
      </c>
      <c r="V1758" s="11" t="s">
        <v>3358</v>
      </c>
      <c r="W1758" s="11"/>
      <c r="X1758" s="96">
        <v>42135</v>
      </c>
      <c r="Y1758" s="53" t="s">
        <v>3336</v>
      </c>
    </row>
    <row r="1759" spans="1:25">
      <c r="A1759" s="17">
        <v>1</v>
      </c>
      <c r="B1759" s="11" t="s">
        <v>1562</v>
      </c>
      <c r="C1759" s="11" t="s">
        <v>3259</v>
      </c>
      <c r="D1759" s="11">
        <v>11391141</v>
      </c>
      <c r="E1759" s="33">
        <v>7</v>
      </c>
      <c r="F1759" s="11" t="s">
        <v>3331</v>
      </c>
      <c r="G1759" s="11" t="s">
        <v>3332</v>
      </c>
      <c r="H1759" s="93">
        <f t="shared" si="80"/>
        <v>3</v>
      </c>
      <c r="I1759" s="93"/>
      <c r="J1759" s="93">
        <v>0</v>
      </c>
      <c r="K1759" s="93">
        <v>0</v>
      </c>
      <c r="L1759" s="94">
        <v>74268</v>
      </c>
      <c r="N1759" s="96">
        <v>42130</v>
      </c>
      <c r="O1759" s="96">
        <v>42131</v>
      </c>
      <c r="P1759" s="96">
        <v>42135</v>
      </c>
      <c r="Q1759" s="42">
        <f t="shared" si="81"/>
        <v>7</v>
      </c>
      <c r="R1759" s="11" t="s">
        <v>5373</v>
      </c>
      <c r="S1759" s="11">
        <v>181</v>
      </c>
      <c r="T1759" s="11" t="s">
        <v>3358</v>
      </c>
      <c r="U1759" s="11" t="s">
        <v>3358</v>
      </c>
      <c r="V1759" s="11" t="s">
        <v>3358</v>
      </c>
      <c r="W1759" s="11"/>
      <c r="X1759" s="96">
        <v>42139</v>
      </c>
      <c r="Y1759" s="53" t="s">
        <v>3336</v>
      </c>
    </row>
    <row r="1760" spans="1:25">
      <c r="A1760" s="17">
        <v>1</v>
      </c>
      <c r="B1760" s="11" t="s">
        <v>1563</v>
      </c>
      <c r="C1760" s="11" t="s">
        <v>3260</v>
      </c>
      <c r="D1760" s="11">
        <v>11915713</v>
      </c>
      <c r="E1760" s="137">
        <v>7</v>
      </c>
      <c r="F1760" s="11" t="s">
        <v>3331</v>
      </c>
      <c r="G1760" s="11" t="s">
        <v>3337</v>
      </c>
      <c r="H1760" s="93">
        <f t="shared" si="80"/>
        <v>3</v>
      </c>
      <c r="I1760" s="93"/>
      <c r="J1760" s="93">
        <v>0</v>
      </c>
      <c r="K1760" s="93">
        <v>0</v>
      </c>
      <c r="L1760" s="94">
        <v>74440</v>
      </c>
      <c r="N1760" s="96">
        <v>42130</v>
      </c>
      <c r="O1760" s="96">
        <v>42136</v>
      </c>
      <c r="P1760" s="96">
        <v>42136</v>
      </c>
      <c r="Q1760" s="42">
        <f t="shared" si="81"/>
        <v>1</v>
      </c>
      <c r="R1760" s="11" t="s">
        <v>5374</v>
      </c>
      <c r="S1760" s="11">
        <v>2624</v>
      </c>
      <c r="T1760" s="11" t="s">
        <v>3484</v>
      </c>
      <c r="U1760" s="11" t="s">
        <v>3484</v>
      </c>
      <c r="V1760" s="11" t="s">
        <v>3484</v>
      </c>
      <c r="W1760" s="11"/>
      <c r="X1760" s="96">
        <v>42136</v>
      </c>
      <c r="Y1760" s="53" t="s">
        <v>3336</v>
      </c>
    </row>
    <row r="1761" spans="1:25">
      <c r="A1761" s="17">
        <v>1</v>
      </c>
      <c r="B1761" s="11" t="s">
        <v>1564</v>
      </c>
      <c r="C1761" s="11" t="s">
        <v>3261</v>
      </c>
      <c r="D1761" s="11">
        <v>14337015</v>
      </c>
      <c r="E1761" s="33">
        <v>6</v>
      </c>
      <c r="F1761" s="11" t="s">
        <v>3331</v>
      </c>
      <c r="G1761" s="11" t="s">
        <v>3332</v>
      </c>
      <c r="H1761" s="93">
        <f t="shared" si="80"/>
        <v>3</v>
      </c>
      <c r="I1761" s="93"/>
      <c r="J1761" s="93">
        <v>0</v>
      </c>
      <c r="K1761" s="93">
        <v>0</v>
      </c>
      <c r="L1761" s="94">
        <v>74383</v>
      </c>
      <c r="N1761" s="96">
        <v>42130</v>
      </c>
      <c r="O1761" s="96">
        <v>42132</v>
      </c>
      <c r="P1761" s="96">
        <v>42135</v>
      </c>
      <c r="Q1761" s="42">
        <f t="shared" si="81"/>
        <v>2</v>
      </c>
      <c r="R1761" s="11" t="s">
        <v>5375</v>
      </c>
      <c r="S1761" s="11">
        <v>4402</v>
      </c>
      <c r="T1761" s="11" t="s">
        <v>3390</v>
      </c>
      <c r="U1761" s="11" t="s">
        <v>3390</v>
      </c>
      <c r="V1761" s="11" t="s">
        <v>3390</v>
      </c>
      <c r="W1761" s="11"/>
      <c r="X1761" s="96">
        <v>42135</v>
      </c>
      <c r="Y1761" s="53" t="s">
        <v>3336</v>
      </c>
    </row>
    <row r="1762" spans="1:25">
      <c r="A1762" s="17">
        <v>1</v>
      </c>
      <c r="B1762" s="11" t="s">
        <v>1565</v>
      </c>
      <c r="C1762" s="11" t="s">
        <v>3262</v>
      </c>
      <c r="D1762" s="11">
        <v>16839100</v>
      </c>
      <c r="E1762" s="33">
        <v>5</v>
      </c>
      <c r="F1762" s="11" t="s">
        <v>3331</v>
      </c>
      <c r="G1762" s="11" t="s">
        <v>3337</v>
      </c>
      <c r="H1762" s="93">
        <f t="shared" si="80"/>
        <v>3</v>
      </c>
      <c r="I1762" s="93"/>
      <c r="J1762" s="93">
        <v>0</v>
      </c>
      <c r="K1762" s="93">
        <v>0</v>
      </c>
      <c r="L1762" s="94">
        <v>74383</v>
      </c>
      <c r="N1762" s="96">
        <v>42131</v>
      </c>
      <c r="O1762" s="96">
        <v>42132</v>
      </c>
      <c r="P1762" s="96">
        <v>42105</v>
      </c>
      <c r="Q1762" s="42">
        <f t="shared" si="81"/>
        <v>5</v>
      </c>
      <c r="R1762" s="11" t="s">
        <v>5376</v>
      </c>
      <c r="S1762" s="11">
        <v>305</v>
      </c>
      <c r="T1762" s="11" t="s">
        <v>3334</v>
      </c>
      <c r="U1762" s="11" t="s">
        <v>3334</v>
      </c>
      <c r="V1762" s="11" t="s">
        <v>3334</v>
      </c>
      <c r="W1762" s="11"/>
      <c r="X1762" s="96">
        <v>42138</v>
      </c>
      <c r="Y1762" s="53" t="s">
        <v>3336</v>
      </c>
    </row>
    <row r="1763" spans="1:25">
      <c r="A1763" s="17">
        <v>1</v>
      </c>
      <c r="B1763" s="11" t="s">
        <v>1566</v>
      </c>
      <c r="C1763" s="11" t="s">
        <v>3263</v>
      </c>
      <c r="D1763" s="11">
        <v>12776346</v>
      </c>
      <c r="E1763" s="33">
        <v>1</v>
      </c>
      <c r="F1763" s="11" t="s">
        <v>3331</v>
      </c>
      <c r="G1763" s="11" t="s">
        <v>3337</v>
      </c>
      <c r="H1763" s="93">
        <f t="shared" si="80"/>
        <v>3</v>
      </c>
      <c r="I1763" s="93"/>
      <c r="J1763" s="93">
        <v>0</v>
      </c>
      <c r="K1763" s="93">
        <v>0</v>
      </c>
      <c r="L1763" s="94"/>
      <c r="N1763" s="96">
        <v>42136</v>
      </c>
      <c r="O1763" s="11"/>
      <c r="P1763" s="11"/>
      <c r="Q1763" s="42">
        <f t="shared" si="81"/>
        <v>0</v>
      </c>
      <c r="R1763" s="11" t="s">
        <v>5377</v>
      </c>
      <c r="S1763" s="11">
        <v>1801</v>
      </c>
      <c r="T1763" s="11" t="s">
        <v>3528</v>
      </c>
      <c r="U1763" s="11" t="s">
        <v>3528</v>
      </c>
      <c r="V1763" s="11" t="s">
        <v>3528</v>
      </c>
      <c r="W1763" s="11"/>
      <c r="X1763" s="96"/>
      <c r="Y1763" s="53" t="s">
        <v>3405</v>
      </c>
    </row>
    <row r="1764" spans="1:25">
      <c r="A1764" s="17">
        <v>1</v>
      </c>
      <c r="B1764" s="11" t="s">
        <v>1567</v>
      </c>
      <c r="C1764" s="11" t="s">
        <v>3264</v>
      </c>
      <c r="D1764" s="11">
        <v>9500568</v>
      </c>
      <c r="E1764" s="33">
        <v>3</v>
      </c>
      <c r="F1764" s="11" t="s">
        <v>3331</v>
      </c>
      <c r="G1764" s="11" t="s">
        <v>3337</v>
      </c>
      <c r="H1764" s="93">
        <f t="shared" si="80"/>
        <v>3</v>
      </c>
      <c r="I1764" s="93"/>
      <c r="J1764" s="93">
        <v>0</v>
      </c>
      <c r="K1764" s="93">
        <v>0</v>
      </c>
      <c r="L1764" s="94">
        <v>74426</v>
      </c>
      <c r="N1764" s="96">
        <v>42131</v>
      </c>
      <c r="O1764" s="96">
        <v>42135</v>
      </c>
      <c r="P1764" s="96">
        <v>42139</v>
      </c>
      <c r="Q1764" s="42">
        <f t="shared" si="81"/>
        <v>5</v>
      </c>
      <c r="R1764" s="11" t="s">
        <v>5378</v>
      </c>
      <c r="S1764" s="11">
        <v>1876</v>
      </c>
      <c r="T1764" s="11" t="s">
        <v>3883</v>
      </c>
      <c r="U1764" s="11" t="s">
        <v>3883</v>
      </c>
      <c r="V1764" s="11" t="s">
        <v>3883</v>
      </c>
      <c r="W1764" s="11"/>
      <c r="X1764" s="96">
        <v>42139</v>
      </c>
      <c r="Y1764" s="53" t="s">
        <v>3336</v>
      </c>
    </row>
    <row r="1765" spans="1:25">
      <c r="A1765" s="17">
        <v>1</v>
      </c>
      <c r="B1765" s="11" t="s">
        <v>1568</v>
      </c>
      <c r="C1765" s="11" t="s">
        <v>3265</v>
      </c>
      <c r="D1765" s="11">
        <v>16390896</v>
      </c>
      <c r="E1765" s="33">
        <v>4</v>
      </c>
      <c r="F1765" s="11" t="s">
        <v>3331</v>
      </c>
      <c r="G1765" s="11" t="s">
        <v>3337</v>
      </c>
      <c r="H1765" s="93">
        <f t="shared" si="80"/>
        <v>3</v>
      </c>
      <c r="I1765" s="93"/>
      <c r="J1765" s="93">
        <v>0</v>
      </c>
      <c r="K1765" s="93">
        <v>0</v>
      </c>
      <c r="L1765" s="94">
        <v>74426</v>
      </c>
      <c r="N1765" s="96">
        <v>42131</v>
      </c>
      <c r="O1765" s="96">
        <v>42135</v>
      </c>
      <c r="P1765" s="96">
        <v>42137</v>
      </c>
      <c r="Q1765" s="42">
        <f t="shared" si="81"/>
        <v>3</v>
      </c>
      <c r="R1765" s="11" t="s">
        <v>5379</v>
      </c>
      <c r="S1765" s="11">
        <v>379</v>
      </c>
      <c r="T1765" s="11" t="s">
        <v>3334</v>
      </c>
      <c r="U1765" s="11" t="s">
        <v>3334</v>
      </c>
      <c r="V1765" s="11" t="s">
        <v>3334</v>
      </c>
      <c r="W1765" s="11"/>
      <c r="X1765" s="96">
        <v>42137</v>
      </c>
      <c r="Y1765" s="53" t="s">
        <v>3336</v>
      </c>
    </row>
    <row r="1766" spans="1:25">
      <c r="A1766" s="17">
        <v>1</v>
      </c>
      <c r="B1766" s="11" t="s">
        <v>1569</v>
      </c>
      <c r="C1766" s="11" t="s">
        <v>3266</v>
      </c>
      <c r="D1766" s="11">
        <v>15112304</v>
      </c>
      <c r="E1766" s="33" t="s">
        <v>3319</v>
      </c>
      <c r="F1766" s="11" t="s">
        <v>3331</v>
      </c>
      <c r="G1766" s="11" t="s">
        <v>3337</v>
      </c>
      <c r="H1766" s="93">
        <f t="shared" si="80"/>
        <v>3</v>
      </c>
      <c r="I1766" s="93"/>
      <c r="J1766" s="93">
        <v>0</v>
      </c>
      <c r="K1766" s="93">
        <v>0</v>
      </c>
      <c r="L1766" s="94">
        <v>74426</v>
      </c>
      <c r="N1766" s="96">
        <v>42132</v>
      </c>
      <c r="O1766" s="96">
        <v>42135</v>
      </c>
      <c r="P1766" s="96">
        <v>42139</v>
      </c>
      <c r="Q1766" s="42">
        <f t="shared" si="81"/>
        <v>6</v>
      </c>
      <c r="R1766" s="11" t="s">
        <v>5380</v>
      </c>
      <c r="S1766" s="11">
        <v>2633</v>
      </c>
      <c r="T1766" s="11" t="s">
        <v>3334</v>
      </c>
      <c r="U1766" s="11" t="s">
        <v>3334</v>
      </c>
      <c r="V1766" s="11" t="s">
        <v>3334</v>
      </c>
      <c r="W1766" s="11"/>
      <c r="X1766" s="96">
        <v>42142</v>
      </c>
      <c r="Y1766" s="53" t="s">
        <v>3336</v>
      </c>
    </row>
    <row r="1767" spans="1:25">
      <c r="A1767" s="17">
        <v>1</v>
      </c>
      <c r="B1767" s="11" t="s">
        <v>1570</v>
      </c>
      <c r="C1767" s="11" t="s">
        <v>2343</v>
      </c>
      <c r="D1767" s="11">
        <v>13596375</v>
      </c>
      <c r="E1767" s="33">
        <v>5</v>
      </c>
      <c r="F1767" s="11" t="s">
        <v>3331</v>
      </c>
      <c r="G1767" s="11" t="s">
        <v>3332</v>
      </c>
      <c r="H1767" s="93">
        <f t="shared" si="80"/>
        <v>3</v>
      </c>
      <c r="I1767" s="93"/>
      <c r="J1767" s="93">
        <v>0</v>
      </c>
      <c r="K1767" s="93">
        <v>0</v>
      </c>
      <c r="L1767" s="94">
        <v>74440</v>
      </c>
      <c r="N1767" s="96">
        <v>42135</v>
      </c>
      <c r="O1767" s="96">
        <v>42136</v>
      </c>
      <c r="P1767" s="96">
        <v>42137</v>
      </c>
      <c r="Q1767" s="42">
        <f t="shared" si="81"/>
        <v>2</v>
      </c>
      <c r="R1767" s="11" t="s">
        <v>5381</v>
      </c>
      <c r="S1767" s="11">
        <v>4531</v>
      </c>
      <c r="T1767" s="11" t="s">
        <v>3636</v>
      </c>
      <c r="U1767" s="11" t="s">
        <v>3636</v>
      </c>
      <c r="V1767" s="11" t="s">
        <v>3636</v>
      </c>
      <c r="W1767" s="11"/>
      <c r="X1767" s="96">
        <v>42137</v>
      </c>
      <c r="Y1767" s="53" t="s">
        <v>3336</v>
      </c>
    </row>
    <row r="1768" spans="1:25">
      <c r="A1768" s="17">
        <v>1</v>
      </c>
      <c r="B1768" s="11" t="s">
        <v>1571</v>
      </c>
      <c r="C1768" s="11" t="s">
        <v>3267</v>
      </c>
      <c r="D1768" s="11">
        <v>12056174</v>
      </c>
      <c r="E1768" s="33" t="s">
        <v>3319</v>
      </c>
      <c r="F1768" s="11" t="s">
        <v>3331</v>
      </c>
      <c r="G1768" s="11" t="s">
        <v>3337</v>
      </c>
      <c r="H1768" s="93">
        <f t="shared" si="80"/>
        <v>3</v>
      </c>
      <c r="I1768" s="93"/>
      <c r="J1768" s="93">
        <v>0</v>
      </c>
      <c r="K1768" s="93">
        <v>0</v>
      </c>
      <c r="L1768" s="94">
        <v>74455</v>
      </c>
      <c r="N1768" s="96">
        <v>42135</v>
      </c>
      <c r="O1768" s="96">
        <v>42137</v>
      </c>
      <c r="P1768" s="96">
        <v>42139</v>
      </c>
      <c r="Q1768" s="42">
        <f t="shared" si="81"/>
        <v>4</v>
      </c>
      <c r="R1768" s="11" t="s">
        <v>5382</v>
      </c>
      <c r="S1768" s="11">
        <v>129</v>
      </c>
      <c r="T1768" s="11" t="s">
        <v>3431</v>
      </c>
      <c r="U1768" s="11" t="s">
        <v>3431</v>
      </c>
      <c r="V1768" s="11" t="s">
        <v>3431</v>
      </c>
      <c r="W1768" s="11"/>
      <c r="X1768" s="96">
        <v>42142</v>
      </c>
      <c r="Y1768" s="53" t="s">
        <v>3336</v>
      </c>
    </row>
    <row r="1769" spans="1:25">
      <c r="A1769" s="17">
        <v>1</v>
      </c>
      <c r="B1769" s="11" t="s">
        <v>1572</v>
      </c>
      <c r="C1769" s="11" t="s">
        <v>3268</v>
      </c>
      <c r="D1769" s="11">
        <v>15089530</v>
      </c>
      <c r="E1769" s="33">
        <v>8</v>
      </c>
      <c r="F1769" s="11" t="s">
        <v>3331</v>
      </c>
      <c r="G1769" s="11" t="s">
        <v>3337</v>
      </c>
      <c r="H1769" s="93">
        <f t="shared" si="80"/>
        <v>3</v>
      </c>
      <c r="I1769" s="93"/>
      <c r="J1769" s="93">
        <v>0</v>
      </c>
      <c r="K1769" s="93">
        <v>0</v>
      </c>
      <c r="L1769" s="94">
        <v>74541</v>
      </c>
      <c r="N1769" s="96">
        <v>42135</v>
      </c>
      <c r="O1769" s="96">
        <v>42143</v>
      </c>
      <c r="P1769" s="96">
        <v>42149</v>
      </c>
      <c r="Q1769" s="42">
        <f t="shared" si="81"/>
        <v>10</v>
      </c>
      <c r="R1769" s="11" t="s">
        <v>5383</v>
      </c>
      <c r="S1769" s="11">
        <v>1057</v>
      </c>
      <c r="T1769" s="11" t="s">
        <v>3334</v>
      </c>
      <c r="U1769" s="11" t="s">
        <v>3334</v>
      </c>
      <c r="V1769" s="11" t="s">
        <v>3334</v>
      </c>
      <c r="W1769" s="11"/>
      <c r="X1769" s="96">
        <v>42156</v>
      </c>
      <c r="Y1769" s="53" t="s">
        <v>3336</v>
      </c>
    </row>
    <row r="1770" spans="1:25">
      <c r="A1770" s="17">
        <v>1</v>
      </c>
      <c r="B1770" s="11" t="s">
        <v>1573</v>
      </c>
      <c r="C1770" s="11" t="s">
        <v>3269</v>
      </c>
      <c r="D1770" s="11">
        <v>12475999</v>
      </c>
      <c r="E1770" s="33">
        <v>4</v>
      </c>
      <c r="F1770" s="11" t="s">
        <v>3331</v>
      </c>
      <c r="G1770" s="11" t="s">
        <v>3332</v>
      </c>
      <c r="H1770" s="93">
        <f t="shared" si="80"/>
        <v>3</v>
      </c>
      <c r="I1770" s="93"/>
      <c r="J1770" s="93">
        <v>0</v>
      </c>
      <c r="K1770" s="93">
        <v>0</v>
      </c>
      <c r="L1770" s="94">
        <v>74440</v>
      </c>
      <c r="N1770" s="96">
        <v>42135</v>
      </c>
      <c r="O1770" s="96">
        <v>42136</v>
      </c>
      <c r="P1770" s="96">
        <v>42138</v>
      </c>
      <c r="Q1770" s="42">
        <f t="shared" si="81"/>
        <v>4</v>
      </c>
      <c r="R1770" s="11" t="s">
        <v>5384</v>
      </c>
      <c r="S1770" s="11">
        <v>1335</v>
      </c>
      <c r="T1770" s="11" t="s">
        <v>3883</v>
      </c>
      <c r="U1770" s="11" t="s">
        <v>3883</v>
      </c>
      <c r="V1770" s="11" t="s">
        <v>3883</v>
      </c>
      <c r="W1770" s="11"/>
      <c r="X1770" s="96">
        <v>42139</v>
      </c>
      <c r="Y1770" s="53" t="s">
        <v>3336</v>
      </c>
    </row>
    <row r="1771" spans="1:25">
      <c r="A1771" s="17">
        <v>1</v>
      </c>
      <c r="B1771" s="11" t="s">
        <v>1574</v>
      </c>
      <c r="C1771" s="11" t="s">
        <v>3270</v>
      </c>
      <c r="D1771" s="11">
        <v>8203933</v>
      </c>
      <c r="E1771" s="33">
        <v>3</v>
      </c>
      <c r="F1771" s="11" t="s">
        <v>3331</v>
      </c>
      <c r="G1771" s="11" t="s">
        <v>3337</v>
      </c>
      <c r="H1771" s="93">
        <f t="shared" si="80"/>
        <v>3</v>
      </c>
      <c r="I1771" s="93"/>
      <c r="J1771" s="93">
        <v>0</v>
      </c>
      <c r="K1771" s="93">
        <v>0</v>
      </c>
      <c r="L1771" s="94">
        <v>74455</v>
      </c>
      <c r="N1771" s="96">
        <v>42136</v>
      </c>
      <c r="O1771" s="96">
        <v>42137</v>
      </c>
      <c r="P1771" s="96">
        <v>42138</v>
      </c>
      <c r="Q1771" s="42">
        <f t="shared" si="81"/>
        <v>3</v>
      </c>
      <c r="R1771" s="11" t="s">
        <v>5385</v>
      </c>
      <c r="S1771" s="11">
        <v>1683</v>
      </c>
      <c r="T1771" s="11" t="s">
        <v>3751</v>
      </c>
      <c r="U1771" s="11" t="s">
        <v>3751</v>
      </c>
      <c r="V1771" s="11" t="s">
        <v>3751</v>
      </c>
      <c r="W1771" s="11"/>
      <c r="X1771" s="96">
        <v>42139</v>
      </c>
      <c r="Y1771" s="53" t="s">
        <v>3336</v>
      </c>
    </row>
    <row r="1772" spans="1:25">
      <c r="A1772" s="17">
        <v>1</v>
      </c>
      <c r="B1772" s="11" t="s">
        <v>1575</v>
      </c>
      <c r="C1772" s="11" t="s">
        <v>3271</v>
      </c>
      <c r="D1772" s="11">
        <v>8549051</v>
      </c>
      <c r="E1772" s="33">
        <v>6</v>
      </c>
      <c r="F1772" s="11" t="s">
        <v>3331</v>
      </c>
      <c r="G1772" s="11" t="s">
        <v>3332</v>
      </c>
      <c r="H1772" s="93">
        <f t="shared" si="80"/>
        <v>3</v>
      </c>
      <c r="I1772" s="93"/>
      <c r="J1772" s="93">
        <v>0</v>
      </c>
      <c r="K1772" s="93">
        <v>0</v>
      </c>
      <c r="L1772" s="94">
        <v>74470</v>
      </c>
      <c r="N1772" s="96">
        <v>42136</v>
      </c>
      <c r="O1772" s="96">
        <v>42138</v>
      </c>
      <c r="P1772" s="96">
        <v>42139</v>
      </c>
      <c r="Q1772" s="42">
        <f t="shared" si="81"/>
        <v>2</v>
      </c>
      <c r="R1772" s="11" t="s">
        <v>5386</v>
      </c>
      <c r="S1772" s="11">
        <v>4586</v>
      </c>
      <c r="T1772" s="11" t="s">
        <v>3390</v>
      </c>
      <c r="U1772" s="11" t="s">
        <v>3390</v>
      </c>
      <c r="V1772" s="11" t="s">
        <v>3390</v>
      </c>
      <c r="W1772" s="11"/>
      <c r="X1772" s="96">
        <v>42139</v>
      </c>
      <c r="Y1772" s="53" t="s">
        <v>3336</v>
      </c>
    </row>
    <row r="1773" spans="1:25">
      <c r="A1773" s="17">
        <v>1</v>
      </c>
      <c r="B1773" s="11" t="s">
        <v>1576</v>
      </c>
      <c r="C1773" s="11" t="s">
        <v>3272</v>
      </c>
      <c r="D1773" s="11">
        <v>70484366</v>
      </c>
      <c r="E1773" s="33">
        <v>6</v>
      </c>
      <c r="F1773" s="11" t="s">
        <v>3331</v>
      </c>
      <c r="G1773" s="11" t="s">
        <v>3332</v>
      </c>
      <c r="H1773" s="93">
        <f t="shared" si="80"/>
        <v>3</v>
      </c>
      <c r="I1773" s="93"/>
      <c r="J1773" s="93">
        <v>0</v>
      </c>
      <c r="K1773" s="93">
        <v>0</v>
      </c>
      <c r="L1773" s="94">
        <v>74498</v>
      </c>
      <c r="N1773" s="96">
        <v>42136</v>
      </c>
      <c r="O1773" s="96">
        <v>42140</v>
      </c>
      <c r="P1773" s="96">
        <v>42142</v>
      </c>
      <c r="Q1773" s="42">
        <f t="shared" si="81"/>
        <v>1</v>
      </c>
      <c r="R1773" s="11" t="s">
        <v>5387</v>
      </c>
      <c r="S1773" s="11">
        <v>21646</v>
      </c>
      <c r="T1773" s="11" t="s">
        <v>5242</v>
      </c>
      <c r="U1773" s="11" t="s">
        <v>5242</v>
      </c>
      <c r="V1773" s="11" t="s">
        <v>3579</v>
      </c>
      <c r="W1773" s="11"/>
      <c r="X1773" s="96">
        <v>42142</v>
      </c>
      <c r="Y1773" s="53" t="s">
        <v>3336</v>
      </c>
    </row>
    <row r="1774" spans="1:25">
      <c r="A1774" s="17">
        <v>1</v>
      </c>
      <c r="B1774" s="11" t="s">
        <v>1577</v>
      </c>
      <c r="C1774" s="11" t="s">
        <v>3273</v>
      </c>
      <c r="D1774" s="11">
        <v>13596375</v>
      </c>
      <c r="E1774" s="33">
        <v>5</v>
      </c>
      <c r="F1774" s="11" t="s">
        <v>3331</v>
      </c>
      <c r="G1774" s="11" t="s">
        <v>3337</v>
      </c>
      <c r="H1774" s="93">
        <f t="shared" si="80"/>
        <v>3</v>
      </c>
      <c r="I1774" s="93"/>
      <c r="J1774" s="93">
        <v>0</v>
      </c>
      <c r="K1774" s="93">
        <v>0</v>
      </c>
      <c r="L1774" s="94">
        <v>74470</v>
      </c>
      <c r="N1774" s="96">
        <v>42137</v>
      </c>
      <c r="O1774" s="96">
        <v>42138</v>
      </c>
      <c r="P1774" s="96">
        <v>42142</v>
      </c>
      <c r="Q1774" s="42">
        <f t="shared" si="81"/>
        <v>3</v>
      </c>
      <c r="R1774" s="11" t="s">
        <v>5388</v>
      </c>
      <c r="S1774" s="11">
        <v>1700</v>
      </c>
      <c r="T1774" s="11" t="s">
        <v>3353</v>
      </c>
      <c r="U1774" s="11" t="s">
        <v>3353</v>
      </c>
      <c r="V1774" s="11" t="s">
        <v>3353</v>
      </c>
      <c r="W1774" s="11"/>
      <c r="X1774" s="96">
        <v>42142</v>
      </c>
      <c r="Y1774" s="53" t="s">
        <v>3336</v>
      </c>
    </row>
    <row r="1775" spans="1:25">
      <c r="A1775" s="17">
        <v>1</v>
      </c>
      <c r="B1775" s="11" t="s">
        <v>1578</v>
      </c>
      <c r="C1775" s="11" t="s">
        <v>3274</v>
      </c>
      <c r="D1775" s="11">
        <v>6147249</v>
      </c>
      <c r="E1775" s="33">
        <v>5</v>
      </c>
      <c r="F1775" s="11" t="s">
        <v>3331</v>
      </c>
      <c r="G1775" s="11" t="s">
        <v>3337</v>
      </c>
      <c r="H1775" s="93">
        <f t="shared" si="80"/>
        <v>3</v>
      </c>
      <c r="I1775" s="93"/>
      <c r="J1775" s="93">
        <v>0</v>
      </c>
      <c r="K1775" s="93">
        <v>0</v>
      </c>
      <c r="L1775" s="94">
        <v>74455</v>
      </c>
      <c r="N1775" s="96">
        <v>42137</v>
      </c>
      <c r="O1775" s="96">
        <v>42137</v>
      </c>
      <c r="P1775" s="96">
        <v>42139</v>
      </c>
      <c r="Q1775" s="42">
        <f t="shared" si="81"/>
        <v>3</v>
      </c>
      <c r="R1775" s="11" t="s">
        <v>5389</v>
      </c>
      <c r="S1775" s="11">
        <v>4977</v>
      </c>
      <c r="T1775" s="11" t="s">
        <v>3396</v>
      </c>
      <c r="U1775" s="11" t="s">
        <v>3396</v>
      </c>
      <c r="V1775" s="11" t="s">
        <v>3396</v>
      </c>
      <c r="W1775" s="11"/>
      <c r="X1775" s="96">
        <v>42139</v>
      </c>
      <c r="Y1775" s="53" t="s">
        <v>3336</v>
      </c>
    </row>
    <row r="1776" spans="1:25">
      <c r="A1776" s="17">
        <v>1</v>
      </c>
      <c r="B1776" s="11" t="s">
        <v>1579</v>
      </c>
      <c r="C1776" s="11" t="s">
        <v>3275</v>
      </c>
      <c r="D1776" s="11">
        <v>21636414</v>
      </c>
      <c r="E1776" s="33">
        <v>7</v>
      </c>
      <c r="F1776" s="11" t="s">
        <v>3331</v>
      </c>
      <c r="G1776" s="11" t="s">
        <v>3337</v>
      </c>
      <c r="H1776" s="93">
        <f t="shared" si="80"/>
        <v>3</v>
      </c>
      <c r="I1776" s="93"/>
      <c r="J1776" s="93">
        <v>0</v>
      </c>
      <c r="K1776" s="93">
        <v>0</v>
      </c>
      <c r="L1776" s="94">
        <v>74484</v>
      </c>
      <c r="N1776" s="96">
        <v>42137</v>
      </c>
      <c r="O1776" s="96">
        <v>42139</v>
      </c>
      <c r="P1776" s="96">
        <v>42142</v>
      </c>
      <c r="Q1776" s="42">
        <f t="shared" si="81"/>
        <v>3</v>
      </c>
      <c r="R1776" s="11" t="s">
        <v>5390</v>
      </c>
      <c r="S1776" s="11">
        <v>175</v>
      </c>
      <c r="T1776" s="11" t="s">
        <v>3484</v>
      </c>
      <c r="U1776" s="11" t="s">
        <v>3484</v>
      </c>
      <c r="V1776" s="11" t="s">
        <v>3484</v>
      </c>
      <c r="W1776" s="11"/>
      <c r="X1776" s="96">
        <v>42143</v>
      </c>
      <c r="Y1776" s="53" t="s">
        <v>3336</v>
      </c>
    </row>
    <row r="1777" spans="1:25">
      <c r="A1777" s="17">
        <v>1</v>
      </c>
      <c r="B1777" s="11" t="s">
        <v>1580</v>
      </c>
      <c r="C1777" s="11" t="s">
        <v>3276</v>
      </c>
      <c r="D1777" s="11">
        <v>8314428</v>
      </c>
      <c r="E1777" s="33">
        <v>9</v>
      </c>
      <c r="F1777" s="11" t="s">
        <v>3331</v>
      </c>
      <c r="G1777" s="11" t="s">
        <v>3337</v>
      </c>
      <c r="H1777" s="93">
        <f t="shared" si="80"/>
        <v>3</v>
      </c>
      <c r="I1777" s="93"/>
      <c r="J1777" s="93">
        <v>0</v>
      </c>
      <c r="K1777" s="93">
        <v>0</v>
      </c>
      <c r="L1777" s="94">
        <v>74498</v>
      </c>
      <c r="N1777" s="96">
        <v>42137</v>
      </c>
      <c r="O1777" s="96">
        <v>42140</v>
      </c>
      <c r="P1777" s="96">
        <v>42142</v>
      </c>
      <c r="Q1777" s="42">
        <f t="shared" si="81"/>
        <v>1</v>
      </c>
      <c r="R1777" s="11" t="s">
        <v>5391</v>
      </c>
      <c r="S1777" s="11">
        <v>811</v>
      </c>
      <c r="T1777" s="11" t="s">
        <v>3334</v>
      </c>
      <c r="U1777" s="11" t="s">
        <v>3334</v>
      </c>
      <c r="V1777" s="11" t="s">
        <v>3334</v>
      </c>
      <c r="W1777" s="11"/>
      <c r="X1777" s="96">
        <v>42142</v>
      </c>
      <c r="Y1777" s="53" t="s">
        <v>3336</v>
      </c>
    </row>
    <row r="1778" spans="1:25">
      <c r="A1778" s="17">
        <v>1</v>
      </c>
      <c r="B1778" s="11" t="s">
        <v>1581</v>
      </c>
      <c r="C1778" s="11" t="s">
        <v>3277</v>
      </c>
      <c r="D1778" s="11">
        <v>15102893</v>
      </c>
      <c r="E1778" s="33">
        <v>4</v>
      </c>
      <c r="F1778" s="11" t="s">
        <v>3331</v>
      </c>
      <c r="G1778" s="11" t="s">
        <v>3337</v>
      </c>
      <c r="H1778" s="93">
        <f t="shared" si="80"/>
        <v>3</v>
      </c>
      <c r="I1778" s="93"/>
      <c r="J1778" s="93">
        <v>0</v>
      </c>
      <c r="K1778" s="93">
        <v>0</v>
      </c>
      <c r="L1778" s="94">
        <v>74599</v>
      </c>
      <c r="N1778" s="96">
        <v>42137</v>
      </c>
      <c r="O1778" s="96">
        <v>42147</v>
      </c>
      <c r="P1778" s="96">
        <v>42151</v>
      </c>
      <c r="Q1778" s="42">
        <f t="shared" si="81"/>
        <v>6</v>
      </c>
      <c r="R1778" s="11" t="s">
        <v>5392</v>
      </c>
      <c r="S1778" s="11">
        <v>2081</v>
      </c>
      <c r="T1778" s="11" t="s">
        <v>3865</v>
      </c>
      <c r="U1778" s="11" t="s">
        <v>3865</v>
      </c>
      <c r="V1778" s="11" t="s">
        <v>3865</v>
      </c>
      <c r="W1778" s="11"/>
      <c r="X1778" s="96">
        <v>42156</v>
      </c>
      <c r="Y1778" s="53" t="s">
        <v>3336</v>
      </c>
    </row>
    <row r="1779" spans="1:25">
      <c r="A1779" s="17">
        <v>1</v>
      </c>
      <c r="B1779" s="11" t="s">
        <v>1582</v>
      </c>
      <c r="C1779" s="11" t="s">
        <v>3278</v>
      </c>
      <c r="D1779" s="11">
        <v>23632386</v>
      </c>
      <c r="E1779" s="33">
        <v>2</v>
      </c>
      <c r="F1779" s="11" t="s">
        <v>3331</v>
      </c>
      <c r="G1779" s="11" t="s">
        <v>3337</v>
      </c>
      <c r="H1779" s="93">
        <f t="shared" si="80"/>
        <v>3</v>
      </c>
      <c r="I1779" s="93"/>
      <c r="J1779" s="93">
        <v>0</v>
      </c>
      <c r="K1779" s="93">
        <v>0</v>
      </c>
      <c r="L1779" s="94">
        <v>74484</v>
      </c>
      <c r="N1779" s="96">
        <v>42138</v>
      </c>
      <c r="O1779" s="96">
        <v>42139</v>
      </c>
      <c r="P1779" s="96">
        <v>42144</v>
      </c>
      <c r="Q1779" s="42">
        <f t="shared" si="81"/>
        <v>4</v>
      </c>
      <c r="R1779" s="11" t="s">
        <v>5393</v>
      </c>
      <c r="S1779" s="11">
        <v>2270</v>
      </c>
      <c r="T1779" s="11" t="s">
        <v>3377</v>
      </c>
      <c r="U1779" s="11" t="s">
        <v>3377</v>
      </c>
      <c r="V1779" s="11" t="s">
        <v>3377</v>
      </c>
      <c r="W1779" s="11"/>
      <c r="X1779" s="96">
        <v>42144</v>
      </c>
      <c r="Y1779" s="53" t="s">
        <v>3336</v>
      </c>
    </row>
    <row r="1780" spans="1:25">
      <c r="A1780" s="17">
        <v>1</v>
      </c>
      <c r="B1780" s="11" t="s">
        <v>1583</v>
      </c>
      <c r="C1780" s="11" t="s">
        <v>3279</v>
      </c>
      <c r="D1780" s="11">
        <v>13272768</v>
      </c>
      <c r="E1780" s="33">
        <v>6</v>
      </c>
      <c r="F1780" s="11" t="s">
        <v>3331</v>
      </c>
      <c r="G1780" s="11" t="s">
        <v>3332</v>
      </c>
      <c r="H1780" s="93">
        <f t="shared" si="80"/>
        <v>3</v>
      </c>
      <c r="I1780" s="93"/>
      <c r="J1780" s="93">
        <v>0</v>
      </c>
      <c r="K1780" s="93">
        <v>0</v>
      </c>
      <c r="L1780" s="94">
        <v>74585</v>
      </c>
      <c r="N1780" s="96">
        <v>42139</v>
      </c>
      <c r="O1780" s="96">
        <v>42146</v>
      </c>
      <c r="P1780" s="96">
        <v>42150</v>
      </c>
      <c r="Q1780" s="42">
        <f t="shared" si="81"/>
        <v>3</v>
      </c>
      <c r="R1780" s="11" t="s">
        <v>5394</v>
      </c>
      <c r="S1780" s="11">
        <v>7879</v>
      </c>
      <c r="T1780" s="11" t="s">
        <v>3390</v>
      </c>
      <c r="U1780" s="11" t="s">
        <v>3390</v>
      </c>
      <c r="V1780" s="11" t="s">
        <v>3390</v>
      </c>
      <c r="W1780" s="11"/>
      <c r="X1780" s="96">
        <v>42150</v>
      </c>
      <c r="Y1780" s="53" t="s">
        <v>3336</v>
      </c>
    </row>
    <row r="1781" spans="1:25">
      <c r="A1781" s="17">
        <v>1</v>
      </c>
      <c r="B1781" s="11" t="s">
        <v>1584</v>
      </c>
      <c r="C1781" s="11" t="s">
        <v>3280</v>
      </c>
      <c r="D1781" s="11">
        <v>16351796</v>
      </c>
      <c r="E1781" s="33">
        <v>5</v>
      </c>
      <c r="F1781" s="11" t="s">
        <v>3331</v>
      </c>
      <c r="G1781" s="11" t="s">
        <v>3337</v>
      </c>
      <c r="H1781" s="93">
        <f t="shared" si="80"/>
        <v>3</v>
      </c>
      <c r="I1781" s="93"/>
      <c r="J1781" s="93">
        <v>0</v>
      </c>
      <c r="K1781" s="93">
        <v>0</v>
      </c>
      <c r="L1781" s="94">
        <v>74585</v>
      </c>
      <c r="N1781" s="96">
        <v>42139</v>
      </c>
      <c r="O1781" s="96">
        <v>42146</v>
      </c>
      <c r="P1781" s="96">
        <v>42150</v>
      </c>
      <c r="Q1781" s="42">
        <f t="shared" si="81"/>
        <v>3</v>
      </c>
      <c r="R1781" s="11" t="s">
        <v>5395</v>
      </c>
      <c r="S1781" s="11">
        <v>877</v>
      </c>
      <c r="T1781" s="11" t="s">
        <v>3461</v>
      </c>
      <c r="U1781" s="11" t="s">
        <v>3461</v>
      </c>
      <c r="V1781" s="11" t="s">
        <v>3461</v>
      </c>
      <c r="W1781" s="11"/>
      <c r="X1781" s="96">
        <v>42150</v>
      </c>
      <c r="Y1781" s="53" t="s">
        <v>3336</v>
      </c>
    </row>
    <row r="1782" spans="1:25">
      <c r="A1782" s="17">
        <v>1</v>
      </c>
      <c r="B1782" s="11" t="s">
        <v>1585</v>
      </c>
      <c r="C1782" s="11" t="s">
        <v>3281</v>
      </c>
      <c r="D1782" s="11">
        <v>8112564</v>
      </c>
      <c r="E1782" s="33">
        <v>3</v>
      </c>
      <c r="F1782" s="11" t="s">
        <v>3331</v>
      </c>
      <c r="G1782" s="11" t="s">
        <v>3332</v>
      </c>
      <c r="H1782" s="93">
        <f t="shared" si="80"/>
        <v>3</v>
      </c>
      <c r="I1782" s="93"/>
      <c r="J1782" s="93">
        <v>0</v>
      </c>
      <c r="K1782" s="93">
        <v>0</v>
      </c>
      <c r="L1782" s="94">
        <v>74527</v>
      </c>
      <c r="N1782" s="96">
        <v>42139</v>
      </c>
      <c r="O1782" s="96">
        <v>42142</v>
      </c>
      <c r="P1782" s="96">
        <v>42143</v>
      </c>
      <c r="Q1782" s="42">
        <f t="shared" si="81"/>
        <v>2</v>
      </c>
      <c r="R1782" s="11" t="s">
        <v>5396</v>
      </c>
      <c r="S1782" s="11">
        <v>8620</v>
      </c>
      <c r="T1782" s="11" t="s">
        <v>3358</v>
      </c>
      <c r="U1782" s="11" t="s">
        <v>3358</v>
      </c>
      <c r="V1782" s="11" t="s">
        <v>3358</v>
      </c>
      <c r="W1782" s="11"/>
      <c r="X1782" s="96">
        <v>42143</v>
      </c>
      <c r="Y1782" s="53" t="s">
        <v>3336</v>
      </c>
    </row>
    <row r="1783" spans="1:25">
      <c r="A1783" s="17">
        <v>1</v>
      </c>
      <c r="B1783" s="11" t="s">
        <v>1586</v>
      </c>
      <c r="C1783" s="11" t="s">
        <v>3282</v>
      </c>
      <c r="D1783" s="11">
        <v>13693542</v>
      </c>
      <c r="E1783" s="33">
        <v>9</v>
      </c>
      <c r="F1783" s="11" t="s">
        <v>3331</v>
      </c>
      <c r="G1783" s="11" t="s">
        <v>3332</v>
      </c>
      <c r="H1783" s="93">
        <f t="shared" si="80"/>
        <v>3</v>
      </c>
      <c r="I1783" s="93"/>
      <c r="J1783" s="93">
        <v>0</v>
      </c>
      <c r="K1783" s="93">
        <v>0</v>
      </c>
      <c r="L1783" s="94">
        <v>74541</v>
      </c>
      <c r="N1783" s="96">
        <v>42139</v>
      </c>
      <c r="O1783" s="96">
        <v>42143</v>
      </c>
      <c r="P1783" s="96">
        <v>42143</v>
      </c>
      <c r="Q1783" s="42">
        <f t="shared" si="81"/>
        <v>1</v>
      </c>
      <c r="R1783" s="11" t="s">
        <v>5397</v>
      </c>
      <c r="S1783" s="11">
        <v>256</v>
      </c>
      <c r="T1783" s="11" t="s">
        <v>4868</v>
      </c>
      <c r="U1783" s="11" t="s">
        <v>3452</v>
      </c>
      <c r="V1783" s="11" t="s">
        <v>3452</v>
      </c>
      <c r="W1783" s="11"/>
      <c r="X1783" s="96">
        <v>42143</v>
      </c>
      <c r="Y1783" s="53" t="s">
        <v>3336</v>
      </c>
    </row>
    <row r="1784" spans="1:25">
      <c r="A1784" s="17">
        <v>1</v>
      </c>
      <c r="B1784" s="11" t="s">
        <v>1587</v>
      </c>
      <c r="C1784" s="11" t="s">
        <v>3283</v>
      </c>
      <c r="D1784" s="11">
        <v>10023830</v>
      </c>
      <c r="E1784" s="33">
        <v>6</v>
      </c>
      <c r="F1784" s="11" t="s">
        <v>3331</v>
      </c>
      <c r="G1784" s="11" t="s">
        <v>3332</v>
      </c>
      <c r="H1784" s="93">
        <f t="shared" ref="H1784:H1814" si="82">3+J1784</f>
        <v>3</v>
      </c>
      <c r="I1784" s="93"/>
      <c r="J1784" s="93">
        <v>0</v>
      </c>
      <c r="K1784" s="93">
        <v>0</v>
      </c>
      <c r="L1784" s="94">
        <v>74585</v>
      </c>
      <c r="N1784" s="96">
        <v>42142</v>
      </c>
      <c r="O1784" s="96">
        <v>42146</v>
      </c>
      <c r="P1784" s="96">
        <v>42151</v>
      </c>
      <c r="Q1784" s="42">
        <f t="shared" si="81"/>
        <v>4</v>
      </c>
      <c r="R1784" s="11" t="s">
        <v>5398</v>
      </c>
      <c r="S1784" s="11">
        <v>4346</v>
      </c>
      <c r="T1784" s="11" t="s">
        <v>5399</v>
      </c>
      <c r="U1784" s="11" t="s">
        <v>3512</v>
      </c>
      <c r="V1784" s="11" t="s">
        <v>3512</v>
      </c>
      <c r="W1784" s="11"/>
      <c r="X1784" s="96">
        <v>42151</v>
      </c>
      <c r="Y1784" s="53" t="s">
        <v>3336</v>
      </c>
    </row>
    <row r="1785" spans="1:25">
      <c r="A1785" s="17">
        <v>1</v>
      </c>
      <c r="B1785" s="11" t="s">
        <v>1588</v>
      </c>
      <c r="C1785" s="11" t="s">
        <v>3284</v>
      </c>
      <c r="D1785" s="11">
        <v>16419221</v>
      </c>
      <c r="E1785" s="33">
        <v>0</v>
      </c>
      <c r="F1785" s="11" t="s">
        <v>3331</v>
      </c>
      <c r="G1785" s="11" t="s">
        <v>3332</v>
      </c>
      <c r="H1785" s="93">
        <f t="shared" si="82"/>
        <v>3</v>
      </c>
      <c r="I1785" s="93"/>
      <c r="J1785" s="93">
        <v>0</v>
      </c>
      <c r="K1785" s="93">
        <v>0</v>
      </c>
      <c r="L1785" s="94">
        <v>74585</v>
      </c>
      <c r="N1785" s="96">
        <v>42142</v>
      </c>
      <c r="O1785" s="96">
        <v>42146</v>
      </c>
      <c r="P1785" s="96">
        <v>42152</v>
      </c>
      <c r="Q1785" s="42">
        <f t="shared" si="81"/>
        <v>5</v>
      </c>
      <c r="R1785" s="11" t="s">
        <v>5400</v>
      </c>
      <c r="S1785" s="11">
        <v>19678</v>
      </c>
      <c r="T1785" s="11" t="s">
        <v>3605</v>
      </c>
      <c r="U1785" s="11" t="s">
        <v>3605</v>
      </c>
      <c r="V1785" s="11" t="s">
        <v>3605</v>
      </c>
      <c r="W1785" s="11"/>
      <c r="X1785" s="96">
        <v>42152</v>
      </c>
      <c r="Y1785" s="53" t="s">
        <v>3336</v>
      </c>
    </row>
    <row r="1786" spans="1:25">
      <c r="A1786" s="17">
        <v>1</v>
      </c>
      <c r="B1786" s="11" t="s">
        <v>1589</v>
      </c>
      <c r="C1786" s="11" t="s">
        <v>3285</v>
      </c>
      <c r="D1786" s="11">
        <v>10055022</v>
      </c>
      <c r="E1786" s="33">
        <v>9</v>
      </c>
      <c r="F1786" s="11" t="s">
        <v>3331</v>
      </c>
      <c r="G1786" s="11" t="s">
        <v>3337</v>
      </c>
      <c r="H1786" s="93">
        <f t="shared" si="82"/>
        <v>3</v>
      </c>
      <c r="I1786" s="93"/>
      <c r="J1786" s="93">
        <v>0</v>
      </c>
      <c r="K1786" s="93">
        <v>0</v>
      </c>
      <c r="L1786" s="94">
        <v>74678</v>
      </c>
      <c r="N1786" s="96">
        <v>42142</v>
      </c>
      <c r="O1786" s="96">
        <v>42149</v>
      </c>
      <c r="P1786" s="96">
        <v>42152</v>
      </c>
      <c r="Q1786" s="42">
        <f t="shared" si="81"/>
        <v>4</v>
      </c>
      <c r="R1786" s="11" t="s">
        <v>5401</v>
      </c>
      <c r="S1786" s="11">
        <v>564</v>
      </c>
      <c r="T1786" s="11" t="s">
        <v>3334</v>
      </c>
      <c r="U1786" s="11" t="s">
        <v>3334</v>
      </c>
      <c r="V1786" s="11" t="s">
        <v>3334</v>
      </c>
      <c r="W1786" s="11"/>
      <c r="X1786" s="96">
        <v>42152</v>
      </c>
      <c r="Y1786" s="53" t="s">
        <v>3336</v>
      </c>
    </row>
    <row r="1787" spans="1:25">
      <c r="A1787" s="17">
        <v>1</v>
      </c>
      <c r="B1787" s="11" t="s">
        <v>1590</v>
      </c>
      <c r="C1787" s="11" t="s">
        <v>3285</v>
      </c>
      <c r="D1787" s="11">
        <v>10055022</v>
      </c>
      <c r="E1787" s="33">
        <v>9</v>
      </c>
      <c r="F1787" s="11" t="s">
        <v>3331</v>
      </c>
      <c r="G1787" s="11" t="s">
        <v>3337</v>
      </c>
      <c r="H1787" s="93">
        <f t="shared" si="82"/>
        <v>3</v>
      </c>
      <c r="I1787" s="93"/>
      <c r="J1787" s="93">
        <v>0</v>
      </c>
      <c r="K1787" s="93">
        <v>0</v>
      </c>
      <c r="L1787" s="94">
        <v>74585</v>
      </c>
      <c r="N1787" s="96">
        <v>42142</v>
      </c>
      <c r="O1787" s="96">
        <v>42146</v>
      </c>
      <c r="P1787" s="96">
        <v>42152</v>
      </c>
      <c r="Q1787" s="42">
        <f t="shared" si="81"/>
        <v>5</v>
      </c>
      <c r="R1787" s="11" t="s">
        <v>5402</v>
      </c>
      <c r="S1787" s="11">
        <v>933</v>
      </c>
      <c r="T1787" s="11" t="s">
        <v>3334</v>
      </c>
      <c r="U1787" s="11" t="s">
        <v>3334</v>
      </c>
      <c r="V1787" s="11" t="s">
        <v>3334</v>
      </c>
      <c r="W1787" s="11"/>
      <c r="X1787" s="96">
        <v>42152</v>
      </c>
      <c r="Y1787" s="53" t="s">
        <v>3336</v>
      </c>
    </row>
    <row r="1788" spans="1:25">
      <c r="A1788" s="17">
        <v>1</v>
      </c>
      <c r="B1788" s="11" t="s">
        <v>1591</v>
      </c>
      <c r="C1788" s="11" t="s">
        <v>3286</v>
      </c>
      <c r="D1788" s="11">
        <v>13458361</v>
      </c>
      <c r="E1788" s="33">
        <v>4</v>
      </c>
      <c r="F1788" s="11" t="s">
        <v>3331</v>
      </c>
      <c r="G1788" s="11" t="s">
        <v>3337</v>
      </c>
      <c r="H1788" s="93">
        <f t="shared" si="82"/>
        <v>3</v>
      </c>
      <c r="I1788" s="93"/>
      <c r="J1788" s="93">
        <v>0</v>
      </c>
      <c r="K1788" s="93">
        <v>0</v>
      </c>
      <c r="L1788" s="94">
        <v>74541</v>
      </c>
      <c r="N1788" s="96">
        <v>42142</v>
      </c>
      <c r="O1788" s="96">
        <v>42143</v>
      </c>
      <c r="P1788" s="96">
        <v>42149</v>
      </c>
      <c r="Q1788" s="42">
        <f t="shared" si="81"/>
        <v>5</v>
      </c>
      <c r="R1788" s="11" t="s">
        <v>5403</v>
      </c>
      <c r="S1788" s="11">
        <v>14</v>
      </c>
      <c r="T1788" s="11" t="s">
        <v>3484</v>
      </c>
      <c r="U1788" s="11" t="s">
        <v>3484</v>
      </c>
      <c r="V1788" s="11" t="s">
        <v>3484</v>
      </c>
      <c r="W1788" s="11"/>
      <c r="X1788" s="96">
        <v>42149</v>
      </c>
      <c r="Y1788" s="53" t="s">
        <v>3336</v>
      </c>
    </row>
    <row r="1789" spans="1:25">
      <c r="A1789" s="17">
        <v>1</v>
      </c>
      <c r="B1789" s="11" t="s">
        <v>1592</v>
      </c>
      <c r="C1789" s="11" t="s">
        <v>3287</v>
      </c>
      <c r="D1789" s="11">
        <v>15504400</v>
      </c>
      <c r="E1789" s="33">
        <v>4</v>
      </c>
      <c r="F1789" s="11" t="s">
        <v>3331</v>
      </c>
      <c r="G1789" s="11" t="s">
        <v>3332</v>
      </c>
      <c r="H1789" s="93">
        <f t="shared" si="82"/>
        <v>3</v>
      </c>
      <c r="I1789" s="93"/>
      <c r="J1789" s="93">
        <v>0</v>
      </c>
      <c r="K1789" s="93">
        <v>0</v>
      </c>
      <c r="L1789" s="94">
        <v>74585</v>
      </c>
      <c r="N1789" s="96">
        <v>42143</v>
      </c>
      <c r="O1789" s="96">
        <v>42146</v>
      </c>
      <c r="P1789" s="96">
        <v>42152</v>
      </c>
      <c r="Q1789" s="42">
        <f t="shared" si="81"/>
        <v>5</v>
      </c>
      <c r="R1789" s="11" t="s">
        <v>5404</v>
      </c>
      <c r="S1789" s="11">
        <v>3701</v>
      </c>
      <c r="T1789" s="11" t="s">
        <v>3400</v>
      </c>
      <c r="U1789" s="11" t="s">
        <v>3400</v>
      </c>
      <c r="V1789" s="11" t="s">
        <v>3400</v>
      </c>
      <c r="W1789" s="11"/>
      <c r="X1789" s="96">
        <v>42152</v>
      </c>
      <c r="Y1789" s="53" t="s">
        <v>3336</v>
      </c>
    </row>
    <row r="1790" spans="1:25">
      <c r="A1790" s="17">
        <v>1</v>
      </c>
      <c r="B1790" s="11" t="s">
        <v>1593</v>
      </c>
      <c r="C1790" s="11" t="s">
        <v>3288</v>
      </c>
      <c r="D1790" s="11">
        <v>11797645</v>
      </c>
      <c r="E1790" s="33">
        <v>9</v>
      </c>
      <c r="F1790" s="11" t="s">
        <v>3331</v>
      </c>
      <c r="G1790" s="11" t="s">
        <v>3332</v>
      </c>
      <c r="H1790" s="93">
        <f t="shared" si="82"/>
        <v>3</v>
      </c>
      <c r="I1790" s="93"/>
      <c r="J1790" s="93">
        <v>0</v>
      </c>
      <c r="K1790" s="93">
        <v>0</v>
      </c>
      <c r="L1790" s="94">
        <v>74585</v>
      </c>
      <c r="N1790" s="96">
        <v>42143</v>
      </c>
      <c r="O1790" s="96">
        <v>42146</v>
      </c>
      <c r="P1790" s="96">
        <v>42149</v>
      </c>
      <c r="Q1790" s="42">
        <f t="shared" si="81"/>
        <v>2</v>
      </c>
      <c r="R1790" s="11" t="s">
        <v>5405</v>
      </c>
      <c r="S1790" s="11">
        <v>88</v>
      </c>
      <c r="T1790" s="11" t="s">
        <v>3358</v>
      </c>
      <c r="U1790" s="11" t="s">
        <v>3358</v>
      </c>
      <c r="V1790" s="11" t="s">
        <v>3358</v>
      </c>
      <c r="W1790" s="11"/>
      <c r="X1790" s="96">
        <v>42149</v>
      </c>
      <c r="Y1790" s="53" t="s">
        <v>3336</v>
      </c>
    </row>
    <row r="1791" spans="1:25">
      <c r="A1791" s="17">
        <v>1</v>
      </c>
      <c r="B1791" s="11" t="s">
        <v>1594</v>
      </c>
      <c r="C1791" s="11" t="s">
        <v>3289</v>
      </c>
      <c r="D1791" s="11">
        <v>21123249</v>
      </c>
      <c r="E1791" s="33">
        <v>8</v>
      </c>
      <c r="F1791" s="11" t="s">
        <v>3331</v>
      </c>
      <c r="G1791" s="11" t="s">
        <v>3332</v>
      </c>
      <c r="H1791" s="93">
        <f t="shared" si="82"/>
        <v>3</v>
      </c>
      <c r="I1791" s="93"/>
      <c r="J1791" s="93">
        <v>0</v>
      </c>
      <c r="K1791" s="93">
        <v>0</v>
      </c>
      <c r="L1791" s="94">
        <v>74678</v>
      </c>
      <c r="N1791" s="96">
        <v>42143</v>
      </c>
      <c r="O1791" s="96">
        <v>42149</v>
      </c>
      <c r="P1791" s="96">
        <v>42153</v>
      </c>
      <c r="Q1791" s="42">
        <f t="shared" si="81"/>
        <v>5</v>
      </c>
      <c r="R1791" s="11" t="s">
        <v>5406</v>
      </c>
      <c r="S1791" s="11">
        <v>8180</v>
      </c>
      <c r="T1791" s="11" t="s">
        <v>3390</v>
      </c>
      <c r="U1791" s="11" t="s">
        <v>3390</v>
      </c>
      <c r="V1791" s="11" t="s">
        <v>3390</v>
      </c>
      <c r="W1791" s="11"/>
      <c r="X1791" s="96">
        <v>42153</v>
      </c>
      <c r="Y1791" s="53" t="s">
        <v>3336</v>
      </c>
    </row>
    <row r="1792" spans="1:25">
      <c r="A1792" s="17">
        <v>1</v>
      </c>
      <c r="B1792" s="11" t="s">
        <v>1595</v>
      </c>
      <c r="C1792" s="11" t="s">
        <v>3290</v>
      </c>
      <c r="D1792" s="11">
        <v>14493151</v>
      </c>
      <c r="E1792" s="33">
        <v>3</v>
      </c>
      <c r="F1792" s="11" t="s">
        <v>3331</v>
      </c>
      <c r="G1792" s="11" t="s">
        <v>3337</v>
      </c>
      <c r="H1792" s="93">
        <f t="shared" si="82"/>
        <v>3</v>
      </c>
      <c r="I1792" s="93"/>
      <c r="J1792" s="93">
        <v>0</v>
      </c>
      <c r="K1792" s="93">
        <v>0</v>
      </c>
      <c r="L1792" s="94">
        <v>74570</v>
      </c>
      <c r="N1792" s="96">
        <v>42143</v>
      </c>
      <c r="O1792" s="96">
        <v>42145</v>
      </c>
      <c r="P1792" s="96">
        <v>42145</v>
      </c>
      <c r="Q1792" s="42">
        <f t="shared" si="81"/>
        <v>1</v>
      </c>
      <c r="R1792" s="11" t="s">
        <v>5407</v>
      </c>
      <c r="S1792" s="11">
        <v>270</v>
      </c>
      <c r="T1792" s="11" t="s">
        <v>3751</v>
      </c>
      <c r="U1792" s="11" t="s">
        <v>3751</v>
      </c>
      <c r="V1792" s="11" t="s">
        <v>3751</v>
      </c>
      <c r="W1792" s="11"/>
      <c r="X1792" s="96">
        <v>42145</v>
      </c>
      <c r="Y1792" s="53" t="s">
        <v>3336</v>
      </c>
    </row>
    <row r="1793" spans="1:25">
      <c r="A1793" s="17">
        <v>1</v>
      </c>
      <c r="B1793" s="11" t="s">
        <v>1596</v>
      </c>
      <c r="C1793" s="11" t="s">
        <v>3291</v>
      </c>
      <c r="D1793" s="11">
        <v>12240976</v>
      </c>
      <c r="E1793" s="33">
        <v>7</v>
      </c>
      <c r="F1793" s="11" t="s">
        <v>3331</v>
      </c>
      <c r="G1793" s="11" t="s">
        <v>3332</v>
      </c>
      <c r="H1793" s="93">
        <f t="shared" si="82"/>
        <v>3</v>
      </c>
      <c r="I1793" s="93"/>
      <c r="J1793" s="93">
        <v>0</v>
      </c>
      <c r="K1793" s="93">
        <v>0</v>
      </c>
      <c r="L1793" s="94">
        <v>74585</v>
      </c>
      <c r="N1793" s="96">
        <v>42143</v>
      </c>
      <c r="O1793" s="96">
        <v>42146</v>
      </c>
      <c r="P1793" s="96">
        <v>42150</v>
      </c>
      <c r="Q1793" s="42">
        <f t="shared" si="81"/>
        <v>3</v>
      </c>
      <c r="R1793" s="11" t="s">
        <v>5408</v>
      </c>
      <c r="S1793" s="11">
        <v>1063</v>
      </c>
      <c r="T1793" s="11" t="s">
        <v>3528</v>
      </c>
      <c r="U1793" s="11" t="s">
        <v>3528</v>
      </c>
      <c r="V1793" s="11" t="s">
        <v>3528</v>
      </c>
      <c r="W1793" s="11"/>
      <c r="X1793" s="96">
        <v>42150</v>
      </c>
      <c r="Y1793" s="53" t="s">
        <v>3336</v>
      </c>
    </row>
    <row r="1794" spans="1:25">
      <c r="A1794" s="17">
        <v>1</v>
      </c>
      <c r="B1794" s="11" t="s">
        <v>1597</v>
      </c>
      <c r="C1794" s="11" t="s">
        <v>3292</v>
      </c>
      <c r="D1794" s="11">
        <v>5231427</v>
      </c>
      <c r="E1794" s="33">
        <v>5</v>
      </c>
      <c r="F1794" s="11" t="s">
        <v>3331</v>
      </c>
      <c r="G1794" s="11" t="s">
        <v>4892</v>
      </c>
      <c r="H1794" s="93">
        <f t="shared" si="82"/>
        <v>3</v>
      </c>
      <c r="I1794" s="93"/>
      <c r="J1794" s="93">
        <v>0</v>
      </c>
      <c r="K1794" s="93">
        <v>0</v>
      </c>
      <c r="L1794" s="94">
        <v>74556</v>
      </c>
      <c r="N1794" s="96">
        <v>42143</v>
      </c>
      <c r="O1794" s="96">
        <v>42144</v>
      </c>
      <c r="P1794" s="96">
        <v>42149</v>
      </c>
      <c r="Q1794" s="42">
        <f t="shared" si="81"/>
        <v>4</v>
      </c>
      <c r="R1794" s="11" t="s">
        <v>5409</v>
      </c>
      <c r="S1794" s="11">
        <v>9</v>
      </c>
      <c r="T1794" s="11" t="s">
        <v>5410</v>
      </c>
      <c r="U1794" s="11" t="s">
        <v>3431</v>
      </c>
      <c r="V1794" s="11" t="s">
        <v>3431</v>
      </c>
      <c r="W1794" s="11"/>
      <c r="X1794" s="96">
        <v>42149</v>
      </c>
      <c r="Y1794" s="53" t="s">
        <v>3336</v>
      </c>
    </row>
    <row r="1795" spans="1:25">
      <c r="A1795" s="17">
        <v>1</v>
      </c>
      <c r="B1795" s="11" t="s">
        <v>1598</v>
      </c>
      <c r="C1795" s="11" t="s">
        <v>3293</v>
      </c>
      <c r="D1795" s="11">
        <v>13464741</v>
      </c>
      <c r="E1795" s="33">
        <v>8</v>
      </c>
      <c r="F1795" s="11" t="s">
        <v>3331</v>
      </c>
      <c r="G1795" s="11" t="s">
        <v>3332</v>
      </c>
      <c r="H1795" s="93">
        <f t="shared" si="82"/>
        <v>3</v>
      </c>
      <c r="I1795" s="93"/>
      <c r="J1795" s="93">
        <v>0</v>
      </c>
      <c r="K1795" s="93">
        <v>0</v>
      </c>
      <c r="L1795" s="94">
        <v>74585</v>
      </c>
      <c r="N1795" s="96">
        <v>42144</v>
      </c>
      <c r="O1795" s="96">
        <v>42146</v>
      </c>
      <c r="P1795" s="96">
        <v>42149</v>
      </c>
      <c r="Q1795" s="42">
        <f t="shared" si="81"/>
        <v>2</v>
      </c>
      <c r="R1795" s="11" t="s">
        <v>5411</v>
      </c>
      <c r="S1795" s="11">
        <v>6857</v>
      </c>
      <c r="T1795" s="11" t="s">
        <v>3363</v>
      </c>
      <c r="U1795" s="11" t="s">
        <v>3363</v>
      </c>
      <c r="V1795" s="11" t="s">
        <v>3363</v>
      </c>
      <c r="W1795" s="11"/>
      <c r="X1795" s="96">
        <v>42149</v>
      </c>
      <c r="Y1795" s="53" t="s">
        <v>3336</v>
      </c>
    </row>
    <row r="1796" spans="1:25">
      <c r="A1796" s="17">
        <v>1</v>
      </c>
      <c r="B1796" s="11" t="s">
        <v>1599</v>
      </c>
      <c r="C1796" s="11" t="s">
        <v>3294</v>
      </c>
      <c r="D1796" s="11">
        <v>7938705</v>
      </c>
      <c r="E1796" s="33">
        <v>3</v>
      </c>
      <c r="F1796" s="11" t="s">
        <v>3331</v>
      </c>
      <c r="G1796" s="11" t="s">
        <v>3332</v>
      </c>
      <c r="H1796" s="93">
        <f t="shared" si="82"/>
        <v>3</v>
      </c>
      <c r="I1796" s="93"/>
      <c r="J1796" s="93">
        <v>0</v>
      </c>
      <c r="K1796" s="93">
        <v>0</v>
      </c>
      <c r="L1796" s="94">
        <v>74642</v>
      </c>
      <c r="N1796" s="96">
        <v>42144</v>
      </c>
      <c r="O1796" s="96">
        <v>42150</v>
      </c>
      <c r="P1796" s="96">
        <v>42152</v>
      </c>
      <c r="Q1796" s="42">
        <f t="shared" si="81"/>
        <v>3</v>
      </c>
      <c r="R1796" s="11" t="s">
        <v>5412</v>
      </c>
      <c r="S1796" s="11">
        <v>554</v>
      </c>
      <c r="T1796" s="11" t="s">
        <v>4959</v>
      </c>
      <c r="U1796" s="11" t="s">
        <v>3561</v>
      </c>
      <c r="V1796" s="11" t="s">
        <v>3561</v>
      </c>
      <c r="W1796" s="11"/>
      <c r="X1796" s="96">
        <v>42152</v>
      </c>
      <c r="Y1796" s="53" t="s">
        <v>3336</v>
      </c>
    </row>
    <row r="1797" spans="1:25">
      <c r="A1797" s="17">
        <v>1</v>
      </c>
      <c r="B1797" s="11" t="s">
        <v>1600</v>
      </c>
      <c r="C1797" s="11" t="s">
        <v>3295</v>
      </c>
      <c r="D1797" s="11">
        <v>15868071</v>
      </c>
      <c r="E1797" s="33">
        <v>8</v>
      </c>
      <c r="F1797" s="11" t="s">
        <v>3331</v>
      </c>
      <c r="G1797" s="11" t="s">
        <v>3337</v>
      </c>
      <c r="H1797" s="93">
        <f t="shared" si="82"/>
        <v>3</v>
      </c>
      <c r="I1797" s="93"/>
      <c r="J1797" s="93">
        <v>0</v>
      </c>
      <c r="K1797" s="93">
        <v>0</v>
      </c>
      <c r="L1797" s="94">
        <v>74642</v>
      </c>
      <c r="N1797" s="96">
        <v>42144</v>
      </c>
      <c r="O1797" s="96">
        <v>42150</v>
      </c>
      <c r="P1797" s="96">
        <v>42152</v>
      </c>
      <c r="Q1797" s="42">
        <f t="shared" si="81"/>
        <v>3</v>
      </c>
      <c r="R1797" s="11" t="s">
        <v>5413</v>
      </c>
      <c r="S1797" s="11">
        <v>740</v>
      </c>
      <c r="T1797" s="11" t="s">
        <v>3528</v>
      </c>
      <c r="U1797" s="11" t="s">
        <v>3528</v>
      </c>
      <c r="V1797" s="11" t="s">
        <v>5414</v>
      </c>
      <c r="W1797" s="11"/>
      <c r="X1797" s="96">
        <v>42152</v>
      </c>
      <c r="Y1797" s="53" t="s">
        <v>3336</v>
      </c>
    </row>
    <row r="1798" spans="1:25">
      <c r="A1798" s="17">
        <v>1</v>
      </c>
      <c r="B1798" s="11" t="s">
        <v>1601</v>
      </c>
      <c r="C1798" s="11" t="s">
        <v>3296</v>
      </c>
      <c r="D1798" s="11">
        <v>7889063</v>
      </c>
      <c r="E1798" s="33">
        <v>0</v>
      </c>
      <c r="F1798" s="11" t="s">
        <v>3331</v>
      </c>
      <c r="G1798" s="11" t="s">
        <v>3332</v>
      </c>
      <c r="H1798" s="93">
        <f t="shared" si="82"/>
        <v>3</v>
      </c>
      <c r="I1798" s="93"/>
      <c r="J1798" s="93">
        <v>0</v>
      </c>
      <c r="K1798" s="93">
        <v>0</v>
      </c>
      <c r="L1798" s="94">
        <v>74642</v>
      </c>
      <c r="N1798" s="96">
        <v>42144</v>
      </c>
      <c r="O1798" s="96">
        <v>42150</v>
      </c>
      <c r="P1798" s="96">
        <v>42153</v>
      </c>
      <c r="Q1798" s="42">
        <f t="shared" si="81"/>
        <v>4</v>
      </c>
      <c r="R1798" s="11" t="s">
        <v>5415</v>
      </c>
      <c r="S1798" s="11">
        <v>912</v>
      </c>
      <c r="T1798" s="11" t="s">
        <v>3461</v>
      </c>
      <c r="U1798" s="11" t="s">
        <v>3461</v>
      </c>
      <c r="V1798" s="11" t="s">
        <v>3461</v>
      </c>
      <c r="W1798" s="11"/>
      <c r="X1798" s="96">
        <v>42153</v>
      </c>
      <c r="Y1798" s="53" t="s">
        <v>3336</v>
      </c>
    </row>
    <row r="1799" spans="1:25">
      <c r="A1799" s="17">
        <v>1</v>
      </c>
      <c r="B1799" s="11" t="s">
        <v>1602</v>
      </c>
      <c r="C1799" s="11" t="s">
        <v>3297</v>
      </c>
      <c r="D1799" s="11">
        <v>10331824</v>
      </c>
      <c r="E1799" s="33">
        <v>5</v>
      </c>
      <c r="F1799" s="11" t="s">
        <v>3331</v>
      </c>
      <c r="G1799" s="11" t="s">
        <v>3332</v>
      </c>
      <c r="H1799" s="93">
        <f t="shared" si="82"/>
        <v>3</v>
      </c>
      <c r="I1799" s="93"/>
      <c r="J1799" s="93">
        <v>0</v>
      </c>
      <c r="K1799" s="93">
        <v>0</v>
      </c>
      <c r="L1799" s="94">
        <v>74678</v>
      </c>
      <c r="N1799" s="96">
        <v>42144</v>
      </c>
      <c r="O1799" s="96">
        <v>42149</v>
      </c>
      <c r="P1799" s="96">
        <v>42150</v>
      </c>
      <c r="Q1799" s="42">
        <f t="shared" si="81"/>
        <v>2</v>
      </c>
      <c r="R1799" s="11" t="s">
        <v>5416</v>
      </c>
      <c r="S1799" s="11">
        <v>495</v>
      </c>
      <c r="T1799" s="11" t="s">
        <v>3340</v>
      </c>
      <c r="U1799" s="11" t="s">
        <v>3340</v>
      </c>
      <c r="V1799" s="11" t="s">
        <v>3340</v>
      </c>
      <c r="W1799" s="11"/>
      <c r="X1799" s="96">
        <v>42150</v>
      </c>
      <c r="Y1799" s="53" t="s">
        <v>3336</v>
      </c>
    </row>
    <row r="1800" spans="1:25">
      <c r="A1800" s="17">
        <v>1</v>
      </c>
      <c r="B1800" s="11" t="s">
        <v>1603</v>
      </c>
      <c r="C1800" s="11" t="s">
        <v>3298</v>
      </c>
      <c r="D1800" s="11">
        <v>16292824</v>
      </c>
      <c r="E1800" s="33">
        <v>4</v>
      </c>
      <c r="F1800" s="11" t="s">
        <v>3331</v>
      </c>
      <c r="G1800" s="11" t="s">
        <v>3332</v>
      </c>
      <c r="H1800" s="93">
        <f t="shared" si="82"/>
        <v>3</v>
      </c>
      <c r="I1800" s="93"/>
      <c r="J1800" s="93">
        <v>0</v>
      </c>
      <c r="K1800" s="93">
        <v>0</v>
      </c>
      <c r="L1800" s="94">
        <v>74678</v>
      </c>
      <c r="N1800" s="96">
        <v>42144</v>
      </c>
      <c r="O1800" s="96">
        <v>42149</v>
      </c>
      <c r="P1800" s="96">
        <v>42152</v>
      </c>
      <c r="Q1800" s="42">
        <f t="shared" si="81"/>
        <v>4</v>
      </c>
      <c r="R1800" s="11" t="s">
        <v>5417</v>
      </c>
      <c r="S1800" s="11">
        <v>7210</v>
      </c>
      <c r="T1800" s="11" t="s">
        <v>4679</v>
      </c>
      <c r="U1800" s="11" t="s">
        <v>3365</v>
      </c>
      <c r="V1800" s="11" t="s">
        <v>3365</v>
      </c>
      <c r="W1800" s="11"/>
      <c r="X1800" s="96">
        <v>42152</v>
      </c>
      <c r="Y1800" s="53" t="s">
        <v>3336</v>
      </c>
    </row>
    <row r="1801" spans="1:25">
      <c r="A1801" s="17">
        <v>1</v>
      </c>
      <c r="B1801" s="11" t="s">
        <v>1604</v>
      </c>
      <c r="C1801" s="11" t="s">
        <v>3299</v>
      </c>
      <c r="D1801" s="11">
        <v>7397765</v>
      </c>
      <c r="E1801" s="137">
        <v>7</v>
      </c>
      <c r="F1801" s="11" t="s">
        <v>3331</v>
      </c>
      <c r="G1801" s="11" t="s">
        <v>3332</v>
      </c>
      <c r="H1801" s="93">
        <f t="shared" si="82"/>
        <v>3</v>
      </c>
      <c r="I1801" s="93"/>
      <c r="J1801" s="93">
        <v>0</v>
      </c>
      <c r="K1801" s="93">
        <v>0</v>
      </c>
      <c r="L1801" s="94">
        <v>74599</v>
      </c>
      <c r="N1801" s="96">
        <v>42146</v>
      </c>
      <c r="O1801" s="96">
        <v>42147</v>
      </c>
      <c r="P1801" s="96">
        <v>42149</v>
      </c>
      <c r="Q1801" s="42">
        <f t="shared" si="81"/>
        <v>1</v>
      </c>
      <c r="R1801" s="11" t="s">
        <v>5418</v>
      </c>
      <c r="S1801" s="11">
        <v>3506</v>
      </c>
      <c r="T1801" s="11" t="s">
        <v>3751</v>
      </c>
      <c r="U1801" s="11" t="s">
        <v>3751</v>
      </c>
      <c r="V1801" s="11" t="s">
        <v>3751</v>
      </c>
      <c r="W1801" s="11"/>
      <c r="X1801" s="96">
        <v>42149</v>
      </c>
      <c r="Y1801" s="53" t="s">
        <v>3336</v>
      </c>
    </row>
    <row r="1802" spans="1:25">
      <c r="A1802" s="17">
        <v>1</v>
      </c>
      <c r="B1802" s="11" t="s">
        <v>1605</v>
      </c>
      <c r="C1802" s="11" t="s">
        <v>3299</v>
      </c>
      <c r="D1802" s="11">
        <v>7397765</v>
      </c>
      <c r="E1802" s="137">
        <v>7</v>
      </c>
      <c r="F1802" s="11" t="s">
        <v>3331</v>
      </c>
      <c r="G1802" s="11" t="s">
        <v>3337</v>
      </c>
      <c r="H1802" s="93">
        <f t="shared" si="82"/>
        <v>3</v>
      </c>
      <c r="I1802" s="93"/>
      <c r="J1802" s="93">
        <v>0</v>
      </c>
      <c r="K1802" s="93">
        <v>0</v>
      </c>
      <c r="L1802" s="94"/>
      <c r="N1802" s="96">
        <v>42146</v>
      </c>
      <c r="O1802" s="96">
        <v>42153</v>
      </c>
      <c r="P1802" s="96">
        <v>42153</v>
      </c>
      <c r="Q1802" s="42">
        <f t="shared" si="81"/>
        <v>1</v>
      </c>
      <c r="R1802" s="11" t="s">
        <v>5419</v>
      </c>
      <c r="S1802" s="11">
        <v>1821</v>
      </c>
      <c r="T1802" s="11" t="s">
        <v>3751</v>
      </c>
      <c r="U1802" s="11" t="s">
        <v>3751</v>
      </c>
      <c r="V1802" s="11" t="s">
        <v>3751</v>
      </c>
      <c r="W1802" s="11"/>
      <c r="X1802" s="96">
        <v>42155</v>
      </c>
      <c r="Y1802" s="53" t="s">
        <v>3336</v>
      </c>
    </row>
    <row r="1803" spans="1:25">
      <c r="A1803" s="17">
        <v>1</v>
      </c>
      <c r="B1803" s="11" t="s">
        <v>1606</v>
      </c>
      <c r="C1803" s="11" t="s">
        <v>3300</v>
      </c>
      <c r="D1803" s="11">
        <v>15835126</v>
      </c>
      <c r="E1803" s="33">
        <v>9</v>
      </c>
      <c r="F1803" s="11" t="s">
        <v>3331</v>
      </c>
      <c r="G1803" s="11" t="s">
        <v>3332</v>
      </c>
      <c r="H1803" s="93">
        <f t="shared" si="82"/>
        <v>3</v>
      </c>
      <c r="I1803" s="93"/>
      <c r="J1803" s="93">
        <v>0</v>
      </c>
      <c r="K1803" s="93">
        <v>0.8</v>
      </c>
      <c r="L1803" s="94"/>
      <c r="N1803" s="96">
        <v>42149</v>
      </c>
      <c r="O1803" s="96">
        <v>42159</v>
      </c>
      <c r="P1803" s="11"/>
      <c r="Q1803" s="42">
        <f t="shared" si="81"/>
        <v>-30114</v>
      </c>
      <c r="R1803" s="11" t="s">
        <v>5420</v>
      </c>
      <c r="S1803" s="11">
        <v>781</v>
      </c>
      <c r="T1803" s="11" t="s">
        <v>5444</v>
      </c>
      <c r="U1803" s="11" t="s">
        <v>5421</v>
      </c>
      <c r="V1803" s="11" t="s">
        <v>5421</v>
      </c>
      <c r="W1803" s="11"/>
      <c r="X1803" s="96"/>
      <c r="Y1803" s="53" t="s">
        <v>5253</v>
      </c>
    </row>
    <row r="1804" spans="1:25">
      <c r="A1804" s="17">
        <v>1</v>
      </c>
      <c r="B1804" s="11" t="s">
        <v>1607</v>
      </c>
      <c r="C1804" s="11" t="s">
        <v>3301</v>
      </c>
      <c r="D1804" s="11">
        <v>15960946</v>
      </c>
      <c r="E1804" s="33">
        <v>4</v>
      </c>
      <c r="F1804" s="11" t="s">
        <v>3331</v>
      </c>
      <c r="G1804" s="11" t="s">
        <v>3337</v>
      </c>
      <c r="H1804" s="93">
        <f t="shared" si="82"/>
        <v>3</v>
      </c>
      <c r="I1804" s="93"/>
      <c r="J1804" s="93">
        <v>0</v>
      </c>
      <c r="K1804" s="93">
        <v>0</v>
      </c>
      <c r="L1804" s="94">
        <v>74642</v>
      </c>
      <c r="N1804" s="96">
        <v>42149</v>
      </c>
      <c r="O1804" s="96">
        <v>42150</v>
      </c>
      <c r="P1804" s="96">
        <v>42152</v>
      </c>
      <c r="Q1804" s="42">
        <f t="shared" si="81"/>
        <v>3</v>
      </c>
      <c r="R1804" s="11" t="s">
        <v>5422</v>
      </c>
      <c r="S1804" s="11">
        <v>1020</v>
      </c>
      <c r="T1804" s="11" t="s">
        <v>4435</v>
      </c>
      <c r="U1804" s="11" t="s">
        <v>3461</v>
      </c>
      <c r="V1804" s="127" t="s">
        <v>3461</v>
      </c>
      <c r="W1804" s="127"/>
      <c r="X1804" s="96">
        <v>42152</v>
      </c>
      <c r="Y1804" s="53" t="s">
        <v>3336</v>
      </c>
    </row>
    <row r="1805" spans="1:25">
      <c r="A1805" s="17">
        <v>1</v>
      </c>
      <c r="B1805" s="11" t="s">
        <v>1608</v>
      </c>
      <c r="C1805" s="11" t="s">
        <v>3302</v>
      </c>
      <c r="D1805" s="11">
        <v>8117918</v>
      </c>
      <c r="E1805" s="33">
        <v>2</v>
      </c>
      <c r="F1805" s="11" t="s">
        <v>3331</v>
      </c>
      <c r="G1805" s="11" t="s">
        <v>3332</v>
      </c>
      <c r="H1805" s="93">
        <f t="shared" si="82"/>
        <v>3</v>
      </c>
      <c r="I1805" s="93"/>
      <c r="J1805" s="93">
        <v>0</v>
      </c>
      <c r="K1805" s="93">
        <v>0</v>
      </c>
      <c r="L1805" s="94"/>
      <c r="N1805" s="96">
        <v>42149</v>
      </c>
      <c r="O1805" s="96">
        <v>38499</v>
      </c>
      <c r="P1805" s="96">
        <v>42156</v>
      </c>
      <c r="Q1805" s="42">
        <f t="shared" si="81"/>
        <v>2612</v>
      </c>
      <c r="R1805" s="11" t="s">
        <v>5423</v>
      </c>
      <c r="S1805" s="11">
        <v>1416</v>
      </c>
      <c r="T1805" s="11" t="s">
        <v>5424</v>
      </c>
      <c r="U1805" s="11" t="s">
        <v>5425</v>
      </c>
      <c r="V1805" s="127" t="s">
        <v>5425</v>
      </c>
      <c r="W1805" s="127"/>
      <c r="X1805" s="96">
        <v>42156</v>
      </c>
      <c r="Y1805" s="53" t="s">
        <v>3336</v>
      </c>
    </row>
    <row r="1806" spans="1:25">
      <c r="A1806" s="17">
        <v>1</v>
      </c>
      <c r="B1806" s="11" t="s">
        <v>1609</v>
      </c>
      <c r="C1806" s="11" t="s">
        <v>3303</v>
      </c>
      <c r="D1806" s="11">
        <v>14156206</v>
      </c>
      <c r="E1806" s="33">
        <v>1</v>
      </c>
      <c r="F1806" s="11" t="s">
        <v>3331</v>
      </c>
      <c r="G1806" s="11" t="s">
        <v>3332</v>
      </c>
      <c r="H1806" s="93">
        <f t="shared" si="82"/>
        <v>3</v>
      </c>
      <c r="I1806" s="93"/>
      <c r="J1806" s="93">
        <v>0</v>
      </c>
      <c r="K1806" s="93">
        <v>0</v>
      </c>
      <c r="L1806" s="94"/>
      <c r="N1806" s="96">
        <v>42151</v>
      </c>
      <c r="O1806" s="96">
        <v>42153</v>
      </c>
      <c r="P1806" s="11"/>
      <c r="Q1806" s="42">
        <f t="shared" si="81"/>
        <v>-30110</v>
      </c>
      <c r="R1806" s="11" t="s">
        <v>5426</v>
      </c>
      <c r="S1806" s="11">
        <v>412</v>
      </c>
      <c r="T1806" s="11" t="s">
        <v>3384</v>
      </c>
      <c r="U1806" s="11" t="s">
        <v>3384</v>
      </c>
      <c r="V1806" s="127" t="s">
        <v>3384</v>
      </c>
      <c r="W1806" s="127"/>
      <c r="X1806" s="96"/>
      <c r="Y1806" s="53" t="s">
        <v>5253</v>
      </c>
    </row>
    <row r="1807" spans="1:25">
      <c r="A1807" s="17">
        <v>1</v>
      </c>
      <c r="B1807" s="11" t="s">
        <v>1610</v>
      </c>
      <c r="C1807" s="11" t="s">
        <v>3304</v>
      </c>
      <c r="D1807" s="11">
        <v>8794434</v>
      </c>
      <c r="E1807" s="33">
        <v>4</v>
      </c>
      <c r="F1807" s="11" t="s">
        <v>3331</v>
      </c>
      <c r="G1807" s="11" t="s">
        <v>3381</v>
      </c>
      <c r="H1807" s="93">
        <f t="shared" si="82"/>
        <v>3</v>
      </c>
      <c r="I1807" s="93"/>
      <c r="J1807" s="93">
        <v>0</v>
      </c>
      <c r="K1807" s="93">
        <v>0</v>
      </c>
      <c r="L1807" s="94"/>
      <c r="N1807" s="96">
        <v>42151</v>
      </c>
      <c r="O1807" s="11"/>
      <c r="P1807" s="11"/>
      <c r="Q1807" s="42">
        <f t="shared" si="81"/>
        <v>0</v>
      </c>
      <c r="R1807" s="11" t="s">
        <v>5427</v>
      </c>
      <c r="S1807" s="11"/>
      <c r="T1807" s="11" t="s">
        <v>4697</v>
      </c>
      <c r="U1807" s="11" t="s">
        <v>4697</v>
      </c>
      <c r="V1807" s="127" t="s">
        <v>4697</v>
      </c>
      <c r="W1807" s="127"/>
      <c r="X1807" s="96"/>
      <c r="Y1807" s="53" t="s">
        <v>3405</v>
      </c>
    </row>
    <row r="1808" spans="1:25">
      <c r="A1808" s="17">
        <v>1</v>
      </c>
      <c r="B1808" s="11" t="s">
        <v>1611</v>
      </c>
      <c r="C1808" s="11" t="s">
        <v>3305</v>
      </c>
      <c r="D1808" s="11">
        <v>16183010</v>
      </c>
      <c r="E1808" s="33">
        <v>0</v>
      </c>
      <c r="F1808" s="11" t="s">
        <v>3331</v>
      </c>
      <c r="G1808" s="11" t="s">
        <v>3337</v>
      </c>
      <c r="H1808" s="93">
        <f t="shared" si="82"/>
        <v>3</v>
      </c>
      <c r="I1808" s="93"/>
      <c r="J1808" s="93">
        <v>0</v>
      </c>
      <c r="K1808" s="93">
        <v>0</v>
      </c>
      <c r="L1808" s="94"/>
      <c r="N1808" s="96">
        <v>42152</v>
      </c>
      <c r="O1808" s="96">
        <v>42153</v>
      </c>
      <c r="P1808" s="11"/>
      <c r="Q1808" s="42">
        <f t="shared" si="81"/>
        <v>-30110</v>
      </c>
      <c r="R1808" s="11" t="s">
        <v>5428</v>
      </c>
      <c r="S1808" s="11">
        <v>411</v>
      </c>
      <c r="T1808" s="11" t="s">
        <v>3334</v>
      </c>
      <c r="U1808" s="11" t="s">
        <v>3334</v>
      </c>
      <c r="V1808" s="127" t="s">
        <v>3334</v>
      </c>
      <c r="W1808" s="127"/>
      <c r="X1808" s="96"/>
      <c r="Y1808" s="53" t="s">
        <v>5253</v>
      </c>
    </row>
    <row r="1809" spans="1:25">
      <c r="A1809" s="17">
        <v>1</v>
      </c>
      <c r="B1809" s="11" t="s">
        <v>1612</v>
      </c>
      <c r="C1809" s="11" t="s">
        <v>3306</v>
      </c>
      <c r="D1809" s="11">
        <v>16831596</v>
      </c>
      <c r="E1809" s="33">
        <v>1</v>
      </c>
      <c r="F1809" s="11" t="s">
        <v>3331</v>
      </c>
      <c r="G1809" s="11" t="s">
        <v>3337</v>
      </c>
      <c r="H1809" s="93">
        <f t="shared" si="82"/>
        <v>3</v>
      </c>
      <c r="I1809" s="93"/>
      <c r="J1809" s="93">
        <v>0</v>
      </c>
      <c r="K1809" s="93">
        <v>0</v>
      </c>
      <c r="L1809" s="94"/>
      <c r="N1809" s="96">
        <v>42152</v>
      </c>
      <c r="O1809" s="96">
        <v>42156</v>
      </c>
      <c r="P1809" s="11"/>
      <c r="Q1809" s="42">
        <f t="shared" si="81"/>
        <v>-30111</v>
      </c>
      <c r="R1809" s="11" t="s">
        <v>5429</v>
      </c>
      <c r="S1809" s="11">
        <v>546</v>
      </c>
      <c r="T1809" s="11" t="s">
        <v>4070</v>
      </c>
      <c r="U1809" s="11" t="s">
        <v>4070</v>
      </c>
      <c r="V1809" s="127" t="s">
        <v>4070</v>
      </c>
      <c r="W1809" s="127"/>
      <c r="X1809" s="96"/>
      <c r="Y1809" s="53" t="s">
        <v>5253</v>
      </c>
    </row>
    <row r="1810" spans="1:25">
      <c r="A1810" s="17">
        <v>1</v>
      </c>
      <c r="B1810" s="11" t="s">
        <v>1613</v>
      </c>
      <c r="C1810" s="11" t="s">
        <v>3307</v>
      </c>
      <c r="D1810" s="11">
        <v>16553458</v>
      </c>
      <c r="E1810" s="33">
        <v>1</v>
      </c>
      <c r="F1810" s="11" t="s">
        <v>3331</v>
      </c>
      <c r="G1810" s="11" t="s">
        <v>3337</v>
      </c>
      <c r="H1810" s="93">
        <f t="shared" si="82"/>
        <v>3</v>
      </c>
      <c r="I1810" s="93"/>
      <c r="J1810" s="93">
        <v>0</v>
      </c>
      <c r="K1810" s="93">
        <v>0</v>
      </c>
      <c r="L1810" s="94"/>
      <c r="N1810" s="96">
        <v>42152</v>
      </c>
      <c r="O1810" s="96">
        <v>42153</v>
      </c>
      <c r="P1810" s="96">
        <v>42153</v>
      </c>
      <c r="Q1810" s="42">
        <f t="shared" si="81"/>
        <v>1</v>
      </c>
      <c r="R1810" s="11" t="s">
        <v>5430</v>
      </c>
      <c r="S1810" s="11">
        <v>1000</v>
      </c>
      <c r="T1810" s="11" t="s">
        <v>4435</v>
      </c>
      <c r="U1810" s="11" t="s">
        <v>3461</v>
      </c>
      <c r="V1810" s="127" t="s">
        <v>3461</v>
      </c>
      <c r="W1810" s="127"/>
      <c r="X1810" s="96">
        <v>42153</v>
      </c>
      <c r="Y1810" s="53" t="s">
        <v>3336</v>
      </c>
    </row>
    <row r="1811" spans="1:25">
      <c r="A1811" s="17">
        <v>1</v>
      </c>
      <c r="B1811" s="11" t="s">
        <v>1614</v>
      </c>
      <c r="C1811" s="11" t="s">
        <v>3308</v>
      </c>
      <c r="D1811" s="11">
        <v>15813727</v>
      </c>
      <c r="E1811" s="33">
        <v>5</v>
      </c>
      <c r="F1811" s="11" t="s">
        <v>3331</v>
      </c>
      <c r="G1811" s="11" t="s">
        <v>3337</v>
      </c>
      <c r="H1811" s="93">
        <f t="shared" si="82"/>
        <v>3</v>
      </c>
      <c r="I1811" s="93"/>
      <c r="J1811" s="93">
        <v>0</v>
      </c>
      <c r="K1811" s="93">
        <v>0</v>
      </c>
      <c r="L1811" s="94"/>
      <c r="N1811" s="96">
        <v>42153</v>
      </c>
      <c r="O1811" s="11"/>
      <c r="P1811" s="11"/>
      <c r="Q1811" s="42">
        <f t="shared" si="81"/>
        <v>0</v>
      </c>
      <c r="R1811" s="11" t="s">
        <v>5431</v>
      </c>
      <c r="S1811" s="11">
        <v>1312</v>
      </c>
      <c r="T1811" s="11" t="s">
        <v>3334</v>
      </c>
      <c r="U1811" s="11" t="s">
        <v>3334</v>
      </c>
      <c r="V1811" s="127" t="s">
        <v>3334</v>
      </c>
      <c r="W1811" s="127"/>
      <c r="X1811" s="96"/>
      <c r="Y1811" s="53" t="s">
        <v>5253</v>
      </c>
    </row>
    <row r="1812" spans="1:25">
      <c r="A1812" s="17">
        <v>1</v>
      </c>
      <c r="B1812" s="11" t="s">
        <v>1615</v>
      </c>
      <c r="C1812" s="11" t="s">
        <v>3309</v>
      </c>
      <c r="D1812" s="11">
        <v>10873965</v>
      </c>
      <c r="E1812" s="33">
        <v>7</v>
      </c>
      <c r="F1812" s="11" t="s">
        <v>3331</v>
      </c>
      <c r="G1812" s="11" t="s">
        <v>3332</v>
      </c>
      <c r="H1812" s="93">
        <f t="shared" si="82"/>
        <v>3</v>
      </c>
      <c r="I1812" s="93"/>
      <c r="J1812" s="93">
        <v>0</v>
      </c>
      <c r="K1812" s="93">
        <v>0</v>
      </c>
      <c r="L1812" s="94"/>
      <c r="N1812" s="96">
        <v>42153</v>
      </c>
      <c r="O1812" s="96">
        <v>42157</v>
      </c>
      <c r="P1812" s="11"/>
      <c r="Q1812" s="42">
        <f t="shared" si="81"/>
        <v>-30112</v>
      </c>
      <c r="R1812" s="11" t="s">
        <v>5432</v>
      </c>
      <c r="S1812" s="11">
        <v>7040</v>
      </c>
      <c r="T1812" s="11" t="s">
        <v>3334</v>
      </c>
      <c r="U1812" s="11" t="s">
        <v>3334</v>
      </c>
      <c r="V1812" s="127" t="s">
        <v>3334</v>
      </c>
      <c r="W1812" s="127"/>
      <c r="X1812" s="96"/>
      <c r="Y1812" s="53" t="s">
        <v>5253</v>
      </c>
    </row>
    <row r="1813" spans="1:25">
      <c r="A1813" s="17">
        <v>1</v>
      </c>
      <c r="B1813" s="11" t="s">
        <v>1616</v>
      </c>
      <c r="C1813" s="11" t="s">
        <v>3310</v>
      </c>
      <c r="D1813" s="11">
        <v>10519564</v>
      </c>
      <c r="E1813" s="33">
        <v>9</v>
      </c>
      <c r="F1813" s="11" t="s">
        <v>3331</v>
      </c>
      <c r="G1813" s="11" t="s">
        <v>3337</v>
      </c>
      <c r="H1813" s="93">
        <f t="shared" si="82"/>
        <v>3</v>
      </c>
      <c r="I1813" s="93"/>
      <c r="J1813" s="93">
        <v>0</v>
      </c>
      <c r="K1813" s="93">
        <v>0</v>
      </c>
      <c r="L1813" s="94"/>
      <c r="N1813" s="96">
        <v>42153</v>
      </c>
      <c r="O1813" s="96">
        <v>42156</v>
      </c>
      <c r="P1813" s="11"/>
      <c r="Q1813" s="42">
        <f t="shared" si="81"/>
        <v>-30111</v>
      </c>
      <c r="R1813" s="11" t="s">
        <v>5433</v>
      </c>
      <c r="S1813" s="11">
        <v>4590</v>
      </c>
      <c r="T1813" s="11" t="s">
        <v>3358</v>
      </c>
      <c r="U1813" s="11" t="s">
        <v>3358</v>
      </c>
      <c r="V1813" s="127" t="s">
        <v>3358</v>
      </c>
      <c r="W1813" s="127"/>
      <c r="X1813" s="96"/>
      <c r="Y1813" s="53" t="s">
        <v>5253</v>
      </c>
    </row>
    <row r="1814" spans="1:25">
      <c r="A1814" s="17">
        <v>1</v>
      </c>
      <c r="B1814" s="11" t="s">
        <v>1617</v>
      </c>
      <c r="C1814" s="11" t="s">
        <v>3311</v>
      </c>
      <c r="D1814" s="11">
        <v>13759336</v>
      </c>
      <c r="E1814" s="137" t="s">
        <v>3319</v>
      </c>
      <c r="F1814" s="11" t="s">
        <v>3331</v>
      </c>
      <c r="G1814" s="11" t="s">
        <v>3337</v>
      </c>
      <c r="H1814" s="93">
        <f t="shared" si="82"/>
        <v>3</v>
      </c>
      <c r="I1814" s="93"/>
      <c r="J1814" s="93">
        <v>0</v>
      </c>
      <c r="K1814" s="93">
        <v>0</v>
      </c>
      <c r="L1814" s="94"/>
      <c r="N1814" s="96">
        <v>42153</v>
      </c>
      <c r="O1814" s="96">
        <v>42154</v>
      </c>
      <c r="P1814" s="96">
        <v>42155</v>
      </c>
      <c r="Q1814" s="42"/>
      <c r="R1814" s="11" t="s">
        <v>5434</v>
      </c>
      <c r="S1814" s="11">
        <v>320</v>
      </c>
      <c r="T1814" s="11" t="s">
        <v>3751</v>
      </c>
      <c r="U1814" s="11" t="s">
        <v>3751</v>
      </c>
      <c r="V1814" s="127" t="s">
        <v>3751</v>
      </c>
      <c r="W1814" s="127"/>
      <c r="X1814" s="96">
        <v>42155</v>
      </c>
      <c r="Y1814" s="53" t="s">
        <v>3336</v>
      </c>
    </row>
    <row r="1815" spans="1:25">
      <c r="Q1815" s="42"/>
    </row>
  </sheetData>
  <mergeCells count="4">
    <mergeCell ref="R1:S1"/>
    <mergeCell ref="H50:H51"/>
    <mergeCell ref="J50:J51"/>
    <mergeCell ref="K50:K51"/>
  </mergeCells>
  <conditionalFormatting sqref="D1536">
    <cfRule type="cellIs" dxfId="3" priority="4" stopIfTrue="1" operator="equal">
      <formula>""</formula>
    </cfRule>
  </conditionalFormatting>
  <conditionalFormatting sqref="D1537">
    <cfRule type="cellIs" dxfId="2" priority="3" stopIfTrue="1" operator="equal">
      <formula>""</formula>
    </cfRule>
  </conditionalFormatting>
  <conditionalFormatting sqref="D1538">
    <cfRule type="cellIs" dxfId="1" priority="2" stopIfTrue="1" operator="equal">
      <formula>""</formula>
    </cfRule>
  </conditionalFormatting>
  <conditionalFormatting sqref="D1539">
    <cfRule type="cellIs" dxfId="0" priority="1" stopIfTrue="1" operator="equal">
      <formula>""</formula>
    </cfRule>
  </conditionalFormatting>
  <dataValidations count="2">
    <dataValidation type="list" allowBlank="1" showInputMessage="1" showErrorMessage="1" sqref="P1148">
      <formula1>"H.Perez, M.J.Murias, M.E.Tello, C.ROMO, Cecilia Escoval, FCA NAVARRETE, F.Salas, L.LOPEZ, F.ZAMORA, "</formula1>
    </dataValidation>
    <dataValidation type="list" allowBlank="1" showInputMessage="1" showErrorMessage="1" sqref="G903:G1089 G856:G896">
      <formula1>"CASA, DEPARTAMENTO, LOCAL COMERCIAL, TERRENO, PARCELA, OTRO"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17"/>
  <sheetViews>
    <sheetView topLeftCell="Y1" workbookViewId="0">
      <selection activeCell="Z1" sqref="Z1"/>
    </sheetView>
  </sheetViews>
  <sheetFormatPr baseColWidth="10" defaultRowHeight="15"/>
  <cols>
    <col min="1" max="1" width="16.140625" style="175" bestFit="1" customWidth="1"/>
    <col min="3" max="3" width="14.7109375" bestFit="1" customWidth="1"/>
    <col min="7" max="7" width="20.140625" bestFit="1" customWidth="1"/>
    <col min="8" max="9" width="11.42578125" style="17"/>
  </cols>
  <sheetData>
    <row r="1" spans="1:26" s="17" customFormat="1" ht="37.5" customHeight="1">
      <c r="A1" s="173" t="s">
        <v>0</v>
      </c>
      <c r="B1" s="17" t="s">
        <v>1</v>
      </c>
      <c r="C1" s="17" t="s">
        <v>1618</v>
      </c>
      <c r="D1" s="17" t="s">
        <v>3312</v>
      </c>
      <c r="E1" s="17" t="s">
        <v>3313</v>
      </c>
      <c r="F1" s="43" t="s">
        <v>5435</v>
      </c>
      <c r="G1" s="44" t="s">
        <v>5436</v>
      </c>
      <c r="H1" s="45" t="s">
        <v>5437</v>
      </c>
      <c r="I1" s="45" t="s">
        <v>7429</v>
      </c>
      <c r="J1" s="45" t="s">
        <v>5438</v>
      </c>
      <c r="K1" s="45" t="s">
        <v>5439</v>
      </c>
      <c r="L1" s="45" t="s">
        <v>5440</v>
      </c>
      <c r="M1" s="44" t="s">
        <v>3321</v>
      </c>
      <c r="N1" s="44" t="s">
        <v>5441</v>
      </c>
      <c r="O1" s="44" t="s">
        <v>5442</v>
      </c>
      <c r="P1" s="130" t="s">
        <v>3322</v>
      </c>
      <c r="Q1" s="130" t="s">
        <v>3323</v>
      </c>
      <c r="R1" s="290" t="s">
        <v>3324</v>
      </c>
      <c r="S1" s="291"/>
      <c r="T1" s="47" t="s">
        <v>3325</v>
      </c>
      <c r="U1" s="48" t="s">
        <v>3326</v>
      </c>
      <c r="V1" s="49" t="s">
        <v>3327</v>
      </c>
      <c r="W1" s="49" t="s">
        <v>3328</v>
      </c>
      <c r="X1" s="50" t="s">
        <v>3329</v>
      </c>
      <c r="Y1" s="47" t="s">
        <v>3330</v>
      </c>
      <c r="Z1" s="420" t="s">
        <v>11369</v>
      </c>
    </row>
    <row r="2" spans="1:26">
      <c r="A2" s="174">
        <v>2</v>
      </c>
      <c r="B2" s="141" t="s">
        <v>5649</v>
      </c>
      <c r="C2" s="141" t="s">
        <v>6060</v>
      </c>
      <c r="D2" s="182">
        <v>13104190</v>
      </c>
      <c r="E2" s="202" t="s">
        <v>3319</v>
      </c>
      <c r="F2" s="232" t="s">
        <v>3331</v>
      </c>
      <c r="G2" s="232" t="s">
        <v>3332</v>
      </c>
      <c r="H2" s="17">
        <v>0</v>
      </c>
      <c r="I2" s="286">
        <v>58000</v>
      </c>
      <c r="N2" s="246">
        <v>41436</v>
      </c>
      <c r="O2" s="246">
        <v>41437</v>
      </c>
      <c r="R2" s="141" t="s">
        <v>6727</v>
      </c>
      <c r="S2" s="141">
        <v>3634</v>
      </c>
      <c r="T2" s="141" t="s">
        <v>3391</v>
      </c>
      <c r="X2" s="246">
        <v>41437</v>
      </c>
    </row>
    <row r="3" spans="1:26">
      <c r="A3" s="174">
        <v>2</v>
      </c>
      <c r="B3" s="142" t="s">
        <v>5650</v>
      </c>
      <c r="C3" s="142" t="s">
        <v>6061</v>
      </c>
      <c r="D3" s="183">
        <v>11827315</v>
      </c>
      <c r="E3" s="203" t="s">
        <v>3319</v>
      </c>
      <c r="F3" s="233" t="s">
        <v>3331</v>
      </c>
      <c r="G3" s="233" t="s">
        <v>3337</v>
      </c>
      <c r="H3" s="17">
        <v>0</v>
      </c>
      <c r="I3" s="285">
        <v>58000</v>
      </c>
      <c r="N3" s="246">
        <v>41436</v>
      </c>
      <c r="O3" s="246">
        <v>41437</v>
      </c>
      <c r="R3" s="142" t="s">
        <v>6728</v>
      </c>
      <c r="S3" s="142">
        <v>1037</v>
      </c>
      <c r="T3" s="142" t="s">
        <v>3461</v>
      </c>
      <c r="X3" s="246">
        <v>41438</v>
      </c>
    </row>
    <row r="4" spans="1:26">
      <c r="A4" s="174">
        <v>2</v>
      </c>
      <c r="B4" s="142" t="s">
        <v>5651</v>
      </c>
      <c r="C4" s="142" t="s">
        <v>6062</v>
      </c>
      <c r="D4" s="184">
        <v>14685953</v>
      </c>
      <c r="E4" s="203">
        <v>4</v>
      </c>
      <c r="F4" s="233" t="s">
        <v>3331</v>
      </c>
      <c r="G4" s="233" t="s">
        <v>3337</v>
      </c>
      <c r="H4" s="17">
        <v>0</v>
      </c>
      <c r="I4" s="285">
        <v>58000</v>
      </c>
      <c r="N4" s="247">
        <v>41439</v>
      </c>
      <c r="O4" s="247">
        <v>41446</v>
      </c>
      <c r="R4" s="142" t="s">
        <v>6729</v>
      </c>
      <c r="S4" s="142">
        <v>112</v>
      </c>
      <c r="T4" s="142" t="s">
        <v>3484</v>
      </c>
      <c r="X4" s="247">
        <v>41449</v>
      </c>
    </row>
    <row r="5" spans="1:26">
      <c r="A5" s="174">
        <v>2</v>
      </c>
      <c r="B5" s="142" t="s">
        <v>5652</v>
      </c>
      <c r="C5" s="142" t="s">
        <v>6063</v>
      </c>
      <c r="D5" s="184">
        <v>15326975</v>
      </c>
      <c r="E5" s="203">
        <v>0</v>
      </c>
      <c r="F5" s="233" t="s">
        <v>3331</v>
      </c>
      <c r="G5" s="233" t="s">
        <v>3332</v>
      </c>
      <c r="H5" s="17">
        <v>0</v>
      </c>
      <c r="I5" s="285">
        <v>58000</v>
      </c>
      <c r="N5" s="247">
        <v>41442</v>
      </c>
      <c r="O5" s="247">
        <v>41442</v>
      </c>
      <c r="R5" s="142" t="s">
        <v>6730</v>
      </c>
      <c r="S5" s="142">
        <v>1325</v>
      </c>
      <c r="T5" s="142" t="s">
        <v>3340</v>
      </c>
      <c r="X5" s="247">
        <v>41444</v>
      </c>
    </row>
    <row r="6" spans="1:26">
      <c r="A6" s="174">
        <v>2</v>
      </c>
      <c r="B6" s="142" t="s">
        <v>5653</v>
      </c>
      <c r="C6" s="142" t="s">
        <v>6064</v>
      </c>
      <c r="D6" s="184">
        <v>15363795</v>
      </c>
      <c r="E6" s="203">
        <v>4</v>
      </c>
      <c r="F6" s="233" t="s">
        <v>3331</v>
      </c>
      <c r="G6" s="233" t="s">
        <v>3337</v>
      </c>
      <c r="H6" s="17">
        <v>0</v>
      </c>
      <c r="I6" s="285">
        <v>58000</v>
      </c>
      <c r="N6" s="247">
        <v>41443</v>
      </c>
      <c r="O6" s="247">
        <v>41445</v>
      </c>
      <c r="R6" s="142" t="s">
        <v>6731</v>
      </c>
      <c r="S6" s="142">
        <v>1920</v>
      </c>
      <c r="T6" s="142" t="s">
        <v>3484</v>
      </c>
      <c r="X6" s="247">
        <v>41446</v>
      </c>
    </row>
    <row r="7" spans="1:26">
      <c r="A7" s="174">
        <v>2</v>
      </c>
      <c r="B7" s="142" t="s">
        <v>5654</v>
      </c>
      <c r="C7" s="142" t="s">
        <v>6065</v>
      </c>
      <c r="D7" s="184">
        <v>12046273</v>
      </c>
      <c r="E7" s="203">
        <v>3</v>
      </c>
      <c r="F7" s="233" t="s">
        <v>3331</v>
      </c>
      <c r="G7" s="233" t="s">
        <v>3337</v>
      </c>
      <c r="H7" s="17">
        <v>0</v>
      </c>
      <c r="I7" s="285">
        <v>58000</v>
      </c>
      <c r="N7" s="247">
        <v>41443</v>
      </c>
      <c r="O7" s="247">
        <v>41446</v>
      </c>
      <c r="R7" s="142" t="s">
        <v>6732</v>
      </c>
      <c r="S7" s="142">
        <v>5420</v>
      </c>
      <c r="T7" s="142" t="s">
        <v>3404</v>
      </c>
      <c r="X7" s="247">
        <v>41451</v>
      </c>
    </row>
    <row r="8" spans="1:26">
      <c r="A8" s="174">
        <v>2</v>
      </c>
      <c r="B8" s="142" t="s">
        <v>5655</v>
      </c>
      <c r="C8" s="142" t="s">
        <v>6066</v>
      </c>
      <c r="D8" s="184">
        <v>13829026</v>
      </c>
      <c r="E8" s="203">
        <v>3</v>
      </c>
      <c r="F8" s="233" t="s">
        <v>3331</v>
      </c>
      <c r="G8" s="233" t="s">
        <v>4892</v>
      </c>
      <c r="H8" s="17">
        <v>0</v>
      </c>
      <c r="I8" s="285">
        <v>58000</v>
      </c>
      <c r="N8" s="247">
        <v>41449</v>
      </c>
      <c r="O8" s="247">
        <v>41450</v>
      </c>
      <c r="R8" s="142" t="s">
        <v>6733</v>
      </c>
      <c r="S8" s="142">
        <v>8445</v>
      </c>
      <c r="T8" s="142" t="s">
        <v>3348</v>
      </c>
      <c r="X8" s="247">
        <v>41451</v>
      </c>
    </row>
    <row r="9" spans="1:26">
      <c r="A9" s="174">
        <v>2</v>
      </c>
      <c r="B9" s="142" t="s">
        <v>5656</v>
      </c>
      <c r="C9" s="142" t="s">
        <v>6067</v>
      </c>
      <c r="D9" s="184">
        <v>15637595</v>
      </c>
      <c r="E9" s="204">
        <v>0</v>
      </c>
      <c r="F9" s="233" t="s">
        <v>3331</v>
      </c>
      <c r="G9" s="233" t="s">
        <v>3337</v>
      </c>
      <c r="H9" s="17">
        <v>0</v>
      </c>
      <c r="I9" s="285">
        <v>58000</v>
      </c>
      <c r="N9" s="247">
        <v>41451</v>
      </c>
      <c r="O9" s="247">
        <v>41452</v>
      </c>
      <c r="R9" s="142" t="s">
        <v>6734</v>
      </c>
      <c r="S9" s="142">
        <v>255</v>
      </c>
      <c r="T9" s="142" t="s">
        <v>3358</v>
      </c>
      <c r="X9" s="247">
        <v>41453</v>
      </c>
    </row>
    <row r="10" spans="1:26" ht="15.75" thickBot="1">
      <c r="A10" s="174">
        <v>2</v>
      </c>
      <c r="B10" s="143" t="s">
        <v>5657</v>
      </c>
      <c r="C10" s="143" t="s">
        <v>6068</v>
      </c>
      <c r="D10" s="185">
        <v>13267080</v>
      </c>
      <c r="E10" s="205">
        <v>3</v>
      </c>
      <c r="F10" s="234" t="s">
        <v>3331</v>
      </c>
      <c r="G10" s="234" t="s">
        <v>3332</v>
      </c>
      <c r="H10" s="17">
        <v>0</v>
      </c>
      <c r="I10" s="284">
        <v>58000</v>
      </c>
      <c r="N10" s="248">
        <v>41451</v>
      </c>
      <c r="O10" s="248">
        <v>41452</v>
      </c>
      <c r="R10" s="143" t="s">
        <v>6735</v>
      </c>
      <c r="S10" s="143">
        <v>1573</v>
      </c>
      <c r="T10" s="143" t="s">
        <v>3391</v>
      </c>
      <c r="X10" s="248">
        <v>41453</v>
      </c>
    </row>
    <row r="11" spans="1:26">
      <c r="A11" s="174">
        <v>2</v>
      </c>
      <c r="B11" s="144" t="s">
        <v>5658</v>
      </c>
      <c r="C11" s="144" t="s">
        <v>6069</v>
      </c>
      <c r="D11" s="186">
        <v>23438254</v>
      </c>
      <c r="E11" s="206">
        <v>3</v>
      </c>
      <c r="F11" s="232" t="s">
        <v>3331</v>
      </c>
      <c r="G11" s="232" t="s">
        <v>3337</v>
      </c>
      <c r="H11" s="17">
        <v>0</v>
      </c>
      <c r="I11" s="286">
        <v>58000</v>
      </c>
      <c r="N11" s="249">
        <v>41453</v>
      </c>
      <c r="O11" s="249">
        <v>41454</v>
      </c>
      <c r="R11" s="144" t="s">
        <v>6736</v>
      </c>
      <c r="S11" s="144">
        <v>670</v>
      </c>
      <c r="T11" s="144" t="s">
        <v>3358</v>
      </c>
      <c r="X11" s="249">
        <v>41456</v>
      </c>
    </row>
    <row r="12" spans="1:26">
      <c r="A12" s="174">
        <v>2</v>
      </c>
      <c r="B12" s="142" t="s">
        <v>5659</v>
      </c>
      <c r="C12" s="142" t="s">
        <v>6070</v>
      </c>
      <c r="D12" s="184">
        <v>8403044</v>
      </c>
      <c r="E12" s="203">
        <v>9</v>
      </c>
      <c r="F12" s="233" t="s">
        <v>3331</v>
      </c>
      <c r="G12" s="233" t="s">
        <v>3337</v>
      </c>
      <c r="H12" s="17">
        <v>0</v>
      </c>
      <c r="I12" s="285">
        <v>58000</v>
      </c>
      <c r="N12" s="247">
        <v>41451</v>
      </c>
      <c r="O12" s="247">
        <v>41456</v>
      </c>
      <c r="R12" s="142" t="s">
        <v>6737</v>
      </c>
      <c r="S12" s="142">
        <v>710</v>
      </c>
      <c r="T12" s="142" t="s">
        <v>3348</v>
      </c>
      <c r="X12" s="247">
        <v>41457</v>
      </c>
    </row>
    <row r="13" spans="1:26">
      <c r="A13" s="174">
        <v>2</v>
      </c>
      <c r="B13" s="142" t="s">
        <v>5660</v>
      </c>
      <c r="C13" s="142" t="s">
        <v>6071</v>
      </c>
      <c r="D13" s="184">
        <v>76184655</v>
      </c>
      <c r="E13" s="203">
        <v>8</v>
      </c>
      <c r="F13" s="233" t="s">
        <v>3331</v>
      </c>
      <c r="G13" s="233" t="s">
        <v>3337</v>
      </c>
      <c r="H13" s="17">
        <v>0</v>
      </c>
      <c r="I13" s="285">
        <v>58000</v>
      </c>
      <c r="N13" s="247">
        <v>41452</v>
      </c>
      <c r="O13" s="247">
        <v>41454</v>
      </c>
      <c r="R13" s="142" t="s">
        <v>6738</v>
      </c>
      <c r="S13" s="142">
        <v>2963</v>
      </c>
      <c r="T13" s="142" t="s">
        <v>3358</v>
      </c>
      <c r="X13" s="247">
        <v>41456</v>
      </c>
    </row>
    <row r="14" spans="1:26">
      <c r="A14" s="174">
        <v>2</v>
      </c>
      <c r="B14" s="142" t="s">
        <v>5661</v>
      </c>
      <c r="C14" s="142" t="s">
        <v>6072</v>
      </c>
      <c r="D14" s="184">
        <v>21263727</v>
      </c>
      <c r="E14" s="203">
        <v>0</v>
      </c>
      <c r="F14" s="233" t="s">
        <v>3331</v>
      </c>
      <c r="G14" s="233" t="s">
        <v>3332</v>
      </c>
      <c r="H14" s="17">
        <v>0</v>
      </c>
      <c r="I14" s="285">
        <v>58000</v>
      </c>
      <c r="N14" s="247">
        <v>41457</v>
      </c>
      <c r="O14" s="247">
        <v>41462</v>
      </c>
      <c r="R14" s="142" t="s">
        <v>6739</v>
      </c>
      <c r="S14" s="142">
        <v>8405</v>
      </c>
      <c r="T14" s="142" t="s">
        <v>3348</v>
      </c>
      <c r="X14" s="247">
        <v>41463</v>
      </c>
    </row>
    <row r="15" spans="1:26">
      <c r="A15" s="174">
        <v>2</v>
      </c>
      <c r="B15" s="142" t="s">
        <v>5662</v>
      </c>
      <c r="C15" s="142" t="s">
        <v>6073</v>
      </c>
      <c r="D15" s="184">
        <v>9400624</v>
      </c>
      <c r="E15" s="203">
        <v>4</v>
      </c>
      <c r="F15" s="233" t="s">
        <v>3331</v>
      </c>
      <c r="G15" s="233" t="s">
        <v>3332</v>
      </c>
      <c r="H15" s="17">
        <v>0</v>
      </c>
      <c r="I15" s="285">
        <v>58000</v>
      </c>
      <c r="N15" s="247">
        <v>41458</v>
      </c>
      <c r="O15" s="247">
        <v>41461</v>
      </c>
      <c r="R15" s="142" t="s">
        <v>6740</v>
      </c>
      <c r="S15" s="142">
        <v>10016</v>
      </c>
      <c r="T15" s="142" t="s">
        <v>3404</v>
      </c>
      <c r="X15" s="247">
        <v>41464</v>
      </c>
    </row>
    <row r="16" spans="1:26">
      <c r="A16" s="174">
        <v>2</v>
      </c>
      <c r="B16" s="142" t="s">
        <v>5663</v>
      </c>
      <c r="C16" s="142" t="s">
        <v>6074</v>
      </c>
      <c r="D16" s="184">
        <v>13680245</v>
      </c>
      <c r="E16" s="203">
        <v>3</v>
      </c>
      <c r="F16" s="233" t="s">
        <v>3331</v>
      </c>
      <c r="G16" s="233" t="s">
        <v>3332</v>
      </c>
      <c r="H16" s="17">
        <v>0</v>
      </c>
      <c r="I16" s="285">
        <v>58000</v>
      </c>
      <c r="N16" s="247">
        <v>41458</v>
      </c>
      <c r="O16" s="247">
        <v>41461</v>
      </c>
      <c r="R16" s="142" t="s">
        <v>6741</v>
      </c>
      <c r="S16" s="142">
        <v>103</v>
      </c>
      <c r="T16" s="142" t="s">
        <v>3579</v>
      </c>
      <c r="X16" s="247">
        <v>41464</v>
      </c>
    </row>
    <row r="17" spans="1:24">
      <c r="A17" s="174">
        <v>2</v>
      </c>
      <c r="B17" s="142" t="s">
        <v>5664</v>
      </c>
      <c r="C17" s="142" t="s">
        <v>6075</v>
      </c>
      <c r="D17" s="184">
        <v>10601316</v>
      </c>
      <c r="E17" s="203">
        <v>0</v>
      </c>
      <c r="F17" s="233" t="s">
        <v>3331</v>
      </c>
      <c r="G17" s="233" t="s">
        <v>3332</v>
      </c>
      <c r="H17" s="17">
        <v>0</v>
      </c>
      <c r="I17" s="285">
        <v>58000</v>
      </c>
      <c r="N17" s="247">
        <v>41460</v>
      </c>
      <c r="O17" s="247">
        <v>41463</v>
      </c>
      <c r="R17" s="142" t="s">
        <v>6742</v>
      </c>
      <c r="S17" s="142">
        <v>15112</v>
      </c>
      <c r="T17" s="142" t="s">
        <v>3636</v>
      </c>
      <c r="X17" s="247">
        <v>41464</v>
      </c>
    </row>
    <row r="18" spans="1:24">
      <c r="A18" s="174">
        <v>2</v>
      </c>
      <c r="B18" s="142" t="s">
        <v>5665</v>
      </c>
      <c r="C18" s="142" t="s">
        <v>6076</v>
      </c>
      <c r="D18" s="184">
        <v>9873673</v>
      </c>
      <c r="E18" s="203">
        <v>5</v>
      </c>
      <c r="F18" s="233" t="s">
        <v>3331</v>
      </c>
      <c r="G18" s="233" t="s">
        <v>3337</v>
      </c>
      <c r="H18" s="17">
        <v>0</v>
      </c>
      <c r="I18" s="285">
        <v>58000</v>
      </c>
      <c r="N18" s="247">
        <v>41463</v>
      </c>
      <c r="O18" s="247">
        <v>41465</v>
      </c>
      <c r="R18" s="142" t="s">
        <v>6743</v>
      </c>
      <c r="S18" s="142">
        <v>77</v>
      </c>
      <c r="T18" s="142" t="s">
        <v>3334</v>
      </c>
      <c r="X18" s="247">
        <v>41466</v>
      </c>
    </row>
    <row r="19" spans="1:24">
      <c r="A19" s="174">
        <v>2</v>
      </c>
      <c r="B19" s="142" t="s">
        <v>5666</v>
      </c>
      <c r="C19" s="142" t="s">
        <v>6077</v>
      </c>
      <c r="D19" s="184">
        <v>9095215</v>
      </c>
      <c r="E19" s="203">
        <v>3</v>
      </c>
      <c r="F19" s="233" t="s">
        <v>3331</v>
      </c>
      <c r="G19" s="233" t="s">
        <v>3332</v>
      </c>
      <c r="H19" s="17">
        <v>0</v>
      </c>
      <c r="I19" s="285">
        <v>58000</v>
      </c>
      <c r="N19" s="247">
        <v>41464</v>
      </c>
      <c r="O19" s="247">
        <v>41466</v>
      </c>
      <c r="R19" s="142" t="s">
        <v>6744</v>
      </c>
      <c r="S19" s="142">
        <v>1408</v>
      </c>
      <c r="T19" s="142" t="s">
        <v>3404</v>
      </c>
      <c r="X19" s="247">
        <v>41470</v>
      </c>
    </row>
    <row r="20" spans="1:24">
      <c r="A20" s="174">
        <v>2</v>
      </c>
      <c r="B20" s="142" t="s">
        <v>5667</v>
      </c>
      <c r="C20" s="142" t="s">
        <v>6078</v>
      </c>
      <c r="D20" s="184">
        <v>7690620</v>
      </c>
      <c r="E20" s="203">
        <v>3</v>
      </c>
      <c r="F20" s="233" t="s">
        <v>3331</v>
      </c>
      <c r="G20" s="233" t="s">
        <v>3332</v>
      </c>
      <c r="H20" s="17">
        <v>0</v>
      </c>
      <c r="I20" s="285">
        <v>58000</v>
      </c>
      <c r="N20" s="247">
        <v>41465</v>
      </c>
      <c r="O20" s="247">
        <v>41468</v>
      </c>
      <c r="R20" s="142" t="s">
        <v>6745</v>
      </c>
      <c r="S20" s="142">
        <v>1450</v>
      </c>
      <c r="T20" s="142" t="s">
        <v>3728</v>
      </c>
      <c r="X20" s="247">
        <v>41470</v>
      </c>
    </row>
    <row r="21" spans="1:24">
      <c r="A21" s="174">
        <v>2</v>
      </c>
      <c r="B21" s="142" t="s">
        <v>5668</v>
      </c>
      <c r="C21" s="142" t="s">
        <v>6079</v>
      </c>
      <c r="D21" s="184">
        <v>7214266</v>
      </c>
      <c r="E21" s="203">
        <v>7</v>
      </c>
      <c r="F21" s="233" t="s">
        <v>3331</v>
      </c>
      <c r="G21" s="233" t="s">
        <v>3332</v>
      </c>
      <c r="H21" s="17">
        <v>0</v>
      </c>
      <c r="I21" s="285">
        <v>58000</v>
      </c>
      <c r="N21" s="247">
        <v>41466</v>
      </c>
      <c r="O21" s="247">
        <v>41468</v>
      </c>
      <c r="R21" s="142" t="s">
        <v>6746</v>
      </c>
      <c r="S21" s="142">
        <v>6961</v>
      </c>
      <c r="T21" s="142" t="s">
        <v>3396</v>
      </c>
      <c r="X21" s="247">
        <v>41470</v>
      </c>
    </row>
    <row r="22" spans="1:24">
      <c r="A22" s="174">
        <v>2</v>
      </c>
      <c r="B22" s="142" t="s">
        <v>5669</v>
      </c>
      <c r="C22" s="142" t="s">
        <v>6080</v>
      </c>
      <c r="D22" s="184">
        <v>76018871</v>
      </c>
      <c r="E22" s="203">
        <v>9</v>
      </c>
      <c r="F22" s="233" t="s">
        <v>3331</v>
      </c>
      <c r="G22" s="233" t="s">
        <v>3332</v>
      </c>
      <c r="H22" s="17">
        <v>0</v>
      </c>
      <c r="I22" s="285">
        <v>58000</v>
      </c>
      <c r="N22" s="247">
        <v>41466</v>
      </c>
      <c r="O22" s="247">
        <v>41470</v>
      </c>
      <c r="R22" s="142" t="s">
        <v>6747</v>
      </c>
      <c r="S22" s="142">
        <v>1160</v>
      </c>
      <c r="T22" s="142" t="s">
        <v>3404</v>
      </c>
      <c r="X22" s="247">
        <v>41472</v>
      </c>
    </row>
    <row r="23" spans="1:24">
      <c r="A23" s="174">
        <v>2</v>
      </c>
      <c r="B23" s="142" t="s">
        <v>5670</v>
      </c>
      <c r="C23" s="142" t="s">
        <v>6080</v>
      </c>
      <c r="D23" s="184">
        <v>76018871</v>
      </c>
      <c r="E23" s="203">
        <v>9</v>
      </c>
      <c r="F23" s="233" t="s">
        <v>3331</v>
      </c>
      <c r="G23" s="244" t="s">
        <v>3337</v>
      </c>
      <c r="H23" s="17">
        <v>0</v>
      </c>
      <c r="I23" s="285">
        <v>58000</v>
      </c>
      <c r="N23" s="247">
        <v>41473</v>
      </c>
      <c r="O23" s="247">
        <v>41474</v>
      </c>
      <c r="R23" s="142" t="s">
        <v>6748</v>
      </c>
      <c r="S23" s="142">
        <v>237</v>
      </c>
      <c r="T23" s="142" t="s">
        <v>3358</v>
      </c>
      <c r="X23" s="247">
        <v>41477</v>
      </c>
    </row>
    <row r="24" spans="1:24">
      <c r="A24" s="174">
        <v>2</v>
      </c>
      <c r="B24" s="142" t="s">
        <v>5671</v>
      </c>
      <c r="C24" s="142" t="s">
        <v>6081</v>
      </c>
      <c r="D24" s="184">
        <v>16887019</v>
      </c>
      <c r="E24" s="203">
        <v>1</v>
      </c>
      <c r="F24" s="233" t="s">
        <v>3331</v>
      </c>
      <c r="G24" s="233" t="s">
        <v>3337</v>
      </c>
      <c r="H24" s="17">
        <v>0</v>
      </c>
      <c r="I24" s="285">
        <v>58000</v>
      </c>
      <c r="N24" s="247">
        <v>41467</v>
      </c>
      <c r="O24" s="247">
        <v>41468</v>
      </c>
      <c r="R24" s="142" t="s">
        <v>6749</v>
      </c>
      <c r="S24" s="142">
        <v>1331</v>
      </c>
      <c r="T24" s="142" t="s">
        <v>3391</v>
      </c>
      <c r="X24" s="247">
        <v>41470</v>
      </c>
    </row>
    <row r="25" spans="1:24">
      <c r="A25" s="174">
        <v>2</v>
      </c>
      <c r="B25" s="142" t="s">
        <v>5672</v>
      </c>
      <c r="C25" s="142" t="s">
        <v>6082</v>
      </c>
      <c r="D25" s="184">
        <v>96999430</v>
      </c>
      <c r="E25" s="203">
        <v>5</v>
      </c>
      <c r="F25" s="233" t="s">
        <v>3331</v>
      </c>
      <c r="G25" s="233" t="s">
        <v>3614</v>
      </c>
      <c r="H25" s="17">
        <v>0</v>
      </c>
      <c r="I25" s="285">
        <v>80000</v>
      </c>
      <c r="N25" s="247">
        <v>41472</v>
      </c>
      <c r="O25" s="247">
        <v>41472</v>
      </c>
      <c r="R25" s="142" t="s">
        <v>6750</v>
      </c>
      <c r="S25" s="142">
        <v>894</v>
      </c>
      <c r="T25" s="142" t="s">
        <v>3484</v>
      </c>
      <c r="X25" s="247">
        <v>41472</v>
      </c>
    </row>
    <row r="26" spans="1:24">
      <c r="A26" s="174">
        <v>2</v>
      </c>
      <c r="B26" s="142" t="s">
        <v>5673</v>
      </c>
      <c r="C26" s="142" t="s">
        <v>6083</v>
      </c>
      <c r="D26" s="184">
        <v>7997638</v>
      </c>
      <c r="E26" s="203">
        <v>5</v>
      </c>
      <c r="F26" s="233" t="s">
        <v>3331</v>
      </c>
      <c r="G26" s="233" t="s">
        <v>3337</v>
      </c>
      <c r="H26" s="17">
        <v>0</v>
      </c>
      <c r="I26" s="285">
        <v>58000</v>
      </c>
      <c r="N26" s="247">
        <v>41472</v>
      </c>
      <c r="O26" s="247">
        <v>41473</v>
      </c>
      <c r="R26" s="142" t="s">
        <v>6751</v>
      </c>
      <c r="S26" s="142">
        <v>1661</v>
      </c>
      <c r="T26" s="142" t="s">
        <v>3358</v>
      </c>
      <c r="X26" s="247">
        <v>41476</v>
      </c>
    </row>
    <row r="27" spans="1:24">
      <c r="A27" s="174">
        <v>2</v>
      </c>
      <c r="B27" s="142" t="s">
        <v>5674</v>
      </c>
      <c r="C27" s="142" t="s">
        <v>6084</v>
      </c>
      <c r="D27" s="184">
        <v>7988949</v>
      </c>
      <c r="E27" s="203">
        <v>0</v>
      </c>
      <c r="F27" s="233" t="s">
        <v>3331</v>
      </c>
      <c r="G27" s="233" t="s">
        <v>3337</v>
      </c>
      <c r="H27" s="17">
        <v>0</v>
      </c>
      <c r="I27" s="285">
        <v>58000</v>
      </c>
      <c r="N27" s="247">
        <v>41474</v>
      </c>
      <c r="O27" s="247">
        <v>41478</v>
      </c>
      <c r="R27" s="142" t="s">
        <v>6752</v>
      </c>
      <c r="S27" s="142">
        <v>567</v>
      </c>
      <c r="T27" s="142" t="s">
        <v>3334</v>
      </c>
      <c r="X27" s="247">
        <v>41479</v>
      </c>
    </row>
    <row r="28" spans="1:24">
      <c r="A28" s="174">
        <v>2</v>
      </c>
      <c r="B28" s="142" t="s">
        <v>5675</v>
      </c>
      <c r="C28" s="142" t="s">
        <v>6085</v>
      </c>
      <c r="D28" s="184">
        <v>11266081</v>
      </c>
      <c r="E28" s="203" t="s">
        <v>3319</v>
      </c>
      <c r="F28" s="233" t="s">
        <v>3331</v>
      </c>
      <c r="G28" s="233" t="s">
        <v>3337</v>
      </c>
      <c r="H28" s="17">
        <v>0</v>
      </c>
      <c r="I28" s="285">
        <v>58000</v>
      </c>
      <c r="N28" s="247">
        <v>41478</v>
      </c>
      <c r="O28" s="247">
        <v>41480</v>
      </c>
      <c r="R28" s="142" t="s">
        <v>6753</v>
      </c>
      <c r="S28" s="142">
        <v>114</v>
      </c>
      <c r="T28" s="142" t="s">
        <v>3391</v>
      </c>
      <c r="X28" s="247">
        <v>41484</v>
      </c>
    </row>
    <row r="29" spans="1:24">
      <c r="A29" s="174">
        <v>2</v>
      </c>
      <c r="B29" s="142" t="s">
        <v>5676</v>
      </c>
      <c r="C29" s="142" t="s">
        <v>6086</v>
      </c>
      <c r="D29" s="184">
        <v>13899615</v>
      </c>
      <c r="E29" s="203">
        <v>8</v>
      </c>
      <c r="F29" s="233" t="s">
        <v>3331</v>
      </c>
      <c r="G29" s="233" t="s">
        <v>3337</v>
      </c>
      <c r="H29" s="17">
        <v>0</v>
      </c>
      <c r="I29" s="285">
        <v>58000</v>
      </c>
      <c r="N29" s="247">
        <v>41480</v>
      </c>
      <c r="O29" s="247">
        <v>41482</v>
      </c>
      <c r="R29" s="142" t="s">
        <v>6754</v>
      </c>
      <c r="S29" s="142">
        <v>1042</v>
      </c>
      <c r="T29" s="142" t="s">
        <v>3358</v>
      </c>
      <c r="X29" s="247">
        <v>41485</v>
      </c>
    </row>
    <row r="30" spans="1:24">
      <c r="A30" s="174">
        <v>2</v>
      </c>
      <c r="B30" s="142" t="s">
        <v>5677</v>
      </c>
      <c r="C30" s="142" t="s">
        <v>6086</v>
      </c>
      <c r="D30" s="184">
        <v>13899615</v>
      </c>
      <c r="E30" s="203">
        <v>8</v>
      </c>
      <c r="F30" s="233" t="s">
        <v>3331</v>
      </c>
      <c r="G30" s="233" t="s">
        <v>3332</v>
      </c>
      <c r="H30" s="17">
        <v>0</v>
      </c>
      <c r="I30" s="285">
        <v>58000</v>
      </c>
      <c r="N30" s="247">
        <v>41480</v>
      </c>
      <c r="O30" s="247">
        <v>41482</v>
      </c>
      <c r="R30" s="142" t="s">
        <v>6755</v>
      </c>
      <c r="S30" s="142">
        <v>1484</v>
      </c>
      <c r="T30" s="142" t="s">
        <v>3400</v>
      </c>
      <c r="X30" s="247">
        <v>41485</v>
      </c>
    </row>
    <row r="31" spans="1:24" ht="15.75" thickBot="1">
      <c r="A31" s="174">
        <v>2</v>
      </c>
      <c r="B31" s="143" t="s">
        <v>5678</v>
      </c>
      <c r="C31" s="143" t="s">
        <v>6087</v>
      </c>
      <c r="D31" s="185">
        <v>77314800</v>
      </c>
      <c r="E31" s="205">
        <v>7</v>
      </c>
      <c r="F31" s="234" t="s">
        <v>3331</v>
      </c>
      <c r="G31" s="234" t="s">
        <v>3614</v>
      </c>
      <c r="H31" s="17">
        <v>0</v>
      </c>
      <c r="I31" s="284">
        <v>207157</v>
      </c>
      <c r="N31" s="248">
        <v>41480</v>
      </c>
      <c r="O31" s="248">
        <v>41484</v>
      </c>
      <c r="R31" s="143" t="s">
        <v>6756</v>
      </c>
      <c r="S31" s="143">
        <v>967</v>
      </c>
      <c r="T31" s="143" t="s">
        <v>3484</v>
      </c>
      <c r="X31" s="248">
        <v>41485</v>
      </c>
    </row>
    <row r="32" spans="1:24">
      <c r="A32" s="174">
        <v>2</v>
      </c>
      <c r="B32" s="144" t="s">
        <v>5679</v>
      </c>
      <c r="C32" s="144" t="s">
        <v>6088</v>
      </c>
      <c r="D32" s="186">
        <v>76041904</v>
      </c>
      <c r="E32" s="144">
        <v>4</v>
      </c>
      <c r="F32" s="232" t="s">
        <v>3331</v>
      </c>
      <c r="G32" s="232" t="s">
        <v>3332</v>
      </c>
      <c r="H32" s="17">
        <v>0</v>
      </c>
      <c r="I32" s="286">
        <v>58000</v>
      </c>
      <c r="N32" s="249">
        <v>41484</v>
      </c>
      <c r="O32" s="249">
        <v>41486</v>
      </c>
      <c r="R32" s="144" t="s">
        <v>6757</v>
      </c>
      <c r="S32" s="279" t="s">
        <v>7407</v>
      </c>
      <c r="T32" s="144" t="s">
        <v>3348</v>
      </c>
      <c r="X32" s="249">
        <v>41491</v>
      </c>
    </row>
    <row r="33" spans="1:24">
      <c r="A33" s="174">
        <v>2</v>
      </c>
      <c r="B33" s="142" t="s">
        <v>5680</v>
      </c>
      <c r="C33" s="142" t="s">
        <v>6089</v>
      </c>
      <c r="D33" s="184">
        <v>7042968</v>
      </c>
      <c r="E33" s="142">
        <v>3</v>
      </c>
      <c r="F33" s="233" t="s">
        <v>3331</v>
      </c>
      <c r="G33" s="233" t="s">
        <v>3332</v>
      </c>
      <c r="H33" s="17">
        <v>0</v>
      </c>
      <c r="I33" s="285">
        <v>58000</v>
      </c>
      <c r="N33" s="247">
        <v>41484</v>
      </c>
      <c r="O33" s="247">
        <v>41485</v>
      </c>
      <c r="R33" s="142" t="s">
        <v>6758</v>
      </c>
      <c r="S33" s="142">
        <v>1139</v>
      </c>
      <c r="T33" s="142" t="s">
        <v>3365</v>
      </c>
      <c r="X33" s="247">
        <v>41491</v>
      </c>
    </row>
    <row r="34" spans="1:24">
      <c r="A34" s="174">
        <v>2</v>
      </c>
      <c r="B34" s="142" t="s">
        <v>5681</v>
      </c>
      <c r="C34" s="142" t="s">
        <v>6090</v>
      </c>
      <c r="D34" s="184">
        <v>14026101</v>
      </c>
      <c r="E34" s="203">
        <v>7</v>
      </c>
      <c r="F34" s="233" t="s">
        <v>3331</v>
      </c>
      <c r="G34" s="233" t="s">
        <v>3337</v>
      </c>
      <c r="H34" s="17">
        <v>0</v>
      </c>
      <c r="I34" s="285">
        <v>58000</v>
      </c>
      <c r="N34" s="247">
        <v>41485</v>
      </c>
      <c r="O34" s="247">
        <v>41486</v>
      </c>
      <c r="R34" s="142" t="s">
        <v>6759</v>
      </c>
      <c r="S34" s="142">
        <v>3033</v>
      </c>
      <c r="T34" s="142" t="s">
        <v>3576</v>
      </c>
      <c r="X34" s="247">
        <v>41491</v>
      </c>
    </row>
    <row r="35" spans="1:24">
      <c r="A35" s="174">
        <v>2</v>
      </c>
      <c r="B35" s="142" t="s">
        <v>5682</v>
      </c>
      <c r="C35" s="142" t="s">
        <v>6091</v>
      </c>
      <c r="D35" s="184">
        <v>4511026</v>
      </c>
      <c r="E35" s="203">
        <v>5</v>
      </c>
      <c r="F35" s="233" t="s">
        <v>3331</v>
      </c>
      <c r="G35" s="233" t="s">
        <v>3332</v>
      </c>
      <c r="H35" s="17">
        <v>0</v>
      </c>
      <c r="I35" s="285">
        <v>276264</v>
      </c>
      <c r="N35" s="247">
        <v>41485</v>
      </c>
      <c r="O35" s="247">
        <v>41486</v>
      </c>
      <c r="R35" s="142" t="s">
        <v>6760</v>
      </c>
      <c r="S35" s="142">
        <v>2360</v>
      </c>
      <c r="T35" s="142" t="s">
        <v>3484</v>
      </c>
      <c r="X35" s="247">
        <v>41492</v>
      </c>
    </row>
    <row r="36" spans="1:24">
      <c r="A36" s="174">
        <v>2</v>
      </c>
      <c r="B36" s="142" t="s">
        <v>5683</v>
      </c>
      <c r="C36" s="142" t="s">
        <v>6092</v>
      </c>
      <c r="D36" s="184">
        <v>8785992</v>
      </c>
      <c r="E36" s="142">
        <v>4</v>
      </c>
      <c r="F36" s="233" t="s">
        <v>3331</v>
      </c>
      <c r="G36" s="233" t="s">
        <v>3337</v>
      </c>
      <c r="H36" s="17">
        <v>0</v>
      </c>
      <c r="I36" s="285">
        <v>58000</v>
      </c>
      <c r="N36" s="247">
        <v>41485</v>
      </c>
      <c r="O36" s="247">
        <v>41486</v>
      </c>
      <c r="R36" s="142" t="s">
        <v>6761</v>
      </c>
      <c r="S36" s="142">
        <v>150</v>
      </c>
      <c r="T36" s="142" t="s">
        <v>3391</v>
      </c>
      <c r="X36" s="247">
        <v>41491</v>
      </c>
    </row>
    <row r="37" spans="1:24">
      <c r="A37" s="174">
        <v>2</v>
      </c>
      <c r="B37" s="142" t="s">
        <v>5684</v>
      </c>
      <c r="C37" s="142" t="s">
        <v>6093</v>
      </c>
      <c r="D37" s="184">
        <v>16360786</v>
      </c>
      <c r="E37" s="203">
        <v>7</v>
      </c>
      <c r="F37" s="142" t="s">
        <v>3331</v>
      </c>
      <c r="G37" s="142" t="s">
        <v>3332</v>
      </c>
      <c r="H37" s="17">
        <v>0</v>
      </c>
      <c r="I37" s="285">
        <v>58000</v>
      </c>
      <c r="N37" s="247">
        <v>41486</v>
      </c>
      <c r="O37" s="247">
        <v>41486</v>
      </c>
      <c r="R37" s="142" t="s">
        <v>6762</v>
      </c>
      <c r="S37" s="142">
        <v>5061</v>
      </c>
      <c r="T37" s="142" t="s">
        <v>3358</v>
      </c>
      <c r="X37" s="247">
        <v>41491</v>
      </c>
    </row>
    <row r="38" spans="1:24">
      <c r="A38" s="174">
        <v>2</v>
      </c>
      <c r="B38" s="142" t="s">
        <v>5685</v>
      </c>
      <c r="C38" s="142" t="s">
        <v>6094</v>
      </c>
      <c r="D38" s="184">
        <v>13679611</v>
      </c>
      <c r="E38" s="203">
        <v>9</v>
      </c>
      <c r="F38" s="142" t="s">
        <v>3331</v>
      </c>
      <c r="G38" s="142" t="s">
        <v>3337</v>
      </c>
      <c r="H38" s="17">
        <v>0</v>
      </c>
      <c r="I38" s="285">
        <v>58000</v>
      </c>
      <c r="N38" s="247">
        <v>41486</v>
      </c>
      <c r="O38" s="247">
        <v>41488</v>
      </c>
      <c r="R38" s="142" t="s">
        <v>6763</v>
      </c>
      <c r="S38" s="142">
        <v>8830</v>
      </c>
      <c r="T38" s="142" t="s">
        <v>3404</v>
      </c>
      <c r="X38" s="247">
        <v>41491</v>
      </c>
    </row>
    <row r="39" spans="1:24">
      <c r="A39" s="174">
        <v>2</v>
      </c>
      <c r="B39" s="142" t="s">
        <v>5686</v>
      </c>
      <c r="C39" s="142" t="s">
        <v>6095</v>
      </c>
      <c r="D39" s="184">
        <v>13926610</v>
      </c>
      <c r="E39" s="203">
        <v>2</v>
      </c>
      <c r="F39" s="142" t="s">
        <v>3331</v>
      </c>
      <c r="G39" s="142" t="s">
        <v>3337</v>
      </c>
      <c r="H39" s="17">
        <v>0</v>
      </c>
      <c r="I39" s="285">
        <v>58000</v>
      </c>
      <c r="N39" s="247">
        <v>41488</v>
      </c>
      <c r="O39" s="247">
        <v>41494</v>
      </c>
      <c r="R39" s="142" t="s">
        <v>6764</v>
      </c>
      <c r="S39" s="142">
        <v>1673</v>
      </c>
      <c r="T39" s="142" t="s">
        <v>3334</v>
      </c>
      <c r="X39" s="247">
        <v>41495</v>
      </c>
    </row>
    <row r="40" spans="1:24">
      <c r="A40" s="174">
        <v>2</v>
      </c>
      <c r="B40" s="142" t="s">
        <v>5687</v>
      </c>
      <c r="C40" s="142" t="s">
        <v>6096</v>
      </c>
      <c r="D40" s="184">
        <v>6118755</v>
      </c>
      <c r="E40" s="203">
        <v>3</v>
      </c>
      <c r="F40" s="142" t="s">
        <v>3331</v>
      </c>
      <c r="G40" s="142" t="s">
        <v>3332</v>
      </c>
      <c r="H40" s="17">
        <v>0</v>
      </c>
      <c r="I40" s="285">
        <v>58000</v>
      </c>
      <c r="N40" s="247">
        <v>41488</v>
      </c>
      <c r="O40" s="247">
        <v>41493</v>
      </c>
      <c r="R40" s="142" t="s">
        <v>6765</v>
      </c>
      <c r="S40" s="142">
        <v>577</v>
      </c>
      <c r="T40" s="142" t="s">
        <v>3334</v>
      </c>
      <c r="X40" s="247">
        <v>41495</v>
      </c>
    </row>
    <row r="41" spans="1:24">
      <c r="A41" s="174">
        <v>2</v>
      </c>
      <c r="B41" s="142" t="s">
        <v>5688</v>
      </c>
      <c r="C41" s="142" t="s">
        <v>6097</v>
      </c>
      <c r="D41" s="184">
        <v>7012279</v>
      </c>
      <c r="E41" s="203">
        <v>0</v>
      </c>
      <c r="F41" s="142" t="s">
        <v>3331</v>
      </c>
      <c r="G41" s="142" t="s">
        <v>3332</v>
      </c>
      <c r="H41" s="17">
        <v>0</v>
      </c>
      <c r="I41" s="285">
        <v>58000</v>
      </c>
      <c r="N41" s="247">
        <v>41492</v>
      </c>
      <c r="O41" s="247">
        <v>41494</v>
      </c>
      <c r="R41" s="142" t="s">
        <v>6766</v>
      </c>
      <c r="S41" s="142">
        <v>1046</v>
      </c>
      <c r="T41" s="142" t="s">
        <v>3391</v>
      </c>
      <c r="X41" s="247">
        <v>41499</v>
      </c>
    </row>
    <row r="42" spans="1:24">
      <c r="A42" s="174">
        <v>2</v>
      </c>
      <c r="B42" s="142" t="s">
        <v>5689</v>
      </c>
      <c r="C42" s="142" t="s">
        <v>6098</v>
      </c>
      <c r="D42" s="184">
        <v>14584318</v>
      </c>
      <c r="E42" s="203">
        <v>9</v>
      </c>
      <c r="F42" s="142" t="s">
        <v>3331</v>
      </c>
      <c r="G42" s="142" t="s">
        <v>3332</v>
      </c>
      <c r="H42" s="17">
        <v>0</v>
      </c>
      <c r="I42" s="285">
        <v>80000</v>
      </c>
      <c r="N42" s="247">
        <v>41492</v>
      </c>
      <c r="O42" s="247">
        <v>41493</v>
      </c>
      <c r="R42" s="142" t="s">
        <v>6767</v>
      </c>
      <c r="S42" s="142">
        <v>516</v>
      </c>
      <c r="T42" s="142" t="s">
        <v>3358</v>
      </c>
      <c r="X42" s="247">
        <v>41495</v>
      </c>
    </row>
    <row r="43" spans="1:24">
      <c r="A43" s="174">
        <v>2</v>
      </c>
      <c r="B43" s="142" t="s">
        <v>5690</v>
      </c>
      <c r="C43" s="142" t="s">
        <v>6099</v>
      </c>
      <c r="D43" s="184">
        <v>16146004</v>
      </c>
      <c r="E43" s="203">
        <v>4</v>
      </c>
      <c r="F43" s="142" t="s">
        <v>3331</v>
      </c>
      <c r="G43" s="142" t="s">
        <v>3332</v>
      </c>
      <c r="H43" s="17">
        <v>0</v>
      </c>
      <c r="I43" s="285">
        <v>58000</v>
      </c>
      <c r="N43" s="247">
        <v>41493</v>
      </c>
      <c r="O43" s="247">
        <v>41496</v>
      </c>
      <c r="R43" s="142" t="s">
        <v>6768</v>
      </c>
      <c r="S43" s="142">
        <v>9425</v>
      </c>
      <c r="T43" s="142" t="s">
        <v>3987</v>
      </c>
      <c r="X43" s="247">
        <v>41500</v>
      </c>
    </row>
    <row r="44" spans="1:24">
      <c r="A44" s="174">
        <v>2</v>
      </c>
      <c r="B44" s="142" t="s">
        <v>5691</v>
      </c>
      <c r="C44" s="142" t="s">
        <v>1925</v>
      </c>
      <c r="D44" s="184">
        <v>10385064</v>
      </c>
      <c r="E44" s="203">
        <v>9</v>
      </c>
      <c r="F44" s="142" t="s">
        <v>3331</v>
      </c>
      <c r="G44" s="142" t="s">
        <v>3332</v>
      </c>
      <c r="H44" s="17">
        <v>0</v>
      </c>
      <c r="I44" s="285">
        <v>58000</v>
      </c>
      <c r="N44" s="247">
        <v>41493</v>
      </c>
      <c r="O44" s="247">
        <v>41494</v>
      </c>
      <c r="R44" s="142" t="s">
        <v>6769</v>
      </c>
      <c r="S44" s="142">
        <v>7666</v>
      </c>
      <c r="T44" s="142" t="s">
        <v>3452</v>
      </c>
      <c r="X44" s="247">
        <v>41499</v>
      </c>
    </row>
    <row r="45" spans="1:24">
      <c r="A45" s="174">
        <v>2</v>
      </c>
      <c r="B45" s="142" t="s">
        <v>5692</v>
      </c>
      <c r="C45" s="142" t="s">
        <v>6100</v>
      </c>
      <c r="D45" s="184">
        <v>10721355</v>
      </c>
      <c r="E45" s="203">
        <v>4</v>
      </c>
      <c r="F45" s="142" t="s">
        <v>3331</v>
      </c>
      <c r="G45" s="142" t="s">
        <v>3332</v>
      </c>
      <c r="H45" s="17">
        <v>0</v>
      </c>
      <c r="I45" s="285">
        <v>58000</v>
      </c>
      <c r="N45" s="247">
        <v>41493</v>
      </c>
      <c r="O45" s="247">
        <v>41495</v>
      </c>
      <c r="R45" s="142" t="s">
        <v>6770</v>
      </c>
      <c r="S45" s="142">
        <v>142</v>
      </c>
      <c r="T45" s="142" t="s">
        <v>3452</v>
      </c>
      <c r="X45" s="247">
        <v>41499</v>
      </c>
    </row>
    <row r="46" spans="1:24">
      <c r="A46" s="174">
        <v>2</v>
      </c>
      <c r="B46" s="142" t="s">
        <v>5693</v>
      </c>
      <c r="C46" s="142" t="s">
        <v>6101</v>
      </c>
      <c r="D46" s="184">
        <v>11942961</v>
      </c>
      <c r="E46" s="203">
        <v>7</v>
      </c>
      <c r="F46" s="142" t="s">
        <v>3331</v>
      </c>
      <c r="G46" s="142" t="s">
        <v>3337</v>
      </c>
      <c r="H46" s="17">
        <v>0</v>
      </c>
      <c r="I46" s="285">
        <v>58000</v>
      </c>
      <c r="N46" s="247">
        <v>41494</v>
      </c>
      <c r="O46" s="247">
        <v>41496</v>
      </c>
      <c r="R46" s="142" t="s">
        <v>6771</v>
      </c>
      <c r="S46" s="142">
        <v>6100</v>
      </c>
      <c r="T46" s="142" t="s">
        <v>3461</v>
      </c>
      <c r="X46" s="247">
        <v>41499</v>
      </c>
    </row>
    <row r="47" spans="1:24">
      <c r="A47" s="174">
        <v>2</v>
      </c>
      <c r="B47" s="142" t="s">
        <v>5694</v>
      </c>
      <c r="C47" s="142" t="s">
        <v>6102</v>
      </c>
      <c r="D47" s="184">
        <v>15509847</v>
      </c>
      <c r="E47" s="203">
        <v>3</v>
      </c>
      <c r="F47" s="142" t="s">
        <v>3331</v>
      </c>
      <c r="G47" s="142" t="s">
        <v>3337</v>
      </c>
      <c r="H47" s="17">
        <v>0</v>
      </c>
      <c r="I47" s="285">
        <v>58000</v>
      </c>
      <c r="N47" s="247">
        <v>41495</v>
      </c>
      <c r="O47" s="247">
        <v>41498</v>
      </c>
      <c r="R47" s="142" t="s">
        <v>6772</v>
      </c>
      <c r="S47" s="142">
        <v>20</v>
      </c>
      <c r="T47" s="142" t="s">
        <v>3484</v>
      </c>
      <c r="X47" s="247">
        <v>41499</v>
      </c>
    </row>
    <row r="48" spans="1:24" ht="15.75" thickBot="1">
      <c r="A48" s="174">
        <v>2</v>
      </c>
      <c r="B48" s="143" t="s">
        <v>5695</v>
      </c>
      <c r="C48" s="143" t="s">
        <v>6103</v>
      </c>
      <c r="D48" s="185">
        <v>7773883</v>
      </c>
      <c r="E48" s="205">
        <v>5</v>
      </c>
      <c r="F48" s="143" t="s">
        <v>3331</v>
      </c>
      <c r="G48" s="143" t="s">
        <v>3332</v>
      </c>
      <c r="H48" s="17">
        <v>0</v>
      </c>
      <c r="I48" s="284">
        <v>58000</v>
      </c>
      <c r="N48" s="248">
        <v>41494</v>
      </c>
      <c r="O48" s="248">
        <v>41499</v>
      </c>
      <c r="R48" s="143" t="s">
        <v>6773</v>
      </c>
      <c r="S48" s="143">
        <v>4660</v>
      </c>
      <c r="T48" s="143" t="s">
        <v>3730</v>
      </c>
      <c r="X48" s="248">
        <v>41500</v>
      </c>
    </row>
    <row r="49" spans="1:24">
      <c r="A49" s="174">
        <v>2</v>
      </c>
      <c r="B49" s="142" t="s">
        <v>5696</v>
      </c>
      <c r="C49" s="142" t="s">
        <v>6104</v>
      </c>
      <c r="D49" s="184">
        <v>14168809</v>
      </c>
      <c r="E49" s="203" t="s">
        <v>3319</v>
      </c>
      <c r="F49" s="142" t="s">
        <v>3331</v>
      </c>
      <c r="G49" s="142" t="s">
        <v>3332</v>
      </c>
      <c r="H49" s="17">
        <v>0</v>
      </c>
      <c r="I49" s="285">
        <v>58000</v>
      </c>
      <c r="N49" s="247">
        <v>41502</v>
      </c>
      <c r="O49" s="247">
        <v>41502</v>
      </c>
      <c r="R49" s="142" t="s">
        <v>6774</v>
      </c>
      <c r="S49" s="142">
        <v>455</v>
      </c>
      <c r="T49" s="142" t="s">
        <v>3497</v>
      </c>
      <c r="X49" s="247">
        <v>41505</v>
      </c>
    </row>
    <row r="50" spans="1:24">
      <c r="A50" s="174">
        <v>2</v>
      </c>
      <c r="B50" s="142" t="s">
        <v>5697</v>
      </c>
      <c r="C50" s="142" t="s">
        <v>6105</v>
      </c>
      <c r="D50" s="184">
        <v>6039950</v>
      </c>
      <c r="E50" s="203">
        <v>6</v>
      </c>
      <c r="F50" s="142" t="s">
        <v>3331</v>
      </c>
      <c r="G50" s="142" t="s">
        <v>3337</v>
      </c>
      <c r="H50" s="17">
        <v>0</v>
      </c>
      <c r="I50" s="285">
        <v>58000</v>
      </c>
      <c r="N50" s="247">
        <v>41500</v>
      </c>
      <c r="O50" s="247">
        <v>41505</v>
      </c>
      <c r="R50" s="142" t="s">
        <v>6775</v>
      </c>
      <c r="S50" s="142">
        <v>4624</v>
      </c>
      <c r="T50" s="142" t="s">
        <v>3391</v>
      </c>
      <c r="X50" s="247">
        <v>41505</v>
      </c>
    </row>
    <row r="51" spans="1:24">
      <c r="A51" s="174">
        <v>2</v>
      </c>
      <c r="B51" s="142" t="s">
        <v>5698</v>
      </c>
      <c r="C51" s="142" t="s">
        <v>6106</v>
      </c>
      <c r="D51" s="184">
        <v>13693546</v>
      </c>
      <c r="E51" s="203">
        <v>1</v>
      </c>
      <c r="F51" s="142" t="s">
        <v>3331</v>
      </c>
      <c r="G51" s="142" t="s">
        <v>3332</v>
      </c>
      <c r="H51" s="17">
        <v>0</v>
      </c>
      <c r="I51" s="285">
        <v>58000</v>
      </c>
      <c r="N51" s="247">
        <v>41502</v>
      </c>
      <c r="O51" s="247">
        <v>41505</v>
      </c>
      <c r="R51" s="142" t="s">
        <v>6776</v>
      </c>
      <c r="S51" s="142">
        <v>2257</v>
      </c>
      <c r="T51" s="142" t="s">
        <v>3576</v>
      </c>
      <c r="X51" s="247">
        <v>41505</v>
      </c>
    </row>
    <row r="52" spans="1:24">
      <c r="A52" s="174">
        <v>2</v>
      </c>
      <c r="B52" s="142" t="s">
        <v>5699</v>
      </c>
      <c r="C52" s="142" t="s">
        <v>6107</v>
      </c>
      <c r="D52" s="184">
        <v>10983644</v>
      </c>
      <c r="E52" s="203">
        <v>3</v>
      </c>
      <c r="F52" s="142" t="s">
        <v>3331</v>
      </c>
      <c r="G52" s="142" t="s">
        <v>3337</v>
      </c>
      <c r="H52" s="17">
        <v>0</v>
      </c>
      <c r="I52" s="285">
        <v>58000</v>
      </c>
      <c r="N52" s="247">
        <v>41502</v>
      </c>
      <c r="O52" s="247">
        <v>41508</v>
      </c>
      <c r="R52" s="142" t="s">
        <v>6777</v>
      </c>
      <c r="S52" s="142">
        <v>1188</v>
      </c>
      <c r="T52" s="142" t="s">
        <v>3484</v>
      </c>
      <c r="X52" s="247">
        <v>41508</v>
      </c>
    </row>
    <row r="53" spans="1:24">
      <c r="A53" s="174">
        <v>2</v>
      </c>
      <c r="B53" s="142" t="s">
        <v>5700</v>
      </c>
      <c r="C53" s="142" t="s">
        <v>6108</v>
      </c>
      <c r="D53" s="184">
        <v>14654962</v>
      </c>
      <c r="E53" s="203">
        <v>4</v>
      </c>
      <c r="F53" s="142" t="s">
        <v>3331</v>
      </c>
      <c r="G53" s="142" t="s">
        <v>3337</v>
      </c>
      <c r="H53" s="17">
        <v>0</v>
      </c>
      <c r="I53" s="285">
        <v>58000</v>
      </c>
      <c r="N53" s="247">
        <v>41502</v>
      </c>
      <c r="O53" s="247">
        <v>41506</v>
      </c>
      <c r="R53" s="142" t="s">
        <v>6778</v>
      </c>
      <c r="S53" s="142">
        <v>6691</v>
      </c>
      <c r="T53" s="142" t="s">
        <v>3358</v>
      </c>
      <c r="X53" s="247">
        <v>41507</v>
      </c>
    </row>
    <row r="54" spans="1:24">
      <c r="A54" s="174">
        <v>2</v>
      </c>
      <c r="B54" s="142" t="s">
        <v>5701</v>
      </c>
      <c r="C54" s="142" t="s">
        <v>6109</v>
      </c>
      <c r="D54" s="184">
        <v>12372599</v>
      </c>
      <c r="E54" s="203">
        <v>9</v>
      </c>
      <c r="F54" s="142" t="s">
        <v>3331</v>
      </c>
      <c r="G54" s="142" t="s">
        <v>3337</v>
      </c>
      <c r="H54" s="17">
        <v>0</v>
      </c>
      <c r="I54" s="285">
        <v>58000</v>
      </c>
      <c r="N54" s="247">
        <v>41506</v>
      </c>
      <c r="O54" s="247">
        <v>41507</v>
      </c>
      <c r="R54" s="142" t="s">
        <v>6779</v>
      </c>
      <c r="S54" s="142">
        <v>300</v>
      </c>
      <c r="T54" s="142" t="s">
        <v>3484</v>
      </c>
      <c r="X54" s="247">
        <v>41508</v>
      </c>
    </row>
    <row r="55" spans="1:24">
      <c r="A55" s="174">
        <v>2</v>
      </c>
      <c r="B55" s="142" t="s">
        <v>5702</v>
      </c>
      <c r="C55" s="142" t="s">
        <v>6110</v>
      </c>
      <c r="D55" s="184">
        <v>4854561</v>
      </c>
      <c r="E55" s="203">
        <v>0</v>
      </c>
      <c r="F55" s="142" t="s">
        <v>3331</v>
      </c>
      <c r="G55" s="142" t="s">
        <v>4892</v>
      </c>
      <c r="H55" s="17">
        <v>0</v>
      </c>
      <c r="I55" s="285">
        <v>70838</v>
      </c>
      <c r="N55" s="247">
        <v>41506</v>
      </c>
      <c r="O55" s="247">
        <v>41507</v>
      </c>
      <c r="R55" s="142" t="s">
        <v>6780</v>
      </c>
      <c r="S55" s="142">
        <v>4970</v>
      </c>
      <c r="T55" s="142" t="s">
        <v>3863</v>
      </c>
      <c r="X55" s="247">
        <v>41508</v>
      </c>
    </row>
    <row r="56" spans="1:24">
      <c r="A56" s="174">
        <v>2</v>
      </c>
      <c r="B56" s="142" t="s">
        <v>5703</v>
      </c>
      <c r="C56" s="142" t="s">
        <v>6111</v>
      </c>
      <c r="D56" s="184">
        <v>7928985</v>
      </c>
      <c r="E56" s="203" t="s">
        <v>3319</v>
      </c>
      <c r="F56" s="142" t="s">
        <v>3331</v>
      </c>
      <c r="G56" s="142" t="s">
        <v>3337</v>
      </c>
      <c r="H56" s="17">
        <v>0</v>
      </c>
      <c r="I56" s="285">
        <v>58000</v>
      </c>
      <c r="N56" s="247">
        <v>41507</v>
      </c>
      <c r="O56" s="247">
        <v>41508</v>
      </c>
      <c r="R56" s="142" t="s">
        <v>6781</v>
      </c>
      <c r="S56" s="142">
        <v>1583</v>
      </c>
      <c r="T56" s="142" t="s">
        <v>3484</v>
      </c>
      <c r="X56" s="247">
        <v>41510</v>
      </c>
    </row>
    <row r="57" spans="1:24">
      <c r="A57" s="174">
        <v>2</v>
      </c>
      <c r="B57" s="142" t="s">
        <v>5704</v>
      </c>
      <c r="C57" s="142" t="s">
        <v>6112</v>
      </c>
      <c r="D57" s="184">
        <v>76586970</v>
      </c>
      <c r="E57" s="203">
        <v>6</v>
      </c>
      <c r="F57" s="142" t="s">
        <v>3331</v>
      </c>
      <c r="G57" s="142" t="s">
        <v>3614</v>
      </c>
      <c r="H57" s="17">
        <v>0</v>
      </c>
      <c r="I57" s="285">
        <v>117440</v>
      </c>
      <c r="N57" s="247">
        <v>41507</v>
      </c>
      <c r="O57" s="247">
        <v>41508</v>
      </c>
      <c r="R57" s="142" t="s">
        <v>6782</v>
      </c>
      <c r="S57" s="142">
        <v>17</v>
      </c>
      <c r="T57" s="142" t="s">
        <v>3484</v>
      </c>
      <c r="X57" s="247">
        <v>41510</v>
      </c>
    </row>
    <row r="58" spans="1:24">
      <c r="A58" s="174">
        <v>2</v>
      </c>
      <c r="B58" s="142" t="s">
        <v>5705</v>
      </c>
      <c r="C58" s="142" t="s">
        <v>6113</v>
      </c>
      <c r="D58" s="184">
        <v>15424961</v>
      </c>
      <c r="E58" s="203">
        <v>3</v>
      </c>
      <c r="F58" s="142" t="s">
        <v>3331</v>
      </c>
      <c r="G58" s="142" t="s">
        <v>3401</v>
      </c>
      <c r="H58" s="17">
        <v>0</v>
      </c>
      <c r="I58" s="285">
        <v>73299</v>
      </c>
      <c r="N58" s="247">
        <v>41508</v>
      </c>
      <c r="O58" s="247">
        <v>41509</v>
      </c>
      <c r="R58" s="142" t="s">
        <v>6783</v>
      </c>
      <c r="S58" s="142">
        <v>718</v>
      </c>
      <c r="T58" s="142" t="s">
        <v>3334</v>
      </c>
      <c r="X58" s="247">
        <v>41513</v>
      </c>
    </row>
    <row r="59" spans="1:24">
      <c r="A59" s="174">
        <v>2</v>
      </c>
      <c r="B59" s="142" t="s">
        <v>5706</v>
      </c>
      <c r="C59" s="142" t="s">
        <v>6114</v>
      </c>
      <c r="D59" s="184">
        <v>13232250</v>
      </c>
      <c r="E59" s="203">
        <v>3</v>
      </c>
      <c r="F59" s="142" t="s">
        <v>3331</v>
      </c>
      <c r="G59" s="142" t="s">
        <v>3332</v>
      </c>
      <c r="H59" s="17">
        <v>0</v>
      </c>
      <c r="I59" s="285">
        <v>58000</v>
      </c>
      <c r="N59" s="247">
        <v>41509</v>
      </c>
      <c r="O59" s="247">
        <v>41512</v>
      </c>
      <c r="R59" s="142" t="s">
        <v>6784</v>
      </c>
      <c r="S59" s="142">
        <v>1543</v>
      </c>
      <c r="T59" s="142" t="s">
        <v>3484</v>
      </c>
      <c r="X59" s="247">
        <v>41513</v>
      </c>
    </row>
    <row r="60" spans="1:24">
      <c r="A60" s="174">
        <v>2</v>
      </c>
      <c r="B60" s="142" t="s">
        <v>5707</v>
      </c>
      <c r="C60" s="142" t="s">
        <v>6115</v>
      </c>
      <c r="D60" s="184">
        <v>16141867</v>
      </c>
      <c r="E60" s="203">
        <v>6</v>
      </c>
      <c r="F60" s="142" t="s">
        <v>3331</v>
      </c>
      <c r="G60" s="142" t="s">
        <v>3337</v>
      </c>
      <c r="H60" s="17">
        <v>0</v>
      </c>
      <c r="I60" s="285">
        <v>58000</v>
      </c>
      <c r="N60" s="247">
        <v>41514</v>
      </c>
      <c r="O60" s="247">
        <v>41515</v>
      </c>
      <c r="R60" s="142" t="s">
        <v>6785</v>
      </c>
      <c r="S60" s="142">
        <v>526</v>
      </c>
      <c r="T60" s="142" t="s">
        <v>3334</v>
      </c>
      <c r="X60" s="247">
        <v>41516</v>
      </c>
    </row>
    <row r="61" spans="1:24" ht="15.75" thickBot="1">
      <c r="A61" s="174">
        <v>2</v>
      </c>
      <c r="B61" s="143" t="s">
        <v>5708</v>
      </c>
      <c r="C61" s="143" t="s">
        <v>6116</v>
      </c>
      <c r="D61" s="185">
        <v>13117199</v>
      </c>
      <c r="E61" s="205">
        <v>4</v>
      </c>
      <c r="F61" s="143" t="s">
        <v>3331</v>
      </c>
      <c r="G61" s="143" t="s">
        <v>3337</v>
      </c>
      <c r="H61" s="17">
        <v>0</v>
      </c>
      <c r="I61" s="284">
        <v>58000</v>
      </c>
      <c r="N61" s="248">
        <v>41514</v>
      </c>
      <c r="O61" s="248">
        <v>41515</v>
      </c>
      <c r="R61" s="143" t="s">
        <v>6786</v>
      </c>
      <c r="S61" s="143">
        <v>1350</v>
      </c>
      <c r="T61" s="143" t="s">
        <v>3334</v>
      </c>
      <c r="X61" s="248">
        <v>41516</v>
      </c>
    </row>
    <row r="62" spans="1:24">
      <c r="A62" s="174">
        <v>2</v>
      </c>
      <c r="B62" s="144" t="s">
        <v>5709</v>
      </c>
      <c r="C62" s="144" t="s">
        <v>6117</v>
      </c>
      <c r="D62" s="186">
        <v>12276950</v>
      </c>
      <c r="E62" s="206" t="s">
        <v>3319</v>
      </c>
      <c r="F62" s="144" t="s">
        <v>3331</v>
      </c>
      <c r="G62" s="144" t="s">
        <v>3332</v>
      </c>
      <c r="H62" s="17">
        <v>0</v>
      </c>
      <c r="I62" s="286">
        <v>58000</v>
      </c>
      <c r="N62" s="249">
        <v>41514</v>
      </c>
      <c r="O62" s="249">
        <v>41515</v>
      </c>
      <c r="R62" s="144" t="s">
        <v>6787</v>
      </c>
      <c r="S62" s="144">
        <v>102</v>
      </c>
      <c r="T62" s="144" t="s">
        <v>3563</v>
      </c>
      <c r="X62" s="249">
        <v>41520</v>
      </c>
    </row>
    <row r="63" spans="1:24">
      <c r="A63" s="174">
        <v>2</v>
      </c>
      <c r="B63" s="142" t="s">
        <v>5710</v>
      </c>
      <c r="C63" s="142" t="s">
        <v>6118</v>
      </c>
      <c r="D63" s="184">
        <v>10872986</v>
      </c>
      <c r="E63" s="203">
        <v>4</v>
      </c>
      <c r="F63" s="142" t="s">
        <v>3331</v>
      </c>
      <c r="G63" s="142" t="s">
        <v>3332</v>
      </c>
      <c r="H63" s="17">
        <v>0</v>
      </c>
      <c r="I63" s="285">
        <v>58000</v>
      </c>
      <c r="N63" s="247">
        <v>41516</v>
      </c>
      <c r="O63" s="247">
        <v>41517</v>
      </c>
      <c r="R63" s="142" t="s">
        <v>6788</v>
      </c>
      <c r="S63" s="142">
        <v>18438</v>
      </c>
      <c r="T63" s="142" t="s">
        <v>3636</v>
      </c>
      <c r="X63" s="247">
        <v>41519</v>
      </c>
    </row>
    <row r="64" spans="1:24">
      <c r="A64" s="174">
        <v>2</v>
      </c>
      <c r="B64" s="142" t="s">
        <v>5711</v>
      </c>
      <c r="C64" s="142" t="s">
        <v>6119</v>
      </c>
      <c r="D64" s="184">
        <v>10850597</v>
      </c>
      <c r="E64" s="203">
        <v>4</v>
      </c>
      <c r="F64" s="142" t="s">
        <v>3331</v>
      </c>
      <c r="G64" s="142" t="s">
        <v>3337</v>
      </c>
      <c r="H64" s="17">
        <v>0</v>
      </c>
      <c r="I64" s="285">
        <v>58000</v>
      </c>
      <c r="N64" s="247">
        <v>41520</v>
      </c>
      <c r="O64" s="247">
        <v>41521</v>
      </c>
      <c r="R64" s="142" t="s">
        <v>6789</v>
      </c>
      <c r="S64" s="142">
        <v>1990</v>
      </c>
      <c r="T64" s="142" t="s">
        <v>3484</v>
      </c>
      <c r="X64" s="247">
        <v>41522</v>
      </c>
    </row>
    <row r="65" spans="1:24">
      <c r="A65" s="174">
        <v>2</v>
      </c>
      <c r="B65" s="142" t="s">
        <v>5712</v>
      </c>
      <c r="C65" s="142" t="s">
        <v>6120</v>
      </c>
      <c r="D65" s="184">
        <v>13882185</v>
      </c>
      <c r="E65" s="203">
        <v>4</v>
      </c>
      <c r="F65" s="142" t="s">
        <v>3331</v>
      </c>
      <c r="G65" s="142" t="s">
        <v>3332</v>
      </c>
      <c r="H65" s="17">
        <v>0</v>
      </c>
      <c r="I65" s="285">
        <v>80000</v>
      </c>
      <c r="N65" s="247">
        <v>41520</v>
      </c>
      <c r="O65" s="247">
        <v>41521</v>
      </c>
      <c r="R65" s="142" t="s">
        <v>6790</v>
      </c>
      <c r="S65" s="142">
        <v>10206</v>
      </c>
      <c r="T65" s="142" t="s">
        <v>3358</v>
      </c>
      <c r="X65" s="247">
        <v>41522</v>
      </c>
    </row>
    <row r="66" spans="1:24">
      <c r="A66" s="174">
        <v>2</v>
      </c>
      <c r="B66" s="142" t="s">
        <v>5713</v>
      </c>
      <c r="C66" s="142" t="s">
        <v>6121</v>
      </c>
      <c r="D66" s="184">
        <v>8316691</v>
      </c>
      <c r="E66" s="203">
        <v>6</v>
      </c>
      <c r="F66" s="142" t="s">
        <v>3331</v>
      </c>
      <c r="G66" s="142" t="s">
        <v>3337</v>
      </c>
      <c r="H66" s="17">
        <v>0</v>
      </c>
      <c r="I66" s="285">
        <v>58000</v>
      </c>
      <c r="N66" s="247">
        <v>41521</v>
      </c>
      <c r="O66" s="247">
        <v>41523</v>
      </c>
      <c r="R66" s="142" t="s">
        <v>6791</v>
      </c>
      <c r="S66" s="142">
        <v>702</v>
      </c>
      <c r="T66" s="142" t="s">
        <v>3391</v>
      </c>
      <c r="X66" s="247">
        <v>41526</v>
      </c>
    </row>
    <row r="67" spans="1:24">
      <c r="A67" s="174">
        <v>2</v>
      </c>
      <c r="B67" s="142" t="s">
        <v>5714</v>
      </c>
      <c r="C67" s="142" t="s">
        <v>6122</v>
      </c>
      <c r="D67" s="184">
        <v>7744094</v>
      </c>
      <c r="E67" s="203">
        <v>1</v>
      </c>
      <c r="F67" s="142" t="s">
        <v>3331</v>
      </c>
      <c r="G67" s="142" t="s">
        <v>3337</v>
      </c>
      <c r="H67" s="17">
        <v>0</v>
      </c>
      <c r="I67" s="285">
        <v>58000</v>
      </c>
      <c r="N67" s="247">
        <v>41522</v>
      </c>
      <c r="O67" s="247">
        <v>41523</v>
      </c>
      <c r="R67" s="142" t="s">
        <v>6792</v>
      </c>
      <c r="S67" s="142">
        <v>3561</v>
      </c>
      <c r="T67" s="142" t="s">
        <v>3484</v>
      </c>
      <c r="X67" s="247">
        <v>41526</v>
      </c>
    </row>
    <row r="68" spans="1:24">
      <c r="A68" s="174">
        <v>2</v>
      </c>
      <c r="B68" s="142" t="s">
        <v>5715</v>
      </c>
      <c r="C68" s="142" t="s">
        <v>6123</v>
      </c>
      <c r="D68" s="184">
        <v>9586076</v>
      </c>
      <c r="E68" s="203">
        <v>1</v>
      </c>
      <c r="F68" s="142" t="s">
        <v>3331</v>
      </c>
      <c r="G68" s="142" t="s">
        <v>3337</v>
      </c>
      <c r="H68" s="17">
        <v>0</v>
      </c>
      <c r="I68" s="285">
        <v>58000</v>
      </c>
      <c r="N68" s="247">
        <v>41522</v>
      </c>
      <c r="O68" s="247">
        <v>41524</v>
      </c>
      <c r="R68" s="142" t="s">
        <v>6793</v>
      </c>
      <c r="S68" s="142">
        <v>7441</v>
      </c>
      <c r="T68" s="142" t="s">
        <v>3452</v>
      </c>
      <c r="X68" s="247">
        <v>41526</v>
      </c>
    </row>
    <row r="69" spans="1:24">
      <c r="A69" s="174">
        <v>2</v>
      </c>
      <c r="B69" s="145" t="s">
        <v>5716</v>
      </c>
      <c r="C69" s="145" t="s">
        <v>6124</v>
      </c>
      <c r="D69" s="187">
        <v>14463028</v>
      </c>
      <c r="E69" s="207">
        <v>9</v>
      </c>
      <c r="F69" s="145" t="s">
        <v>3331</v>
      </c>
      <c r="G69" s="145" t="s">
        <v>3337</v>
      </c>
      <c r="H69" s="17">
        <v>0</v>
      </c>
      <c r="I69" s="285">
        <v>58000</v>
      </c>
      <c r="N69" s="250">
        <v>41526</v>
      </c>
      <c r="O69" s="250">
        <v>41526</v>
      </c>
      <c r="R69" s="145" t="s">
        <v>6794</v>
      </c>
      <c r="S69" s="145">
        <v>610</v>
      </c>
      <c r="T69" s="145" t="s">
        <v>3484</v>
      </c>
      <c r="X69" s="250">
        <v>41527</v>
      </c>
    </row>
    <row r="70" spans="1:24">
      <c r="A70" s="174">
        <v>2</v>
      </c>
      <c r="B70" s="145" t="s">
        <v>5717</v>
      </c>
      <c r="C70" s="145" t="s">
        <v>6125</v>
      </c>
      <c r="D70" s="187">
        <v>8451961</v>
      </c>
      <c r="E70" s="207">
        <v>8</v>
      </c>
      <c r="F70" s="145" t="s">
        <v>3331</v>
      </c>
      <c r="G70" s="145" t="s">
        <v>3337</v>
      </c>
      <c r="H70" s="17">
        <v>0</v>
      </c>
      <c r="I70" s="285">
        <v>80000</v>
      </c>
      <c r="N70" s="250">
        <v>41540</v>
      </c>
      <c r="O70" s="250">
        <v>41544</v>
      </c>
      <c r="R70" s="145" t="s">
        <v>6795</v>
      </c>
      <c r="S70" s="145">
        <v>7575</v>
      </c>
      <c r="T70" s="145" t="s">
        <v>3358</v>
      </c>
      <c r="X70" s="250">
        <v>41547</v>
      </c>
    </row>
    <row r="71" spans="1:24">
      <c r="A71" s="174">
        <v>2</v>
      </c>
      <c r="B71" s="145" t="s">
        <v>5718</v>
      </c>
      <c r="C71" s="145" t="s">
        <v>6126</v>
      </c>
      <c r="D71" s="187">
        <v>3321714</v>
      </c>
      <c r="E71" s="207">
        <v>5</v>
      </c>
      <c r="F71" s="145" t="s">
        <v>3331</v>
      </c>
      <c r="G71" s="145" t="s">
        <v>3332</v>
      </c>
      <c r="H71" s="17">
        <v>0</v>
      </c>
      <c r="I71" s="285">
        <v>105000</v>
      </c>
      <c r="N71" s="250">
        <v>41526</v>
      </c>
      <c r="O71" s="250">
        <v>41527</v>
      </c>
      <c r="R71" s="145" t="s">
        <v>6796</v>
      </c>
      <c r="S71" s="145">
        <v>1070</v>
      </c>
      <c r="T71" s="145" t="s">
        <v>3358</v>
      </c>
      <c r="X71" s="250">
        <v>41529</v>
      </c>
    </row>
    <row r="72" spans="1:24">
      <c r="A72" s="174">
        <v>2</v>
      </c>
      <c r="B72" s="145" t="s">
        <v>5719</v>
      </c>
      <c r="C72" s="145" t="s">
        <v>6127</v>
      </c>
      <c r="D72" s="187">
        <v>6026873</v>
      </c>
      <c r="E72" s="207">
        <v>8</v>
      </c>
      <c r="F72" s="145" t="s">
        <v>3331</v>
      </c>
      <c r="G72" s="145" t="s">
        <v>3337</v>
      </c>
      <c r="H72" s="17">
        <v>0</v>
      </c>
      <c r="I72" s="285">
        <v>80000</v>
      </c>
      <c r="N72" s="250">
        <v>41526</v>
      </c>
      <c r="O72" s="250">
        <v>41527</v>
      </c>
      <c r="R72" s="145" t="s">
        <v>6797</v>
      </c>
      <c r="S72" s="145">
        <v>4820</v>
      </c>
      <c r="T72" s="145" t="s">
        <v>3358</v>
      </c>
      <c r="X72" s="250">
        <v>41529</v>
      </c>
    </row>
    <row r="73" spans="1:24">
      <c r="A73" s="174">
        <v>2</v>
      </c>
      <c r="B73" s="145" t="s">
        <v>5720</v>
      </c>
      <c r="C73" s="145" t="s">
        <v>6128</v>
      </c>
      <c r="D73" s="187">
        <v>12403112</v>
      </c>
      <c r="E73" s="207">
        <v>5</v>
      </c>
      <c r="F73" s="145" t="s">
        <v>3331</v>
      </c>
      <c r="G73" s="145" t="s">
        <v>3332</v>
      </c>
      <c r="H73" s="17">
        <v>0</v>
      </c>
      <c r="I73" s="285">
        <v>80000</v>
      </c>
      <c r="N73" s="250">
        <v>41527</v>
      </c>
      <c r="O73" s="250">
        <v>41528</v>
      </c>
      <c r="R73" s="145" t="s">
        <v>6798</v>
      </c>
      <c r="S73" s="145">
        <v>5828</v>
      </c>
      <c r="T73" s="145" t="s">
        <v>3404</v>
      </c>
      <c r="X73" s="250">
        <v>41528</v>
      </c>
    </row>
    <row r="74" spans="1:24">
      <c r="A74" s="174">
        <v>2</v>
      </c>
      <c r="B74" s="145" t="s">
        <v>5721</v>
      </c>
      <c r="C74" s="145" t="s">
        <v>6129</v>
      </c>
      <c r="D74" s="187">
        <v>11870104</v>
      </c>
      <c r="E74" s="207">
        <v>6</v>
      </c>
      <c r="F74" s="145" t="s">
        <v>3331</v>
      </c>
      <c r="G74" s="145" t="s">
        <v>3337</v>
      </c>
      <c r="H74" s="17">
        <v>0</v>
      </c>
      <c r="I74" s="285">
        <v>58000</v>
      </c>
      <c r="N74" s="250">
        <v>41527</v>
      </c>
      <c r="O74" s="250">
        <v>41528</v>
      </c>
      <c r="R74" s="145" t="s">
        <v>6799</v>
      </c>
      <c r="S74" s="145">
        <v>6445</v>
      </c>
      <c r="T74" s="145" t="s">
        <v>3358</v>
      </c>
      <c r="X74" s="250">
        <v>41529</v>
      </c>
    </row>
    <row r="75" spans="1:24">
      <c r="A75" s="174">
        <v>2</v>
      </c>
      <c r="B75" s="145" t="s">
        <v>5722</v>
      </c>
      <c r="C75" s="145" t="s">
        <v>6130</v>
      </c>
      <c r="D75" s="187">
        <v>7003131</v>
      </c>
      <c r="E75" s="207">
        <v>0</v>
      </c>
      <c r="F75" s="145" t="s">
        <v>3331</v>
      </c>
      <c r="G75" s="145" t="s">
        <v>3332</v>
      </c>
      <c r="H75" s="17">
        <v>0</v>
      </c>
      <c r="I75" s="285">
        <v>80000</v>
      </c>
      <c r="N75" s="250">
        <v>41528</v>
      </c>
      <c r="O75" s="250">
        <v>41529</v>
      </c>
      <c r="R75" s="145" t="s">
        <v>6800</v>
      </c>
      <c r="S75" s="145">
        <v>2409</v>
      </c>
      <c r="T75" s="145" t="s">
        <v>3358</v>
      </c>
      <c r="X75" s="250">
        <v>41529</v>
      </c>
    </row>
    <row r="76" spans="1:24">
      <c r="A76" s="174">
        <v>2</v>
      </c>
      <c r="B76" s="145" t="s">
        <v>5723</v>
      </c>
      <c r="C76" s="145" t="s">
        <v>6131</v>
      </c>
      <c r="D76" s="187">
        <v>10549772</v>
      </c>
      <c r="E76" s="207">
        <v>5</v>
      </c>
      <c r="F76" s="145" t="s">
        <v>3331</v>
      </c>
      <c r="G76" s="145" t="s">
        <v>3337</v>
      </c>
      <c r="H76" s="17">
        <v>0</v>
      </c>
      <c r="I76" s="285">
        <v>58000</v>
      </c>
      <c r="N76" s="250">
        <v>41529</v>
      </c>
      <c r="O76" s="250">
        <v>41530</v>
      </c>
      <c r="R76" s="145" t="s">
        <v>6801</v>
      </c>
      <c r="S76" s="145">
        <v>644</v>
      </c>
      <c r="T76" s="145" t="s">
        <v>3334</v>
      </c>
      <c r="X76" s="250">
        <v>41533</v>
      </c>
    </row>
    <row r="77" spans="1:24">
      <c r="A77" s="174">
        <v>2</v>
      </c>
      <c r="B77" s="145" t="s">
        <v>5724</v>
      </c>
      <c r="C77" s="145" t="s">
        <v>6132</v>
      </c>
      <c r="D77" s="187">
        <v>15960159</v>
      </c>
      <c r="E77" s="207">
        <v>5</v>
      </c>
      <c r="F77" s="145" t="s">
        <v>3331</v>
      </c>
      <c r="G77" s="145" t="s">
        <v>3337</v>
      </c>
      <c r="H77" s="17">
        <v>0</v>
      </c>
      <c r="I77" s="285">
        <v>58000</v>
      </c>
      <c r="N77" s="250">
        <v>41530</v>
      </c>
      <c r="O77" s="250">
        <v>41530</v>
      </c>
      <c r="R77" s="145" t="s">
        <v>6802</v>
      </c>
      <c r="S77" s="145">
        <v>221</v>
      </c>
      <c r="T77" s="145" t="s">
        <v>3358</v>
      </c>
      <c r="X77" s="250">
        <v>41533</v>
      </c>
    </row>
    <row r="78" spans="1:24">
      <c r="A78" s="174">
        <v>2</v>
      </c>
      <c r="B78" s="145" t="s">
        <v>5725</v>
      </c>
      <c r="C78" s="145" t="s">
        <v>6132</v>
      </c>
      <c r="D78" s="187">
        <v>15960159</v>
      </c>
      <c r="E78" s="207">
        <v>5</v>
      </c>
      <c r="F78" s="145" t="s">
        <v>3331</v>
      </c>
      <c r="G78" s="145" t="s">
        <v>3337</v>
      </c>
      <c r="H78" s="17">
        <v>0</v>
      </c>
      <c r="I78" s="285">
        <v>58000</v>
      </c>
      <c r="N78" s="250">
        <v>41530</v>
      </c>
      <c r="O78" s="250">
        <v>41533</v>
      </c>
      <c r="R78" s="145" t="s">
        <v>6803</v>
      </c>
      <c r="S78" s="145">
        <v>3773</v>
      </c>
      <c r="T78" s="145" t="s">
        <v>3358</v>
      </c>
      <c r="X78" s="250">
        <v>41534</v>
      </c>
    </row>
    <row r="79" spans="1:24">
      <c r="A79" s="174">
        <v>2</v>
      </c>
      <c r="B79" s="145" t="s">
        <v>5726</v>
      </c>
      <c r="C79" s="145" t="s">
        <v>6133</v>
      </c>
      <c r="D79" s="187">
        <v>7683368</v>
      </c>
      <c r="E79" s="207">
        <v>0</v>
      </c>
      <c r="F79" s="145" t="s">
        <v>3331</v>
      </c>
      <c r="G79" s="145" t="s">
        <v>3337</v>
      </c>
      <c r="H79" s="17">
        <v>0</v>
      </c>
      <c r="I79" s="285">
        <v>58000</v>
      </c>
      <c r="N79" s="250">
        <v>41540</v>
      </c>
      <c r="O79" s="250">
        <v>41540</v>
      </c>
      <c r="R79" s="145" t="s">
        <v>6804</v>
      </c>
      <c r="S79" s="145">
        <v>4940</v>
      </c>
      <c r="T79" s="145" t="s">
        <v>3358</v>
      </c>
      <c r="X79" s="250">
        <v>41541</v>
      </c>
    </row>
    <row r="80" spans="1:24">
      <c r="A80" s="174">
        <v>2</v>
      </c>
      <c r="B80" s="145" t="s">
        <v>5727</v>
      </c>
      <c r="C80" s="145" t="s">
        <v>6134</v>
      </c>
      <c r="D80" s="187">
        <v>15380927</v>
      </c>
      <c r="E80" s="207">
        <v>5</v>
      </c>
      <c r="F80" s="145" t="s">
        <v>3331</v>
      </c>
      <c r="G80" s="145" t="s">
        <v>3337</v>
      </c>
      <c r="H80" s="17">
        <v>0</v>
      </c>
      <c r="I80" s="285">
        <v>58000</v>
      </c>
      <c r="N80" s="250">
        <v>41534</v>
      </c>
      <c r="O80" s="250">
        <v>41542</v>
      </c>
      <c r="R80" s="145" t="s">
        <v>6805</v>
      </c>
      <c r="S80" s="145">
        <v>39</v>
      </c>
      <c r="T80" s="145" t="s">
        <v>3484</v>
      </c>
      <c r="X80" s="250">
        <v>41544</v>
      </c>
    </row>
    <row r="81" spans="1:24">
      <c r="A81" s="174">
        <v>2</v>
      </c>
      <c r="B81" s="145" t="s">
        <v>5728</v>
      </c>
      <c r="C81" s="145" t="s">
        <v>6135</v>
      </c>
      <c r="D81" s="187">
        <v>9570495</v>
      </c>
      <c r="E81" s="207">
        <v>6</v>
      </c>
      <c r="F81" s="145" t="s">
        <v>3331</v>
      </c>
      <c r="G81" s="145" t="s">
        <v>3337</v>
      </c>
      <c r="H81" s="17">
        <v>0</v>
      </c>
      <c r="I81" s="285">
        <v>58000</v>
      </c>
      <c r="N81" s="250">
        <v>41540</v>
      </c>
      <c r="O81" s="250">
        <v>41540</v>
      </c>
      <c r="R81" s="145" t="s">
        <v>6806</v>
      </c>
      <c r="S81" s="145">
        <v>1475</v>
      </c>
      <c r="T81" s="145" t="s">
        <v>3484</v>
      </c>
      <c r="X81" s="250">
        <v>41542</v>
      </c>
    </row>
    <row r="82" spans="1:24">
      <c r="A82" s="174">
        <v>2</v>
      </c>
      <c r="B82" s="145" t="s">
        <v>5729</v>
      </c>
      <c r="C82" s="145" t="s">
        <v>6136</v>
      </c>
      <c r="D82" s="187">
        <v>12265213</v>
      </c>
      <c r="E82" s="207">
        <v>0</v>
      </c>
      <c r="F82" s="145" t="s">
        <v>3331</v>
      </c>
      <c r="G82" s="145" t="s">
        <v>3332</v>
      </c>
      <c r="H82" s="17">
        <v>0</v>
      </c>
      <c r="I82" s="285">
        <v>80000</v>
      </c>
      <c r="N82" s="250">
        <v>41540</v>
      </c>
      <c r="O82" s="250">
        <v>41541</v>
      </c>
      <c r="R82" s="145" t="s">
        <v>6807</v>
      </c>
      <c r="S82" s="145">
        <v>1369</v>
      </c>
      <c r="T82" s="145" t="s">
        <v>3358</v>
      </c>
      <c r="X82" s="250">
        <v>41543</v>
      </c>
    </row>
    <row r="83" spans="1:24">
      <c r="A83" s="174">
        <v>2</v>
      </c>
      <c r="B83" s="145" t="s">
        <v>5730</v>
      </c>
      <c r="C83" s="145" t="s">
        <v>6137</v>
      </c>
      <c r="D83" s="187">
        <v>10357610</v>
      </c>
      <c r="E83" s="207">
        <v>5</v>
      </c>
      <c r="F83" s="145" t="s">
        <v>3331</v>
      </c>
      <c r="G83" s="145" t="s">
        <v>3337</v>
      </c>
      <c r="H83" s="17">
        <v>0</v>
      </c>
      <c r="I83" s="285">
        <v>58000</v>
      </c>
      <c r="N83" s="250">
        <v>41540</v>
      </c>
      <c r="O83" s="250">
        <v>41541</v>
      </c>
      <c r="R83" s="145" t="s">
        <v>6808</v>
      </c>
      <c r="S83" s="145">
        <v>1550</v>
      </c>
      <c r="T83" s="145" t="s">
        <v>3358</v>
      </c>
      <c r="X83" s="250">
        <v>41543</v>
      </c>
    </row>
    <row r="84" spans="1:24">
      <c r="A84" s="174">
        <v>2</v>
      </c>
      <c r="B84" s="145" t="s">
        <v>5731</v>
      </c>
      <c r="C84" s="145" t="s">
        <v>6138</v>
      </c>
      <c r="D84" s="187">
        <v>4944476</v>
      </c>
      <c r="E84" s="207">
        <v>1</v>
      </c>
      <c r="F84" s="145" t="s">
        <v>3331</v>
      </c>
      <c r="G84" s="145" t="s">
        <v>3337</v>
      </c>
      <c r="H84" s="17">
        <v>0</v>
      </c>
      <c r="I84" s="285">
        <v>58000</v>
      </c>
      <c r="N84" s="250">
        <v>41541</v>
      </c>
      <c r="O84" s="250">
        <v>41541</v>
      </c>
      <c r="R84" s="145" t="s">
        <v>6809</v>
      </c>
      <c r="S84" s="145">
        <v>1111</v>
      </c>
      <c r="T84" s="145" t="s">
        <v>3358</v>
      </c>
      <c r="X84" s="250">
        <v>41543</v>
      </c>
    </row>
    <row r="85" spans="1:24">
      <c r="A85" s="174">
        <v>2</v>
      </c>
      <c r="B85" s="145" t="s">
        <v>5732</v>
      </c>
      <c r="C85" s="145" t="s">
        <v>6139</v>
      </c>
      <c r="D85" s="187">
        <v>16252294</v>
      </c>
      <c r="E85" s="207">
        <v>9</v>
      </c>
      <c r="F85" s="145" t="s">
        <v>3331</v>
      </c>
      <c r="G85" s="145" t="s">
        <v>3337</v>
      </c>
      <c r="H85" s="17">
        <v>0</v>
      </c>
      <c r="I85" s="285">
        <v>58000</v>
      </c>
      <c r="N85" s="250">
        <v>41542</v>
      </c>
      <c r="O85" s="250">
        <v>41543</v>
      </c>
      <c r="R85" s="145" t="s">
        <v>6810</v>
      </c>
      <c r="S85" s="207" t="s">
        <v>7408</v>
      </c>
      <c r="T85" s="145" t="s">
        <v>3484</v>
      </c>
      <c r="X85" s="250">
        <v>41544</v>
      </c>
    </row>
    <row r="86" spans="1:24">
      <c r="A86" s="174">
        <v>2</v>
      </c>
      <c r="B86" s="145" t="s">
        <v>5733</v>
      </c>
      <c r="C86" s="145" t="s">
        <v>6140</v>
      </c>
      <c r="D86" s="187">
        <v>11125074</v>
      </c>
      <c r="E86" s="207" t="s">
        <v>3319</v>
      </c>
      <c r="F86" s="145" t="s">
        <v>3331</v>
      </c>
      <c r="G86" s="145" t="s">
        <v>3337</v>
      </c>
      <c r="H86" s="17">
        <v>0</v>
      </c>
      <c r="I86" s="285">
        <v>58000</v>
      </c>
      <c r="N86" s="250">
        <v>41543</v>
      </c>
      <c r="O86" s="250">
        <v>41544</v>
      </c>
      <c r="R86" s="145" t="s">
        <v>6811</v>
      </c>
      <c r="S86" s="145">
        <v>2201</v>
      </c>
      <c r="T86" s="145" t="s">
        <v>3358</v>
      </c>
      <c r="X86" s="250">
        <v>41547</v>
      </c>
    </row>
    <row r="87" spans="1:24" ht="15.75" thickBot="1">
      <c r="A87" s="174">
        <v>2</v>
      </c>
      <c r="B87" s="146" t="s">
        <v>5734</v>
      </c>
      <c r="C87" s="146" t="s">
        <v>6141</v>
      </c>
      <c r="D87" s="188">
        <v>10338905</v>
      </c>
      <c r="E87" s="208">
        <v>4</v>
      </c>
      <c r="F87" s="146" t="s">
        <v>3331</v>
      </c>
      <c r="G87" s="146" t="s">
        <v>3337</v>
      </c>
      <c r="H87" s="17">
        <v>0</v>
      </c>
      <c r="I87" s="284">
        <v>58000</v>
      </c>
      <c r="N87" s="251">
        <v>41543</v>
      </c>
      <c r="O87" s="251">
        <v>41544</v>
      </c>
      <c r="R87" s="146" t="s">
        <v>6812</v>
      </c>
      <c r="S87" s="146">
        <v>6161</v>
      </c>
      <c r="T87" s="146" t="s">
        <v>3358</v>
      </c>
      <c r="X87" s="251">
        <v>41547</v>
      </c>
    </row>
    <row r="88" spans="1:24">
      <c r="A88" s="174">
        <v>2</v>
      </c>
      <c r="B88" s="147" t="s">
        <v>5735</v>
      </c>
      <c r="C88" s="147" t="s">
        <v>6142</v>
      </c>
      <c r="D88" s="189">
        <v>6990013</v>
      </c>
      <c r="E88" s="209">
        <v>5</v>
      </c>
      <c r="F88" s="147" t="s">
        <v>3331</v>
      </c>
      <c r="G88" s="147" t="s">
        <v>3337</v>
      </c>
      <c r="H88" s="17">
        <v>0</v>
      </c>
      <c r="I88" s="285">
        <v>58000</v>
      </c>
      <c r="N88" s="252">
        <v>41547</v>
      </c>
      <c r="O88" s="252">
        <v>41549</v>
      </c>
      <c r="R88" s="147" t="s">
        <v>6813</v>
      </c>
      <c r="S88" s="147">
        <v>8899</v>
      </c>
      <c r="T88" s="147" t="s">
        <v>3358</v>
      </c>
      <c r="X88" s="252">
        <v>41551</v>
      </c>
    </row>
    <row r="89" spans="1:24">
      <c r="A89" s="174">
        <v>2</v>
      </c>
      <c r="B89" s="142" t="s">
        <v>5736</v>
      </c>
      <c r="C89" s="142" t="s">
        <v>6143</v>
      </c>
      <c r="D89" s="184">
        <v>7365604</v>
      </c>
      <c r="E89" s="203">
        <v>4</v>
      </c>
      <c r="F89" s="142" t="s">
        <v>3331</v>
      </c>
      <c r="G89" s="142" t="s">
        <v>3337</v>
      </c>
      <c r="H89" s="17">
        <v>0</v>
      </c>
      <c r="I89" s="285">
        <v>58000</v>
      </c>
      <c r="N89" s="247">
        <v>41548</v>
      </c>
      <c r="O89" s="247">
        <v>41549</v>
      </c>
      <c r="R89" s="142" t="s">
        <v>6814</v>
      </c>
      <c r="S89" s="142">
        <v>7550</v>
      </c>
      <c r="T89" s="142" t="s">
        <v>3358</v>
      </c>
      <c r="X89" s="247">
        <v>41551</v>
      </c>
    </row>
    <row r="90" spans="1:24">
      <c r="A90" s="174">
        <v>2</v>
      </c>
      <c r="B90" s="142" t="s">
        <v>5737</v>
      </c>
      <c r="C90" s="142" t="s">
        <v>6144</v>
      </c>
      <c r="D90" s="184">
        <v>10778534</v>
      </c>
      <c r="E90" s="203">
        <v>5</v>
      </c>
      <c r="F90" s="142" t="s">
        <v>3331</v>
      </c>
      <c r="G90" s="142" t="s">
        <v>3332</v>
      </c>
      <c r="H90" s="17">
        <v>0</v>
      </c>
      <c r="I90" s="285">
        <v>58000</v>
      </c>
      <c r="N90" s="247">
        <v>41548</v>
      </c>
      <c r="O90" s="247">
        <v>41549</v>
      </c>
      <c r="R90" s="142" t="s">
        <v>6815</v>
      </c>
      <c r="S90" s="142">
        <v>77</v>
      </c>
      <c r="T90" s="142" t="s">
        <v>3484</v>
      </c>
      <c r="X90" s="247">
        <v>41554</v>
      </c>
    </row>
    <row r="91" spans="1:24">
      <c r="A91" s="174">
        <v>2</v>
      </c>
      <c r="B91" s="142" t="s">
        <v>5738</v>
      </c>
      <c r="C91" s="142" t="s">
        <v>6145</v>
      </c>
      <c r="D91" s="184">
        <v>10107571</v>
      </c>
      <c r="E91" s="203">
        <v>0</v>
      </c>
      <c r="F91" s="142" t="s">
        <v>3331</v>
      </c>
      <c r="G91" s="142" t="s">
        <v>3332</v>
      </c>
      <c r="H91" s="17">
        <v>0</v>
      </c>
      <c r="I91" s="285">
        <v>58000</v>
      </c>
      <c r="N91" s="247">
        <v>41549</v>
      </c>
      <c r="O91" s="247">
        <v>41551</v>
      </c>
      <c r="R91" s="142" t="s">
        <v>6816</v>
      </c>
      <c r="S91" s="142">
        <v>85</v>
      </c>
      <c r="T91" s="142" t="s">
        <v>3497</v>
      </c>
      <c r="X91" s="247">
        <v>41554</v>
      </c>
    </row>
    <row r="92" spans="1:24">
      <c r="A92" s="174">
        <v>2</v>
      </c>
      <c r="B92" s="142" t="s">
        <v>5739</v>
      </c>
      <c r="C92" s="142" t="s">
        <v>6146</v>
      </c>
      <c r="D92" s="184">
        <v>11708893</v>
      </c>
      <c r="E92" s="203">
        <v>6</v>
      </c>
      <c r="F92" s="142" t="s">
        <v>3331</v>
      </c>
      <c r="G92" s="142" t="s">
        <v>3337</v>
      </c>
      <c r="H92" s="17">
        <v>0</v>
      </c>
      <c r="I92" s="285">
        <v>58000</v>
      </c>
      <c r="N92" s="247">
        <v>41550</v>
      </c>
      <c r="O92" s="247">
        <v>41550</v>
      </c>
      <c r="R92" s="142" t="s">
        <v>6817</v>
      </c>
      <c r="S92" s="142">
        <v>4891</v>
      </c>
      <c r="T92" s="142" t="s">
        <v>3358</v>
      </c>
      <c r="X92" s="247">
        <v>41551</v>
      </c>
    </row>
    <row r="93" spans="1:24">
      <c r="A93" s="174">
        <v>2</v>
      </c>
      <c r="B93" s="142" t="s">
        <v>5740</v>
      </c>
      <c r="C93" s="142" t="s">
        <v>6147</v>
      </c>
      <c r="D93" s="184">
        <v>13112891</v>
      </c>
      <c r="E93" s="203">
        <v>6</v>
      </c>
      <c r="F93" s="142" t="s">
        <v>3331</v>
      </c>
      <c r="G93" s="142" t="s">
        <v>3332</v>
      </c>
      <c r="H93" s="17">
        <v>0</v>
      </c>
      <c r="I93" s="285">
        <v>58000</v>
      </c>
      <c r="N93" s="247">
        <v>41554</v>
      </c>
      <c r="O93" s="247">
        <v>41556</v>
      </c>
      <c r="R93" s="142" t="s">
        <v>6818</v>
      </c>
      <c r="S93" s="203">
        <v>6950</v>
      </c>
      <c r="T93" s="142" t="s">
        <v>3340</v>
      </c>
      <c r="X93" s="247">
        <v>41558</v>
      </c>
    </row>
    <row r="94" spans="1:24">
      <c r="A94" s="174">
        <v>2</v>
      </c>
      <c r="B94" s="142" t="s">
        <v>5741</v>
      </c>
      <c r="C94" s="142" t="s">
        <v>6148</v>
      </c>
      <c r="D94" s="184">
        <v>84061700</v>
      </c>
      <c r="E94" s="203">
        <v>9</v>
      </c>
      <c r="F94" s="142" t="s">
        <v>3331</v>
      </c>
      <c r="G94" s="142" t="s">
        <v>3381</v>
      </c>
      <c r="H94" s="17">
        <v>0</v>
      </c>
      <c r="I94" s="285">
        <v>58000</v>
      </c>
      <c r="N94" s="247">
        <v>41554</v>
      </c>
      <c r="O94" s="247">
        <v>41556</v>
      </c>
      <c r="R94" s="142" t="s">
        <v>6819</v>
      </c>
      <c r="S94" s="203" t="s">
        <v>3674</v>
      </c>
      <c r="T94" s="142" t="s">
        <v>3579</v>
      </c>
      <c r="X94" s="247">
        <v>41558</v>
      </c>
    </row>
    <row r="95" spans="1:24">
      <c r="A95" s="174">
        <v>2</v>
      </c>
      <c r="B95" s="142" t="s">
        <v>5742</v>
      </c>
      <c r="C95" s="142" t="s">
        <v>6149</v>
      </c>
      <c r="D95" s="184">
        <v>14166793</v>
      </c>
      <c r="E95" s="203">
        <v>9</v>
      </c>
      <c r="F95" s="142" t="s">
        <v>3331</v>
      </c>
      <c r="G95" s="142" t="s">
        <v>3332</v>
      </c>
      <c r="H95" s="17">
        <v>0</v>
      </c>
      <c r="I95" s="285">
        <v>58000</v>
      </c>
      <c r="N95" s="247">
        <v>41555</v>
      </c>
      <c r="O95" s="247">
        <v>41557</v>
      </c>
      <c r="R95" s="142" t="s">
        <v>6820</v>
      </c>
      <c r="S95" s="142">
        <v>532</v>
      </c>
      <c r="T95" s="142" t="s">
        <v>3400</v>
      </c>
      <c r="X95" s="247">
        <v>41561</v>
      </c>
    </row>
    <row r="96" spans="1:24">
      <c r="A96" s="174">
        <v>2</v>
      </c>
      <c r="B96" s="142" t="s">
        <v>5743</v>
      </c>
      <c r="C96" s="142" t="s">
        <v>6150</v>
      </c>
      <c r="D96" s="184">
        <v>76347790</v>
      </c>
      <c r="E96" s="203">
        <v>8</v>
      </c>
      <c r="F96" s="142" t="s">
        <v>3331</v>
      </c>
      <c r="G96" s="142" t="s">
        <v>3614</v>
      </c>
      <c r="H96" s="17">
        <v>0</v>
      </c>
      <c r="I96" s="285">
        <v>180766</v>
      </c>
      <c r="N96" s="247">
        <v>41556</v>
      </c>
      <c r="O96" s="247">
        <v>41557</v>
      </c>
      <c r="R96" s="142" t="s">
        <v>6821</v>
      </c>
      <c r="S96" s="142">
        <v>2909</v>
      </c>
      <c r="T96" s="142" t="s">
        <v>3358</v>
      </c>
      <c r="X96" s="247">
        <v>41561</v>
      </c>
    </row>
    <row r="97" spans="1:24">
      <c r="A97" s="174">
        <v>2</v>
      </c>
      <c r="B97" s="142" t="s">
        <v>5744</v>
      </c>
      <c r="C97" s="142" t="s">
        <v>6150</v>
      </c>
      <c r="D97" s="184">
        <v>76347790</v>
      </c>
      <c r="E97" s="203">
        <v>8</v>
      </c>
      <c r="F97" s="142" t="s">
        <v>3331</v>
      </c>
      <c r="G97" s="142" t="s">
        <v>3614</v>
      </c>
      <c r="H97" s="17">
        <v>0</v>
      </c>
      <c r="I97" s="285">
        <v>180766</v>
      </c>
      <c r="N97" s="247">
        <v>41556</v>
      </c>
      <c r="O97" s="247">
        <v>41557</v>
      </c>
      <c r="R97" s="142" t="s">
        <v>6822</v>
      </c>
      <c r="S97" s="142">
        <v>2909</v>
      </c>
      <c r="T97" s="142" t="s">
        <v>3358</v>
      </c>
      <c r="X97" s="247">
        <v>41561</v>
      </c>
    </row>
    <row r="98" spans="1:24">
      <c r="A98" s="174">
        <v>2</v>
      </c>
      <c r="B98" s="142" t="s">
        <v>5745</v>
      </c>
      <c r="C98" s="142" t="s">
        <v>6151</v>
      </c>
      <c r="D98" s="184">
        <v>7047106</v>
      </c>
      <c r="E98" s="203" t="s">
        <v>3319</v>
      </c>
      <c r="F98" s="142" t="s">
        <v>3331</v>
      </c>
      <c r="G98" s="142" t="s">
        <v>3332</v>
      </c>
      <c r="H98" s="17">
        <v>0</v>
      </c>
      <c r="I98" s="285">
        <v>80000</v>
      </c>
      <c r="N98" s="247">
        <v>41556</v>
      </c>
      <c r="O98" s="247">
        <v>41557</v>
      </c>
      <c r="R98" s="142" t="s">
        <v>6823</v>
      </c>
      <c r="S98" s="142">
        <v>201</v>
      </c>
      <c r="T98" s="142" t="s">
        <v>3452</v>
      </c>
      <c r="X98" s="247">
        <v>41561</v>
      </c>
    </row>
    <row r="99" spans="1:24">
      <c r="A99" s="174">
        <v>2</v>
      </c>
      <c r="B99" s="142" t="s">
        <v>5746</v>
      </c>
      <c r="C99" s="142" t="s">
        <v>6152</v>
      </c>
      <c r="D99" s="184">
        <v>15098902</v>
      </c>
      <c r="E99" s="203">
        <v>7</v>
      </c>
      <c r="F99" s="142" t="s">
        <v>3331</v>
      </c>
      <c r="G99" s="142" t="s">
        <v>3337</v>
      </c>
      <c r="H99" s="17">
        <v>0</v>
      </c>
      <c r="I99" s="285">
        <v>58000</v>
      </c>
      <c r="N99" s="247">
        <v>41557</v>
      </c>
      <c r="O99" s="247">
        <v>41558</v>
      </c>
      <c r="R99" s="142" t="s">
        <v>6824</v>
      </c>
      <c r="S99" s="142">
        <v>22</v>
      </c>
      <c r="T99" s="142" t="s">
        <v>3391</v>
      </c>
      <c r="X99" s="247">
        <v>41562</v>
      </c>
    </row>
    <row r="100" spans="1:24">
      <c r="A100" s="174">
        <v>2</v>
      </c>
      <c r="B100" s="142" t="s">
        <v>5747</v>
      </c>
      <c r="C100" s="142" t="s">
        <v>6153</v>
      </c>
      <c r="D100" s="184">
        <v>8512255</v>
      </c>
      <c r="E100" s="203" t="s">
        <v>3319</v>
      </c>
      <c r="F100" s="142" t="s">
        <v>3331</v>
      </c>
      <c r="G100" s="142" t="s">
        <v>3332</v>
      </c>
      <c r="H100" s="17">
        <v>0</v>
      </c>
      <c r="I100" s="285">
        <v>58000</v>
      </c>
      <c r="N100" s="247">
        <v>41557</v>
      </c>
      <c r="O100" s="247">
        <v>41558</v>
      </c>
      <c r="R100" s="142" t="s">
        <v>6825</v>
      </c>
      <c r="S100" s="142">
        <v>1462</v>
      </c>
      <c r="T100" s="142" t="s">
        <v>3404</v>
      </c>
      <c r="X100" s="247">
        <v>41562</v>
      </c>
    </row>
    <row r="101" spans="1:24" ht="15.75" thickBot="1">
      <c r="A101" s="174">
        <v>2</v>
      </c>
      <c r="B101" s="143" t="s">
        <v>5748</v>
      </c>
      <c r="C101" s="143" t="s">
        <v>6154</v>
      </c>
      <c r="D101" s="185">
        <v>14429028</v>
      </c>
      <c r="E101" s="205">
        <v>3</v>
      </c>
      <c r="F101" s="143" t="s">
        <v>3331</v>
      </c>
      <c r="G101" s="143" t="s">
        <v>3337</v>
      </c>
      <c r="H101" s="17">
        <v>0</v>
      </c>
      <c r="I101" s="284">
        <v>58000</v>
      </c>
      <c r="N101" s="248">
        <v>41558</v>
      </c>
      <c r="O101" s="248">
        <v>41561</v>
      </c>
      <c r="R101" s="143" t="s">
        <v>6826</v>
      </c>
      <c r="S101" s="143">
        <v>5376</v>
      </c>
      <c r="T101" s="143" t="s">
        <v>3576</v>
      </c>
      <c r="X101" s="248">
        <v>41562</v>
      </c>
    </row>
    <row r="102" spans="1:24">
      <c r="A102" s="174">
        <v>2</v>
      </c>
      <c r="B102" s="148" t="s">
        <v>5749</v>
      </c>
      <c r="C102" s="148" t="s">
        <v>6155</v>
      </c>
      <c r="D102" s="190">
        <v>10301383</v>
      </c>
      <c r="E102" s="210">
        <v>6</v>
      </c>
      <c r="F102" s="148" t="s">
        <v>3331</v>
      </c>
      <c r="G102" s="148" t="s">
        <v>3332</v>
      </c>
      <c r="H102" s="17">
        <v>0</v>
      </c>
      <c r="I102" s="288">
        <v>80000</v>
      </c>
      <c r="N102" s="176">
        <v>41561</v>
      </c>
      <c r="O102" s="176">
        <v>41562</v>
      </c>
      <c r="R102" s="148" t="s">
        <v>6827</v>
      </c>
      <c r="S102" s="148">
        <v>7589</v>
      </c>
      <c r="T102" s="148" t="s">
        <v>3358</v>
      </c>
      <c r="X102" s="176">
        <v>41564</v>
      </c>
    </row>
    <row r="103" spans="1:24">
      <c r="A103" s="174">
        <v>2</v>
      </c>
      <c r="B103" s="148" t="s">
        <v>5750</v>
      </c>
      <c r="C103" s="148" t="s">
        <v>6155</v>
      </c>
      <c r="D103" s="190">
        <v>10301383</v>
      </c>
      <c r="E103" s="210">
        <v>6</v>
      </c>
      <c r="F103" s="148" t="s">
        <v>3331</v>
      </c>
      <c r="G103" s="148" t="s">
        <v>3337</v>
      </c>
      <c r="H103" s="17">
        <v>0</v>
      </c>
      <c r="I103" s="288">
        <v>58000</v>
      </c>
      <c r="N103" s="176">
        <v>41561</v>
      </c>
      <c r="O103" s="176">
        <v>41562</v>
      </c>
      <c r="R103" s="148" t="s">
        <v>6828</v>
      </c>
      <c r="S103" s="148">
        <v>1612</v>
      </c>
      <c r="T103" s="148" t="s">
        <v>3334</v>
      </c>
      <c r="X103" s="176">
        <v>41564</v>
      </c>
    </row>
    <row r="104" spans="1:24">
      <c r="A104" s="174">
        <v>2</v>
      </c>
      <c r="B104" s="148" t="s">
        <v>5751</v>
      </c>
      <c r="C104" s="148" t="s">
        <v>6156</v>
      </c>
      <c r="D104" s="190">
        <v>76025871</v>
      </c>
      <c r="E104" s="210">
        <v>7</v>
      </c>
      <c r="F104" s="148" t="s">
        <v>3331</v>
      </c>
      <c r="G104" s="148" t="s">
        <v>3332</v>
      </c>
      <c r="H104" s="17">
        <v>0</v>
      </c>
      <c r="I104" s="288">
        <v>58000</v>
      </c>
      <c r="N104" s="176">
        <v>41561</v>
      </c>
      <c r="O104" s="176">
        <v>41563</v>
      </c>
      <c r="R104" s="148" t="s">
        <v>6829</v>
      </c>
      <c r="S104" s="148">
        <v>888</v>
      </c>
      <c r="T104" s="148" t="s">
        <v>3391</v>
      </c>
      <c r="X104" s="176">
        <v>41568</v>
      </c>
    </row>
    <row r="105" spans="1:24">
      <c r="A105" s="174">
        <v>2</v>
      </c>
      <c r="B105" s="148" t="s">
        <v>5752</v>
      </c>
      <c r="C105" s="148" t="s">
        <v>6157</v>
      </c>
      <c r="D105" s="190">
        <v>10790719</v>
      </c>
      <c r="E105" s="210" t="s">
        <v>3319</v>
      </c>
      <c r="F105" s="148" t="s">
        <v>3331</v>
      </c>
      <c r="G105" s="148" t="s">
        <v>6725</v>
      </c>
      <c r="H105" s="17">
        <v>0</v>
      </c>
      <c r="I105" s="288">
        <v>108515</v>
      </c>
      <c r="N105" s="176">
        <v>41562</v>
      </c>
      <c r="O105" s="176">
        <v>41563</v>
      </c>
      <c r="R105" s="148" t="s">
        <v>6830</v>
      </c>
      <c r="S105" s="148">
        <v>1096</v>
      </c>
      <c r="T105" s="148" t="s">
        <v>3400</v>
      </c>
      <c r="X105" s="176">
        <v>41568</v>
      </c>
    </row>
    <row r="106" spans="1:24">
      <c r="A106" s="174">
        <v>2</v>
      </c>
      <c r="B106" s="148" t="s">
        <v>5753</v>
      </c>
      <c r="C106" s="148" t="s">
        <v>6157</v>
      </c>
      <c r="D106" s="190">
        <v>10790719</v>
      </c>
      <c r="E106" s="210" t="s">
        <v>3319</v>
      </c>
      <c r="F106" s="148" t="s">
        <v>3331</v>
      </c>
      <c r="G106" s="148" t="s">
        <v>3332</v>
      </c>
      <c r="H106" s="17">
        <v>0</v>
      </c>
      <c r="I106" s="288">
        <v>58000</v>
      </c>
      <c r="N106" s="176">
        <v>41562</v>
      </c>
      <c r="O106" s="176">
        <v>41563</v>
      </c>
      <c r="R106" s="148" t="s">
        <v>6831</v>
      </c>
      <c r="S106" s="148">
        <v>1873</v>
      </c>
      <c r="T106" s="148" t="s">
        <v>3400</v>
      </c>
      <c r="X106" s="176">
        <v>41568</v>
      </c>
    </row>
    <row r="107" spans="1:24">
      <c r="A107" s="174">
        <v>2</v>
      </c>
      <c r="B107" s="148" t="s">
        <v>5754</v>
      </c>
      <c r="C107" s="148" t="s">
        <v>6157</v>
      </c>
      <c r="D107" s="190">
        <v>10790719</v>
      </c>
      <c r="E107" s="210" t="s">
        <v>3319</v>
      </c>
      <c r="F107" s="148" t="s">
        <v>3331</v>
      </c>
      <c r="G107" s="148" t="s">
        <v>3401</v>
      </c>
      <c r="H107" s="17">
        <v>0</v>
      </c>
      <c r="I107" s="288">
        <v>98671</v>
      </c>
      <c r="N107" s="176">
        <v>41562</v>
      </c>
      <c r="O107" s="176">
        <v>41563</v>
      </c>
      <c r="R107" s="148" t="s">
        <v>6830</v>
      </c>
      <c r="S107" s="148">
        <v>971</v>
      </c>
      <c r="T107" s="148" t="s">
        <v>3400</v>
      </c>
      <c r="X107" s="176">
        <v>41568</v>
      </c>
    </row>
    <row r="108" spans="1:24">
      <c r="A108" s="174">
        <v>2</v>
      </c>
      <c r="B108" s="148" t="s">
        <v>5755</v>
      </c>
      <c r="C108" s="148" t="s">
        <v>6158</v>
      </c>
      <c r="D108" s="190">
        <v>9982582</v>
      </c>
      <c r="E108" s="210">
        <v>0</v>
      </c>
      <c r="F108" s="148" t="s">
        <v>3331</v>
      </c>
      <c r="G108" s="148" t="s">
        <v>3332</v>
      </c>
      <c r="H108" s="17">
        <v>0</v>
      </c>
      <c r="I108" s="288">
        <v>105000</v>
      </c>
      <c r="N108" s="176">
        <v>41563</v>
      </c>
      <c r="O108" s="176">
        <v>41565</v>
      </c>
      <c r="R108" s="148" t="s">
        <v>6832</v>
      </c>
      <c r="S108" s="148">
        <v>2933</v>
      </c>
      <c r="T108" s="148" t="s">
        <v>3333</v>
      </c>
      <c r="X108" s="176">
        <v>41569</v>
      </c>
    </row>
    <row r="109" spans="1:24">
      <c r="A109" s="174">
        <v>2</v>
      </c>
      <c r="B109" s="148" t="s">
        <v>5756</v>
      </c>
      <c r="C109" s="148" t="s">
        <v>6159</v>
      </c>
      <c r="D109" s="190">
        <v>22691303</v>
      </c>
      <c r="E109" s="210">
        <v>3</v>
      </c>
      <c r="F109" s="148" t="s">
        <v>3331</v>
      </c>
      <c r="G109" s="148" t="s">
        <v>3332</v>
      </c>
      <c r="H109" s="17">
        <v>0</v>
      </c>
      <c r="I109" s="288">
        <v>105000</v>
      </c>
      <c r="N109" s="176">
        <v>41564</v>
      </c>
      <c r="O109" s="176">
        <v>41565</v>
      </c>
      <c r="R109" s="148" t="s">
        <v>6833</v>
      </c>
      <c r="S109" s="148">
        <v>415</v>
      </c>
      <c r="T109" s="148" t="s">
        <v>3358</v>
      </c>
      <c r="X109" s="176">
        <v>41570</v>
      </c>
    </row>
    <row r="110" spans="1:24">
      <c r="A110" s="174">
        <v>2</v>
      </c>
      <c r="B110" s="148" t="s">
        <v>5757</v>
      </c>
      <c r="C110" s="148" t="s">
        <v>6160</v>
      </c>
      <c r="D110" s="190">
        <v>15178143</v>
      </c>
      <c r="E110" s="210">
        <v>8</v>
      </c>
      <c r="F110" s="148" t="s">
        <v>3331</v>
      </c>
      <c r="G110" s="148" t="s">
        <v>3332</v>
      </c>
      <c r="H110" s="17">
        <v>0</v>
      </c>
      <c r="I110" s="288">
        <v>80000</v>
      </c>
      <c r="N110" s="176">
        <v>41565</v>
      </c>
      <c r="O110" s="176">
        <v>41568</v>
      </c>
      <c r="R110" s="148" t="s">
        <v>6834</v>
      </c>
      <c r="S110" s="148">
        <v>8497</v>
      </c>
      <c r="T110" s="148" t="s">
        <v>3358</v>
      </c>
      <c r="X110" s="176">
        <v>41571</v>
      </c>
    </row>
    <row r="111" spans="1:24">
      <c r="A111" s="174">
        <v>2</v>
      </c>
      <c r="B111" s="148" t="s">
        <v>5758</v>
      </c>
      <c r="C111" s="148" t="s">
        <v>6161</v>
      </c>
      <c r="D111" s="190">
        <v>13232357</v>
      </c>
      <c r="E111" s="210">
        <v>7</v>
      </c>
      <c r="F111" s="148" t="s">
        <v>3331</v>
      </c>
      <c r="G111" s="148" t="s">
        <v>3332</v>
      </c>
      <c r="H111" s="17">
        <v>0</v>
      </c>
      <c r="I111" s="288">
        <v>58000</v>
      </c>
      <c r="N111" s="176">
        <v>41568</v>
      </c>
      <c r="O111" s="176">
        <v>41569</v>
      </c>
      <c r="R111" s="148" t="s">
        <v>6835</v>
      </c>
      <c r="S111" s="148">
        <v>9389</v>
      </c>
      <c r="T111" s="148" t="s">
        <v>3404</v>
      </c>
      <c r="X111" s="176">
        <v>41571</v>
      </c>
    </row>
    <row r="112" spans="1:24">
      <c r="A112" s="174">
        <v>2</v>
      </c>
      <c r="B112" s="148" t="s">
        <v>5759</v>
      </c>
      <c r="C112" s="148" t="s">
        <v>6162</v>
      </c>
      <c r="D112" s="190">
        <v>2794129</v>
      </c>
      <c r="E112" s="210" t="s">
        <v>3319</v>
      </c>
      <c r="F112" s="148" t="s">
        <v>3331</v>
      </c>
      <c r="G112" s="148" t="s">
        <v>3381</v>
      </c>
      <c r="H112" s="17">
        <v>0</v>
      </c>
      <c r="I112" s="288">
        <v>58000</v>
      </c>
      <c r="N112" s="176">
        <v>41570</v>
      </c>
      <c r="O112" s="176">
        <v>41572</v>
      </c>
      <c r="R112" s="148" t="s">
        <v>6836</v>
      </c>
      <c r="S112" s="148"/>
      <c r="T112" s="148" t="s">
        <v>3384</v>
      </c>
      <c r="X112" s="176">
        <v>41576</v>
      </c>
    </row>
    <row r="113" spans="1:24">
      <c r="A113" s="174">
        <v>2</v>
      </c>
      <c r="B113" s="148" t="s">
        <v>5760</v>
      </c>
      <c r="C113" s="148" t="s">
        <v>6163</v>
      </c>
      <c r="D113" s="190">
        <v>13660856</v>
      </c>
      <c r="E113" s="210">
        <v>8</v>
      </c>
      <c r="F113" s="148" t="s">
        <v>3331</v>
      </c>
      <c r="G113" s="148" t="s">
        <v>3332</v>
      </c>
      <c r="H113" s="17">
        <v>0</v>
      </c>
      <c r="I113" s="288">
        <v>58000</v>
      </c>
      <c r="N113" s="176">
        <v>41570</v>
      </c>
      <c r="O113" s="176">
        <v>41572</v>
      </c>
      <c r="R113" s="148" t="s">
        <v>6837</v>
      </c>
      <c r="S113" s="148">
        <v>14060</v>
      </c>
      <c r="T113" s="148" t="s">
        <v>3579</v>
      </c>
      <c r="X113" s="176">
        <v>41575</v>
      </c>
    </row>
    <row r="114" spans="1:24">
      <c r="A114" s="174">
        <v>2</v>
      </c>
      <c r="B114" s="148" t="s">
        <v>5761</v>
      </c>
      <c r="C114" s="148" t="s">
        <v>6164</v>
      </c>
      <c r="D114" s="190">
        <v>10312333</v>
      </c>
      <c r="E114" s="210" t="s">
        <v>3319</v>
      </c>
      <c r="F114" s="148" t="s">
        <v>3331</v>
      </c>
      <c r="G114" s="148" t="s">
        <v>3614</v>
      </c>
      <c r="H114" s="17">
        <v>0</v>
      </c>
      <c r="I114" s="288">
        <v>67500</v>
      </c>
      <c r="N114" s="176">
        <v>41571</v>
      </c>
      <c r="O114" s="176">
        <v>41572</v>
      </c>
      <c r="R114" s="148" t="s">
        <v>6838</v>
      </c>
      <c r="S114" s="148">
        <v>95</v>
      </c>
      <c r="T114" s="148" t="s">
        <v>3484</v>
      </c>
      <c r="X114" s="176">
        <v>41576</v>
      </c>
    </row>
    <row r="115" spans="1:24">
      <c r="A115" s="174">
        <v>2</v>
      </c>
      <c r="B115" s="148" t="s">
        <v>5762</v>
      </c>
      <c r="C115" s="148" t="s">
        <v>6165</v>
      </c>
      <c r="D115" s="190">
        <v>6371398</v>
      </c>
      <c r="E115" s="210">
        <v>8</v>
      </c>
      <c r="F115" s="148" t="s">
        <v>3331</v>
      </c>
      <c r="G115" s="148" t="s">
        <v>3337</v>
      </c>
      <c r="H115" s="17">
        <v>0</v>
      </c>
      <c r="I115" s="288">
        <v>80000</v>
      </c>
      <c r="N115" s="176">
        <v>41571</v>
      </c>
      <c r="O115" s="176">
        <v>41572</v>
      </c>
      <c r="R115" s="148" t="s">
        <v>6839</v>
      </c>
      <c r="S115" s="148">
        <v>4300</v>
      </c>
      <c r="T115" s="148" t="s">
        <v>3358</v>
      </c>
      <c r="X115" s="176">
        <v>41576</v>
      </c>
    </row>
    <row r="116" spans="1:24" ht="15.75" thickBot="1">
      <c r="A116" s="174">
        <v>2</v>
      </c>
      <c r="B116" s="149" t="s">
        <v>5763</v>
      </c>
      <c r="C116" s="149" t="s">
        <v>6166</v>
      </c>
      <c r="D116" s="191">
        <v>14502692</v>
      </c>
      <c r="E116" s="211" t="s">
        <v>3319</v>
      </c>
      <c r="F116" s="149" t="s">
        <v>3331</v>
      </c>
      <c r="G116" s="149" t="s">
        <v>4646</v>
      </c>
      <c r="H116" s="17">
        <v>0</v>
      </c>
      <c r="I116" s="295">
        <v>157090</v>
      </c>
      <c r="N116" s="253">
        <v>41571</v>
      </c>
      <c r="O116" s="253">
        <v>41572</v>
      </c>
      <c r="R116" s="149" t="s">
        <v>6840</v>
      </c>
      <c r="S116" s="149">
        <v>8829</v>
      </c>
      <c r="T116" s="149" t="s">
        <v>3358</v>
      </c>
      <c r="X116" s="253">
        <v>41577</v>
      </c>
    </row>
    <row r="117" spans="1:24">
      <c r="A117" s="174">
        <v>2</v>
      </c>
      <c r="B117" s="150" t="s">
        <v>5764</v>
      </c>
      <c r="C117" s="150" t="s">
        <v>6167</v>
      </c>
      <c r="D117" s="192">
        <v>11843134</v>
      </c>
      <c r="E117" s="212">
        <v>0</v>
      </c>
      <c r="F117" s="150" t="s">
        <v>3331</v>
      </c>
      <c r="G117" s="150" t="s">
        <v>3381</v>
      </c>
      <c r="H117" s="17">
        <v>0</v>
      </c>
      <c r="I117" s="287">
        <v>80000</v>
      </c>
      <c r="N117" s="254">
        <v>41571</v>
      </c>
      <c r="O117" s="254">
        <v>41575</v>
      </c>
      <c r="R117" s="150" t="s">
        <v>6841</v>
      </c>
      <c r="S117" s="150"/>
      <c r="T117" s="150" t="s">
        <v>3579</v>
      </c>
      <c r="X117" s="254">
        <v>41579</v>
      </c>
    </row>
    <row r="118" spans="1:24">
      <c r="A118" s="174">
        <v>2</v>
      </c>
      <c r="B118" s="151" t="s">
        <v>5765</v>
      </c>
      <c r="C118" s="151" t="s">
        <v>6168</v>
      </c>
      <c r="D118" s="193">
        <v>78554660</v>
      </c>
      <c r="E118" s="213">
        <v>1</v>
      </c>
      <c r="F118" s="151" t="s">
        <v>3331</v>
      </c>
      <c r="G118" s="151" t="s">
        <v>6726</v>
      </c>
      <c r="H118" s="17">
        <v>0</v>
      </c>
      <c r="I118" s="17">
        <v>0</v>
      </c>
      <c r="N118" s="255">
        <v>41572</v>
      </c>
      <c r="O118" s="255">
        <v>41576</v>
      </c>
      <c r="R118" s="151" t="s">
        <v>6842</v>
      </c>
      <c r="S118" s="151">
        <v>245</v>
      </c>
      <c r="T118" s="151" t="s">
        <v>3334</v>
      </c>
      <c r="X118" s="255"/>
    </row>
    <row r="119" spans="1:24">
      <c r="A119" s="174">
        <v>2</v>
      </c>
      <c r="B119" s="151" t="s">
        <v>5766</v>
      </c>
      <c r="C119" s="151" t="s">
        <v>6168</v>
      </c>
      <c r="D119" s="193">
        <v>78554660</v>
      </c>
      <c r="E119" s="213">
        <v>1</v>
      </c>
      <c r="F119" s="151" t="s">
        <v>3331</v>
      </c>
      <c r="G119" s="151" t="s">
        <v>3332</v>
      </c>
      <c r="H119" s="17">
        <v>0</v>
      </c>
      <c r="I119" s="17">
        <v>0</v>
      </c>
      <c r="N119" s="255">
        <v>41572</v>
      </c>
      <c r="O119" s="255"/>
      <c r="R119" s="151" t="s">
        <v>3558</v>
      </c>
      <c r="S119" s="151">
        <v>447</v>
      </c>
      <c r="T119" s="151" t="s">
        <v>3391</v>
      </c>
      <c r="X119" s="255"/>
    </row>
    <row r="120" spans="1:24">
      <c r="A120" s="174">
        <v>2</v>
      </c>
      <c r="B120" s="148" t="s">
        <v>5767</v>
      </c>
      <c r="C120" s="148" t="s">
        <v>6169</v>
      </c>
      <c r="D120" s="190">
        <v>11673383</v>
      </c>
      <c r="E120" s="210">
        <v>8</v>
      </c>
      <c r="F120" s="148" t="s">
        <v>3331</v>
      </c>
      <c r="G120" s="148" t="s">
        <v>3332</v>
      </c>
      <c r="H120" s="17">
        <v>0</v>
      </c>
      <c r="I120" s="288">
        <v>58000</v>
      </c>
      <c r="N120" s="176">
        <v>41572</v>
      </c>
      <c r="O120" s="176">
        <v>41576</v>
      </c>
      <c r="R120" s="148" t="s">
        <v>6843</v>
      </c>
      <c r="S120" s="148">
        <v>250</v>
      </c>
      <c r="T120" s="148" t="s">
        <v>3400</v>
      </c>
      <c r="X120" s="176">
        <v>41582</v>
      </c>
    </row>
    <row r="121" spans="1:24">
      <c r="A121" s="174">
        <v>2</v>
      </c>
      <c r="B121" s="148" t="s">
        <v>5768</v>
      </c>
      <c r="C121" s="148" t="s">
        <v>6170</v>
      </c>
      <c r="D121" s="190">
        <v>11840742</v>
      </c>
      <c r="E121" s="210">
        <v>3</v>
      </c>
      <c r="F121" s="148" t="s">
        <v>3331</v>
      </c>
      <c r="G121" s="148" t="s">
        <v>3381</v>
      </c>
      <c r="H121" s="17">
        <v>0</v>
      </c>
      <c r="I121" s="288">
        <v>80000</v>
      </c>
      <c r="N121" s="176">
        <v>41575</v>
      </c>
      <c r="O121" s="176">
        <v>41576</v>
      </c>
      <c r="R121" s="148" t="s">
        <v>6844</v>
      </c>
      <c r="S121" s="148"/>
      <c r="T121" s="148" t="s">
        <v>3579</v>
      </c>
      <c r="X121" s="176">
        <v>41582</v>
      </c>
    </row>
    <row r="122" spans="1:24">
      <c r="A122" s="174">
        <v>2</v>
      </c>
      <c r="B122" s="148" t="s">
        <v>5769</v>
      </c>
      <c r="C122" s="148" t="s">
        <v>6171</v>
      </c>
      <c r="D122" s="190">
        <v>6969766</v>
      </c>
      <c r="E122" s="210">
        <v>6</v>
      </c>
      <c r="F122" s="148" t="s">
        <v>3331</v>
      </c>
      <c r="G122" s="148" t="s">
        <v>3337</v>
      </c>
      <c r="H122" s="17">
        <v>0</v>
      </c>
      <c r="I122" s="288">
        <v>58000</v>
      </c>
      <c r="N122" s="176">
        <v>41576</v>
      </c>
      <c r="O122" s="176">
        <v>41577</v>
      </c>
      <c r="R122" s="148" t="s">
        <v>6845</v>
      </c>
      <c r="S122" s="148">
        <v>1472</v>
      </c>
      <c r="T122" s="148" t="s">
        <v>3484</v>
      </c>
      <c r="X122" s="176">
        <v>41582</v>
      </c>
    </row>
    <row r="123" spans="1:24">
      <c r="A123" s="174">
        <v>2</v>
      </c>
      <c r="B123" s="148" t="s">
        <v>5770</v>
      </c>
      <c r="C123" s="148" t="s">
        <v>6172</v>
      </c>
      <c r="D123" s="190">
        <v>96978670</v>
      </c>
      <c r="E123" s="210">
        <v>2</v>
      </c>
      <c r="F123" s="148" t="s">
        <v>3331</v>
      </c>
      <c r="G123" s="148" t="s">
        <v>3614</v>
      </c>
      <c r="H123" s="17">
        <v>0</v>
      </c>
      <c r="I123" s="288">
        <v>216972</v>
      </c>
      <c r="N123" s="176">
        <v>41576</v>
      </c>
      <c r="O123" s="176">
        <v>41583</v>
      </c>
      <c r="R123" s="148" t="s">
        <v>6846</v>
      </c>
      <c r="S123" s="148">
        <v>1261</v>
      </c>
      <c r="T123" s="148" t="s">
        <v>3484</v>
      </c>
      <c r="X123" s="176">
        <v>41585</v>
      </c>
    </row>
    <row r="124" spans="1:24">
      <c r="A124" s="174">
        <v>2</v>
      </c>
      <c r="B124" s="148" t="s">
        <v>5771</v>
      </c>
      <c r="C124" s="148" t="s">
        <v>6173</v>
      </c>
      <c r="D124" s="190">
        <v>9308639</v>
      </c>
      <c r="E124" s="210">
        <v>2</v>
      </c>
      <c r="F124" s="148" t="s">
        <v>3331</v>
      </c>
      <c r="G124" s="148" t="s">
        <v>3337</v>
      </c>
      <c r="H124" s="17">
        <v>0</v>
      </c>
      <c r="I124" s="288">
        <v>58000</v>
      </c>
      <c r="N124" s="176">
        <v>41577</v>
      </c>
      <c r="O124" s="176">
        <v>41583</v>
      </c>
      <c r="R124" s="148" t="s">
        <v>6847</v>
      </c>
      <c r="S124" s="148">
        <v>1100</v>
      </c>
      <c r="T124" s="148" t="s">
        <v>3358</v>
      </c>
      <c r="X124" s="176">
        <v>41585</v>
      </c>
    </row>
    <row r="125" spans="1:24">
      <c r="A125" s="174">
        <v>2</v>
      </c>
      <c r="B125" s="148" t="s">
        <v>5772</v>
      </c>
      <c r="C125" s="148" t="s">
        <v>6174</v>
      </c>
      <c r="D125" s="190">
        <v>9705425</v>
      </c>
      <c r="E125" s="210">
        <v>8</v>
      </c>
      <c r="F125" s="148" t="s">
        <v>3331</v>
      </c>
      <c r="G125" s="148" t="s">
        <v>3332</v>
      </c>
      <c r="H125" s="17">
        <v>0</v>
      </c>
      <c r="I125" s="288">
        <v>105000</v>
      </c>
      <c r="N125" s="176">
        <v>41582</v>
      </c>
      <c r="O125" s="176">
        <v>41583</v>
      </c>
      <c r="R125" s="148" t="s">
        <v>6848</v>
      </c>
      <c r="S125" s="148">
        <v>9750</v>
      </c>
      <c r="T125" s="148" t="s">
        <v>3333</v>
      </c>
      <c r="X125" s="176">
        <v>41586</v>
      </c>
    </row>
    <row r="126" spans="1:24">
      <c r="A126" s="174">
        <v>2</v>
      </c>
      <c r="B126" s="148" t="s">
        <v>5773</v>
      </c>
      <c r="C126" s="148" t="s">
        <v>6175</v>
      </c>
      <c r="D126" s="190">
        <v>13697467</v>
      </c>
      <c r="E126" s="210" t="s">
        <v>3319</v>
      </c>
      <c r="F126" s="148" t="s">
        <v>3331</v>
      </c>
      <c r="G126" s="148" t="s">
        <v>3332</v>
      </c>
      <c r="H126" s="17">
        <v>0</v>
      </c>
      <c r="I126" s="288">
        <v>58000</v>
      </c>
      <c r="N126" s="176">
        <v>41582</v>
      </c>
      <c r="O126" s="176">
        <v>41583</v>
      </c>
      <c r="R126" s="148" t="s">
        <v>6849</v>
      </c>
      <c r="S126" s="148">
        <v>1822</v>
      </c>
      <c r="T126" s="148" t="s">
        <v>3358</v>
      </c>
      <c r="X126" s="176">
        <v>41585</v>
      </c>
    </row>
    <row r="127" spans="1:24">
      <c r="A127" s="174">
        <v>2</v>
      </c>
      <c r="B127" s="148" t="s">
        <v>5774</v>
      </c>
      <c r="C127" s="148" t="s">
        <v>6176</v>
      </c>
      <c r="D127" s="190">
        <v>23394035</v>
      </c>
      <c r="E127" s="210">
        <v>6</v>
      </c>
      <c r="F127" s="148" t="s">
        <v>3331</v>
      </c>
      <c r="G127" s="148" t="s">
        <v>3337</v>
      </c>
      <c r="H127" s="17">
        <v>0</v>
      </c>
      <c r="I127" s="288">
        <v>58000</v>
      </c>
      <c r="N127" s="176">
        <v>41582</v>
      </c>
      <c r="O127" s="176">
        <v>41583</v>
      </c>
      <c r="R127" s="148" t="s">
        <v>6850</v>
      </c>
      <c r="S127" s="148">
        <v>1151</v>
      </c>
      <c r="T127" s="148" t="s">
        <v>3358</v>
      </c>
      <c r="X127" s="176">
        <v>41585</v>
      </c>
    </row>
    <row r="128" spans="1:24">
      <c r="A128" s="174">
        <v>2</v>
      </c>
      <c r="B128" s="148" t="s">
        <v>5775</v>
      </c>
      <c r="C128" s="148" t="s">
        <v>6177</v>
      </c>
      <c r="D128" s="190">
        <v>9878724</v>
      </c>
      <c r="E128" s="210">
        <v>0</v>
      </c>
      <c r="F128" s="148" t="s">
        <v>3331</v>
      </c>
      <c r="G128" s="148" t="s">
        <v>3332</v>
      </c>
      <c r="H128" s="17">
        <v>0</v>
      </c>
      <c r="I128" s="288">
        <v>80000</v>
      </c>
      <c r="N128" s="176">
        <v>41582</v>
      </c>
      <c r="O128" s="176">
        <v>41583</v>
      </c>
      <c r="R128" s="148" t="s">
        <v>6851</v>
      </c>
      <c r="S128" s="148">
        <v>3229</v>
      </c>
      <c r="T128" s="148" t="s">
        <v>3333</v>
      </c>
      <c r="X128" s="176">
        <v>41584</v>
      </c>
    </row>
    <row r="129" spans="1:24">
      <c r="A129" s="174">
        <v>2</v>
      </c>
      <c r="B129" s="148" t="s">
        <v>5776</v>
      </c>
      <c r="C129" s="148" t="s">
        <v>6178</v>
      </c>
      <c r="D129" s="190">
        <v>77760780</v>
      </c>
      <c r="E129" s="210">
        <v>4</v>
      </c>
      <c r="F129" s="148" t="s">
        <v>3331</v>
      </c>
      <c r="G129" s="148" t="s">
        <v>3337</v>
      </c>
      <c r="H129" s="17">
        <v>0</v>
      </c>
      <c r="I129" s="288">
        <v>58000</v>
      </c>
      <c r="N129" s="176">
        <v>41582</v>
      </c>
      <c r="O129" s="176">
        <v>41583</v>
      </c>
      <c r="R129" s="148" t="s">
        <v>6852</v>
      </c>
      <c r="S129" s="148">
        <v>327</v>
      </c>
      <c r="T129" s="148" t="s">
        <v>3334</v>
      </c>
      <c r="X129" s="176">
        <v>41585</v>
      </c>
    </row>
    <row r="130" spans="1:24">
      <c r="A130" s="174">
        <v>2</v>
      </c>
      <c r="B130" s="148" t="s">
        <v>5777</v>
      </c>
      <c r="C130" s="148" t="s">
        <v>6179</v>
      </c>
      <c r="D130" s="190">
        <v>7804144</v>
      </c>
      <c r="E130" s="210">
        <v>7</v>
      </c>
      <c r="F130" s="148" t="s">
        <v>3331</v>
      </c>
      <c r="G130" s="148" t="s">
        <v>3337</v>
      </c>
      <c r="H130" s="17">
        <v>0</v>
      </c>
      <c r="I130" s="288">
        <v>58000</v>
      </c>
      <c r="N130" s="176">
        <v>41583</v>
      </c>
      <c r="O130" s="176">
        <v>41585</v>
      </c>
      <c r="R130" s="148" t="s">
        <v>6853</v>
      </c>
      <c r="S130" s="148">
        <v>3420</v>
      </c>
      <c r="T130" s="148" t="s">
        <v>3404</v>
      </c>
      <c r="X130" s="176">
        <v>41589</v>
      </c>
    </row>
    <row r="131" spans="1:24">
      <c r="A131" s="174">
        <v>2</v>
      </c>
      <c r="B131" s="148" t="s">
        <v>5778</v>
      </c>
      <c r="C131" s="148" t="s">
        <v>6114</v>
      </c>
      <c r="D131" s="190">
        <v>13232250</v>
      </c>
      <c r="E131" s="210">
        <v>3</v>
      </c>
      <c r="F131" s="148" t="s">
        <v>3331</v>
      </c>
      <c r="G131" s="148" t="s">
        <v>3332</v>
      </c>
      <c r="H131" s="17">
        <v>0</v>
      </c>
      <c r="I131" s="288">
        <v>58000</v>
      </c>
      <c r="N131" s="176">
        <v>41584</v>
      </c>
      <c r="O131" s="176">
        <v>41585</v>
      </c>
      <c r="R131" s="148" t="s">
        <v>6854</v>
      </c>
      <c r="S131" s="148">
        <v>5126</v>
      </c>
      <c r="T131" s="148" t="s">
        <v>3391</v>
      </c>
      <c r="X131" s="176">
        <v>41589</v>
      </c>
    </row>
    <row r="132" spans="1:24">
      <c r="A132" s="174">
        <v>2</v>
      </c>
      <c r="B132" s="148" t="s">
        <v>5779</v>
      </c>
      <c r="C132" s="148" t="s">
        <v>6180</v>
      </c>
      <c r="D132" s="190">
        <v>6975584</v>
      </c>
      <c r="E132" s="210">
        <v>4</v>
      </c>
      <c r="F132" s="148" t="s">
        <v>3331</v>
      </c>
      <c r="G132" s="148" t="s">
        <v>3337</v>
      </c>
      <c r="H132" s="17">
        <v>0</v>
      </c>
      <c r="I132" s="288">
        <v>58000</v>
      </c>
      <c r="N132" s="176">
        <v>41584</v>
      </c>
      <c r="O132" s="176">
        <v>41585</v>
      </c>
      <c r="R132" s="148" t="s">
        <v>6855</v>
      </c>
      <c r="S132" s="148">
        <v>909</v>
      </c>
      <c r="T132" s="148" t="s">
        <v>3358</v>
      </c>
      <c r="X132" s="176">
        <v>41589</v>
      </c>
    </row>
    <row r="133" spans="1:24">
      <c r="A133" s="174">
        <v>2</v>
      </c>
      <c r="B133" s="148" t="s">
        <v>5780</v>
      </c>
      <c r="C133" s="148" t="s">
        <v>6181</v>
      </c>
      <c r="D133" s="190">
        <v>5818792</v>
      </c>
      <c r="E133" s="210">
        <v>5</v>
      </c>
      <c r="F133" s="148" t="s">
        <v>3331</v>
      </c>
      <c r="G133" s="148" t="s">
        <v>3337</v>
      </c>
      <c r="H133" s="17">
        <v>0</v>
      </c>
      <c r="I133" s="288">
        <v>58000</v>
      </c>
      <c r="N133" s="176">
        <v>41584</v>
      </c>
      <c r="O133" s="176">
        <v>41585</v>
      </c>
      <c r="R133" s="148" t="s">
        <v>6856</v>
      </c>
      <c r="S133" s="148">
        <v>630</v>
      </c>
      <c r="T133" s="148" t="s">
        <v>3391</v>
      </c>
      <c r="X133" s="176">
        <v>41589</v>
      </c>
    </row>
    <row r="134" spans="1:24">
      <c r="A134" s="174">
        <v>2</v>
      </c>
      <c r="B134" s="148" t="s">
        <v>5781</v>
      </c>
      <c r="C134" s="148" t="s">
        <v>6182</v>
      </c>
      <c r="D134" s="190">
        <v>13567486</v>
      </c>
      <c r="E134" s="210">
        <v>9</v>
      </c>
      <c r="F134" s="148" t="s">
        <v>3331</v>
      </c>
      <c r="G134" s="148" t="s">
        <v>3337</v>
      </c>
      <c r="H134" s="17">
        <v>0</v>
      </c>
      <c r="I134" s="288">
        <v>58000</v>
      </c>
      <c r="N134" s="176">
        <v>41584</v>
      </c>
      <c r="O134" s="176">
        <v>41585</v>
      </c>
      <c r="R134" s="148" t="s">
        <v>6857</v>
      </c>
      <c r="S134" s="148">
        <v>1300</v>
      </c>
      <c r="T134" s="148" t="s">
        <v>3484</v>
      </c>
      <c r="X134" s="176">
        <v>41589</v>
      </c>
    </row>
    <row r="135" spans="1:24">
      <c r="A135" s="174">
        <v>2</v>
      </c>
      <c r="B135" s="148" t="s">
        <v>5782</v>
      </c>
      <c r="C135" s="148" t="s">
        <v>6183</v>
      </c>
      <c r="D135" s="190">
        <v>15378073</v>
      </c>
      <c r="E135" s="210">
        <v>0</v>
      </c>
      <c r="F135" s="148" t="s">
        <v>3331</v>
      </c>
      <c r="G135" s="148" t="s">
        <v>3337</v>
      </c>
      <c r="H135" s="17">
        <v>0</v>
      </c>
      <c r="I135" s="288">
        <v>58000</v>
      </c>
      <c r="N135" s="176">
        <v>41585</v>
      </c>
      <c r="O135" s="176">
        <v>41585</v>
      </c>
      <c r="R135" s="148" t="s">
        <v>6858</v>
      </c>
      <c r="S135" s="148">
        <v>5829</v>
      </c>
      <c r="T135" s="148" t="s">
        <v>3358</v>
      </c>
      <c r="X135" s="176">
        <v>41589</v>
      </c>
    </row>
    <row r="136" spans="1:24">
      <c r="A136" s="174">
        <v>2</v>
      </c>
      <c r="B136" s="148" t="s">
        <v>5783</v>
      </c>
      <c r="C136" s="148" t="s">
        <v>6184</v>
      </c>
      <c r="D136" s="190">
        <v>9274678</v>
      </c>
      <c r="E136" s="210" t="s">
        <v>3319</v>
      </c>
      <c r="F136" s="148" t="s">
        <v>3331</v>
      </c>
      <c r="G136" s="148" t="s">
        <v>3337</v>
      </c>
      <c r="H136" s="17">
        <v>0</v>
      </c>
      <c r="I136" s="288">
        <v>58000</v>
      </c>
      <c r="N136" s="176">
        <v>41585</v>
      </c>
      <c r="O136" s="176">
        <v>41585</v>
      </c>
      <c r="R136" s="148" t="s">
        <v>6859</v>
      </c>
      <c r="S136" s="148">
        <v>3079</v>
      </c>
      <c r="T136" s="148" t="s">
        <v>3484</v>
      </c>
      <c r="X136" s="176">
        <v>41589</v>
      </c>
    </row>
    <row r="137" spans="1:24">
      <c r="A137" s="174">
        <v>2</v>
      </c>
      <c r="B137" s="148" t="s">
        <v>5784</v>
      </c>
      <c r="C137" s="148" t="s">
        <v>6185</v>
      </c>
      <c r="D137" s="190">
        <v>5799762</v>
      </c>
      <c r="E137" s="210">
        <v>1</v>
      </c>
      <c r="F137" s="148" t="s">
        <v>3331</v>
      </c>
      <c r="G137" s="148" t="s">
        <v>3381</v>
      </c>
      <c r="H137" s="17">
        <v>0</v>
      </c>
      <c r="I137" s="288">
        <v>80000</v>
      </c>
      <c r="N137" s="176">
        <v>41586</v>
      </c>
      <c r="O137" s="176">
        <v>41590</v>
      </c>
      <c r="R137" s="148" t="s">
        <v>6860</v>
      </c>
      <c r="S137" s="148">
        <v>3150</v>
      </c>
      <c r="T137" s="148" t="s">
        <v>3579</v>
      </c>
      <c r="X137" s="176">
        <v>41592</v>
      </c>
    </row>
    <row r="138" spans="1:24">
      <c r="A138" s="174">
        <v>2</v>
      </c>
      <c r="B138" s="148" t="s">
        <v>5785</v>
      </c>
      <c r="C138" s="148" t="s">
        <v>6186</v>
      </c>
      <c r="D138" s="190">
        <v>9692970</v>
      </c>
      <c r="E138" s="210">
        <v>6</v>
      </c>
      <c r="F138" s="148" t="s">
        <v>3331</v>
      </c>
      <c r="G138" s="148" t="s">
        <v>3337</v>
      </c>
      <c r="H138" s="17">
        <v>0</v>
      </c>
      <c r="I138" s="288">
        <v>58000</v>
      </c>
      <c r="N138" s="176">
        <v>41589</v>
      </c>
      <c r="O138" s="176">
        <v>41589</v>
      </c>
      <c r="R138" s="148" t="s">
        <v>6861</v>
      </c>
      <c r="S138" s="148">
        <v>6445</v>
      </c>
      <c r="T138" s="148" t="s">
        <v>3358</v>
      </c>
      <c r="X138" s="176">
        <v>41590</v>
      </c>
    </row>
    <row r="139" spans="1:24">
      <c r="A139" s="174">
        <v>2</v>
      </c>
      <c r="B139" s="151" t="s">
        <v>5786</v>
      </c>
      <c r="C139" s="151" t="s">
        <v>6187</v>
      </c>
      <c r="D139" s="193">
        <v>9868226</v>
      </c>
      <c r="E139" s="213">
        <v>0</v>
      </c>
      <c r="F139" s="151" t="s">
        <v>3331</v>
      </c>
      <c r="G139" s="151" t="s">
        <v>3332</v>
      </c>
      <c r="H139" s="17">
        <v>0</v>
      </c>
      <c r="I139" s="288">
        <v>58000</v>
      </c>
      <c r="N139" s="255">
        <v>41589</v>
      </c>
      <c r="O139" s="255">
        <v>41590</v>
      </c>
      <c r="R139" s="151" t="s">
        <v>6862</v>
      </c>
      <c r="S139" s="151">
        <v>5282</v>
      </c>
      <c r="T139" s="151" t="s">
        <v>3400</v>
      </c>
      <c r="X139" s="255"/>
    </row>
    <row r="140" spans="1:24">
      <c r="A140" s="174">
        <v>2</v>
      </c>
      <c r="B140" s="148" t="s">
        <v>5787</v>
      </c>
      <c r="C140" s="148" t="s">
        <v>6188</v>
      </c>
      <c r="D140" s="190">
        <v>79880230</v>
      </c>
      <c r="E140" s="210">
        <v>5</v>
      </c>
      <c r="F140" s="148" t="s">
        <v>3331</v>
      </c>
      <c r="G140" s="148" t="s">
        <v>3337</v>
      </c>
      <c r="H140" s="17">
        <v>0</v>
      </c>
      <c r="I140" s="288">
        <v>105000</v>
      </c>
      <c r="N140" s="176">
        <v>41224</v>
      </c>
      <c r="O140" s="176">
        <v>41590</v>
      </c>
      <c r="R140" s="148" t="s">
        <v>6863</v>
      </c>
      <c r="S140" s="148">
        <v>9915</v>
      </c>
      <c r="T140" s="148" t="s">
        <v>3404</v>
      </c>
      <c r="X140" s="176">
        <v>41592</v>
      </c>
    </row>
    <row r="141" spans="1:24">
      <c r="A141" s="174">
        <v>2</v>
      </c>
      <c r="B141" s="148" t="s">
        <v>5788</v>
      </c>
      <c r="C141" s="148" t="s">
        <v>6189</v>
      </c>
      <c r="D141" s="190">
        <v>76124292</v>
      </c>
      <c r="E141" s="210" t="s">
        <v>3319</v>
      </c>
      <c r="F141" s="148" t="s">
        <v>3331</v>
      </c>
      <c r="G141" s="148" t="s">
        <v>3337</v>
      </c>
      <c r="H141" s="17">
        <v>0</v>
      </c>
      <c r="I141" s="288">
        <v>58000</v>
      </c>
      <c r="N141" s="176">
        <v>41589</v>
      </c>
      <c r="O141" s="176">
        <v>41589</v>
      </c>
      <c r="R141" s="148" t="s">
        <v>6864</v>
      </c>
      <c r="S141" s="148">
        <v>7665</v>
      </c>
      <c r="T141" s="148" t="s">
        <v>3358</v>
      </c>
      <c r="X141" s="176">
        <v>41590</v>
      </c>
    </row>
    <row r="142" spans="1:24">
      <c r="A142" s="174">
        <v>2</v>
      </c>
      <c r="B142" s="151" t="s">
        <v>5789</v>
      </c>
      <c r="C142" s="151" t="s">
        <v>6190</v>
      </c>
      <c r="D142" s="193">
        <v>5390537</v>
      </c>
      <c r="E142" s="213">
        <v>4</v>
      </c>
      <c r="F142" s="151" t="s">
        <v>3331</v>
      </c>
      <c r="G142" s="151" t="s">
        <v>3332</v>
      </c>
      <c r="H142" s="17">
        <v>0</v>
      </c>
      <c r="I142" s="17">
        <v>0</v>
      </c>
      <c r="N142" s="255">
        <v>41590</v>
      </c>
      <c r="O142" s="255">
        <v>41591</v>
      </c>
      <c r="R142" s="151" t="s">
        <v>6865</v>
      </c>
      <c r="S142" s="151"/>
      <c r="T142" s="151" t="s">
        <v>3579</v>
      </c>
      <c r="X142" s="255"/>
    </row>
    <row r="143" spans="1:24" ht="15.75" thickBot="1">
      <c r="A143" s="174">
        <v>2</v>
      </c>
      <c r="B143" s="149" t="s">
        <v>5790</v>
      </c>
      <c r="C143" s="149" t="s">
        <v>6191</v>
      </c>
      <c r="D143" s="191">
        <v>10795148</v>
      </c>
      <c r="E143" s="211">
        <v>2</v>
      </c>
      <c r="F143" s="149" t="s">
        <v>3331</v>
      </c>
      <c r="G143" s="149" t="s">
        <v>3337</v>
      </c>
      <c r="H143" s="17">
        <v>0</v>
      </c>
      <c r="I143" s="295">
        <v>58000</v>
      </c>
      <c r="N143" s="253">
        <v>41591</v>
      </c>
      <c r="O143" s="253">
        <v>41592</v>
      </c>
      <c r="R143" s="149" t="s">
        <v>6866</v>
      </c>
      <c r="S143" s="149">
        <v>1248</v>
      </c>
      <c r="T143" s="149" t="s">
        <v>3484</v>
      </c>
      <c r="X143" s="253">
        <v>41593</v>
      </c>
    </row>
    <row r="144" spans="1:24">
      <c r="A144" s="174">
        <v>2</v>
      </c>
      <c r="B144" s="148" t="s">
        <v>5791</v>
      </c>
      <c r="C144" s="148" t="s">
        <v>6192</v>
      </c>
      <c r="D144" s="190">
        <v>9255064</v>
      </c>
      <c r="E144" s="210">
        <v>8</v>
      </c>
      <c r="F144" s="148" t="s">
        <v>3331</v>
      </c>
      <c r="G144" s="148" t="s">
        <v>3332</v>
      </c>
      <c r="H144" s="17">
        <v>0</v>
      </c>
      <c r="I144" s="288">
        <v>58000</v>
      </c>
      <c r="N144" s="176">
        <v>41591</v>
      </c>
      <c r="O144" s="176">
        <v>41592</v>
      </c>
      <c r="R144" s="148" t="s">
        <v>6867</v>
      </c>
      <c r="S144" s="148">
        <v>3565</v>
      </c>
      <c r="T144" s="148" t="s">
        <v>3730</v>
      </c>
      <c r="X144" s="176">
        <v>41596</v>
      </c>
    </row>
    <row r="145" spans="1:24">
      <c r="A145" s="174">
        <v>2</v>
      </c>
      <c r="B145" s="148" t="s">
        <v>5792</v>
      </c>
      <c r="C145" s="148" t="s">
        <v>6193</v>
      </c>
      <c r="D145" s="190">
        <v>15705099</v>
      </c>
      <c r="E145" s="210">
        <v>0</v>
      </c>
      <c r="F145" s="148" t="s">
        <v>3331</v>
      </c>
      <c r="G145" s="148" t="s">
        <v>3337</v>
      </c>
      <c r="H145" s="17">
        <v>0</v>
      </c>
      <c r="I145" s="288">
        <v>58000</v>
      </c>
      <c r="N145" s="176">
        <v>41591</v>
      </c>
      <c r="O145" s="176">
        <v>41592</v>
      </c>
      <c r="R145" s="148" t="s">
        <v>6868</v>
      </c>
      <c r="S145" s="148">
        <v>1555</v>
      </c>
      <c r="T145" s="148" t="s">
        <v>3391</v>
      </c>
      <c r="X145" s="176">
        <v>41596</v>
      </c>
    </row>
    <row r="146" spans="1:24">
      <c r="A146" s="174">
        <v>2</v>
      </c>
      <c r="B146" s="148" t="s">
        <v>5793</v>
      </c>
      <c r="C146" s="148" t="s">
        <v>6194</v>
      </c>
      <c r="D146" s="190">
        <v>7234315</v>
      </c>
      <c r="E146" s="210">
        <v>8</v>
      </c>
      <c r="F146" s="148" t="s">
        <v>3331</v>
      </c>
      <c r="G146" s="148" t="s">
        <v>3332</v>
      </c>
      <c r="H146" s="17">
        <v>0</v>
      </c>
      <c r="I146" s="288">
        <v>58000</v>
      </c>
      <c r="N146" s="176">
        <v>41591</v>
      </c>
      <c r="O146" s="176">
        <v>41598</v>
      </c>
      <c r="R146" s="148" t="s">
        <v>6869</v>
      </c>
      <c r="S146" s="148">
        <v>34</v>
      </c>
      <c r="T146" s="148" t="s">
        <v>3579</v>
      </c>
      <c r="X146" s="176">
        <v>41600</v>
      </c>
    </row>
    <row r="147" spans="1:24">
      <c r="A147" s="174">
        <v>2</v>
      </c>
      <c r="B147" s="148" t="s">
        <v>5794</v>
      </c>
      <c r="C147" s="148" t="s">
        <v>6195</v>
      </c>
      <c r="D147" s="190">
        <v>9897336</v>
      </c>
      <c r="E147" s="210">
        <v>2</v>
      </c>
      <c r="F147" s="148" t="s">
        <v>3331</v>
      </c>
      <c r="G147" s="148" t="s">
        <v>3337</v>
      </c>
      <c r="H147" s="17">
        <v>0</v>
      </c>
      <c r="I147" s="288">
        <v>58000</v>
      </c>
      <c r="N147" s="176">
        <v>41592</v>
      </c>
      <c r="O147" s="176">
        <v>41597</v>
      </c>
      <c r="R147" s="148" t="s">
        <v>6870</v>
      </c>
      <c r="S147" s="148">
        <v>3443</v>
      </c>
      <c r="T147" s="148" t="s">
        <v>3391</v>
      </c>
      <c r="X147" s="176">
        <v>41600</v>
      </c>
    </row>
    <row r="148" spans="1:24">
      <c r="A148" s="174">
        <v>2</v>
      </c>
      <c r="B148" s="148" t="s">
        <v>5795</v>
      </c>
      <c r="C148" s="148" t="s">
        <v>6196</v>
      </c>
      <c r="D148" s="190">
        <v>85910500</v>
      </c>
      <c r="E148" s="210">
        <v>9</v>
      </c>
      <c r="F148" s="148" t="s">
        <v>3331</v>
      </c>
      <c r="G148" s="148" t="s">
        <v>3332</v>
      </c>
      <c r="H148" s="17">
        <v>0</v>
      </c>
      <c r="I148" s="288">
        <v>58000</v>
      </c>
      <c r="N148" s="176">
        <v>41592</v>
      </c>
      <c r="O148" s="176">
        <v>41593</v>
      </c>
      <c r="R148" s="148" t="s">
        <v>6871</v>
      </c>
      <c r="S148" s="148">
        <v>3006</v>
      </c>
      <c r="T148" s="148" t="s">
        <v>3484</v>
      </c>
      <c r="X148" s="176">
        <v>41596</v>
      </c>
    </row>
    <row r="149" spans="1:24">
      <c r="A149" s="174">
        <v>2</v>
      </c>
      <c r="B149" s="148" t="s">
        <v>5796</v>
      </c>
      <c r="C149" s="148" t="s">
        <v>6197</v>
      </c>
      <c r="D149" s="190">
        <v>15375045</v>
      </c>
      <c r="E149" s="210">
        <v>9</v>
      </c>
      <c r="F149" s="148" t="s">
        <v>3331</v>
      </c>
      <c r="G149" s="148" t="s">
        <v>3332</v>
      </c>
      <c r="H149" s="17">
        <v>0</v>
      </c>
      <c r="I149" s="288">
        <v>58000</v>
      </c>
      <c r="N149" s="176">
        <v>41592</v>
      </c>
      <c r="O149" s="176">
        <v>41598</v>
      </c>
      <c r="R149" s="148" t="s">
        <v>6872</v>
      </c>
      <c r="S149" s="148">
        <v>7135</v>
      </c>
      <c r="T149" s="148" t="s">
        <v>3605</v>
      </c>
      <c r="X149" s="176">
        <v>41598</v>
      </c>
    </row>
    <row r="150" spans="1:24">
      <c r="A150" s="174">
        <v>2</v>
      </c>
      <c r="B150" s="148" t="s">
        <v>5797</v>
      </c>
      <c r="C150" s="148" t="s">
        <v>6198</v>
      </c>
      <c r="D150" s="190">
        <v>12025969</v>
      </c>
      <c r="E150" s="210">
        <v>5</v>
      </c>
      <c r="F150" s="148" t="s">
        <v>3331</v>
      </c>
      <c r="G150" s="148" t="s">
        <v>3332</v>
      </c>
      <c r="H150" s="17">
        <v>0</v>
      </c>
      <c r="I150" s="288">
        <v>80000</v>
      </c>
      <c r="N150" s="176">
        <v>41593</v>
      </c>
      <c r="O150" s="176">
        <v>41599</v>
      </c>
      <c r="R150" s="148" t="s">
        <v>6873</v>
      </c>
      <c r="S150" s="148">
        <v>9886</v>
      </c>
      <c r="T150" s="148" t="s">
        <v>3404</v>
      </c>
      <c r="X150" s="176">
        <v>41600</v>
      </c>
    </row>
    <row r="151" spans="1:24">
      <c r="A151" s="174">
        <v>2</v>
      </c>
      <c r="B151" s="148" t="s">
        <v>5798</v>
      </c>
      <c r="C151" s="148" t="s">
        <v>6199</v>
      </c>
      <c r="D151" s="190">
        <v>22760815</v>
      </c>
      <c r="E151" s="210">
        <v>3</v>
      </c>
      <c r="F151" s="148" t="s">
        <v>3331</v>
      </c>
      <c r="G151" s="148" t="s">
        <v>3332</v>
      </c>
      <c r="H151" s="17">
        <v>0</v>
      </c>
      <c r="I151" s="288">
        <v>58000</v>
      </c>
      <c r="N151" s="176">
        <v>41596</v>
      </c>
      <c r="O151" s="176">
        <v>41597</v>
      </c>
      <c r="R151" s="148" t="s">
        <v>5090</v>
      </c>
      <c r="S151" s="148">
        <v>985</v>
      </c>
      <c r="T151" s="148" t="s">
        <v>3358</v>
      </c>
      <c r="X151" s="176">
        <v>41600</v>
      </c>
    </row>
    <row r="152" spans="1:24">
      <c r="A152" s="174">
        <v>2</v>
      </c>
      <c r="B152" s="148" t="s">
        <v>5799</v>
      </c>
      <c r="C152" s="148" t="s">
        <v>6200</v>
      </c>
      <c r="D152" s="190">
        <v>4469848</v>
      </c>
      <c r="E152" s="210" t="s">
        <v>3319</v>
      </c>
      <c r="F152" s="148" t="s">
        <v>3331</v>
      </c>
      <c r="G152" s="148" t="s">
        <v>3614</v>
      </c>
      <c r="H152" s="17">
        <v>0</v>
      </c>
      <c r="I152" s="288">
        <v>361355</v>
      </c>
      <c r="N152" s="176">
        <v>41596</v>
      </c>
      <c r="O152" s="176">
        <v>41599</v>
      </c>
      <c r="R152" s="148" t="s">
        <v>6874</v>
      </c>
      <c r="S152" s="148">
        <v>141181</v>
      </c>
      <c r="T152" s="148" t="s">
        <v>3358</v>
      </c>
      <c r="X152" s="176">
        <v>41603</v>
      </c>
    </row>
    <row r="153" spans="1:24">
      <c r="A153" s="174">
        <v>2</v>
      </c>
      <c r="B153" s="148" t="s">
        <v>5800</v>
      </c>
      <c r="C153" s="148" t="s">
        <v>6201</v>
      </c>
      <c r="D153" s="190">
        <v>21286478</v>
      </c>
      <c r="E153" s="210">
        <v>1</v>
      </c>
      <c r="F153" s="148" t="s">
        <v>3331</v>
      </c>
      <c r="G153" s="148" t="s">
        <v>3337</v>
      </c>
      <c r="H153" s="17">
        <v>0</v>
      </c>
      <c r="I153" s="288">
        <v>80000</v>
      </c>
      <c r="N153" s="176">
        <v>41597</v>
      </c>
      <c r="O153" s="176">
        <v>41599</v>
      </c>
      <c r="R153" s="148" t="s">
        <v>6875</v>
      </c>
      <c r="S153" s="148">
        <v>550</v>
      </c>
      <c r="T153" s="148" t="s">
        <v>3358</v>
      </c>
      <c r="X153" s="176">
        <v>41603</v>
      </c>
    </row>
    <row r="154" spans="1:24">
      <c r="A154" s="174">
        <v>2</v>
      </c>
      <c r="B154" s="148" t="s">
        <v>5801</v>
      </c>
      <c r="C154" s="148" t="s">
        <v>6202</v>
      </c>
      <c r="D154" s="190">
        <v>7824184</v>
      </c>
      <c r="E154" s="210">
        <v>5</v>
      </c>
      <c r="F154" s="148" t="s">
        <v>3331</v>
      </c>
      <c r="G154" s="148" t="s">
        <v>3332</v>
      </c>
      <c r="H154" s="17">
        <v>0</v>
      </c>
      <c r="I154" s="288">
        <v>80000</v>
      </c>
      <c r="N154" s="176">
        <v>41598</v>
      </c>
      <c r="O154" s="176">
        <v>41599</v>
      </c>
      <c r="R154" s="148" t="s">
        <v>6876</v>
      </c>
      <c r="S154" s="148">
        <v>1228</v>
      </c>
      <c r="T154" s="148" t="s">
        <v>3358</v>
      </c>
      <c r="X154" s="176">
        <v>41600</v>
      </c>
    </row>
    <row r="155" spans="1:24">
      <c r="A155" s="174">
        <v>2</v>
      </c>
      <c r="B155" s="148" t="s">
        <v>5802</v>
      </c>
      <c r="C155" s="148" t="s">
        <v>6203</v>
      </c>
      <c r="D155" s="190">
        <v>76192213</v>
      </c>
      <c r="E155" s="210">
        <v>0</v>
      </c>
      <c r="F155" s="148" t="s">
        <v>3331</v>
      </c>
      <c r="G155" s="148" t="s">
        <v>3614</v>
      </c>
      <c r="H155" s="17">
        <v>0</v>
      </c>
      <c r="I155" s="288">
        <v>67500</v>
      </c>
      <c r="N155" s="176">
        <v>41598</v>
      </c>
      <c r="O155" s="176">
        <v>41600</v>
      </c>
      <c r="R155" s="148" t="s">
        <v>6877</v>
      </c>
      <c r="S155" s="148">
        <v>5620</v>
      </c>
      <c r="T155" s="148" t="s">
        <v>3358</v>
      </c>
      <c r="X155" s="176">
        <v>41603</v>
      </c>
    </row>
    <row r="156" spans="1:24">
      <c r="A156" s="174">
        <v>2</v>
      </c>
      <c r="B156" s="148" t="s">
        <v>5803</v>
      </c>
      <c r="C156" s="148" t="s">
        <v>6204</v>
      </c>
      <c r="D156" s="190">
        <v>7231803</v>
      </c>
      <c r="E156" s="210" t="s">
        <v>3319</v>
      </c>
      <c r="F156" s="148" t="s">
        <v>3331</v>
      </c>
      <c r="G156" s="148" t="s">
        <v>3337</v>
      </c>
      <c r="H156" s="17">
        <v>0</v>
      </c>
      <c r="I156" s="288">
        <v>58000</v>
      </c>
      <c r="N156" s="176">
        <v>41598</v>
      </c>
      <c r="O156" s="176">
        <v>41599</v>
      </c>
      <c r="R156" s="148" t="s">
        <v>6878</v>
      </c>
      <c r="S156" s="148">
        <v>1050</v>
      </c>
      <c r="T156" s="148" t="s">
        <v>3404</v>
      </c>
      <c r="X156" s="176">
        <v>41603</v>
      </c>
    </row>
    <row r="157" spans="1:24">
      <c r="A157" s="174">
        <v>2</v>
      </c>
      <c r="B157" s="148" t="s">
        <v>5641</v>
      </c>
      <c r="C157" s="148" t="s">
        <v>6205</v>
      </c>
      <c r="D157" s="190">
        <v>11415301</v>
      </c>
      <c r="E157" s="210" t="s">
        <v>3319</v>
      </c>
      <c r="F157" s="148" t="s">
        <v>3331</v>
      </c>
      <c r="G157" s="148" t="s">
        <v>3332</v>
      </c>
      <c r="H157" s="17">
        <v>0</v>
      </c>
      <c r="I157" s="288">
        <v>58000</v>
      </c>
      <c r="N157" s="176">
        <v>41600</v>
      </c>
      <c r="O157" s="176">
        <v>41604</v>
      </c>
      <c r="R157" s="148" t="s">
        <v>6879</v>
      </c>
      <c r="S157" s="148">
        <v>4112</v>
      </c>
      <c r="T157" s="148" t="s">
        <v>3576</v>
      </c>
      <c r="X157" s="176">
        <v>41606</v>
      </c>
    </row>
    <row r="158" spans="1:24" ht="15.75" thickBot="1">
      <c r="A158" s="174">
        <v>2</v>
      </c>
      <c r="B158" s="149" t="s">
        <v>5642</v>
      </c>
      <c r="C158" s="149" t="s">
        <v>6206</v>
      </c>
      <c r="D158" s="191">
        <v>12895456</v>
      </c>
      <c r="E158" s="211">
        <v>2</v>
      </c>
      <c r="F158" s="149" t="s">
        <v>3331</v>
      </c>
      <c r="G158" s="149" t="s">
        <v>3332</v>
      </c>
      <c r="H158" s="17">
        <v>0</v>
      </c>
      <c r="I158" s="295">
        <v>58000</v>
      </c>
      <c r="N158" s="253">
        <v>41603</v>
      </c>
      <c r="O158" s="253">
        <v>41604</v>
      </c>
      <c r="R158" s="149" t="s">
        <v>6880</v>
      </c>
      <c r="S158" s="149">
        <v>1856</v>
      </c>
      <c r="T158" s="149" t="s">
        <v>3363</v>
      </c>
      <c r="X158" s="253">
        <v>41607</v>
      </c>
    </row>
    <row r="159" spans="1:24">
      <c r="A159" s="174">
        <v>2</v>
      </c>
      <c r="B159" s="150" t="s">
        <v>5643</v>
      </c>
      <c r="C159" s="150" t="s">
        <v>6207</v>
      </c>
      <c r="D159" s="192">
        <v>5182138</v>
      </c>
      <c r="E159" s="212">
        <v>6</v>
      </c>
      <c r="F159" s="150" t="s">
        <v>3331</v>
      </c>
      <c r="G159" s="150" t="s">
        <v>3337</v>
      </c>
      <c r="H159" s="17">
        <v>0</v>
      </c>
      <c r="I159" s="287">
        <v>58000</v>
      </c>
      <c r="N159" s="254">
        <v>41603</v>
      </c>
      <c r="O159" s="254">
        <v>41605</v>
      </c>
      <c r="R159" s="150" t="s">
        <v>6881</v>
      </c>
      <c r="S159" s="150">
        <v>521</v>
      </c>
      <c r="T159" s="150" t="s">
        <v>3484</v>
      </c>
      <c r="X159" s="254">
        <v>41610</v>
      </c>
    </row>
    <row r="160" spans="1:24">
      <c r="A160" s="174">
        <v>2</v>
      </c>
      <c r="B160" s="148" t="s">
        <v>5644</v>
      </c>
      <c r="C160" s="148" t="s">
        <v>6208</v>
      </c>
      <c r="D160" s="190">
        <v>76321395</v>
      </c>
      <c r="E160" s="210">
        <v>1</v>
      </c>
      <c r="F160" s="148" t="s">
        <v>3331</v>
      </c>
      <c r="G160" s="148" t="s">
        <v>4892</v>
      </c>
      <c r="H160" s="17">
        <v>0</v>
      </c>
      <c r="I160" s="288">
        <v>382210</v>
      </c>
      <c r="N160" s="176">
        <v>41603</v>
      </c>
      <c r="O160" s="176">
        <v>41607</v>
      </c>
      <c r="R160" s="148" t="s">
        <v>6882</v>
      </c>
      <c r="S160" s="148">
        <v>3800</v>
      </c>
      <c r="T160" s="148" t="s">
        <v>3333</v>
      </c>
      <c r="X160" s="176">
        <v>41612</v>
      </c>
    </row>
    <row r="161" spans="1:24">
      <c r="A161" s="174">
        <v>2</v>
      </c>
      <c r="B161" s="148" t="s">
        <v>5645</v>
      </c>
      <c r="C161" s="148" t="s">
        <v>6209</v>
      </c>
      <c r="D161" s="190">
        <v>10488121</v>
      </c>
      <c r="E161" s="210">
        <v>1</v>
      </c>
      <c r="F161" s="148" t="s">
        <v>3331</v>
      </c>
      <c r="G161" s="148" t="s">
        <v>3337</v>
      </c>
      <c r="H161" s="17">
        <v>0</v>
      </c>
      <c r="I161" s="288">
        <v>58000</v>
      </c>
      <c r="N161" s="176">
        <v>41604</v>
      </c>
      <c r="O161" s="176">
        <v>41606</v>
      </c>
      <c r="R161" s="148" t="s">
        <v>6883</v>
      </c>
      <c r="S161" s="148">
        <v>15317</v>
      </c>
      <c r="T161" s="148" t="s">
        <v>3333</v>
      </c>
      <c r="X161" s="281">
        <v>41610</v>
      </c>
    </row>
    <row r="162" spans="1:24">
      <c r="A162" s="174">
        <v>2</v>
      </c>
      <c r="B162" s="148" t="s">
        <v>5804</v>
      </c>
      <c r="C162" s="148" t="s">
        <v>6210</v>
      </c>
      <c r="D162" s="190">
        <v>7876317</v>
      </c>
      <c r="E162" s="210">
        <v>5</v>
      </c>
      <c r="F162" s="148" t="s">
        <v>3331</v>
      </c>
      <c r="G162" s="148" t="s">
        <v>3332</v>
      </c>
      <c r="H162" s="17">
        <v>0</v>
      </c>
      <c r="I162" s="288">
        <v>139046</v>
      </c>
      <c r="N162" s="176">
        <v>41604</v>
      </c>
      <c r="O162" s="176">
        <v>41607</v>
      </c>
      <c r="R162" s="148" t="s">
        <v>6884</v>
      </c>
      <c r="S162" s="148">
        <v>8702</v>
      </c>
      <c r="T162" s="148" t="s">
        <v>3358</v>
      </c>
      <c r="X162" s="176">
        <v>41610</v>
      </c>
    </row>
    <row r="163" spans="1:24">
      <c r="A163" s="174">
        <v>2</v>
      </c>
      <c r="B163" s="148" t="s">
        <v>5805</v>
      </c>
      <c r="C163" s="148" t="s">
        <v>6210</v>
      </c>
      <c r="D163" s="190">
        <v>7876317</v>
      </c>
      <c r="E163" s="210">
        <v>5</v>
      </c>
      <c r="F163" s="148" t="s">
        <v>3331</v>
      </c>
      <c r="G163" s="148" t="s">
        <v>3332</v>
      </c>
      <c r="H163" s="17">
        <v>0</v>
      </c>
      <c r="I163" s="288">
        <v>58000</v>
      </c>
      <c r="N163" s="176">
        <v>41604</v>
      </c>
      <c r="O163" s="176">
        <v>41607</v>
      </c>
      <c r="R163" s="148" t="s">
        <v>6885</v>
      </c>
      <c r="S163" s="148">
        <v>7874</v>
      </c>
      <c r="T163" s="148" t="s">
        <v>3358</v>
      </c>
      <c r="X163" s="281">
        <v>41610</v>
      </c>
    </row>
    <row r="164" spans="1:24">
      <c r="A164" s="174">
        <v>2</v>
      </c>
      <c r="B164" s="148" t="s">
        <v>5806</v>
      </c>
      <c r="C164" s="148" t="s">
        <v>6210</v>
      </c>
      <c r="D164" s="190">
        <v>7876317</v>
      </c>
      <c r="E164" s="210">
        <v>5</v>
      </c>
      <c r="F164" s="148" t="s">
        <v>3331</v>
      </c>
      <c r="G164" s="148" t="s">
        <v>3332</v>
      </c>
      <c r="H164" s="17">
        <v>0</v>
      </c>
      <c r="I164" s="288">
        <v>80000</v>
      </c>
      <c r="N164" s="176">
        <v>41604</v>
      </c>
      <c r="O164" s="176">
        <v>41606</v>
      </c>
      <c r="R164" s="148" t="s">
        <v>6886</v>
      </c>
      <c r="S164" s="148">
        <v>1474</v>
      </c>
      <c r="T164" s="148" t="s">
        <v>3358</v>
      </c>
      <c r="X164" s="176">
        <v>41611</v>
      </c>
    </row>
    <row r="165" spans="1:24">
      <c r="A165" s="174">
        <v>2</v>
      </c>
      <c r="B165" s="148" t="s">
        <v>5807</v>
      </c>
      <c r="C165" s="148" t="s">
        <v>6211</v>
      </c>
      <c r="D165" s="190">
        <v>77974940</v>
      </c>
      <c r="E165" s="210">
        <v>1</v>
      </c>
      <c r="F165" s="148" t="s">
        <v>3331</v>
      </c>
      <c r="G165" s="148" t="s">
        <v>3337</v>
      </c>
      <c r="H165" s="17">
        <v>0</v>
      </c>
      <c r="I165" s="288">
        <v>45000</v>
      </c>
      <c r="N165" s="176">
        <v>41604</v>
      </c>
      <c r="O165" s="176">
        <v>41605</v>
      </c>
      <c r="R165" s="148" t="s">
        <v>6887</v>
      </c>
      <c r="S165" s="148">
        <v>98</v>
      </c>
      <c r="T165" s="148" t="s">
        <v>3358</v>
      </c>
      <c r="X165" s="281">
        <v>41610</v>
      </c>
    </row>
    <row r="166" spans="1:24">
      <c r="A166" s="174">
        <v>2</v>
      </c>
      <c r="B166" s="148" t="s">
        <v>5808</v>
      </c>
      <c r="C166" s="148" t="s">
        <v>6211</v>
      </c>
      <c r="D166" s="190">
        <v>77974940</v>
      </c>
      <c r="E166" s="210">
        <v>1</v>
      </c>
      <c r="F166" s="148" t="s">
        <v>3331</v>
      </c>
      <c r="G166" s="148" t="s">
        <v>3337</v>
      </c>
      <c r="H166" s="17">
        <v>0</v>
      </c>
      <c r="I166" s="288">
        <v>45000</v>
      </c>
      <c r="N166" s="176">
        <v>41604</v>
      </c>
      <c r="O166" s="176">
        <v>41605</v>
      </c>
      <c r="R166" s="148" t="s">
        <v>6888</v>
      </c>
      <c r="S166" s="148">
        <v>98</v>
      </c>
      <c r="T166" s="148" t="s">
        <v>3358</v>
      </c>
      <c r="X166" s="281">
        <v>41610</v>
      </c>
    </row>
    <row r="167" spans="1:24">
      <c r="A167" s="174">
        <v>2</v>
      </c>
      <c r="B167" s="148" t="s">
        <v>5809</v>
      </c>
      <c r="C167" s="148" t="s">
        <v>6211</v>
      </c>
      <c r="D167" s="190">
        <v>77974940</v>
      </c>
      <c r="E167" s="210">
        <v>1</v>
      </c>
      <c r="F167" s="148" t="s">
        <v>3331</v>
      </c>
      <c r="G167" s="148" t="s">
        <v>3614</v>
      </c>
      <c r="H167" s="17">
        <v>0</v>
      </c>
      <c r="I167" s="288">
        <v>128874</v>
      </c>
      <c r="N167" s="176">
        <v>41604</v>
      </c>
      <c r="O167" s="176">
        <v>41606</v>
      </c>
      <c r="R167" s="148" t="s">
        <v>6889</v>
      </c>
      <c r="S167" s="148">
        <v>6000</v>
      </c>
      <c r="T167" s="148" t="s">
        <v>3579</v>
      </c>
      <c r="X167" s="176">
        <v>41612</v>
      </c>
    </row>
    <row r="168" spans="1:24">
      <c r="A168" s="174">
        <v>2</v>
      </c>
      <c r="B168" s="148" t="s">
        <v>5810</v>
      </c>
      <c r="C168" s="148" t="s">
        <v>6212</v>
      </c>
      <c r="D168" s="190">
        <v>10808073</v>
      </c>
      <c r="E168" s="210">
        <v>6</v>
      </c>
      <c r="F168" s="148" t="s">
        <v>3331</v>
      </c>
      <c r="G168" s="148" t="s">
        <v>3332</v>
      </c>
      <c r="H168" s="17">
        <v>0</v>
      </c>
      <c r="I168" s="288">
        <v>58000</v>
      </c>
      <c r="N168" s="176">
        <v>41606</v>
      </c>
      <c r="O168" s="176">
        <v>41610</v>
      </c>
      <c r="R168" s="148" t="s">
        <v>6890</v>
      </c>
      <c r="S168" s="148">
        <v>2938</v>
      </c>
      <c r="T168" s="148" t="s">
        <v>3576</v>
      </c>
      <c r="X168" s="176">
        <v>41612</v>
      </c>
    </row>
    <row r="169" spans="1:24">
      <c r="A169" s="174">
        <v>2</v>
      </c>
      <c r="B169" s="148" t="s">
        <v>5811</v>
      </c>
      <c r="C169" s="148" t="s">
        <v>6213</v>
      </c>
      <c r="D169" s="190">
        <v>76749410</v>
      </c>
      <c r="E169" s="210">
        <v>6</v>
      </c>
      <c r="F169" s="148" t="s">
        <v>3331</v>
      </c>
      <c r="G169" s="148" t="s">
        <v>3614</v>
      </c>
      <c r="H169" s="17">
        <v>0</v>
      </c>
      <c r="I169" s="288">
        <v>76198</v>
      </c>
      <c r="N169" s="176">
        <v>41606</v>
      </c>
      <c r="O169" s="176">
        <v>41607</v>
      </c>
      <c r="R169" s="148" t="s">
        <v>6891</v>
      </c>
      <c r="S169" s="280" t="s">
        <v>7409</v>
      </c>
      <c r="T169" s="148" t="s">
        <v>3484</v>
      </c>
      <c r="X169" s="176">
        <v>41610</v>
      </c>
    </row>
    <row r="170" spans="1:24">
      <c r="A170" s="174">
        <v>2</v>
      </c>
      <c r="B170" s="148" t="s">
        <v>5812</v>
      </c>
      <c r="C170" s="148" t="s">
        <v>6214</v>
      </c>
      <c r="D170" s="190">
        <v>10353906</v>
      </c>
      <c r="E170" s="210">
        <v>4</v>
      </c>
      <c r="F170" s="148" t="s">
        <v>3331</v>
      </c>
      <c r="G170" s="148" t="s">
        <v>3337</v>
      </c>
      <c r="H170" s="17">
        <v>0</v>
      </c>
      <c r="I170" s="288">
        <v>58000</v>
      </c>
      <c r="N170" s="176">
        <v>41606</v>
      </c>
      <c r="O170" s="176">
        <v>41607</v>
      </c>
      <c r="R170" s="148" t="s">
        <v>6892</v>
      </c>
      <c r="S170" s="148">
        <v>2010</v>
      </c>
      <c r="T170" s="148" t="s">
        <v>3484</v>
      </c>
      <c r="X170" s="176">
        <v>41610</v>
      </c>
    </row>
    <row r="171" spans="1:24">
      <c r="A171" s="174">
        <v>2</v>
      </c>
      <c r="B171" s="148" t="s">
        <v>5813</v>
      </c>
      <c r="C171" s="148" t="s">
        <v>6215</v>
      </c>
      <c r="D171" s="190">
        <v>10771391</v>
      </c>
      <c r="E171" s="210">
        <v>3</v>
      </c>
      <c r="F171" s="148" t="s">
        <v>3331</v>
      </c>
      <c r="G171" s="148" t="s">
        <v>3337</v>
      </c>
      <c r="H171" s="17">
        <v>0</v>
      </c>
      <c r="I171" s="288">
        <v>58000</v>
      </c>
      <c r="N171" s="176">
        <v>41607</v>
      </c>
      <c r="O171" s="176">
        <v>41610</v>
      </c>
      <c r="R171" s="148" t="s">
        <v>6893</v>
      </c>
      <c r="S171" s="148">
        <v>5079</v>
      </c>
      <c r="T171" s="148" t="s">
        <v>3404</v>
      </c>
      <c r="X171" s="176">
        <v>41612</v>
      </c>
    </row>
    <row r="172" spans="1:24">
      <c r="A172" s="174">
        <v>2</v>
      </c>
      <c r="B172" s="148" t="s">
        <v>5814</v>
      </c>
      <c r="C172" s="148" t="s">
        <v>6216</v>
      </c>
      <c r="D172" s="190">
        <v>7318696</v>
      </c>
      <c r="E172" s="210" t="s">
        <v>3319</v>
      </c>
      <c r="F172" s="148" t="s">
        <v>3331</v>
      </c>
      <c r="G172" s="148" t="s">
        <v>3332</v>
      </c>
      <c r="H172" s="17">
        <v>0</v>
      </c>
      <c r="I172" s="288">
        <v>58000</v>
      </c>
      <c r="N172" s="176">
        <v>41610</v>
      </c>
      <c r="O172" s="176">
        <v>41612</v>
      </c>
      <c r="R172" s="148" t="s">
        <v>6894</v>
      </c>
      <c r="S172" s="148">
        <v>5653</v>
      </c>
      <c r="T172" s="148" t="s">
        <v>3721</v>
      </c>
      <c r="X172" s="176">
        <v>41617</v>
      </c>
    </row>
    <row r="173" spans="1:24">
      <c r="A173" s="174">
        <v>2</v>
      </c>
      <c r="B173" s="148" t="s">
        <v>5815</v>
      </c>
      <c r="C173" s="148" t="s">
        <v>6217</v>
      </c>
      <c r="D173" s="190">
        <v>9385394</v>
      </c>
      <c r="E173" s="210">
        <v>6</v>
      </c>
      <c r="F173" s="148" t="s">
        <v>3331</v>
      </c>
      <c r="G173" s="148" t="s">
        <v>3337</v>
      </c>
      <c r="H173" s="17">
        <v>0</v>
      </c>
      <c r="I173" s="288">
        <v>58000</v>
      </c>
      <c r="N173" s="176">
        <v>41610</v>
      </c>
      <c r="O173" s="176">
        <v>41613</v>
      </c>
      <c r="R173" s="148" t="s">
        <v>6895</v>
      </c>
      <c r="S173" s="148">
        <v>28</v>
      </c>
      <c r="T173" s="148" t="s">
        <v>3484</v>
      </c>
      <c r="X173" s="176">
        <v>41617</v>
      </c>
    </row>
    <row r="174" spans="1:24">
      <c r="A174" s="174">
        <v>2</v>
      </c>
      <c r="B174" s="148" t="s">
        <v>5816</v>
      </c>
      <c r="C174" s="148" t="s">
        <v>6218</v>
      </c>
      <c r="D174" s="190">
        <v>15470418</v>
      </c>
      <c r="E174" s="210">
        <v>3</v>
      </c>
      <c r="F174" s="148" t="s">
        <v>3331</v>
      </c>
      <c r="G174" s="148" t="s">
        <v>3337</v>
      </c>
      <c r="H174" s="17">
        <v>0</v>
      </c>
      <c r="I174" s="288">
        <v>58000</v>
      </c>
      <c r="N174" s="176">
        <v>41611</v>
      </c>
      <c r="O174" s="176">
        <v>41613</v>
      </c>
      <c r="R174" s="148" t="s">
        <v>6896</v>
      </c>
      <c r="S174" s="148">
        <v>1452</v>
      </c>
      <c r="T174" s="148" t="s">
        <v>3484</v>
      </c>
      <c r="X174" s="176">
        <v>41617</v>
      </c>
    </row>
    <row r="175" spans="1:24">
      <c r="A175" s="174">
        <v>2</v>
      </c>
      <c r="B175" s="148" t="s">
        <v>5817</v>
      </c>
      <c r="C175" s="148" t="s">
        <v>6219</v>
      </c>
      <c r="D175" s="190">
        <v>7797919</v>
      </c>
      <c r="E175" s="210">
        <v>0</v>
      </c>
      <c r="F175" s="148" t="s">
        <v>3331</v>
      </c>
      <c r="G175" s="148" t="s">
        <v>3332</v>
      </c>
      <c r="H175" s="17">
        <v>0</v>
      </c>
      <c r="I175" s="288">
        <v>58000</v>
      </c>
      <c r="N175" s="176">
        <v>41611</v>
      </c>
      <c r="O175" s="176">
        <v>41613</v>
      </c>
      <c r="R175" s="148" t="s">
        <v>6897</v>
      </c>
      <c r="S175" s="148">
        <v>15900</v>
      </c>
      <c r="T175" s="148" t="s">
        <v>3579</v>
      </c>
      <c r="X175" s="176">
        <v>41614</v>
      </c>
    </row>
    <row r="176" spans="1:24">
      <c r="A176" s="174">
        <v>2</v>
      </c>
      <c r="B176" s="148" t="s">
        <v>5818</v>
      </c>
      <c r="C176" s="148" t="s">
        <v>6220</v>
      </c>
      <c r="D176" s="190">
        <v>13658436</v>
      </c>
      <c r="E176" s="210">
        <v>7</v>
      </c>
      <c r="F176" s="148" t="s">
        <v>3331</v>
      </c>
      <c r="G176" s="148" t="s">
        <v>3332</v>
      </c>
      <c r="H176" s="17">
        <v>0</v>
      </c>
      <c r="I176" s="288">
        <v>80000</v>
      </c>
      <c r="N176" s="176">
        <v>41612</v>
      </c>
      <c r="O176" s="176">
        <v>41618</v>
      </c>
      <c r="R176" s="148" t="s">
        <v>6898</v>
      </c>
      <c r="S176" s="148">
        <v>1821</v>
      </c>
      <c r="T176" s="148" t="s">
        <v>3452</v>
      </c>
      <c r="X176" s="176">
        <v>41620</v>
      </c>
    </row>
    <row r="177" spans="1:24">
      <c r="A177" s="174">
        <v>2</v>
      </c>
      <c r="B177" s="148" t="s">
        <v>5819</v>
      </c>
      <c r="C177" s="148" t="s">
        <v>6221</v>
      </c>
      <c r="D177" s="190">
        <v>15365088</v>
      </c>
      <c r="E177" s="210">
        <v>8</v>
      </c>
      <c r="F177" s="148" t="s">
        <v>3331</v>
      </c>
      <c r="G177" s="148" t="s">
        <v>3337</v>
      </c>
      <c r="H177" s="17">
        <v>0</v>
      </c>
      <c r="I177" s="288">
        <v>58000</v>
      </c>
      <c r="N177" s="176">
        <v>41612</v>
      </c>
      <c r="O177" s="176">
        <v>41617</v>
      </c>
      <c r="R177" s="148" t="s">
        <v>6899</v>
      </c>
      <c r="S177" s="280" t="s">
        <v>7410</v>
      </c>
      <c r="T177" s="148" t="s">
        <v>3484</v>
      </c>
      <c r="X177" s="176">
        <v>41618</v>
      </c>
    </row>
    <row r="178" spans="1:24">
      <c r="A178" s="174">
        <v>2</v>
      </c>
      <c r="B178" s="148" t="s">
        <v>5820</v>
      </c>
      <c r="C178" s="148" t="s">
        <v>6222</v>
      </c>
      <c r="D178" s="190">
        <v>6554062</v>
      </c>
      <c r="E178" s="210">
        <v>2</v>
      </c>
      <c r="F178" s="148" t="s">
        <v>3331</v>
      </c>
      <c r="G178" s="148" t="s">
        <v>3332</v>
      </c>
      <c r="H178" s="17">
        <v>0</v>
      </c>
      <c r="I178" s="288">
        <v>58000</v>
      </c>
      <c r="N178" s="176">
        <v>41613</v>
      </c>
      <c r="O178" s="176">
        <v>41614</v>
      </c>
      <c r="R178" s="148" t="s">
        <v>6900</v>
      </c>
      <c r="S178" s="148">
        <v>40</v>
      </c>
      <c r="T178" s="148" t="s">
        <v>3636</v>
      </c>
      <c r="X178" s="176">
        <v>41617</v>
      </c>
    </row>
    <row r="179" spans="1:24">
      <c r="A179" s="174">
        <v>2</v>
      </c>
      <c r="B179" s="148" t="s">
        <v>5821</v>
      </c>
      <c r="C179" s="148" t="s">
        <v>6223</v>
      </c>
      <c r="D179" s="190">
        <v>15127205</v>
      </c>
      <c r="E179" s="210">
        <v>3</v>
      </c>
      <c r="F179" s="148" t="s">
        <v>3331</v>
      </c>
      <c r="G179" s="148" t="s">
        <v>3337</v>
      </c>
      <c r="H179" s="17">
        <v>0</v>
      </c>
      <c r="I179" s="288">
        <v>58000</v>
      </c>
      <c r="N179" s="176">
        <v>41613</v>
      </c>
      <c r="O179" s="176">
        <v>41614</v>
      </c>
      <c r="R179" s="148" t="s">
        <v>6901</v>
      </c>
      <c r="S179" s="148">
        <v>1681</v>
      </c>
      <c r="T179" s="148" t="s">
        <v>3512</v>
      </c>
      <c r="X179" s="176">
        <v>41618</v>
      </c>
    </row>
    <row r="180" spans="1:24" ht="15.75" thickBot="1">
      <c r="A180" s="174">
        <v>2</v>
      </c>
      <c r="B180" s="149" t="s">
        <v>5822</v>
      </c>
      <c r="C180" s="149" t="s">
        <v>6224</v>
      </c>
      <c r="D180" s="191">
        <v>12631867</v>
      </c>
      <c r="E180" s="211">
        <v>7</v>
      </c>
      <c r="F180" s="149" t="s">
        <v>3331</v>
      </c>
      <c r="G180" s="149" t="s">
        <v>3332</v>
      </c>
      <c r="H180" s="17">
        <v>0</v>
      </c>
      <c r="I180" s="295">
        <v>58000</v>
      </c>
      <c r="N180" s="253">
        <v>41614</v>
      </c>
      <c r="O180" s="253">
        <v>41619</v>
      </c>
      <c r="R180" s="149" t="s">
        <v>6902</v>
      </c>
      <c r="S180" s="149">
        <v>84</v>
      </c>
      <c r="T180" s="149" t="s">
        <v>4674</v>
      </c>
      <c r="X180" s="253">
        <v>41624</v>
      </c>
    </row>
    <row r="181" spans="1:24">
      <c r="A181" s="174">
        <v>2</v>
      </c>
      <c r="B181" s="150" t="s">
        <v>5823</v>
      </c>
      <c r="C181" s="150" t="s">
        <v>6225</v>
      </c>
      <c r="D181" s="192">
        <v>14120753</v>
      </c>
      <c r="E181" s="212">
        <v>9</v>
      </c>
      <c r="F181" s="150" t="s">
        <v>3331</v>
      </c>
      <c r="G181" s="150" t="s">
        <v>3332</v>
      </c>
      <c r="H181" s="17">
        <v>0</v>
      </c>
      <c r="I181" s="287">
        <v>58000</v>
      </c>
      <c r="N181" s="254">
        <v>41617</v>
      </c>
      <c r="O181" s="254">
        <v>41621</v>
      </c>
      <c r="R181" s="150" t="s">
        <v>6903</v>
      </c>
      <c r="S181" s="150">
        <v>40</v>
      </c>
      <c r="T181" s="150" t="s">
        <v>3579</v>
      </c>
      <c r="X181" s="254">
        <v>41625</v>
      </c>
    </row>
    <row r="182" spans="1:24">
      <c r="A182" s="174">
        <v>2</v>
      </c>
      <c r="B182" s="148" t="s">
        <v>5824</v>
      </c>
      <c r="C182" s="148" t="s">
        <v>6226</v>
      </c>
      <c r="D182" s="190">
        <v>10034875</v>
      </c>
      <c r="E182" s="210">
        <v>6</v>
      </c>
      <c r="F182" s="148" t="s">
        <v>3331</v>
      </c>
      <c r="G182" s="148" t="s">
        <v>3332</v>
      </c>
      <c r="H182" s="17">
        <v>0</v>
      </c>
      <c r="I182" s="288">
        <v>58000</v>
      </c>
      <c r="N182" s="176">
        <v>41617</v>
      </c>
      <c r="O182" s="176">
        <v>41619</v>
      </c>
      <c r="R182" s="148" t="s">
        <v>6904</v>
      </c>
      <c r="S182" s="148">
        <v>585</v>
      </c>
      <c r="T182" s="148" t="s">
        <v>3391</v>
      </c>
      <c r="X182" s="176">
        <v>41623</v>
      </c>
    </row>
    <row r="183" spans="1:24">
      <c r="A183" s="174">
        <v>2</v>
      </c>
      <c r="B183" s="148" t="s">
        <v>5825</v>
      </c>
      <c r="C183" s="148" t="s">
        <v>6227</v>
      </c>
      <c r="D183" s="190">
        <v>11691151</v>
      </c>
      <c r="E183" s="210">
        <v>5</v>
      </c>
      <c r="F183" s="148" t="s">
        <v>3331</v>
      </c>
      <c r="G183" s="148" t="s">
        <v>3337</v>
      </c>
      <c r="H183" s="17">
        <v>0</v>
      </c>
      <c r="I183" s="288">
        <v>58000</v>
      </c>
      <c r="N183" s="176">
        <v>41618</v>
      </c>
      <c r="O183" s="176">
        <v>41618</v>
      </c>
      <c r="R183" s="148" t="s">
        <v>6905</v>
      </c>
      <c r="S183" s="148">
        <v>4390</v>
      </c>
      <c r="T183" s="148" t="s">
        <v>3358</v>
      </c>
      <c r="X183" s="176">
        <v>41619</v>
      </c>
    </row>
    <row r="184" spans="1:24">
      <c r="A184" s="174">
        <v>2</v>
      </c>
      <c r="B184" s="148" t="s">
        <v>5826</v>
      </c>
      <c r="C184" s="148" t="s">
        <v>6228</v>
      </c>
      <c r="D184" s="190">
        <v>14547777</v>
      </c>
      <c r="E184" s="210">
        <v>8</v>
      </c>
      <c r="F184" s="148" t="s">
        <v>3331</v>
      </c>
      <c r="G184" s="148" t="s">
        <v>3332</v>
      </c>
      <c r="H184" s="17">
        <v>0</v>
      </c>
      <c r="I184" s="288">
        <v>58000</v>
      </c>
      <c r="N184" s="176">
        <v>41618</v>
      </c>
      <c r="O184" s="176">
        <v>41619</v>
      </c>
      <c r="R184" s="148" t="s">
        <v>6906</v>
      </c>
      <c r="S184" s="148">
        <v>4378</v>
      </c>
      <c r="T184" s="148" t="s">
        <v>3391</v>
      </c>
      <c r="X184" s="176">
        <v>41625</v>
      </c>
    </row>
    <row r="185" spans="1:24">
      <c r="A185" s="174">
        <v>2</v>
      </c>
      <c r="B185" s="148" t="s">
        <v>5827</v>
      </c>
      <c r="C185" s="148" t="s">
        <v>6229</v>
      </c>
      <c r="D185" s="190">
        <v>16208576</v>
      </c>
      <c r="E185" s="210" t="s">
        <v>3319</v>
      </c>
      <c r="F185" s="148" t="s">
        <v>3331</v>
      </c>
      <c r="G185" s="148" t="s">
        <v>3337</v>
      </c>
      <c r="H185" s="17">
        <v>0</v>
      </c>
      <c r="I185" s="288">
        <v>58000</v>
      </c>
      <c r="N185" s="176">
        <v>41618</v>
      </c>
      <c r="O185" s="176">
        <v>41620</v>
      </c>
      <c r="R185" s="148" t="s">
        <v>6907</v>
      </c>
      <c r="S185" s="148">
        <v>7150</v>
      </c>
      <c r="T185" s="148" t="s">
        <v>3358</v>
      </c>
      <c r="X185" s="176">
        <v>41625</v>
      </c>
    </row>
    <row r="186" spans="1:24">
      <c r="A186" s="174">
        <v>2</v>
      </c>
      <c r="B186" s="148" t="s">
        <v>5828</v>
      </c>
      <c r="C186" s="148" t="s">
        <v>6230</v>
      </c>
      <c r="D186" s="190">
        <v>8454579</v>
      </c>
      <c r="E186" s="210">
        <v>1</v>
      </c>
      <c r="F186" s="148" t="s">
        <v>3331</v>
      </c>
      <c r="G186" s="148" t="s">
        <v>3337</v>
      </c>
      <c r="H186" s="17">
        <v>0</v>
      </c>
      <c r="I186" s="288">
        <v>58000</v>
      </c>
      <c r="N186" s="176">
        <v>41619</v>
      </c>
      <c r="O186" s="176">
        <v>41620</v>
      </c>
      <c r="R186" s="148" t="s">
        <v>6908</v>
      </c>
      <c r="S186" s="148">
        <v>2429</v>
      </c>
      <c r="T186" s="148" t="s">
        <v>3484</v>
      </c>
      <c r="X186" s="176">
        <v>41625</v>
      </c>
    </row>
    <row r="187" spans="1:24">
      <c r="A187" s="174">
        <v>2</v>
      </c>
      <c r="B187" s="148" t="s">
        <v>5829</v>
      </c>
      <c r="C187" s="148" t="s">
        <v>6231</v>
      </c>
      <c r="D187" s="190">
        <v>5010026</v>
      </c>
      <c r="E187" s="210" t="s">
        <v>3319</v>
      </c>
      <c r="F187" s="148" t="s">
        <v>3331</v>
      </c>
      <c r="G187" s="148" t="s">
        <v>3401</v>
      </c>
      <c r="H187" s="17">
        <v>0</v>
      </c>
      <c r="I187" s="288">
        <v>108653</v>
      </c>
      <c r="N187" s="176">
        <v>41620</v>
      </c>
      <c r="O187" s="176">
        <v>41622</v>
      </c>
      <c r="R187" s="148" t="s">
        <v>6909</v>
      </c>
      <c r="S187" s="148">
        <v>6954</v>
      </c>
      <c r="T187" s="148" t="s">
        <v>3358</v>
      </c>
      <c r="X187" s="176">
        <v>41626</v>
      </c>
    </row>
    <row r="188" spans="1:24">
      <c r="A188" s="174">
        <v>2</v>
      </c>
      <c r="B188" s="148" t="s">
        <v>5830</v>
      </c>
      <c r="C188" s="148" t="s">
        <v>6232</v>
      </c>
      <c r="D188" s="190">
        <v>23979015</v>
      </c>
      <c r="E188" s="210">
        <v>1</v>
      </c>
      <c r="F188" s="148" t="s">
        <v>3331</v>
      </c>
      <c r="G188" s="148" t="s">
        <v>3337</v>
      </c>
      <c r="H188" s="17">
        <v>0</v>
      </c>
      <c r="I188" s="288">
        <v>58000</v>
      </c>
      <c r="N188" s="176">
        <v>41620</v>
      </c>
      <c r="O188" s="176">
        <v>41621</v>
      </c>
      <c r="R188" s="148" t="s">
        <v>6910</v>
      </c>
      <c r="S188" s="148">
        <v>227</v>
      </c>
      <c r="T188" s="148" t="s">
        <v>3358</v>
      </c>
      <c r="X188" s="176">
        <v>41625</v>
      </c>
    </row>
    <row r="189" spans="1:24">
      <c r="A189" s="174">
        <v>2</v>
      </c>
      <c r="B189" s="148" t="s">
        <v>5831</v>
      </c>
      <c r="C189" s="148" t="s">
        <v>6233</v>
      </c>
      <c r="D189" s="190">
        <v>10248825</v>
      </c>
      <c r="E189" s="210">
        <v>3</v>
      </c>
      <c r="F189" s="148" t="s">
        <v>3331</v>
      </c>
      <c r="G189" s="148" t="s">
        <v>3337</v>
      </c>
      <c r="H189" s="17">
        <v>0</v>
      </c>
      <c r="I189" s="288">
        <v>58000</v>
      </c>
      <c r="N189" s="176">
        <v>41626</v>
      </c>
      <c r="O189" s="176">
        <v>41627</v>
      </c>
      <c r="R189" s="148" t="s">
        <v>6911</v>
      </c>
      <c r="S189" s="148">
        <v>766</v>
      </c>
      <c r="T189" s="148" t="s">
        <v>3358</v>
      </c>
      <c r="X189" s="176">
        <v>41634</v>
      </c>
    </row>
    <row r="190" spans="1:24">
      <c r="A190" s="174">
        <v>2</v>
      </c>
      <c r="B190" s="148" t="s">
        <v>5832</v>
      </c>
      <c r="C190" s="148" t="s">
        <v>6234</v>
      </c>
      <c r="D190" s="190">
        <v>13842841</v>
      </c>
      <c r="E190" s="210">
        <v>9</v>
      </c>
      <c r="F190" s="148" t="s">
        <v>3331</v>
      </c>
      <c r="G190" s="148" t="s">
        <v>3337</v>
      </c>
      <c r="H190" s="17">
        <v>0</v>
      </c>
      <c r="I190" s="288">
        <v>58000</v>
      </c>
      <c r="N190" s="176">
        <v>41626</v>
      </c>
      <c r="O190" s="176">
        <v>41627</v>
      </c>
      <c r="R190" s="148" t="s">
        <v>6912</v>
      </c>
      <c r="S190" s="148">
        <v>1915</v>
      </c>
      <c r="T190" s="148" t="s">
        <v>3484</v>
      </c>
      <c r="X190" s="176">
        <v>41631</v>
      </c>
    </row>
    <row r="191" spans="1:24">
      <c r="A191" s="174">
        <v>2</v>
      </c>
      <c r="B191" s="148" t="s">
        <v>5833</v>
      </c>
      <c r="C191" s="148" t="s">
        <v>6235</v>
      </c>
      <c r="D191" s="190">
        <v>10932964</v>
      </c>
      <c r="E191" s="210">
        <v>9</v>
      </c>
      <c r="F191" s="148" t="s">
        <v>3331</v>
      </c>
      <c r="G191" s="148" t="s">
        <v>3332</v>
      </c>
      <c r="H191" s="17">
        <v>0</v>
      </c>
      <c r="I191" s="288">
        <v>58000</v>
      </c>
      <c r="N191" s="176">
        <v>41627</v>
      </c>
      <c r="O191" s="176">
        <v>41631</v>
      </c>
      <c r="R191" s="148" t="s">
        <v>6913</v>
      </c>
      <c r="S191" s="148">
        <v>4583</v>
      </c>
      <c r="T191" s="148" t="s">
        <v>3363</v>
      </c>
      <c r="X191" s="176">
        <v>41632</v>
      </c>
    </row>
    <row r="192" spans="1:24">
      <c r="A192" s="174">
        <v>2</v>
      </c>
      <c r="B192" s="148" t="s">
        <v>5834</v>
      </c>
      <c r="C192" s="148" t="s">
        <v>6236</v>
      </c>
      <c r="D192" s="190">
        <v>9974383</v>
      </c>
      <c r="E192" s="210">
        <v>2</v>
      </c>
      <c r="F192" s="148" t="s">
        <v>3331</v>
      </c>
      <c r="G192" s="148" t="s">
        <v>3337</v>
      </c>
      <c r="H192" s="17">
        <v>0</v>
      </c>
      <c r="I192" s="288">
        <v>58000</v>
      </c>
      <c r="N192" s="176">
        <v>41628</v>
      </c>
      <c r="O192" s="176">
        <v>41629</v>
      </c>
      <c r="R192" s="148" t="s">
        <v>6914</v>
      </c>
      <c r="S192" s="148">
        <v>9547</v>
      </c>
      <c r="T192" s="148" t="s">
        <v>3404</v>
      </c>
      <c r="X192" s="176">
        <v>41632</v>
      </c>
    </row>
    <row r="193" spans="1:24">
      <c r="A193" s="174">
        <v>2</v>
      </c>
      <c r="B193" s="148" t="s">
        <v>5835</v>
      </c>
      <c r="C193" s="148" t="s">
        <v>6237</v>
      </c>
      <c r="D193" s="190">
        <v>76266155</v>
      </c>
      <c r="E193" s="210">
        <v>1</v>
      </c>
      <c r="F193" s="148" t="s">
        <v>3331</v>
      </c>
      <c r="G193" s="148" t="s">
        <v>3401</v>
      </c>
      <c r="H193" s="17">
        <v>0</v>
      </c>
      <c r="I193" s="288">
        <v>73089</v>
      </c>
      <c r="N193" s="176">
        <v>41628</v>
      </c>
      <c r="O193" s="176">
        <v>41630</v>
      </c>
      <c r="R193" s="148" t="s">
        <v>6915</v>
      </c>
      <c r="S193" s="148">
        <v>4081</v>
      </c>
      <c r="T193" s="148" t="s">
        <v>3396</v>
      </c>
      <c r="X193" s="176">
        <v>41637</v>
      </c>
    </row>
    <row r="194" spans="1:24">
      <c r="A194" s="174">
        <v>2</v>
      </c>
      <c r="B194" s="148" t="s">
        <v>5836</v>
      </c>
      <c r="C194" s="148" t="s">
        <v>6238</v>
      </c>
      <c r="D194" s="190">
        <v>9259853</v>
      </c>
      <c r="E194" s="210">
        <v>5</v>
      </c>
      <c r="F194" s="148" t="s">
        <v>3331</v>
      </c>
      <c r="G194" s="148" t="s">
        <v>3381</v>
      </c>
      <c r="H194" s="17">
        <v>0</v>
      </c>
      <c r="I194" s="288">
        <v>58000</v>
      </c>
      <c r="N194" s="176">
        <v>41628</v>
      </c>
      <c r="O194" s="176">
        <v>41634</v>
      </c>
      <c r="R194" s="148" t="s">
        <v>6916</v>
      </c>
      <c r="S194" s="148">
        <v>11</v>
      </c>
      <c r="T194" s="148" t="s">
        <v>3579</v>
      </c>
      <c r="X194" s="176">
        <v>41637</v>
      </c>
    </row>
    <row r="195" spans="1:24">
      <c r="A195" s="174">
        <v>2</v>
      </c>
      <c r="B195" s="148" t="s">
        <v>5837</v>
      </c>
      <c r="C195" s="148" t="s">
        <v>6239</v>
      </c>
      <c r="D195" s="190">
        <v>12287224</v>
      </c>
      <c r="E195" s="210">
        <v>6</v>
      </c>
      <c r="F195" s="148" t="s">
        <v>3331</v>
      </c>
      <c r="G195" s="148" t="s">
        <v>3337</v>
      </c>
      <c r="H195" s="17">
        <v>0</v>
      </c>
      <c r="I195" s="288">
        <v>58000</v>
      </c>
      <c r="N195" s="176">
        <v>41631</v>
      </c>
      <c r="O195" s="176">
        <v>41636</v>
      </c>
      <c r="R195" s="148" t="s">
        <v>6917</v>
      </c>
      <c r="S195" s="148">
        <v>670</v>
      </c>
      <c r="T195" s="148" t="s">
        <v>3358</v>
      </c>
      <c r="X195" s="176">
        <v>41638</v>
      </c>
    </row>
    <row r="196" spans="1:24">
      <c r="A196" s="174">
        <v>2</v>
      </c>
      <c r="B196" s="148" t="s">
        <v>5838</v>
      </c>
      <c r="C196" s="148" t="s">
        <v>6240</v>
      </c>
      <c r="D196" s="190">
        <v>14338728</v>
      </c>
      <c r="E196" s="210">
        <v>3</v>
      </c>
      <c r="F196" s="148" t="s">
        <v>3331</v>
      </c>
      <c r="G196" s="148" t="s">
        <v>3381</v>
      </c>
      <c r="H196" s="17">
        <v>0</v>
      </c>
      <c r="I196" s="288">
        <v>58000</v>
      </c>
      <c r="N196" s="176">
        <v>41632</v>
      </c>
      <c r="O196" s="176">
        <v>41636</v>
      </c>
      <c r="R196" s="148" t="s">
        <v>6918</v>
      </c>
      <c r="S196" s="148">
        <v>11</v>
      </c>
      <c r="T196" s="148" t="s">
        <v>3384</v>
      </c>
      <c r="X196" s="176">
        <v>41642</v>
      </c>
    </row>
    <row r="197" spans="1:24">
      <c r="A197" s="174">
        <v>2</v>
      </c>
      <c r="B197" s="148" t="s">
        <v>5839</v>
      </c>
      <c r="C197" s="148" t="s">
        <v>6241</v>
      </c>
      <c r="D197" s="190">
        <v>9911112</v>
      </c>
      <c r="E197" s="210">
        <v>7</v>
      </c>
      <c r="F197" s="148" t="s">
        <v>3331</v>
      </c>
      <c r="G197" s="148" t="s">
        <v>3381</v>
      </c>
      <c r="H197" s="17">
        <v>0</v>
      </c>
      <c r="I197" s="288">
        <v>58000</v>
      </c>
      <c r="N197" s="176">
        <v>41632</v>
      </c>
      <c r="O197" s="176">
        <v>41636</v>
      </c>
      <c r="R197" s="148" t="s">
        <v>6919</v>
      </c>
      <c r="S197" s="210" t="s">
        <v>7411</v>
      </c>
      <c r="T197" s="148" t="s">
        <v>3384</v>
      </c>
      <c r="X197" s="176">
        <v>41642</v>
      </c>
    </row>
    <row r="198" spans="1:24">
      <c r="A198" s="174">
        <v>2</v>
      </c>
      <c r="B198" s="148" t="s">
        <v>5840</v>
      </c>
      <c r="C198" s="148" t="s">
        <v>6242</v>
      </c>
      <c r="D198" s="190">
        <v>10734904</v>
      </c>
      <c r="E198" s="210">
        <v>9</v>
      </c>
      <c r="F198" s="148" t="s">
        <v>3331</v>
      </c>
      <c r="G198" s="148" t="s">
        <v>3337</v>
      </c>
      <c r="H198" s="17">
        <v>0</v>
      </c>
      <c r="I198" s="288">
        <v>58000</v>
      </c>
      <c r="N198" s="176">
        <v>41634</v>
      </c>
      <c r="O198" s="176">
        <v>41635</v>
      </c>
      <c r="R198" s="148" t="s">
        <v>6920</v>
      </c>
      <c r="S198" s="148">
        <v>450</v>
      </c>
      <c r="T198" s="148" t="s">
        <v>3484</v>
      </c>
      <c r="X198" s="176">
        <v>41638</v>
      </c>
    </row>
    <row r="199" spans="1:24">
      <c r="A199" s="174">
        <v>2</v>
      </c>
      <c r="B199" s="148" t="s">
        <v>5841</v>
      </c>
      <c r="C199" s="148" t="s">
        <v>6243</v>
      </c>
      <c r="D199" s="190">
        <v>4048851</v>
      </c>
      <c r="E199" s="210">
        <v>0</v>
      </c>
      <c r="F199" s="148" t="s">
        <v>3331</v>
      </c>
      <c r="G199" s="148" t="s">
        <v>3332</v>
      </c>
      <c r="H199" s="17">
        <v>0</v>
      </c>
      <c r="I199" s="288">
        <v>80000</v>
      </c>
      <c r="N199" s="176">
        <v>41634</v>
      </c>
      <c r="O199" s="176">
        <v>41635</v>
      </c>
      <c r="R199" s="148" t="s">
        <v>6840</v>
      </c>
      <c r="S199" s="148">
        <v>9774</v>
      </c>
      <c r="T199" s="148" t="s">
        <v>3358</v>
      </c>
      <c r="X199" s="176">
        <v>41642</v>
      </c>
    </row>
    <row r="200" spans="1:24">
      <c r="A200" s="174">
        <v>2</v>
      </c>
      <c r="B200" s="148" t="s">
        <v>5842</v>
      </c>
      <c r="C200" s="148" t="s">
        <v>6244</v>
      </c>
      <c r="D200" s="190">
        <v>15382853</v>
      </c>
      <c r="E200" s="210">
        <v>9</v>
      </c>
      <c r="F200" s="148" t="s">
        <v>3331</v>
      </c>
      <c r="G200" s="148" t="s">
        <v>3337</v>
      </c>
      <c r="H200" s="17">
        <v>0</v>
      </c>
      <c r="I200" s="288">
        <v>58000</v>
      </c>
      <c r="N200" s="176">
        <v>41635</v>
      </c>
      <c r="O200" s="176">
        <v>41635</v>
      </c>
      <c r="R200" s="148" t="s">
        <v>6921</v>
      </c>
      <c r="S200" s="148">
        <v>628</v>
      </c>
      <c r="T200" s="148" t="s">
        <v>3391</v>
      </c>
      <c r="X200" s="176">
        <v>41638</v>
      </c>
    </row>
    <row r="201" spans="1:24">
      <c r="A201" s="174">
        <v>2</v>
      </c>
      <c r="B201" s="148" t="s">
        <v>5843</v>
      </c>
      <c r="C201" s="148" t="s">
        <v>6245</v>
      </c>
      <c r="D201" s="190">
        <v>7506452</v>
      </c>
      <c r="E201" s="210">
        <v>7</v>
      </c>
      <c r="F201" s="148" t="s">
        <v>3331</v>
      </c>
      <c r="G201" s="148" t="s">
        <v>3337</v>
      </c>
      <c r="H201" s="17">
        <v>0</v>
      </c>
      <c r="I201" s="288">
        <v>58000</v>
      </c>
      <c r="N201" s="176">
        <v>41635</v>
      </c>
      <c r="O201" s="176">
        <v>41638</v>
      </c>
      <c r="R201" s="148" t="s">
        <v>6922</v>
      </c>
      <c r="S201" s="148">
        <v>7447</v>
      </c>
      <c r="T201" s="148" t="s">
        <v>3358</v>
      </c>
      <c r="X201" s="176">
        <v>41642</v>
      </c>
    </row>
    <row r="202" spans="1:24" ht="15.75" thickBot="1">
      <c r="A202" s="174">
        <v>2</v>
      </c>
      <c r="B202" s="149" t="s">
        <v>5844</v>
      </c>
      <c r="C202" s="149" t="s">
        <v>6246</v>
      </c>
      <c r="D202" s="191">
        <v>76327464</v>
      </c>
      <c r="E202" s="211">
        <v>0</v>
      </c>
      <c r="F202" s="149" t="s">
        <v>3331</v>
      </c>
      <c r="G202" s="149" t="s">
        <v>3337</v>
      </c>
      <c r="H202" s="17">
        <v>0</v>
      </c>
      <c r="I202" s="295">
        <v>58000</v>
      </c>
      <c r="N202" s="253">
        <v>41638</v>
      </c>
      <c r="O202" s="253">
        <v>41641</v>
      </c>
      <c r="R202" s="149" t="s">
        <v>6923</v>
      </c>
      <c r="S202" s="149">
        <v>1151</v>
      </c>
      <c r="T202" s="149" t="s">
        <v>3404</v>
      </c>
      <c r="X202" s="253">
        <v>41642</v>
      </c>
    </row>
    <row r="203" spans="1:24">
      <c r="A203" s="174">
        <v>2</v>
      </c>
      <c r="B203" s="148" t="s">
        <v>5649</v>
      </c>
      <c r="C203" s="148" t="s">
        <v>6247</v>
      </c>
      <c r="D203" s="194">
        <v>24044993</v>
      </c>
      <c r="E203" s="210">
        <v>5</v>
      </c>
      <c r="F203" s="235" t="s">
        <v>3331</v>
      </c>
      <c r="G203" s="235" t="s">
        <v>4708</v>
      </c>
      <c r="H203" s="17">
        <v>0</v>
      </c>
      <c r="I203" s="288">
        <v>58000</v>
      </c>
      <c r="N203" s="256">
        <v>41653</v>
      </c>
      <c r="O203" s="256">
        <v>41655</v>
      </c>
      <c r="R203" s="148" t="s">
        <v>6924</v>
      </c>
      <c r="S203" s="148">
        <v>100</v>
      </c>
      <c r="T203" s="148" t="s">
        <v>3484</v>
      </c>
      <c r="X203" s="256">
        <v>41655</v>
      </c>
    </row>
    <row r="204" spans="1:24">
      <c r="A204" s="174">
        <v>2</v>
      </c>
      <c r="B204" s="148" t="s">
        <v>5650</v>
      </c>
      <c r="C204" s="148" t="s">
        <v>6248</v>
      </c>
      <c r="D204" s="194">
        <v>76085963</v>
      </c>
      <c r="E204" s="210" t="s">
        <v>3319</v>
      </c>
      <c r="F204" s="235" t="s">
        <v>3331</v>
      </c>
      <c r="G204" s="235" t="s">
        <v>4708</v>
      </c>
      <c r="H204" s="17">
        <v>0</v>
      </c>
      <c r="I204" s="288">
        <v>58000</v>
      </c>
      <c r="N204" s="256">
        <v>41647</v>
      </c>
      <c r="O204" s="256">
        <v>41648</v>
      </c>
      <c r="R204" s="148" t="s">
        <v>6925</v>
      </c>
      <c r="S204" s="148">
        <v>254</v>
      </c>
      <c r="T204" s="148" t="s">
        <v>3334</v>
      </c>
      <c r="X204" s="256">
        <v>41648</v>
      </c>
    </row>
    <row r="205" spans="1:24">
      <c r="A205" s="174">
        <v>2</v>
      </c>
      <c r="B205" s="148" t="s">
        <v>5651</v>
      </c>
      <c r="C205" s="148" t="s">
        <v>6248</v>
      </c>
      <c r="D205" s="194">
        <v>76085963</v>
      </c>
      <c r="E205" s="210" t="s">
        <v>3319</v>
      </c>
      <c r="F205" s="235" t="s">
        <v>3331</v>
      </c>
      <c r="G205" s="235" t="s">
        <v>3332</v>
      </c>
      <c r="H205" s="17">
        <v>0</v>
      </c>
      <c r="I205" s="288">
        <v>58000</v>
      </c>
      <c r="N205" s="256">
        <v>41647</v>
      </c>
      <c r="O205" s="256">
        <v>41648</v>
      </c>
      <c r="R205" s="148" t="s">
        <v>6926</v>
      </c>
      <c r="S205" s="148">
        <v>1905</v>
      </c>
      <c r="T205" s="148" t="s">
        <v>3452</v>
      </c>
      <c r="X205" s="256">
        <v>41648</v>
      </c>
    </row>
    <row r="206" spans="1:24">
      <c r="A206" s="174">
        <v>2</v>
      </c>
      <c r="B206" s="148" t="s">
        <v>5652</v>
      </c>
      <c r="C206" s="148" t="s">
        <v>6249</v>
      </c>
      <c r="D206" s="194">
        <v>15730224</v>
      </c>
      <c r="E206" s="210">
        <v>8</v>
      </c>
      <c r="F206" s="235" t="s">
        <v>3331</v>
      </c>
      <c r="G206" s="235" t="s">
        <v>4708</v>
      </c>
      <c r="H206" s="17">
        <v>0</v>
      </c>
      <c r="I206" s="288">
        <v>58000</v>
      </c>
      <c r="N206" s="256">
        <v>41652</v>
      </c>
      <c r="O206" s="256">
        <v>41653</v>
      </c>
      <c r="R206" s="148" t="s">
        <v>6927</v>
      </c>
      <c r="S206" s="148">
        <v>5091</v>
      </c>
      <c r="T206" s="148" t="s">
        <v>3391</v>
      </c>
      <c r="X206" s="256">
        <v>41653</v>
      </c>
    </row>
    <row r="207" spans="1:24">
      <c r="A207" s="174">
        <v>2</v>
      </c>
      <c r="B207" s="148" t="s">
        <v>5653</v>
      </c>
      <c r="C207" s="148" t="s">
        <v>6250</v>
      </c>
      <c r="D207" s="194">
        <v>12485452</v>
      </c>
      <c r="E207" s="210">
        <v>0</v>
      </c>
      <c r="F207" s="235" t="s">
        <v>3331</v>
      </c>
      <c r="G207" s="235" t="s">
        <v>4708</v>
      </c>
      <c r="H207" s="17">
        <v>0</v>
      </c>
      <c r="I207" s="288">
        <v>58000</v>
      </c>
      <c r="N207" s="256">
        <v>41654</v>
      </c>
      <c r="O207" s="256">
        <v>41655</v>
      </c>
      <c r="R207" s="148" t="s">
        <v>6928</v>
      </c>
      <c r="S207" s="148">
        <v>347</v>
      </c>
      <c r="T207" s="148" t="s">
        <v>3484</v>
      </c>
      <c r="X207" s="256">
        <v>41655</v>
      </c>
    </row>
    <row r="208" spans="1:24">
      <c r="A208" s="174">
        <v>2</v>
      </c>
      <c r="B208" s="148" t="s">
        <v>5654</v>
      </c>
      <c r="C208" s="148" t="s">
        <v>6251</v>
      </c>
      <c r="D208" s="194">
        <v>14375009</v>
      </c>
      <c r="E208" s="210">
        <v>4</v>
      </c>
      <c r="F208" s="235" t="s">
        <v>3331</v>
      </c>
      <c r="G208" s="235" t="s">
        <v>4708</v>
      </c>
      <c r="H208" s="17">
        <v>0</v>
      </c>
      <c r="I208" s="288">
        <v>58000</v>
      </c>
      <c r="N208" s="256">
        <v>41653</v>
      </c>
      <c r="O208" s="256">
        <v>41655</v>
      </c>
      <c r="R208" s="148" t="s">
        <v>6929</v>
      </c>
      <c r="S208" s="148">
        <v>1690</v>
      </c>
      <c r="T208" s="148" t="s">
        <v>3358</v>
      </c>
      <c r="X208" s="256">
        <v>41655</v>
      </c>
    </row>
    <row r="209" spans="1:24">
      <c r="A209" s="174">
        <v>2</v>
      </c>
      <c r="B209" s="148" t="s">
        <v>5655</v>
      </c>
      <c r="C209" s="148" t="s">
        <v>6252</v>
      </c>
      <c r="D209" s="194">
        <v>9306707</v>
      </c>
      <c r="E209" s="210" t="s">
        <v>3319</v>
      </c>
      <c r="F209" s="235" t="s">
        <v>3331</v>
      </c>
      <c r="G209" s="235" t="s">
        <v>4708</v>
      </c>
      <c r="H209" s="17">
        <v>0</v>
      </c>
      <c r="I209" s="288">
        <v>58000</v>
      </c>
      <c r="N209" s="256">
        <v>41656</v>
      </c>
      <c r="O209" s="256">
        <v>41659</v>
      </c>
      <c r="R209" s="148" t="s">
        <v>6930</v>
      </c>
      <c r="S209" s="148">
        <v>1781</v>
      </c>
      <c r="T209" s="148" t="s">
        <v>3484</v>
      </c>
      <c r="X209" s="256">
        <v>41659</v>
      </c>
    </row>
    <row r="210" spans="1:24">
      <c r="A210" s="174">
        <v>2</v>
      </c>
      <c r="B210" s="148" t="s">
        <v>5656</v>
      </c>
      <c r="C210" s="148" t="s">
        <v>6253</v>
      </c>
      <c r="D210" s="194">
        <v>13172456</v>
      </c>
      <c r="E210" s="210" t="s">
        <v>3319</v>
      </c>
      <c r="F210" s="235" t="s">
        <v>3331</v>
      </c>
      <c r="G210" s="235" t="s">
        <v>4708</v>
      </c>
      <c r="H210" s="17">
        <v>0</v>
      </c>
      <c r="I210" s="288">
        <v>58000</v>
      </c>
      <c r="N210" s="256">
        <v>41652</v>
      </c>
      <c r="O210" s="256">
        <v>41653</v>
      </c>
      <c r="R210" s="148" t="s">
        <v>6931</v>
      </c>
      <c r="S210" s="148">
        <v>1728</v>
      </c>
      <c r="T210" s="148" t="s">
        <v>3334</v>
      </c>
      <c r="X210" s="256">
        <v>41653</v>
      </c>
    </row>
    <row r="211" spans="1:24">
      <c r="A211" s="174">
        <v>2</v>
      </c>
      <c r="B211" s="148" t="s">
        <v>5657</v>
      </c>
      <c r="C211" s="148" t="s">
        <v>6246</v>
      </c>
      <c r="D211" s="194">
        <v>76327464</v>
      </c>
      <c r="E211" s="210">
        <v>0</v>
      </c>
      <c r="F211" s="235" t="s">
        <v>3331</v>
      </c>
      <c r="G211" s="235" t="s">
        <v>4708</v>
      </c>
      <c r="H211" s="17">
        <v>0</v>
      </c>
      <c r="I211" s="288">
        <v>58000</v>
      </c>
      <c r="N211" s="256">
        <v>41653</v>
      </c>
      <c r="O211" s="256">
        <v>41655</v>
      </c>
      <c r="R211" s="148" t="s">
        <v>6932</v>
      </c>
      <c r="S211" s="148">
        <v>2385</v>
      </c>
      <c r="T211" s="148" t="s">
        <v>3484</v>
      </c>
      <c r="X211" s="256">
        <v>41655</v>
      </c>
    </row>
    <row r="212" spans="1:24">
      <c r="A212" s="174">
        <v>2</v>
      </c>
      <c r="B212" s="148" t="s">
        <v>5658</v>
      </c>
      <c r="C212" s="148" t="s">
        <v>6254</v>
      </c>
      <c r="D212" s="194">
        <v>11263646</v>
      </c>
      <c r="E212" s="210">
        <v>3</v>
      </c>
      <c r="F212" s="235" t="s">
        <v>3331</v>
      </c>
      <c r="G212" s="235" t="s">
        <v>3332</v>
      </c>
      <c r="H212" s="17">
        <v>0</v>
      </c>
      <c r="I212" s="288">
        <v>58000</v>
      </c>
      <c r="N212" s="256">
        <v>41654</v>
      </c>
      <c r="O212" s="256">
        <v>41655</v>
      </c>
      <c r="R212" s="148" t="s">
        <v>6933</v>
      </c>
      <c r="S212" s="148">
        <v>958</v>
      </c>
      <c r="T212" s="148" t="s">
        <v>3605</v>
      </c>
      <c r="X212" s="256">
        <v>41655</v>
      </c>
    </row>
    <row r="213" spans="1:24">
      <c r="A213" s="174">
        <v>2</v>
      </c>
      <c r="B213" s="148" t="s">
        <v>5659</v>
      </c>
      <c r="C213" s="148" t="s">
        <v>6255</v>
      </c>
      <c r="D213" s="194">
        <v>6503033</v>
      </c>
      <c r="E213" s="210">
        <v>0</v>
      </c>
      <c r="F213" s="235" t="s">
        <v>3331</v>
      </c>
      <c r="G213" s="235" t="s">
        <v>4708</v>
      </c>
      <c r="H213" s="17">
        <v>0</v>
      </c>
      <c r="I213" s="288">
        <v>58000</v>
      </c>
      <c r="N213" s="256">
        <v>41655</v>
      </c>
      <c r="O213" s="256">
        <v>41659</v>
      </c>
      <c r="R213" s="148" t="s">
        <v>6934</v>
      </c>
      <c r="S213" s="148">
        <v>2050</v>
      </c>
      <c r="T213" s="148" t="s">
        <v>3484</v>
      </c>
      <c r="X213" s="256">
        <v>41659</v>
      </c>
    </row>
    <row r="214" spans="1:24">
      <c r="A214" s="174">
        <v>2</v>
      </c>
      <c r="B214" s="148" t="s">
        <v>5660</v>
      </c>
      <c r="C214" s="148" t="s">
        <v>6256</v>
      </c>
      <c r="D214" s="194">
        <v>13238420</v>
      </c>
      <c r="E214" s="210">
        <v>7</v>
      </c>
      <c r="F214" s="235" t="s">
        <v>3331</v>
      </c>
      <c r="G214" s="235" t="s">
        <v>3332</v>
      </c>
      <c r="H214" s="17">
        <v>0</v>
      </c>
      <c r="I214" s="288">
        <v>58000</v>
      </c>
      <c r="N214" s="256">
        <v>41656</v>
      </c>
      <c r="O214" s="256">
        <v>41660</v>
      </c>
      <c r="R214" s="148" t="s">
        <v>6935</v>
      </c>
      <c r="S214" s="148">
        <v>5870</v>
      </c>
      <c r="T214" s="148" t="s">
        <v>3863</v>
      </c>
      <c r="X214" s="256">
        <v>41660</v>
      </c>
    </row>
    <row r="215" spans="1:24">
      <c r="A215" s="174">
        <v>2</v>
      </c>
      <c r="B215" s="148" t="s">
        <v>5661</v>
      </c>
      <c r="C215" s="148" t="s">
        <v>6257</v>
      </c>
      <c r="D215" s="194">
        <v>9219613</v>
      </c>
      <c r="E215" s="210">
        <v>5</v>
      </c>
      <c r="F215" s="235" t="s">
        <v>3331</v>
      </c>
      <c r="G215" s="235" t="s">
        <v>3332</v>
      </c>
      <c r="H215" s="17">
        <v>0</v>
      </c>
      <c r="I215" s="288">
        <v>58000</v>
      </c>
      <c r="N215" s="256">
        <v>41656</v>
      </c>
      <c r="O215" s="256">
        <v>41660</v>
      </c>
      <c r="R215" s="148" t="s">
        <v>6936</v>
      </c>
      <c r="S215" s="148">
        <v>4164</v>
      </c>
      <c r="T215" s="148" t="s">
        <v>3358</v>
      </c>
      <c r="X215" s="256">
        <v>41660</v>
      </c>
    </row>
    <row r="216" spans="1:24">
      <c r="A216" s="174">
        <v>2</v>
      </c>
      <c r="B216" s="148" t="s">
        <v>5662</v>
      </c>
      <c r="C216" s="148" t="s">
        <v>6258</v>
      </c>
      <c r="D216" s="194">
        <v>13078186</v>
      </c>
      <c r="E216" s="210">
        <v>1</v>
      </c>
      <c r="F216" s="235" t="s">
        <v>3331</v>
      </c>
      <c r="G216" s="235" t="s">
        <v>4708</v>
      </c>
      <c r="H216" s="17">
        <v>0</v>
      </c>
      <c r="I216" s="288">
        <v>58000</v>
      </c>
      <c r="N216" s="256">
        <v>41659</v>
      </c>
      <c r="O216" s="256">
        <v>41660</v>
      </c>
      <c r="R216" s="148" t="s">
        <v>6937</v>
      </c>
      <c r="S216" s="148">
        <v>2980</v>
      </c>
      <c r="T216" s="148" t="s">
        <v>3484</v>
      </c>
      <c r="X216" s="256">
        <v>41660</v>
      </c>
    </row>
    <row r="217" spans="1:24">
      <c r="A217" s="174">
        <v>2</v>
      </c>
      <c r="B217" s="148" t="s">
        <v>5663</v>
      </c>
      <c r="C217" s="148" t="s">
        <v>6259</v>
      </c>
      <c r="D217" s="194">
        <v>13054640</v>
      </c>
      <c r="E217" s="210">
        <v>4</v>
      </c>
      <c r="F217" s="235" t="s">
        <v>3331</v>
      </c>
      <c r="G217" s="235" t="s">
        <v>4708</v>
      </c>
      <c r="H217" s="17">
        <v>0</v>
      </c>
      <c r="I217" s="288">
        <v>58000</v>
      </c>
      <c r="N217" s="256">
        <v>41661</v>
      </c>
      <c r="O217" s="256">
        <v>41662</v>
      </c>
      <c r="R217" s="148" t="s">
        <v>6938</v>
      </c>
      <c r="S217" s="148">
        <v>5094</v>
      </c>
      <c r="T217" s="148" t="s">
        <v>3391</v>
      </c>
      <c r="X217" s="256">
        <v>41662</v>
      </c>
    </row>
    <row r="218" spans="1:24">
      <c r="A218" s="174">
        <v>2</v>
      </c>
      <c r="B218" s="148" t="s">
        <v>5664</v>
      </c>
      <c r="C218" s="148" t="s">
        <v>6260</v>
      </c>
      <c r="D218" s="194">
        <v>6755324</v>
      </c>
      <c r="E218" s="210">
        <v>1</v>
      </c>
      <c r="F218" s="235" t="s">
        <v>3331</v>
      </c>
      <c r="G218" s="235" t="s">
        <v>3332</v>
      </c>
      <c r="H218" s="17">
        <v>0</v>
      </c>
      <c r="I218" s="288">
        <v>58000</v>
      </c>
      <c r="N218" s="256">
        <v>41663</v>
      </c>
      <c r="O218" s="256">
        <v>41666</v>
      </c>
      <c r="R218" s="148" t="s">
        <v>6939</v>
      </c>
      <c r="S218" s="148">
        <v>7564</v>
      </c>
      <c r="T218" s="148" t="s">
        <v>3358</v>
      </c>
      <c r="X218" s="256">
        <v>41664</v>
      </c>
    </row>
    <row r="219" spans="1:24">
      <c r="A219" s="174">
        <v>2</v>
      </c>
      <c r="B219" s="148" t="s">
        <v>5665</v>
      </c>
      <c r="C219" s="148" t="s">
        <v>6261</v>
      </c>
      <c r="D219" s="194">
        <v>13248410</v>
      </c>
      <c r="E219" s="210">
        <v>4</v>
      </c>
      <c r="F219" s="235" t="s">
        <v>3331</v>
      </c>
      <c r="G219" s="235" t="s">
        <v>3332</v>
      </c>
      <c r="H219" s="17">
        <v>0</v>
      </c>
      <c r="I219" s="288">
        <v>58000</v>
      </c>
      <c r="N219" s="256">
        <v>41661</v>
      </c>
      <c r="O219" s="256">
        <v>41663</v>
      </c>
      <c r="R219" s="148" t="s">
        <v>6940</v>
      </c>
      <c r="S219" s="148">
        <v>5324</v>
      </c>
      <c r="T219" s="148" t="s">
        <v>3512</v>
      </c>
      <c r="X219" s="256">
        <v>41663</v>
      </c>
    </row>
    <row r="220" spans="1:24">
      <c r="A220" s="174">
        <v>2</v>
      </c>
      <c r="B220" s="148" t="s">
        <v>5666</v>
      </c>
      <c r="C220" s="148" t="s">
        <v>6262</v>
      </c>
      <c r="D220" s="194">
        <v>16742437</v>
      </c>
      <c r="E220" s="210">
        <v>6</v>
      </c>
      <c r="F220" s="235" t="s">
        <v>3331</v>
      </c>
      <c r="G220" s="235" t="s">
        <v>3332</v>
      </c>
      <c r="H220" s="17">
        <v>0</v>
      </c>
      <c r="I220" s="288">
        <v>58000</v>
      </c>
      <c r="N220" s="256">
        <v>41667</v>
      </c>
      <c r="O220" s="256">
        <v>41668</v>
      </c>
      <c r="R220" s="148" t="s">
        <v>6941</v>
      </c>
      <c r="S220" s="148">
        <v>668</v>
      </c>
      <c r="T220" s="148" t="s">
        <v>3863</v>
      </c>
      <c r="X220" s="256">
        <v>41668</v>
      </c>
    </row>
    <row r="221" spans="1:24">
      <c r="A221" s="174">
        <v>2</v>
      </c>
      <c r="B221" s="148" t="s">
        <v>5667</v>
      </c>
      <c r="C221" s="148" t="s">
        <v>6263</v>
      </c>
      <c r="D221" s="194">
        <v>10634198</v>
      </c>
      <c r="E221" s="210">
        <v>2</v>
      </c>
      <c r="F221" s="235" t="s">
        <v>3331</v>
      </c>
      <c r="G221" s="235" t="s">
        <v>3332</v>
      </c>
      <c r="H221" s="17">
        <v>0</v>
      </c>
      <c r="I221" s="288">
        <v>80000</v>
      </c>
      <c r="N221" s="256">
        <v>41667</v>
      </c>
      <c r="O221" s="256">
        <v>41669</v>
      </c>
      <c r="R221" s="148" t="s">
        <v>6942</v>
      </c>
      <c r="S221" s="148">
        <v>44</v>
      </c>
      <c r="T221" s="148" t="s">
        <v>3579</v>
      </c>
      <c r="X221" s="256">
        <v>41669</v>
      </c>
    </row>
    <row r="222" spans="1:24">
      <c r="A222" s="174">
        <v>2</v>
      </c>
      <c r="B222" s="148" t="s">
        <v>5668</v>
      </c>
      <c r="C222" s="148" t="s">
        <v>6264</v>
      </c>
      <c r="D222" s="194">
        <v>15080829</v>
      </c>
      <c r="E222" s="210">
        <v>4</v>
      </c>
      <c r="F222" s="235" t="s">
        <v>3331</v>
      </c>
      <c r="G222" s="235" t="s">
        <v>4708</v>
      </c>
      <c r="H222" s="17">
        <v>0</v>
      </c>
      <c r="I222" s="288">
        <v>58000</v>
      </c>
      <c r="N222" s="256">
        <v>41667</v>
      </c>
      <c r="O222" s="256">
        <v>41669</v>
      </c>
      <c r="R222" s="148" t="s">
        <v>6943</v>
      </c>
      <c r="S222" s="148">
        <v>2522</v>
      </c>
      <c r="T222" s="148" t="s">
        <v>3484</v>
      </c>
      <c r="X222" s="256">
        <v>41669</v>
      </c>
    </row>
    <row r="223" spans="1:24">
      <c r="A223" s="174">
        <v>2</v>
      </c>
      <c r="B223" s="148" t="s">
        <v>5669</v>
      </c>
      <c r="C223" s="148" t="s">
        <v>6265</v>
      </c>
      <c r="D223" s="194">
        <v>8912388</v>
      </c>
      <c r="E223" s="210">
        <v>7</v>
      </c>
      <c r="F223" s="235" t="s">
        <v>3331</v>
      </c>
      <c r="G223" s="235" t="s">
        <v>4708</v>
      </c>
      <c r="H223" s="17">
        <v>0</v>
      </c>
      <c r="I223" s="288">
        <v>58000</v>
      </c>
      <c r="N223" s="256">
        <v>41668</v>
      </c>
      <c r="O223" s="256">
        <v>41669</v>
      </c>
      <c r="R223" s="148" t="s">
        <v>6944</v>
      </c>
      <c r="S223" s="148">
        <v>767</v>
      </c>
      <c r="T223" s="148" t="s">
        <v>3358</v>
      </c>
      <c r="X223" s="256">
        <v>41669</v>
      </c>
    </row>
    <row r="224" spans="1:24" ht="15.75" thickBot="1">
      <c r="A224" s="174">
        <v>2</v>
      </c>
      <c r="B224" s="149" t="s">
        <v>5670</v>
      </c>
      <c r="C224" s="149" t="s">
        <v>6266</v>
      </c>
      <c r="D224" s="195">
        <v>10745813</v>
      </c>
      <c r="E224" s="211">
        <v>1</v>
      </c>
      <c r="F224" s="236" t="s">
        <v>3331</v>
      </c>
      <c r="G224" s="236" t="s">
        <v>3332</v>
      </c>
      <c r="H224" s="17">
        <v>0</v>
      </c>
      <c r="I224" s="295">
        <v>80000</v>
      </c>
      <c r="N224" s="257">
        <v>41668</v>
      </c>
      <c r="O224" s="257">
        <v>41669</v>
      </c>
      <c r="R224" s="149" t="s">
        <v>6790</v>
      </c>
      <c r="S224" s="149">
        <v>10188</v>
      </c>
      <c r="T224" s="149" t="s">
        <v>3358</v>
      </c>
      <c r="X224" s="257">
        <v>41669</v>
      </c>
    </row>
    <row r="225" spans="1:24">
      <c r="A225" s="174">
        <v>2</v>
      </c>
      <c r="B225" s="150" t="s">
        <v>5671</v>
      </c>
      <c r="C225" s="150" t="s">
        <v>6267</v>
      </c>
      <c r="D225" s="196">
        <v>7384475</v>
      </c>
      <c r="E225" s="212">
        <v>4</v>
      </c>
      <c r="F225" s="237" t="s">
        <v>3331</v>
      </c>
      <c r="G225" s="237" t="s">
        <v>3332</v>
      </c>
      <c r="H225" s="17">
        <v>0</v>
      </c>
      <c r="I225" s="287">
        <v>58000</v>
      </c>
      <c r="N225" s="256">
        <v>41673</v>
      </c>
      <c r="O225" s="256">
        <v>41674</v>
      </c>
      <c r="R225" s="150" t="s">
        <v>6945</v>
      </c>
      <c r="S225" s="150">
        <v>4848</v>
      </c>
      <c r="T225" s="150" t="s">
        <v>3358</v>
      </c>
      <c r="X225" s="256">
        <v>41674</v>
      </c>
    </row>
    <row r="226" spans="1:24">
      <c r="A226" s="174">
        <v>2</v>
      </c>
      <c r="B226" s="148" t="s">
        <v>5672</v>
      </c>
      <c r="C226" s="148" t="s">
        <v>6268</v>
      </c>
      <c r="D226" s="194">
        <v>9086055</v>
      </c>
      <c r="E226" s="210">
        <v>0</v>
      </c>
      <c r="F226" s="235" t="s">
        <v>3331</v>
      </c>
      <c r="G226" s="235" t="s">
        <v>4708</v>
      </c>
      <c r="H226" s="17">
        <v>0</v>
      </c>
      <c r="I226" s="288">
        <v>58000</v>
      </c>
      <c r="N226" s="256">
        <v>41673</v>
      </c>
      <c r="O226" s="256">
        <v>41675</v>
      </c>
      <c r="R226" s="148" t="s">
        <v>6946</v>
      </c>
      <c r="S226" s="148">
        <v>2214</v>
      </c>
      <c r="T226" s="148" t="s">
        <v>3484</v>
      </c>
      <c r="X226" s="256">
        <v>41675</v>
      </c>
    </row>
    <row r="227" spans="1:24">
      <c r="A227" s="174">
        <v>2</v>
      </c>
      <c r="B227" s="148" t="s">
        <v>5673</v>
      </c>
      <c r="C227" s="148" t="s">
        <v>6269</v>
      </c>
      <c r="D227" s="194">
        <v>13027462</v>
      </c>
      <c r="E227" s="210">
        <v>5</v>
      </c>
      <c r="F227" s="235" t="s">
        <v>3331</v>
      </c>
      <c r="G227" s="235" t="s">
        <v>3332</v>
      </c>
      <c r="H227" s="17">
        <v>0</v>
      </c>
      <c r="I227" s="288">
        <v>58000</v>
      </c>
      <c r="N227" s="256">
        <v>41673</v>
      </c>
      <c r="O227" s="256">
        <v>41675</v>
      </c>
      <c r="R227" s="148" t="s">
        <v>6947</v>
      </c>
      <c r="S227" s="148">
        <v>8150</v>
      </c>
      <c r="T227" s="148" t="s">
        <v>3452</v>
      </c>
      <c r="X227" s="256">
        <v>41675</v>
      </c>
    </row>
    <row r="228" spans="1:24">
      <c r="A228" s="174">
        <v>2</v>
      </c>
      <c r="B228" s="148" t="s">
        <v>5674</v>
      </c>
      <c r="C228" s="148" t="s">
        <v>6270</v>
      </c>
      <c r="D228" s="194">
        <v>11479445</v>
      </c>
      <c r="E228" s="210">
        <v>7</v>
      </c>
      <c r="F228" s="235" t="s">
        <v>3331</v>
      </c>
      <c r="G228" s="235" t="s">
        <v>4708</v>
      </c>
      <c r="H228" s="17">
        <v>0</v>
      </c>
      <c r="I228" s="288">
        <v>58000</v>
      </c>
      <c r="N228" s="256">
        <v>41673</v>
      </c>
      <c r="O228" s="256">
        <v>41675</v>
      </c>
      <c r="R228" s="148" t="s">
        <v>6948</v>
      </c>
      <c r="S228" s="148">
        <v>2355</v>
      </c>
      <c r="T228" s="148" t="s">
        <v>3391</v>
      </c>
      <c r="X228" s="256">
        <v>41675</v>
      </c>
    </row>
    <row r="229" spans="1:24">
      <c r="A229" s="174">
        <v>2</v>
      </c>
      <c r="B229" s="148" t="s">
        <v>5675</v>
      </c>
      <c r="C229" s="148" t="s">
        <v>6271</v>
      </c>
      <c r="D229" s="194">
        <v>9789425</v>
      </c>
      <c r="E229" s="210">
        <v>6</v>
      </c>
      <c r="F229" s="235" t="s">
        <v>3331</v>
      </c>
      <c r="G229" s="235" t="s">
        <v>3381</v>
      </c>
      <c r="H229" s="17">
        <v>0</v>
      </c>
      <c r="I229" s="288">
        <v>58000</v>
      </c>
      <c r="N229" s="256">
        <v>41703</v>
      </c>
      <c r="O229" s="256">
        <v>41718</v>
      </c>
      <c r="R229" s="148" t="s">
        <v>6949</v>
      </c>
      <c r="S229" s="148"/>
      <c r="T229" s="148" t="s">
        <v>3579</v>
      </c>
      <c r="X229" s="256">
        <v>41718</v>
      </c>
    </row>
    <row r="230" spans="1:24">
      <c r="A230" s="174">
        <v>2</v>
      </c>
      <c r="B230" s="148" t="s">
        <v>5676</v>
      </c>
      <c r="C230" s="148" t="s">
        <v>6272</v>
      </c>
      <c r="D230" s="194">
        <v>21887617</v>
      </c>
      <c r="E230" s="210" t="s">
        <v>3319</v>
      </c>
      <c r="F230" s="235" t="s">
        <v>3331</v>
      </c>
      <c r="G230" s="235" t="s">
        <v>4708</v>
      </c>
      <c r="H230" s="17">
        <v>0</v>
      </c>
      <c r="I230" s="288">
        <v>58000</v>
      </c>
      <c r="N230" s="256">
        <v>41675</v>
      </c>
      <c r="O230" s="256">
        <v>41676</v>
      </c>
      <c r="R230" s="148" t="s">
        <v>6853</v>
      </c>
      <c r="S230" s="148">
        <v>3322</v>
      </c>
      <c r="T230" s="148" t="s">
        <v>3404</v>
      </c>
      <c r="X230" s="256">
        <v>41676</v>
      </c>
    </row>
    <row r="231" spans="1:24">
      <c r="A231" s="174">
        <v>2</v>
      </c>
      <c r="B231" s="148" t="s">
        <v>5677</v>
      </c>
      <c r="C231" s="148" t="s">
        <v>6273</v>
      </c>
      <c r="D231" s="194">
        <v>23661228</v>
      </c>
      <c r="E231" s="210">
        <v>7</v>
      </c>
      <c r="F231" s="235" t="s">
        <v>3331</v>
      </c>
      <c r="G231" s="235" t="s">
        <v>4708</v>
      </c>
      <c r="H231" s="17">
        <v>0</v>
      </c>
      <c r="I231" s="288">
        <v>58000</v>
      </c>
      <c r="N231" s="256">
        <v>41677</v>
      </c>
      <c r="O231" s="256">
        <v>41680</v>
      </c>
      <c r="R231" s="148" t="s">
        <v>6950</v>
      </c>
      <c r="S231" s="148">
        <v>7061</v>
      </c>
      <c r="T231" s="148" t="s">
        <v>3358</v>
      </c>
      <c r="X231" s="256">
        <v>41680</v>
      </c>
    </row>
    <row r="232" spans="1:24">
      <c r="A232" s="174">
        <v>2</v>
      </c>
      <c r="B232" s="148" t="s">
        <v>5678</v>
      </c>
      <c r="C232" s="148" t="s">
        <v>6274</v>
      </c>
      <c r="D232" s="194">
        <v>15503672</v>
      </c>
      <c r="E232" s="210">
        <v>9</v>
      </c>
      <c r="F232" s="235" t="s">
        <v>3331</v>
      </c>
      <c r="G232" s="235" t="s">
        <v>4708</v>
      </c>
      <c r="H232" s="17">
        <v>0</v>
      </c>
      <c r="I232" s="288">
        <v>58000</v>
      </c>
      <c r="N232" s="256">
        <v>41675</v>
      </c>
      <c r="O232" s="256">
        <v>41676</v>
      </c>
      <c r="R232" s="148" t="s">
        <v>6951</v>
      </c>
      <c r="S232" s="148">
        <v>158</v>
      </c>
      <c r="T232" s="148" t="s">
        <v>3484</v>
      </c>
      <c r="X232" s="256">
        <v>41676</v>
      </c>
    </row>
    <row r="233" spans="1:24">
      <c r="A233" s="174">
        <v>2</v>
      </c>
      <c r="B233" s="148" t="s">
        <v>5679</v>
      </c>
      <c r="C233" s="148" t="s">
        <v>6275</v>
      </c>
      <c r="D233" s="194">
        <v>14102118</v>
      </c>
      <c r="E233" s="210">
        <v>4</v>
      </c>
      <c r="F233" s="235" t="s">
        <v>3331</v>
      </c>
      <c r="G233" s="235" t="s">
        <v>3381</v>
      </c>
      <c r="H233" s="17">
        <v>0</v>
      </c>
      <c r="I233" s="288">
        <v>80000</v>
      </c>
      <c r="N233" s="256">
        <v>41676</v>
      </c>
      <c r="O233" s="256">
        <v>41680</v>
      </c>
      <c r="R233" s="148" t="s">
        <v>6952</v>
      </c>
      <c r="S233" s="148"/>
      <c r="T233" s="148" t="s">
        <v>3839</v>
      </c>
      <c r="X233" s="256">
        <v>41680</v>
      </c>
    </row>
    <row r="234" spans="1:24">
      <c r="A234" s="174">
        <v>2</v>
      </c>
      <c r="B234" s="148" t="s">
        <v>5680</v>
      </c>
      <c r="C234" s="148" t="s">
        <v>6276</v>
      </c>
      <c r="D234" s="194">
        <v>10188937</v>
      </c>
      <c r="E234" s="210">
        <v>8</v>
      </c>
      <c r="F234" s="235" t="s">
        <v>3331</v>
      </c>
      <c r="G234" s="235" t="s">
        <v>3332</v>
      </c>
      <c r="H234" s="17">
        <v>0</v>
      </c>
      <c r="I234" s="288">
        <v>80000</v>
      </c>
      <c r="N234" s="256">
        <v>41677</v>
      </c>
      <c r="O234" s="256">
        <v>41681</v>
      </c>
      <c r="R234" s="148" t="s">
        <v>6953</v>
      </c>
      <c r="S234" s="148">
        <v>10273</v>
      </c>
      <c r="T234" s="148" t="s">
        <v>3579</v>
      </c>
      <c r="X234" s="256">
        <v>41681</v>
      </c>
    </row>
    <row r="235" spans="1:24">
      <c r="A235" s="174">
        <v>2</v>
      </c>
      <c r="B235" s="148" t="s">
        <v>5681</v>
      </c>
      <c r="C235" s="148" t="s">
        <v>6277</v>
      </c>
      <c r="D235" s="194">
        <v>10710824</v>
      </c>
      <c r="E235" s="210">
        <v>6</v>
      </c>
      <c r="F235" s="235" t="s">
        <v>3331</v>
      </c>
      <c r="G235" s="235" t="s">
        <v>3381</v>
      </c>
      <c r="H235" s="17">
        <v>0</v>
      </c>
      <c r="I235" s="288">
        <v>58000</v>
      </c>
      <c r="N235" s="256">
        <v>41676</v>
      </c>
      <c r="O235" s="256">
        <v>41677</v>
      </c>
      <c r="R235" s="148" t="s">
        <v>6954</v>
      </c>
      <c r="S235" s="148"/>
      <c r="T235" s="148" t="s">
        <v>3579</v>
      </c>
      <c r="X235" s="256">
        <v>41677</v>
      </c>
    </row>
    <row r="236" spans="1:24">
      <c r="A236" s="174">
        <v>2</v>
      </c>
      <c r="B236" s="148" t="s">
        <v>5682</v>
      </c>
      <c r="C236" s="148" t="s">
        <v>6278</v>
      </c>
      <c r="D236" s="194">
        <v>13238420</v>
      </c>
      <c r="E236" s="210">
        <v>7</v>
      </c>
      <c r="F236" s="235" t="s">
        <v>3331</v>
      </c>
      <c r="G236" s="235" t="s">
        <v>3332</v>
      </c>
      <c r="H236" s="17">
        <v>0</v>
      </c>
      <c r="I236" s="288">
        <v>58000</v>
      </c>
      <c r="N236" s="256">
        <v>41677</v>
      </c>
      <c r="O236" s="256">
        <v>41680</v>
      </c>
      <c r="R236" s="148" t="s">
        <v>6955</v>
      </c>
      <c r="S236" s="148">
        <v>597</v>
      </c>
      <c r="T236" s="148" t="s">
        <v>3348</v>
      </c>
      <c r="X236" s="256">
        <v>41680</v>
      </c>
    </row>
    <row r="237" spans="1:24">
      <c r="A237" s="174">
        <v>2</v>
      </c>
      <c r="B237" s="148" t="s">
        <v>5683</v>
      </c>
      <c r="C237" s="148" t="s">
        <v>6279</v>
      </c>
      <c r="D237" s="194">
        <v>15385230</v>
      </c>
      <c r="E237" s="210">
        <v>8</v>
      </c>
      <c r="F237" s="235" t="s">
        <v>3331</v>
      </c>
      <c r="G237" s="235" t="s">
        <v>4892</v>
      </c>
      <c r="H237" s="17">
        <v>0</v>
      </c>
      <c r="I237" s="288">
        <v>58000</v>
      </c>
      <c r="N237" s="256">
        <v>41682</v>
      </c>
      <c r="O237" s="256">
        <v>41686</v>
      </c>
      <c r="R237" s="148" t="s">
        <v>6956</v>
      </c>
      <c r="S237" s="148"/>
      <c r="T237" s="148" t="s">
        <v>3579</v>
      </c>
      <c r="X237" s="256">
        <v>41686</v>
      </c>
    </row>
    <row r="238" spans="1:24">
      <c r="A238" s="174">
        <v>2</v>
      </c>
      <c r="B238" s="148" t="s">
        <v>5684</v>
      </c>
      <c r="C238" s="148" t="s">
        <v>6280</v>
      </c>
      <c r="D238" s="194">
        <v>9579953</v>
      </c>
      <c r="E238" s="210">
        <v>1</v>
      </c>
      <c r="F238" s="235" t="s">
        <v>3331</v>
      </c>
      <c r="G238" s="235" t="s">
        <v>4892</v>
      </c>
      <c r="H238" s="17">
        <v>0</v>
      </c>
      <c r="I238" s="288">
        <v>58000</v>
      </c>
      <c r="N238" s="256">
        <v>41682</v>
      </c>
      <c r="O238" s="256">
        <v>41686</v>
      </c>
      <c r="R238" s="148" t="s">
        <v>6957</v>
      </c>
      <c r="S238" s="148"/>
      <c r="T238" s="148" t="s">
        <v>3579</v>
      </c>
      <c r="X238" s="256">
        <v>41686</v>
      </c>
    </row>
    <row r="239" spans="1:24">
      <c r="A239" s="174">
        <v>2</v>
      </c>
      <c r="B239" s="148" t="s">
        <v>5685</v>
      </c>
      <c r="C239" s="148" t="s">
        <v>6281</v>
      </c>
      <c r="D239" s="194">
        <v>10323653</v>
      </c>
      <c r="E239" s="210">
        <v>3</v>
      </c>
      <c r="F239" s="235" t="s">
        <v>3331</v>
      </c>
      <c r="G239" s="235" t="s">
        <v>4708</v>
      </c>
      <c r="H239" s="17">
        <v>0</v>
      </c>
      <c r="I239" s="288">
        <v>58000</v>
      </c>
      <c r="N239" s="256">
        <v>41681</v>
      </c>
      <c r="O239" s="256">
        <v>41683</v>
      </c>
      <c r="R239" s="148" t="s">
        <v>6958</v>
      </c>
      <c r="S239" s="148">
        <v>1690</v>
      </c>
      <c r="T239" s="148" t="s">
        <v>3358</v>
      </c>
      <c r="X239" s="256">
        <v>41683</v>
      </c>
    </row>
    <row r="240" spans="1:24">
      <c r="A240" s="174">
        <v>2</v>
      </c>
      <c r="B240" s="148" t="s">
        <v>5686</v>
      </c>
      <c r="C240" s="148" t="s">
        <v>6282</v>
      </c>
      <c r="D240" s="194">
        <v>10430041</v>
      </c>
      <c r="E240" s="210">
        <v>3</v>
      </c>
      <c r="F240" s="235" t="s">
        <v>3331</v>
      </c>
      <c r="G240" s="235" t="s">
        <v>3332</v>
      </c>
      <c r="H240" s="17">
        <v>0</v>
      </c>
      <c r="I240" s="288">
        <v>105000</v>
      </c>
      <c r="N240" s="256">
        <v>41682</v>
      </c>
      <c r="O240" s="256">
        <v>41686</v>
      </c>
      <c r="R240" s="148" t="s">
        <v>6959</v>
      </c>
      <c r="S240" s="148">
        <v>4505</v>
      </c>
      <c r="T240" s="148" t="s">
        <v>3358</v>
      </c>
      <c r="X240" s="256">
        <v>41686</v>
      </c>
    </row>
    <row r="241" spans="1:24">
      <c r="A241" s="174">
        <v>2</v>
      </c>
      <c r="B241" s="148" t="s">
        <v>5687</v>
      </c>
      <c r="C241" s="148" t="s">
        <v>6283</v>
      </c>
      <c r="D241" s="194">
        <v>12311705</v>
      </c>
      <c r="E241" s="210">
        <v>0</v>
      </c>
      <c r="F241" s="235" t="s">
        <v>3331</v>
      </c>
      <c r="G241" s="235" t="s">
        <v>3381</v>
      </c>
      <c r="H241" s="17">
        <v>0</v>
      </c>
      <c r="I241" s="288">
        <v>80000</v>
      </c>
      <c r="N241" s="256">
        <v>41682</v>
      </c>
      <c r="O241" s="256">
        <v>41687</v>
      </c>
      <c r="R241" s="148" t="s">
        <v>6960</v>
      </c>
      <c r="S241" s="148"/>
      <c r="T241" s="148" t="s">
        <v>3579</v>
      </c>
      <c r="X241" s="256">
        <v>41687</v>
      </c>
    </row>
    <row r="242" spans="1:24">
      <c r="A242" s="174">
        <v>2</v>
      </c>
      <c r="B242" s="148" t="s">
        <v>5688</v>
      </c>
      <c r="C242" s="148" t="s">
        <v>6284</v>
      </c>
      <c r="D242" s="194">
        <v>11833927</v>
      </c>
      <c r="E242" s="210">
        <v>4</v>
      </c>
      <c r="F242" s="235" t="s">
        <v>3331</v>
      </c>
      <c r="G242" s="235" t="s">
        <v>4708</v>
      </c>
      <c r="H242" s="17">
        <v>0</v>
      </c>
      <c r="I242" s="288">
        <v>35000</v>
      </c>
      <c r="N242" s="256">
        <v>41683</v>
      </c>
      <c r="O242" s="256">
        <v>41687</v>
      </c>
      <c r="R242" s="148" t="s">
        <v>6961</v>
      </c>
      <c r="S242" s="148">
        <v>13791</v>
      </c>
      <c r="T242" s="148" t="s">
        <v>3333</v>
      </c>
      <c r="X242" s="256">
        <v>41687</v>
      </c>
    </row>
    <row r="243" spans="1:24">
      <c r="A243" s="174">
        <v>2</v>
      </c>
      <c r="B243" s="148" t="s">
        <v>5689</v>
      </c>
      <c r="C243" s="148" t="s">
        <v>6285</v>
      </c>
      <c r="D243" s="194">
        <v>7651654</v>
      </c>
      <c r="E243" s="210">
        <v>5</v>
      </c>
      <c r="F243" s="235" t="s">
        <v>3331</v>
      </c>
      <c r="G243" s="235" t="s">
        <v>4708</v>
      </c>
      <c r="H243" s="17">
        <v>0</v>
      </c>
      <c r="I243" s="288">
        <v>58000</v>
      </c>
      <c r="N243" s="256">
        <v>41682</v>
      </c>
      <c r="O243" s="256">
        <v>41687</v>
      </c>
      <c r="R243" s="148" t="s">
        <v>6962</v>
      </c>
      <c r="S243" s="148">
        <v>679</v>
      </c>
      <c r="T243" s="148" t="s">
        <v>3334</v>
      </c>
      <c r="X243" s="256">
        <v>41687</v>
      </c>
    </row>
    <row r="244" spans="1:24">
      <c r="A244" s="174">
        <v>2</v>
      </c>
      <c r="B244" s="148" t="s">
        <v>5690</v>
      </c>
      <c r="C244" s="148" t="s">
        <v>6286</v>
      </c>
      <c r="D244" s="194">
        <v>15379538</v>
      </c>
      <c r="E244" s="210" t="s">
        <v>3319</v>
      </c>
      <c r="F244" s="235" t="s">
        <v>3331</v>
      </c>
      <c r="G244" s="235" t="s">
        <v>4708</v>
      </c>
      <c r="H244" s="17">
        <v>0</v>
      </c>
      <c r="I244" s="288">
        <v>58000</v>
      </c>
      <c r="N244" s="256">
        <v>41683</v>
      </c>
      <c r="O244" s="256">
        <v>41688</v>
      </c>
      <c r="R244" s="148" t="s">
        <v>6963</v>
      </c>
      <c r="S244" s="148">
        <v>9435</v>
      </c>
      <c r="T244" s="148" t="s">
        <v>3404</v>
      </c>
      <c r="X244" s="256">
        <v>41688</v>
      </c>
    </row>
    <row r="245" spans="1:24">
      <c r="A245" s="174">
        <v>2</v>
      </c>
      <c r="B245" s="148" t="s">
        <v>5691</v>
      </c>
      <c r="C245" s="148" t="s">
        <v>6287</v>
      </c>
      <c r="D245" s="194">
        <v>10441753</v>
      </c>
      <c r="E245" s="210">
        <v>1</v>
      </c>
      <c r="F245" s="235" t="s">
        <v>3331</v>
      </c>
      <c r="G245" s="235" t="s">
        <v>4708</v>
      </c>
      <c r="H245" s="17">
        <v>0</v>
      </c>
      <c r="I245" s="288">
        <v>58000</v>
      </c>
      <c r="N245" s="256">
        <v>41683</v>
      </c>
      <c r="O245" s="256">
        <v>41688</v>
      </c>
      <c r="R245" s="148" t="s">
        <v>6964</v>
      </c>
      <c r="S245" s="148">
        <v>9211</v>
      </c>
      <c r="T245" s="148" t="s">
        <v>3404</v>
      </c>
      <c r="X245" s="256">
        <v>41688</v>
      </c>
    </row>
    <row r="246" spans="1:24">
      <c r="A246" s="174">
        <v>2</v>
      </c>
      <c r="B246" s="148" t="s">
        <v>5692</v>
      </c>
      <c r="C246" s="148" t="s">
        <v>6288</v>
      </c>
      <c r="D246" s="194">
        <v>9100772</v>
      </c>
      <c r="E246" s="210" t="s">
        <v>3319</v>
      </c>
      <c r="F246" s="235" t="s">
        <v>3331</v>
      </c>
      <c r="G246" s="235" t="s">
        <v>4708</v>
      </c>
      <c r="H246" s="17">
        <v>0</v>
      </c>
      <c r="I246" s="288">
        <v>58000</v>
      </c>
      <c r="N246" s="256">
        <v>41687</v>
      </c>
      <c r="O246" s="256">
        <v>41689</v>
      </c>
      <c r="R246" s="148" t="s">
        <v>6965</v>
      </c>
      <c r="S246" s="148">
        <v>44</v>
      </c>
      <c r="T246" s="148" t="s">
        <v>3358</v>
      </c>
      <c r="X246" s="256">
        <v>41689</v>
      </c>
    </row>
    <row r="247" spans="1:24">
      <c r="A247" s="174">
        <v>2</v>
      </c>
      <c r="B247" s="148" t="s">
        <v>5693</v>
      </c>
      <c r="C247" s="148" t="s">
        <v>6288</v>
      </c>
      <c r="D247" s="194">
        <v>9100772</v>
      </c>
      <c r="E247" s="210" t="s">
        <v>3319</v>
      </c>
      <c r="F247" s="235" t="s">
        <v>3331</v>
      </c>
      <c r="G247" s="235" t="s">
        <v>4708</v>
      </c>
      <c r="H247" s="17">
        <v>0</v>
      </c>
      <c r="I247" s="288">
        <v>58000</v>
      </c>
      <c r="N247" s="256">
        <v>41684</v>
      </c>
      <c r="O247" s="256">
        <v>41689</v>
      </c>
      <c r="R247" s="148" t="s">
        <v>6966</v>
      </c>
      <c r="S247" s="148">
        <v>3135</v>
      </c>
      <c r="T247" s="148" t="s">
        <v>3358</v>
      </c>
      <c r="X247" s="256">
        <v>41689</v>
      </c>
    </row>
    <row r="248" spans="1:24">
      <c r="A248" s="174">
        <v>2</v>
      </c>
      <c r="B248" s="148" t="s">
        <v>5694</v>
      </c>
      <c r="C248" s="148" t="s">
        <v>6289</v>
      </c>
      <c r="D248" s="194">
        <v>14255637</v>
      </c>
      <c r="E248" s="210">
        <v>5</v>
      </c>
      <c r="F248" s="235" t="s">
        <v>3331</v>
      </c>
      <c r="G248" s="235" t="s">
        <v>3332</v>
      </c>
      <c r="H248" s="17">
        <v>0</v>
      </c>
      <c r="I248" s="288">
        <v>58000</v>
      </c>
      <c r="N248" s="256">
        <v>41685</v>
      </c>
      <c r="O248" s="256">
        <v>41689</v>
      </c>
      <c r="R248" s="148" t="s">
        <v>6967</v>
      </c>
      <c r="S248" s="148">
        <v>7570</v>
      </c>
      <c r="T248" s="148" t="s">
        <v>3340</v>
      </c>
      <c r="X248" s="256">
        <v>41689</v>
      </c>
    </row>
    <row r="249" spans="1:24">
      <c r="A249" s="174">
        <v>2</v>
      </c>
      <c r="B249" s="148" t="s">
        <v>5695</v>
      </c>
      <c r="C249" s="148" t="s">
        <v>6290</v>
      </c>
      <c r="D249" s="194">
        <v>21386345</v>
      </c>
      <c r="E249" s="210">
        <v>2</v>
      </c>
      <c r="F249" s="235" t="s">
        <v>3331</v>
      </c>
      <c r="G249" s="235" t="s">
        <v>4708</v>
      </c>
      <c r="H249" s="17">
        <v>0</v>
      </c>
      <c r="I249" s="288">
        <v>58000</v>
      </c>
      <c r="N249" s="256">
        <v>41687</v>
      </c>
      <c r="O249" s="256">
        <v>41689</v>
      </c>
      <c r="R249" s="148" t="s">
        <v>6968</v>
      </c>
      <c r="S249" s="148">
        <v>5555</v>
      </c>
      <c r="T249" s="148" t="s">
        <v>3358</v>
      </c>
      <c r="X249" s="256">
        <v>41689</v>
      </c>
    </row>
    <row r="250" spans="1:24">
      <c r="A250" s="174">
        <v>2</v>
      </c>
      <c r="B250" s="148" t="s">
        <v>5696</v>
      </c>
      <c r="C250" s="148" t="s">
        <v>6291</v>
      </c>
      <c r="D250" s="194">
        <v>12637448</v>
      </c>
      <c r="E250" s="210">
        <v>8</v>
      </c>
      <c r="F250" s="235" t="s">
        <v>3331</v>
      </c>
      <c r="G250" s="235" t="s">
        <v>3381</v>
      </c>
      <c r="H250" s="17">
        <v>0</v>
      </c>
      <c r="I250" s="288">
        <v>80000</v>
      </c>
      <c r="N250" s="256">
        <v>41689</v>
      </c>
      <c r="O250" s="256">
        <v>41690</v>
      </c>
      <c r="R250" s="148" t="s">
        <v>6969</v>
      </c>
      <c r="S250" s="148"/>
      <c r="T250" s="148" t="s">
        <v>3579</v>
      </c>
      <c r="X250" s="256">
        <v>41690</v>
      </c>
    </row>
    <row r="251" spans="1:24">
      <c r="A251" s="174">
        <v>2</v>
      </c>
      <c r="B251" s="148" t="s">
        <v>5697</v>
      </c>
      <c r="C251" s="148" t="s">
        <v>6292</v>
      </c>
      <c r="D251" s="194">
        <v>5296796</v>
      </c>
      <c r="E251" s="210">
        <v>1</v>
      </c>
      <c r="F251" s="235" t="s">
        <v>3331</v>
      </c>
      <c r="G251" s="235" t="s">
        <v>4892</v>
      </c>
      <c r="H251" s="17">
        <v>0</v>
      </c>
      <c r="I251" s="288">
        <v>90000</v>
      </c>
      <c r="N251" s="256">
        <v>41689</v>
      </c>
      <c r="O251" s="256">
        <v>41690</v>
      </c>
      <c r="R251" s="148" t="s">
        <v>6970</v>
      </c>
      <c r="S251" s="148"/>
      <c r="T251" s="148" t="s">
        <v>3579</v>
      </c>
      <c r="X251" s="256">
        <v>41690</v>
      </c>
    </row>
    <row r="252" spans="1:24">
      <c r="A252" s="174">
        <v>2</v>
      </c>
      <c r="B252" s="148" t="s">
        <v>5698</v>
      </c>
      <c r="C252" s="148" t="s">
        <v>6293</v>
      </c>
      <c r="D252" s="194">
        <v>6286304</v>
      </c>
      <c r="E252" s="210">
        <v>8</v>
      </c>
      <c r="F252" s="235" t="s">
        <v>3331</v>
      </c>
      <c r="G252" s="235" t="s">
        <v>3332</v>
      </c>
      <c r="H252" s="17">
        <v>0</v>
      </c>
      <c r="I252" s="288">
        <v>105000</v>
      </c>
      <c r="N252" s="256">
        <v>41688</v>
      </c>
      <c r="O252" s="256">
        <v>41689</v>
      </c>
      <c r="R252" s="148" t="s">
        <v>6971</v>
      </c>
      <c r="S252" s="148">
        <v>3083</v>
      </c>
      <c r="T252" s="148" t="s">
        <v>3333</v>
      </c>
      <c r="X252" s="256">
        <v>41689</v>
      </c>
    </row>
    <row r="253" spans="1:24">
      <c r="A253" s="174">
        <v>2</v>
      </c>
      <c r="B253" s="148" t="s">
        <v>5699</v>
      </c>
      <c r="C253" s="148" t="s">
        <v>6294</v>
      </c>
      <c r="D253" s="194">
        <v>14725374</v>
      </c>
      <c r="E253" s="210">
        <v>5</v>
      </c>
      <c r="F253" s="235" t="s">
        <v>3331</v>
      </c>
      <c r="G253" s="235" t="s">
        <v>3332</v>
      </c>
      <c r="H253" s="17">
        <v>0</v>
      </c>
      <c r="I253" s="288">
        <v>80000</v>
      </c>
      <c r="N253" s="256">
        <v>41691</v>
      </c>
      <c r="O253" s="256">
        <v>41694</v>
      </c>
      <c r="R253" s="148" t="s">
        <v>6972</v>
      </c>
      <c r="S253" s="148">
        <v>930</v>
      </c>
      <c r="T253" s="148" t="s">
        <v>3333</v>
      </c>
      <c r="X253" s="256">
        <v>41694</v>
      </c>
    </row>
    <row r="254" spans="1:24">
      <c r="A254" s="174">
        <v>2</v>
      </c>
      <c r="B254" s="148" t="s">
        <v>5700</v>
      </c>
      <c r="C254" s="148" t="s">
        <v>6295</v>
      </c>
      <c r="D254" s="194">
        <v>7517911</v>
      </c>
      <c r="E254" s="210">
        <v>1</v>
      </c>
      <c r="F254" s="235" t="s">
        <v>3331</v>
      </c>
      <c r="G254" s="235" t="s">
        <v>3332</v>
      </c>
      <c r="H254" s="17">
        <v>0</v>
      </c>
      <c r="I254" s="288">
        <v>80000</v>
      </c>
      <c r="N254" s="256">
        <v>41697</v>
      </c>
      <c r="O254" s="256">
        <v>41698</v>
      </c>
      <c r="R254" s="148" t="s">
        <v>6973</v>
      </c>
      <c r="S254" s="148">
        <v>8222</v>
      </c>
      <c r="T254" s="148" t="s">
        <v>3452</v>
      </c>
      <c r="X254" s="256">
        <v>41698</v>
      </c>
    </row>
    <row r="255" spans="1:24" ht="15.75" thickBot="1">
      <c r="A255" s="174">
        <v>2</v>
      </c>
      <c r="B255" s="149" t="s">
        <v>5701</v>
      </c>
      <c r="C255" s="149" t="s">
        <v>6296</v>
      </c>
      <c r="D255" s="195">
        <v>11635938</v>
      </c>
      <c r="E255" s="211">
        <v>3</v>
      </c>
      <c r="F255" s="236" t="s">
        <v>3331</v>
      </c>
      <c r="G255" s="236" t="s">
        <v>3332</v>
      </c>
      <c r="H255" s="17">
        <v>0</v>
      </c>
      <c r="I255" s="295">
        <v>58000</v>
      </c>
      <c r="N255" s="257">
        <v>41697</v>
      </c>
      <c r="O255" s="257">
        <v>41698</v>
      </c>
      <c r="R255" s="149" t="s">
        <v>6974</v>
      </c>
      <c r="S255" s="149">
        <v>2155</v>
      </c>
      <c r="T255" s="149" t="s">
        <v>3452</v>
      </c>
      <c r="X255" s="257">
        <v>41698</v>
      </c>
    </row>
    <row r="256" spans="1:24">
      <c r="A256" s="174">
        <v>2</v>
      </c>
      <c r="B256" s="150" t="s">
        <v>5702</v>
      </c>
      <c r="C256" s="150" t="s">
        <v>6297</v>
      </c>
      <c r="D256" s="196">
        <v>15135991</v>
      </c>
      <c r="E256" s="212">
        <v>4</v>
      </c>
      <c r="F256" s="237" t="s">
        <v>3331</v>
      </c>
      <c r="G256" s="237" t="s">
        <v>4708</v>
      </c>
      <c r="H256" s="17">
        <v>0</v>
      </c>
      <c r="I256" s="287">
        <v>58000</v>
      </c>
      <c r="N256" s="256">
        <v>41701</v>
      </c>
      <c r="O256" s="256">
        <v>41701</v>
      </c>
      <c r="R256" s="150" t="s">
        <v>6975</v>
      </c>
      <c r="S256" s="150">
        <v>1100</v>
      </c>
      <c r="T256" s="150" t="s">
        <v>3484</v>
      </c>
      <c r="X256" s="256">
        <v>41701</v>
      </c>
    </row>
    <row r="257" spans="1:24">
      <c r="A257" s="174">
        <v>2</v>
      </c>
      <c r="B257" s="148" t="s">
        <v>5703</v>
      </c>
      <c r="C257" s="148" t="s">
        <v>6298</v>
      </c>
      <c r="D257" s="194">
        <v>9867411</v>
      </c>
      <c r="E257" s="210" t="s">
        <v>3319</v>
      </c>
      <c r="F257" s="235" t="s">
        <v>3331</v>
      </c>
      <c r="G257" s="235" t="s">
        <v>4708</v>
      </c>
      <c r="H257" s="17">
        <v>0</v>
      </c>
      <c r="I257" s="288">
        <v>58000</v>
      </c>
      <c r="N257" s="256">
        <v>41699</v>
      </c>
      <c r="O257" s="256">
        <v>41701</v>
      </c>
      <c r="R257" s="148" t="s">
        <v>6976</v>
      </c>
      <c r="S257" s="148">
        <v>9560</v>
      </c>
      <c r="T257" s="148" t="s">
        <v>3358</v>
      </c>
      <c r="X257" s="256">
        <v>41701</v>
      </c>
    </row>
    <row r="258" spans="1:24">
      <c r="A258" s="174">
        <v>2</v>
      </c>
      <c r="B258" s="150" t="s">
        <v>5704</v>
      </c>
      <c r="C258" s="148" t="s">
        <v>6299</v>
      </c>
      <c r="D258" s="194">
        <v>15736535</v>
      </c>
      <c r="E258" s="210">
        <v>5</v>
      </c>
      <c r="F258" s="235" t="s">
        <v>3331</v>
      </c>
      <c r="G258" s="235" t="s">
        <v>3332</v>
      </c>
      <c r="H258" s="17">
        <v>0</v>
      </c>
      <c r="I258" s="288">
        <v>58000</v>
      </c>
      <c r="N258" s="256">
        <v>41704</v>
      </c>
      <c r="O258" s="256">
        <v>41708</v>
      </c>
      <c r="R258" s="148" t="s">
        <v>6977</v>
      </c>
      <c r="S258" s="148">
        <v>769</v>
      </c>
      <c r="T258" s="148" t="s">
        <v>3363</v>
      </c>
      <c r="X258" s="256">
        <v>41708</v>
      </c>
    </row>
    <row r="259" spans="1:24">
      <c r="A259" s="174">
        <v>2</v>
      </c>
      <c r="B259" s="148" t="s">
        <v>5705</v>
      </c>
      <c r="C259" s="148" t="s">
        <v>6300</v>
      </c>
      <c r="D259" s="194">
        <v>7664918</v>
      </c>
      <c r="E259" s="210">
        <v>9</v>
      </c>
      <c r="F259" s="235" t="s">
        <v>3331</v>
      </c>
      <c r="G259" s="235" t="s">
        <v>4708</v>
      </c>
      <c r="H259" s="17">
        <v>0</v>
      </c>
      <c r="I259" s="288">
        <v>58000</v>
      </c>
      <c r="N259" s="256">
        <v>41705</v>
      </c>
      <c r="O259" s="256">
        <v>41707</v>
      </c>
      <c r="R259" s="148" t="s">
        <v>6978</v>
      </c>
      <c r="S259" s="148">
        <v>33</v>
      </c>
      <c r="T259" s="148" t="s">
        <v>3396</v>
      </c>
      <c r="X259" s="256">
        <v>41707</v>
      </c>
    </row>
    <row r="260" spans="1:24">
      <c r="A260" s="174">
        <v>2</v>
      </c>
      <c r="B260" s="150" t="s">
        <v>5706</v>
      </c>
      <c r="C260" s="148" t="s">
        <v>6301</v>
      </c>
      <c r="D260" s="194">
        <v>8596269</v>
      </c>
      <c r="E260" s="210">
        <v>8</v>
      </c>
      <c r="F260" s="235" t="s">
        <v>3331</v>
      </c>
      <c r="G260" s="235" t="s">
        <v>3332</v>
      </c>
      <c r="H260" s="17">
        <v>0</v>
      </c>
      <c r="I260" s="288">
        <v>58000</v>
      </c>
      <c r="N260" s="256">
        <v>41708</v>
      </c>
      <c r="O260" s="256">
        <v>41709</v>
      </c>
      <c r="R260" s="148" t="s">
        <v>6776</v>
      </c>
      <c r="S260" s="148">
        <v>3073</v>
      </c>
      <c r="T260" s="148" t="s">
        <v>3576</v>
      </c>
      <c r="X260" s="256">
        <v>41709</v>
      </c>
    </row>
    <row r="261" spans="1:24">
      <c r="A261" s="174">
        <v>2</v>
      </c>
      <c r="B261" s="148" t="s">
        <v>5707</v>
      </c>
      <c r="C261" s="148" t="s">
        <v>6302</v>
      </c>
      <c r="D261" s="194">
        <v>13976687</v>
      </c>
      <c r="E261" s="210">
        <v>3</v>
      </c>
      <c r="F261" s="235" t="s">
        <v>3331</v>
      </c>
      <c r="G261" s="235" t="s">
        <v>4708</v>
      </c>
      <c r="H261" s="17">
        <v>0</v>
      </c>
      <c r="I261" s="288">
        <v>58000</v>
      </c>
      <c r="N261" s="256">
        <v>41703</v>
      </c>
      <c r="O261" s="256">
        <v>41704</v>
      </c>
      <c r="R261" s="148" t="s">
        <v>6979</v>
      </c>
      <c r="S261" s="148">
        <v>1795</v>
      </c>
      <c r="T261" s="148" t="s">
        <v>3484</v>
      </c>
      <c r="X261" s="256">
        <v>41704</v>
      </c>
    </row>
    <row r="262" spans="1:24">
      <c r="A262" s="174">
        <v>2</v>
      </c>
      <c r="B262" s="150" t="s">
        <v>5708</v>
      </c>
      <c r="C262" s="148" t="s">
        <v>6303</v>
      </c>
      <c r="D262" s="194">
        <v>13688351</v>
      </c>
      <c r="E262" s="210">
        <v>8</v>
      </c>
      <c r="F262" s="235" t="s">
        <v>3331</v>
      </c>
      <c r="G262" s="235" t="s">
        <v>4708</v>
      </c>
      <c r="H262" s="17">
        <v>0</v>
      </c>
      <c r="I262" s="288">
        <v>58000</v>
      </c>
      <c r="N262" s="256">
        <v>41703</v>
      </c>
      <c r="O262" s="256">
        <v>41704</v>
      </c>
      <c r="R262" s="148" t="s">
        <v>6980</v>
      </c>
      <c r="S262" s="148">
        <v>78</v>
      </c>
      <c r="T262" s="148" t="s">
        <v>3484</v>
      </c>
      <c r="X262" s="256">
        <v>41704</v>
      </c>
    </row>
    <row r="263" spans="1:24">
      <c r="A263" s="174">
        <v>2</v>
      </c>
      <c r="B263" s="148" t="s">
        <v>5709</v>
      </c>
      <c r="C263" s="148" t="s">
        <v>6304</v>
      </c>
      <c r="D263" s="194">
        <v>10526607</v>
      </c>
      <c r="E263" s="210">
        <v>3</v>
      </c>
      <c r="F263" s="235" t="s">
        <v>3331</v>
      </c>
      <c r="G263" s="235" t="s">
        <v>3332</v>
      </c>
      <c r="H263" s="17">
        <v>0</v>
      </c>
      <c r="I263" s="288">
        <v>58000</v>
      </c>
      <c r="N263" s="256">
        <v>41705</v>
      </c>
      <c r="O263" s="256">
        <v>41708</v>
      </c>
      <c r="R263" s="148" t="s">
        <v>6981</v>
      </c>
      <c r="S263" s="148">
        <v>242</v>
      </c>
      <c r="T263" s="148" t="s">
        <v>3563</v>
      </c>
      <c r="X263" s="256">
        <v>41708</v>
      </c>
    </row>
    <row r="264" spans="1:24">
      <c r="A264" s="174">
        <v>2</v>
      </c>
      <c r="B264" s="150" t="s">
        <v>5710</v>
      </c>
      <c r="C264" s="148" t="s">
        <v>6305</v>
      </c>
      <c r="D264" s="194">
        <v>11675373</v>
      </c>
      <c r="E264" s="210">
        <v>1</v>
      </c>
      <c r="F264" s="235" t="s">
        <v>3331</v>
      </c>
      <c r="G264" s="235" t="s">
        <v>3332</v>
      </c>
      <c r="H264" s="17">
        <v>0</v>
      </c>
      <c r="I264" s="288">
        <v>58000</v>
      </c>
      <c r="N264" s="256">
        <v>41705</v>
      </c>
      <c r="O264" s="256">
        <v>41708</v>
      </c>
      <c r="R264" s="148" t="s">
        <v>6982</v>
      </c>
      <c r="S264" s="148">
        <v>230</v>
      </c>
      <c r="T264" s="148" t="s">
        <v>3563</v>
      </c>
      <c r="X264" s="256">
        <v>41708</v>
      </c>
    </row>
    <row r="265" spans="1:24">
      <c r="A265" s="174">
        <v>2</v>
      </c>
      <c r="B265" s="148" t="s">
        <v>5711</v>
      </c>
      <c r="C265" s="148" t="s">
        <v>6306</v>
      </c>
      <c r="D265" s="194">
        <v>13723573</v>
      </c>
      <c r="E265" s="210">
        <v>0</v>
      </c>
      <c r="F265" s="235" t="s">
        <v>3331</v>
      </c>
      <c r="G265" s="235" t="s">
        <v>3332</v>
      </c>
      <c r="H265" s="17">
        <v>0</v>
      </c>
      <c r="I265" s="288">
        <v>58000</v>
      </c>
      <c r="N265" s="256">
        <v>41705</v>
      </c>
      <c r="O265" s="256">
        <v>41708</v>
      </c>
      <c r="R265" s="148" t="s">
        <v>6983</v>
      </c>
      <c r="S265" s="148">
        <v>321</v>
      </c>
      <c r="T265" s="148" t="s">
        <v>3563</v>
      </c>
      <c r="X265" s="256">
        <v>41708</v>
      </c>
    </row>
    <row r="266" spans="1:24">
      <c r="A266" s="174">
        <v>2</v>
      </c>
      <c r="B266" s="150" t="s">
        <v>5712</v>
      </c>
      <c r="C266" s="148" t="s">
        <v>6307</v>
      </c>
      <c r="D266" s="194">
        <v>10294395</v>
      </c>
      <c r="E266" s="210">
        <v>3</v>
      </c>
      <c r="F266" s="235" t="s">
        <v>3331</v>
      </c>
      <c r="G266" s="235" t="s">
        <v>4892</v>
      </c>
      <c r="H266" s="17">
        <v>0</v>
      </c>
      <c r="I266" s="288">
        <v>58000</v>
      </c>
      <c r="N266" s="256">
        <v>41705</v>
      </c>
      <c r="O266" s="256">
        <v>41709</v>
      </c>
      <c r="R266" s="148" t="s">
        <v>6984</v>
      </c>
      <c r="S266" s="148">
        <v>453</v>
      </c>
      <c r="T266" s="148" t="s">
        <v>3563</v>
      </c>
      <c r="X266" s="256">
        <v>41709</v>
      </c>
    </row>
    <row r="267" spans="1:24">
      <c r="A267" s="174">
        <v>2</v>
      </c>
      <c r="B267" s="150" t="s">
        <v>5713</v>
      </c>
      <c r="C267" s="148" t="s">
        <v>6308</v>
      </c>
      <c r="D267" s="194">
        <v>8276623</v>
      </c>
      <c r="E267" s="210">
        <v>5</v>
      </c>
      <c r="F267" s="235" t="s">
        <v>3331</v>
      </c>
      <c r="G267" s="235" t="s">
        <v>4892</v>
      </c>
      <c r="H267" s="17">
        <v>0</v>
      </c>
      <c r="I267" s="288">
        <v>58000</v>
      </c>
      <c r="N267" s="256">
        <v>41705</v>
      </c>
      <c r="O267" s="256">
        <v>41708</v>
      </c>
      <c r="R267" s="148" t="s">
        <v>6985</v>
      </c>
      <c r="S267" s="148">
        <v>665</v>
      </c>
      <c r="T267" s="148" t="s">
        <v>3636</v>
      </c>
      <c r="X267" s="256">
        <v>41708</v>
      </c>
    </row>
    <row r="268" spans="1:24">
      <c r="A268" s="174">
        <v>2</v>
      </c>
      <c r="B268" s="148" t="s">
        <v>5714</v>
      </c>
      <c r="C268" s="148" t="s">
        <v>6309</v>
      </c>
      <c r="D268" s="194">
        <v>22833005</v>
      </c>
      <c r="E268" s="210">
        <v>1</v>
      </c>
      <c r="F268" s="235" t="s">
        <v>3331</v>
      </c>
      <c r="G268" s="235" t="s">
        <v>3332</v>
      </c>
      <c r="H268" s="17">
        <v>0</v>
      </c>
      <c r="I268" s="288">
        <v>58000</v>
      </c>
      <c r="N268" s="256">
        <v>41709</v>
      </c>
      <c r="O268" s="256">
        <v>41709</v>
      </c>
      <c r="R268" s="148" t="s">
        <v>6986</v>
      </c>
      <c r="S268" s="148">
        <v>10852</v>
      </c>
      <c r="T268" s="148" t="s">
        <v>3579</v>
      </c>
      <c r="X268" s="256">
        <v>41709</v>
      </c>
    </row>
    <row r="269" spans="1:24">
      <c r="A269" s="174">
        <v>2</v>
      </c>
      <c r="B269" s="148" t="s">
        <v>5715</v>
      </c>
      <c r="C269" s="148" t="s">
        <v>6310</v>
      </c>
      <c r="D269" s="194">
        <v>8273520</v>
      </c>
      <c r="E269" s="210">
        <v>8</v>
      </c>
      <c r="F269" s="235" t="s">
        <v>3331</v>
      </c>
      <c r="G269" s="235" t="s">
        <v>4892</v>
      </c>
      <c r="H269" s="17">
        <v>0</v>
      </c>
      <c r="I269" s="288">
        <v>58000</v>
      </c>
      <c r="N269" s="256">
        <v>41706</v>
      </c>
      <c r="O269" s="256">
        <v>41710</v>
      </c>
      <c r="R269" s="148" t="s">
        <v>6987</v>
      </c>
      <c r="S269" s="148"/>
      <c r="T269" s="148" t="s">
        <v>3399</v>
      </c>
      <c r="X269" s="256">
        <v>41710</v>
      </c>
    </row>
    <row r="270" spans="1:24">
      <c r="A270" s="174">
        <v>2</v>
      </c>
      <c r="B270" s="148" t="s">
        <v>5716</v>
      </c>
      <c r="C270" s="148" t="s">
        <v>6311</v>
      </c>
      <c r="D270" s="194">
        <v>10309960</v>
      </c>
      <c r="E270" s="210">
        <v>9</v>
      </c>
      <c r="F270" s="235" t="s">
        <v>3331</v>
      </c>
      <c r="G270" s="235" t="s">
        <v>3332</v>
      </c>
      <c r="H270" s="17">
        <v>0</v>
      </c>
      <c r="I270" s="288">
        <v>58000</v>
      </c>
      <c r="N270" s="256">
        <v>41710</v>
      </c>
      <c r="O270" s="256">
        <v>41711</v>
      </c>
      <c r="R270" s="148" t="s">
        <v>6988</v>
      </c>
      <c r="S270" s="148">
        <v>4822</v>
      </c>
      <c r="T270" s="148" t="s">
        <v>3636</v>
      </c>
      <c r="X270" s="256">
        <v>41711</v>
      </c>
    </row>
    <row r="271" spans="1:24">
      <c r="A271" s="174">
        <v>2</v>
      </c>
      <c r="B271" s="148" t="s">
        <v>5717</v>
      </c>
      <c r="C271" s="148" t="s">
        <v>6312</v>
      </c>
      <c r="D271" s="194">
        <v>76311988</v>
      </c>
      <c r="E271" s="210">
        <v>2</v>
      </c>
      <c r="F271" s="235" t="s">
        <v>3331</v>
      </c>
      <c r="G271" s="235" t="s">
        <v>3332</v>
      </c>
      <c r="H271" s="17">
        <v>0</v>
      </c>
      <c r="I271" s="288">
        <v>80000</v>
      </c>
      <c r="N271" s="256">
        <v>41711</v>
      </c>
      <c r="O271" s="256">
        <v>41715</v>
      </c>
      <c r="R271" s="148" t="s">
        <v>4849</v>
      </c>
      <c r="S271" s="148">
        <v>20</v>
      </c>
      <c r="T271" s="148" t="s">
        <v>3579</v>
      </c>
      <c r="X271" s="256">
        <v>41715</v>
      </c>
    </row>
    <row r="272" spans="1:24">
      <c r="A272" s="174">
        <v>2</v>
      </c>
      <c r="B272" s="148" t="s">
        <v>5718</v>
      </c>
      <c r="C272" s="148" t="s">
        <v>6313</v>
      </c>
      <c r="D272" s="194">
        <v>7961835</v>
      </c>
      <c r="E272" s="210">
        <v>7</v>
      </c>
      <c r="F272" s="235" t="s">
        <v>3331</v>
      </c>
      <c r="G272" s="235" t="s">
        <v>3332</v>
      </c>
      <c r="H272" s="17">
        <v>0</v>
      </c>
      <c r="I272" s="288">
        <v>58000</v>
      </c>
      <c r="N272" s="256">
        <v>41710</v>
      </c>
      <c r="O272" s="256">
        <v>41711</v>
      </c>
      <c r="R272" s="148" t="s">
        <v>6989</v>
      </c>
      <c r="S272" s="148">
        <v>4269</v>
      </c>
      <c r="T272" s="148" t="s">
        <v>3576</v>
      </c>
      <c r="X272" s="256">
        <v>41711</v>
      </c>
    </row>
    <row r="273" spans="1:24">
      <c r="A273" s="174">
        <v>2</v>
      </c>
      <c r="B273" s="148" t="s">
        <v>5719</v>
      </c>
      <c r="C273" s="148" t="s">
        <v>6314</v>
      </c>
      <c r="D273" s="194">
        <v>77248660</v>
      </c>
      <c r="E273" s="210" t="s">
        <v>3319</v>
      </c>
      <c r="F273" s="235" t="s">
        <v>3331</v>
      </c>
      <c r="G273" s="235" t="s">
        <v>4708</v>
      </c>
      <c r="H273" s="17">
        <v>0</v>
      </c>
      <c r="I273" s="288">
        <v>58000</v>
      </c>
      <c r="N273" s="256">
        <v>41717</v>
      </c>
      <c r="O273" s="256">
        <v>41718</v>
      </c>
      <c r="R273" s="148" t="s">
        <v>6990</v>
      </c>
      <c r="S273" s="148">
        <v>233</v>
      </c>
      <c r="T273" s="148" t="s">
        <v>3358</v>
      </c>
      <c r="X273" s="256">
        <v>41718</v>
      </c>
    </row>
    <row r="274" spans="1:24">
      <c r="A274" s="174">
        <v>2</v>
      </c>
      <c r="B274" s="148" t="s">
        <v>5720</v>
      </c>
      <c r="C274" s="148" t="s">
        <v>6315</v>
      </c>
      <c r="D274" s="194">
        <v>7893397</v>
      </c>
      <c r="E274" s="210">
        <v>6</v>
      </c>
      <c r="F274" s="235" t="s">
        <v>3331</v>
      </c>
      <c r="G274" s="235" t="s">
        <v>3332</v>
      </c>
      <c r="H274" s="17">
        <v>0</v>
      </c>
      <c r="I274" s="288">
        <v>80000</v>
      </c>
      <c r="N274" s="256">
        <v>41717</v>
      </c>
      <c r="O274" s="256">
        <v>41719</v>
      </c>
      <c r="R274" s="148" t="s">
        <v>6991</v>
      </c>
      <c r="S274" s="148">
        <v>2151</v>
      </c>
      <c r="T274" s="148" t="s">
        <v>3333</v>
      </c>
      <c r="X274" s="256">
        <v>41719</v>
      </c>
    </row>
    <row r="275" spans="1:24">
      <c r="A275" s="174">
        <v>2</v>
      </c>
      <c r="B275" s="148" t="s">
        <v>5721</v>
      </c>
      <c r="C275" s="148" t="s">
        <v>6315</v>
      </c>
      <c r="D275" s="194">
        <v>7893397</v>
      </c>
      <c r="E275" s="210">
        <v>6</v>
      </c>
      <c r="F275" s="235" t="s">
        <v>3331</v>
      </c>
      <c r="G275" s="235" t="s">
        <v>3332</v>
      </c>
      <c r="H275" s="17">
        <v>0</v>
      </c>
      <c r="I275" s="288">
        <v>80000</v>
      </c>
      <c r="N275" s="256">
        <v>41717</v>
      </c>
      <c r="O275" s="256">
        <v>41719</v>
      </c>
      <c r="R275" s="148" t="s">
        <v>6992</v>
      </c>
      <c r="S275" s="148">
        <v>248</v>
      </c>
      <c r="T275" s="148" t="s">
        <v>3358</v>
      </c>
      <c r="X275" s="256">
        <v>41719</v>
      </c>
    </row>
    <row r="276" spans="1:24">
      <c r="A276" s="174">
        <v>2</v>
      </c>
      <c r="B276" s="148" t="s">
        <v>5722</v>
      </c>
      <c r="C276" s="148" t="s">
        <v>6316</v>
      </c>
      <c r="D276" s="194">
        <v>5920189</v>
      </c>
      <c r="E276" s="210">
        <v>1</v>
      </c>
      <c r="F276" s="235" t="s">
        <v>3331</v>
      </c>
      <c r="G276" s="235" t="s">
        <v>4708</v>
      </c>
      <c r="H276" s="17">
        <v>0</v>
      </c>
      <c r="I276" s="288">
        <v>58000</v>
      </c>
      <c r="N276" s="256">
        <v>41717</v>
      </c>
      <c r="O276" s="256">
        <v>41718</v>
      </c>
      <c r="R276" s="148" t="s">
        <v>6993</v>
      </c>
      <c r="S276" s="148">
        <v>130</v>
      </c>
      <c r="T276" s="148" t="s">
        <v>3333</v>
      </c>
      <c r="X276" s="256">
        <v>41718</v>
      </c>
    </row>
    <row r="277" spans="1:24">
      <c r="A277" s="174">
        <v>2</v>
      </c>
      <c r="B277" s="148" t="s">
        <v>5723</v>
      </c>
      <c r="C277" s="148" t="s">
        <v>6317</v>
      </c>
      <c r="D277" s="194">
        <v>76032482</v>
      </c>
      <c r="E277" s="210">
        <v>5</v>
      </c>
      <c r="F277" s="235" t="s">
        <v>3331</v>
      </c>
      <c r="G277" s="235" t="s">
        <v>4892</v>
      </c>
      <c r="H277" s="17">
        <v>0</v>
      </c>
      <c r="I277" s="288">
        <v>80000</v>
      </c>
      <c r="N277" s="256">
        <v>41720</v>
      </c>
      <c r="O277" s="256">
        <v>41722</v>
      </c>
      <c r="R277" s="148" t="s">
        <v>6994</v>
      </c>
      <c r="S277" s="148">
        <v>18</v>
      </c>
      <c r="T277" s="148" t="s">
        <v>3333</v>
      </c>
      <c r="X277" s="256">
        <v>41722</v>
      </c>
    </row>
    <row r="278" spans="1:24">
      <c r="A278" s="174">
        <v>2</v>
      </c>
      <c r="B278" s="148" t="s">
        <v>5724</v>
      </c>
      <c r="C278" s="148" t="s">
        <v>6318</v>
      </c>
      <c r="D278" s="194">
        <v>13401179</v>
      </c>
      <c r="E278" s="210">
        <v>3</v>
      </c>
      <c r="F278" s="235" t="s">
        <v>3331</v>
      </c>
      <c r="G278" s="235" t="s">
        <v>4708</v>
      </c>
      <c r="H278" s="17">
        <v>0</v>
      </c>
      <c r="I278" s="288">
        <v>58000</v>
      </c>
      <c r="N278" s="256">
        <v>41722</v>
      </c>
      <c r="O278" s="256">
        <v>41724</v>
      </c>
      <c r="R278" s="148" t="s">
        <v>6995</v>
      </c>
      <c r="S278" s="148">
        <v>4459</v>
      </c>
      <c r="T278" s="148" t="s">
        <v>3358</v>
      </c>
      <c r="X278" s="256">
        <v>41724</v>
      </c>
    </row>
    <row r="279" spans="1:24">
      <c r="A279" s="174">
        <v>2</v>
      </c>
      <c r="B279" s="148" t="s">
        <v>5725</v>
      </c>
      <c r="C279" s="148" t="s">
        <v>6319</v>
      </c>
      <c r="D279" s="194">
        <v>12124720</v>
      </c>
      <c r="E279" s="210">
        <v>8</v>
      </c>
      <c r="F279" s="235" t="s">
        <v>3331</v>
      </c>
      <c r="G279" s="235" t="s">
        <v>4708</v>
      </c>
      <c r="H279" s="17">
        <v>0</v>
      </c>
      <c r="I279" s="288">
        <v>58000</v>
      </c>
      <c r="N279" s="256">
        <v>41720</v>
      </c>
      <c r="O279" s="256">
        <v>41722</v>
      </c>
      <c r="R279" s="148" t="s">
        <v>6996</v>
      </c>
      <c r="S279" s="148">
        <v>1468</v>
      </c>
      <c r="T279" s="148" t="s">
        <v>3484</v>
      </c>
      <c r="X279" s="256">
        <v>41722</v>
      </c>
    </row>
    <row r="280" spans="1:24">
      <c r="A280" s="174">
        <v>2</v>
      </c>
      <c r="B280" s="148" t="s">
        <v>5726</v>
      </c>
      <c r="C280" s="148" t="s">
        <v>6320</v>
      </c>
      <c r="D280" s="194">
        <v>6781139</v>
      </c>
      <c r="E280" s="210">
        <v>9</v>
      </c>
      <c r="F280" s="235" t="s">
        <v>3331</v>
      </c>
      <c r="G280" s="235" t="s">
        <v>4708</v>
      </c>
      <c r="H280" s="17">
        <v>0</v>
      </c>
      <c r="I280" s="288">
        <v>58000</v>
      </c>
      <c r="N280" s="256">
        <v>41723</v>
      </c>
      <c r="O280" s="256">
        <v>41725</v>
      </c>
      <c r="R280" s="148" t="s">
        <v>6997</v>
      </c>
      <c r="S280" s="148">
        <v>7928</v>
      </c>
      <c r="T280" s="148" t="s">
        <v>3452</v>
      </c>
      <c r="X280" s="256">
        <v>41725</v>
      </c>
    </row>
    <row r="281" spans="1:24">
      <c r="A281" s="174">
        <v>2</v>
      </c>
      <c r="B281" s="148" t="s">
        <v>5727</v>
      </c>
      <c r="C281" s="148" t="s">
        <v>6321</v>
      </c>
      <c r="D281" s="194">
        <v>15273551</v>
      </c>
      <c r="E281" s="210">
        <v>0</v>
      </c>
      <c r="F281" s="235" t="s">
        <v>3331</v>
      </c>
      <c r="G281" s="235" t="s">
        <v>4892</v>
      </c>
      <c r="H281" s="17">
        <v>0</v>
      </c>
      <c r="I281" s="288">
        <v>80000</v>
      </c>
      <c r="N281" s="256">
        <v>41723</v>
      </c>
      <c r="O281" s="256">
        <v>41725</v>
      </c>
      <c r="R281" s="148" t="s">
        <v>6998</v>
      </c>
      <c r="S281" s="148">
        <v>27</v>
      </c>
      <c r="T281" s="148" t="s">
        <v>3579</v>
      </c>
      <c r="X281" s="256">
        <v>41725</v>
      </c>
    </row>
    <row r="282" spans="1:24">
      <c r="A282" s="174">
        <v>2</v>
      </c>
      <c r="B282" s="148" t="s">
        <v>5728</v>
      </c>
      <c r="C282" s="148" t="s">
        <v>6322</v>
      </c>
      <c r="D282" s="194">
        <v>14277641</v>
      </c>
      <c r="E282" s="210">
        <v>3</v>
      </c>
      <c r="F282" s="235" t="s">
        <v>3331</v>
      </c>
      <c r="G282" s="235" t="s">
        <v>3381</v>
      </c>
      <c r="H282" s="17">
        <v>0</v>
      </c>
      <c r="I282" s="288">
        <v>58000</v>
      </c>
      <c r="N282" s="256">
        <v>41723</v>
      </c>
      <c r="O282" s="256">
        <v>41725</v>
      </c>
      <c r="R282" s="148" t="s">
        <v>6999</v>
      </c>
      <c r="S282" s="148">
        <v>27</v>
      </c>
      <c r="T282" s="148" t="s">
        <v>3579</v>
      </c>
      <c r="X282" s="256">
        <v>41725</v>
      </c>
    </row>
    <row r="283" spans="1:24">
      <c r="A283" s="174">
        <v>2</v>
      </c>
      <c r="B283" s="148" t="s">
        <v>5729</v>
      </c>
      <c r="C283" s="148" t="s">
        <v>6323</v>
      </c>
      <c r="D283" s="194">
        <v>96812450</v>
      </c>
      <c r="E283" s="210">
        <v>1</v>
      </c>
      <c r="F283" s="235" t="s">
        <v>3331</v>
      </c>
      <c r="G283" s="235" t="s">
        <v>3332</v>
      </c>
      <c r="H283" s="17">
        <v>0</v>
      </c>
      <c r="I283" s="288">
        <v>58000</v>
      </c>
      <c r="N283" s="256">
        <v>41723</v>
      </c>
      <c r="O283" s="256">
        <v>41724</v>
      </c>
      <c r="R283" s="148" t="s">
        <v>7000</v>
      </c>
      <c r="S283" s="148">
        <v>595</v>
      </c>
      <c r="T283" s="148" t="s">
        <v>3358</v>
      </c>
      <c r="X283" s="256">
        <v>41724</v>
      </c>
    </row>
    <row r="284" spans="1:24">
      <c r="A284" s="174">
        <v>2</v>
      </c>
      <c r="B284" s="148" t="s">
        <v>5730</v>
      </c>
      <c r="C284" s="148" t="s">
        <v>6324</v>
      </c>
      <c r="D284" s="194">
        <v>78423420</v>
      </c>
      <c r="E284" s="210">
        <v>7</v>
      </c>
      <c r="F284" s="235" t="s">
        <v>3331</v>
      </c>
      <c r="G284" s="235" t="s">
        <v>7432</v>
      </c>
      <c r="H284" s="17">
        <v>0</v>
      </c>
      <c r="I284" s="288">
        <v>289115</v>
      </c>
      <c r="N284" s="256">
        <v>41724</v>
      </c>
      <c r="O284" s="256">
        <v>41729</v>
      </c>
      <c r="R284" s="148" t="s">
        <v>5067</v>
      </c>
      <c r="S284" s="148">
        <v>2320</v>
      </c>
      <c r="T284" s="148" t="s">
        <v>3404</v>
      </c>
      <c r="X284" s="256">
        <v>41729</v>
      </c>
    </row>
    <row r="285" spans="1:24">
      <c r="A285" s="174">
        <v>2</v>
      </c>
      <c r="B285" s="148" t="s">
        <v>5731</v>
      </c>
      <c r="C285" s="148" t="s">
        <v>6325</v>
      </c>
      <c r="D285" s="194">
        <v>17048087</v>
      </c>
      <c r="E285" s="210">
        <v>2</v>
      </c>
      <c r="F285" s="235" t="s">
        <v>3331</v>
      </c>
      <c r="G285" s="235" t="s">
        <v>3332</v>
      </c>
      <c r="H285" s="17">
        <v>0</v>
      </c>
      <c r="I285" s="288">
        <v>58000</v>
      </c>
      <c r="N285" s="256">
        <v>41725</v>
      </c>
      <c r="O285" s="256">
        <v>41730</v>
      </c>
      <c r="R285" s="148" t="s">
        <v>7001</v>
      </c>
      <c r="S285" s="148">
        <v>4196</v>
      </c>
      <c r="T285" s="148" t="s">
        <v>3363</v>
      </c>
      <c r="X285" s="256">
        <v>41730</v>
      </c>
    </row>
    <row r="286" spans="1:24">
      <c r="A286" s="174">
        <v>2</v>
      </c>
      <c r="B286" s="148" t="s">
        <v>5732</v>
      </c>
      <c r="C286" s="148" t="s">
        <v>6326</v>
      </c>
      <c r="D286" s="194">
        <v>12853839</v>
      </c>
      <c r="E286" s="210">
        <v>9</v>
      </c>
      <c r="F286" s="235" t="s">
        <v>3331</v>
      </c>
      <c r="G286" s="235" t="s">
        <v>3381</v>
      </c>
      <c r="H286" s="17">
        <v>0</v>
      </c>
      <c r="I286" s="288">
        <v>80000</v>
      </c>
      <c r="N286" s="256">
        <v>41725</v>
      </c>
      <c r="O286" s="256">
        <v>41729</v>
      </c>
      <c r="R286" s="148" t="s">
        <v>7002</v>
      </c>
      <c r="S286" s="148"/>
      <c r="T286" s="148" t="s">
        <v>3579</v>
      </c>
      <c r="X286" s="256">
        <v>41729</v>
      </c>
    </row>
    <row r="287" spans="1:24">
      <c r="A287" s="174">
        <v>2</v>
      </c>
      <c r="B287" s="148" t="s">
        <v>5733</v>
      </c>
      <c r="C287" s="148" t="s">
        <v>6327</v>
      </c>
      <c r="D287" s="194">
        <v>13578861</v>
      </c>
      <c r="E287" s="210">
        <v>9</v>
      </c>
      <c r="F287" s="235" t="s">
        <v>3331</v>
      </c>
      <c r="G287" s="235" t="s">
        <v>4892</v>
      </c>
      <c r="H287" s="17">
        <v>0</v>
      </c>
      <c r="I287" s="288">
        <v>58000</v>
      </c>
      <c r="N287" s="256">
        <v>41727</v>
      </c>
      <c r="O287" s="256">
        <v>41730</v>
      </c>
      <c r="R287" s="148" t="s">
        <v>7003</v>
      </c>
      <c r="S287" s="148"/>
      <c r="T287" s="148" t="s">
        <v>3579</v>
      </c>
      <c r="X287" s="256">
        <v>41730</v>
      </c>
    </row>
    <row r="288" spans="1:24">
      <c r="A288" s="174">
        <v>2</v>
      </c>
      <c r="B288" s="148" t="s">
        <v>5734</v>
      </c>
      <c r="C288" s="148" t="s">
        <v>6328</v>
      </c>
      <c r="D288" s="194">
        <v>22542112</v>
      </c>
      <c r="E288" s="210">
        <v>9</v>
      </c>
      <c r="F288" s="235" t="s">
        <v>3331</v>
      </c>
      <c r="G288" s="235" t="s">
        <v>4892</v>
      </c>
      <c r="H288" s="17">
        <v>0</v>
      </c>
      <c r="I288" s="288">
        <v>58000</v>
      </c>
      <c r="N288" s="256">
        <v>41727</v>
      </c>
      <c r="O288" s="256">
        <v>41729</v>
      </c>
      <c r="R288" s="148" t="s">
        <v>7004</v>
      </c>
      <c r="S288" s="148">
        <v>10413</v>
      </c>
      <c r="T288" s="148" t="s">
        <v>3579</v>
      </c>
      <c r="X288" s="256">
        <v>41729</v>
      </c>
    </row>
    <row r="289" spans="1:24">
      <c r="A289" s="174">
        <v>2</v>
      </c>
      <c r="B289" s="148" t="s">
        <v>5736</v>
      </c>
      <c r="C289" s="148" t="s">
        <v>6119</v>
      </c>
      <c r="D289" s="194">
        <v>10850597</v>
      </c>
      <c r="E289" s="210">
        <v>4</v>
      </c>
      <c r="F289" s="235" t="s">
        <v>3331</v>
      </c>
      <c r="G289" s="235" t="s">
        <v>4708</v>
      </c>
      <c r="H289" s="17">
        <v>0</v>
      </c>
      <c r="I289" s="288">
        <v>58000</v>
      </c>
      <c r="N289" s="256">
        <v>41726</v>
      </c>
      <c r="O289" s="256">
        <v>41729</v>
      </c>
      <c r="R289" s="148" t="s">
        <v>6789</v>
      </c>
      <c r="S289" s="148">
        <v>1990</v>
      </c>
      <c r="T289" s="148" t="s">
        <v>3484</v>
      </c>
      <c r="X289" s="256">
        <v>41729</v>
      </c>
    </row>
    <row r="290" spans="1:24">
      <c r="A290" s="174">
        <v>2</v>
      </c>
      <c r="B290" s="148" t="s">
        <v>5735</v>
      </c>
      <c r="C290" s="148" t="s">
        <v>6329</v>
      </c>
      <c r="D290" s="194">
        <v>13545381</v>
      </c>
      <c r="E290" s="289">
        <v>1</v>
      </c>
      <c r="F290" s="235" t="s">
        <v>3331</v>
      </c>
      <c r="G290" s="235" t="s">
        <v>4892</v>
      </c>
      <c r="H290" s="17">
        <v>0</v>
      </c>
      <c r="I290" s="288">
        <v>58000</v>
      </c>
      <c r="N290" s="256">
        <v>41727</v>
      </c>
      <c r="O290" s="256">
        <v>41730</v>
      </c>
      <c r="R290" s="148" t="s">
        <v>7005</v>
      </c>
      <c r="S290" s="148"/>
      <c r="T290" s="148" t="s">
        <v>3579</v>
      </c>
      <c r="X290" s="256">
        <v>41731</v>
      </c>
    </row>
    <row r="291" spans="1:24">
      <c r="A291" s="174">
        <v>2</v>
      </c>
      <c r="B291" s="148" t="s">
        <v>5737</v>
      </c>
      <c r="C291" s="148" t="s">
        <v>6330</v>
      </c>
      <c r="D291" s="194">
        <v>13065997</v>
      </c>
      <c r="E291" s="210">
        <v>7</v>
      </c>
      <c r="F291" s="235" t="s">
        <v>3331</v>
      </c>
      <c r="G291" s="235" t="s">
        <v>4892</v>
      </c>
      <c r="H291" s="17">
        <v>0</v>
      </c>
      <c r="I291" s="288">
        <v>58000</v>
      </c>
      <c r="N291" s="256">
        <v>41731</v>
      </c>
      <c r="O291" s="256">
        <v>41732</v>
      </c>
      <c r="R291" s="148" t="s">
        <v>7006</v>
      </c>
      <c r="S291" s="148"/>
      <c r="T291" s="148" t="s">
        <v>3579</v>
      </c>
      <c r="X291" s="256">
        <v>41732</v>
      </c>
    </row>
    <row r="292" spans="1:24">
      <c r="A292" s="174">
        <v>2</v>
      </c>
      <c r="B292" s="148" t="s">
        <v>5738</v>
      </c>
      <c r="C292" s="148" t="s">
        <v>6331</v>
      </c>
      <c r="D292" s="194">
        <v>13289534</v>
      </c>
      <c r="E292" s="210">
        <v>1</v>
      </c>
      <c r="F292" s="235" t="s">
        <v>3331</v>
      </c>
      <c r="G292" s="235" t="s">
        <v>3332</v>
      </c>
      <c r="H292" s="17">
        <v>0</v>
      </c>
      <c r="I292" s="288">
        <v>80000</v>
      </c>
      <c r="N292" s="256">
        <v>41731</v>
      </c>
      <c r="O292" s="256">
        <v>41732</v>
      </c>
      <c r="R292" s="148" t="s">
        <v>7007</v>
      </c>
      <c r="S292" s="148">
        <v>223</v>
      </c>
      <c r="T292" s="148" t="s">
        <v>3579</v>
      </c>
      <c r="X292" s="256">
        <v>41732</v>
      </c>
    </row>
    <row r="293" spans="1:24">
      <c r="A293" s="174">
        <v>2</v>
      </c>
      <c r="B293" s="148" t="s">
        <v>5739</v>
      </c>
      <c r="C293" s="148" t="s">
        <v>6332</v>
      </c>
      <c r="D293" s="194">
        <v>9234383</v>
      </c>
      <c r="E293" s="210">
        <v>9</v>
      </c>
      <c r="F293" s="235" t="s">
        <v>3331</v>
      </c>
      <c r="G293" s="235" t="s">
        <v>4708</v>
      </c>
      <c r="H293" s="17">
        <v>0</v>
      </c>
      <c r="I293" s="288">
        <v>58000</v>
      </c>
      <c r="N293" s="256">
        <v>41732</v>
      </c>
      <c r="O293" s="256">
        <v>41733</v>
      </c>
      <c r="R293" s="148" t="s">
        <v>7008</v>
      </c>
      <c r="S293" s="148">
        <v>2464</v>
      </c>
      <c r="T293" s="148" t="s">
        <v>3391</v>
      </c>
      <c r="X293" s="256">
        <v>41733</v>
      </c>
    </row>
    <row r="294" spans="1:24">
      <c r="A294" s="174">
        <v>2</v>
      </c>
      <c r="B294" s="148" t="s">
        <v>5740</v>
      </c>
      <c r="C294" s="148" t="s">
        <v>6333</v>
      </c>
      <c r="D294" s="194">
        <v>8535253</v>
      </c>
      <c r="E294" s="210">
        <v>9</v>
      </c>
      <c r="F294" s="235" t="s">
        <v>3331</v>
      </c>
      <c r="G294" s="235" t="s">
        <v>3332</v>
      </c>
      <c r="H294" s="17">
        <v>0</v>
      </c>
      <c r="I294" s="288">
        <v>80000</v>
      </c>
      <c r="N294" s="256">
        <v>41731</v>
      </c>
      <c r="O294" s="256">
        <v>41736</v>
      </c>
      <c r="R294" s="148" t="s">
        <v>7009</v>
      </c>
      <c r="S294" s="148">
        <v>8882</v>
      </c>
      <c r="T294" s="148" t="s">
        <v>3358</v>
      </c>
      <c r="X294" s="256">
        <v>41736</v>
      </c>
    </row>
    <row r="295" spans="1:24">
      <c r="A295" s="174">
        <v>2</v>
      </c>
      <c r="B295" s="148" t="s">
        <v>5741</v>
      </c>
      <c r="C295" s="148" t="s">
        <v>6334</v>
      </c>
      <c r="D295" s="194">
        <v>11395533</v>
      </c>
      <c r="E295" s="210">
        <v>3</v>
      </c>
      <c r="F295" s="235" t="s">
        <v>3331</v>
      </c>
      <c r="G295" s="235" t="s">
        <v>4708</v>
      </c>
      <c r="H295" s="17">
        <v>0</v>
      </c>
      <c r="I295" s="288">
        <v>58000</v>
      </c>
      <c r="N295" s="256">
        <v>41731</v>
      </c>
      <c r="O295" s="256">
        <v>41736</v>
      </c>
      <c r="R295" s="148" t="s">
        <v>7010</v>
      </c>
      <c r="S295" s="148">
        <v>5079</v>
      </c>
      <c r="T295" s="148" t="s">
        <v>3358</v>
      </c>
      <c r="X295" s="256">
        <v>41736</v>
      </c>
    </row>
    <row r="296" spans="1:24">
      <c r="A296" s="174">
        <v>2</v>
      </c>
      <c r="B296" s="148" t="s">
        <v>5742</v>
      </c>
      <c r="C296" s="148" t="s">
        <v>6335</v>
      </c>
      <c r="D296" s="194">
        <v>76166374</v>
      </c>
      <c r="E296" s="210">
        <v>7</v>
      </c>
      <c r="F296" s="235" t="s">
        <v>3331</v>
      </c>
      <c r="G296" s="235" t="s">
        <v>4892</v>
      </c>
      <c r="H296" s="17">
        <v>0</v>
      </c>
      <c r="I296" s="288">
        <v>45000</v>
      </c>
      <c r="N296" s="256">
        <v>41733</v>
      </c>
      <c r="O296" s="256">
        <v>41737</v>
      </c>
      <c r="R296" s="148" t="s">
        <v>7011</v>
      </c>
      <c r="S296" s="148"/>
      <c r="T296" s="148" t="s">
        <v>3579</v>
      </c>
      <c r="X296" s="256">
        <v>41737</v>
      </c>
    </row>
    <row r="297" spans="1:24">
      <c r="A297" s="174">
        <v>2</v>
      </c>
      <c r="B297" s="148" t="s">
        <v>5743</v>
      </c>
      <c r="C297" s="148" t="s">
        <v>6335</v>
      </c>
      <c r="D297" s="194">
        <v>76166374</v>
      </c>
      <c r="E297" s="210">
        <v>7</v>
      </c>
      <c r="F297" s="235" t="s">
        <v>3331</v>
      </c>
      <c r="G297" s="235" t="s">
        <v>4892</v>
      </c>
      <c r="H297" s="17">
        <v>0</v>
      </c>
      <c r="I297" s="288">
        <v>45000</v>
      </c>
      <c r="N297" s="256">
        <v>41733</v>
      </c>
      <c r="O297" s="256">
        <v>41737</v>
      </c>
      <c r="R297" s="148" t="s">
        <v>7012</v>
      </c>
      <c r="S297" s="148"/>
      <c r="T297" s="148" t="s">
        <v>3579</v>
      </c>
      <c r="X297" s="256">
        <v>41737</v>
      </c>
    </row>
    <row r="298" spans="1:24">
      <c r="A298" s="174">
        <v>2</v>
      </c>
      <c r="B298" s="148" t="s">
        <v>5744</v>
      </c>
      <c r="C298" s="148" t="s">
        <v>6336</v>
      </c>
      <c r="D298" s="194">
        <v>76120096</v>
      </c>
      <c r="E298" s="210">
        <v>8</v>
      </c>
      <c r="F298" s="235" t="s">
        <v>3331</v>
      </c>
      <c r="G298" s="235" t="s">
        <v>4708</v>
      </c>
      <c r="H298" s="17">
        <v>0</v>
      </c>
      <c r="I298" s="288">
        <v>58000</v>
      </c>
      <c r="N298" s="256">
        <v>41736</v>
      </c>
      <c r="O298" s="256">
        <v>41737</v>
      </c>
      <c r="R298" s="148" t="s">
        <v>7013</v>
      </c>
      <c r="S298" s="148">
        <v>750</v>
      </c>
      <c r="T298" s="148" t="s">
        <v>3391</v>
      </c>
      <c r="X298" s="256">
        <v>41737</v>
      </c>
    </row>
    <row r="299" spans="1:24">
      <c r="A299" s="174">
        <v>2</v>
      </c>
      <c r="B299" s="148" t="s">
        <v>5745</v>
      </c>
      <c r="C299" s="148" t="s">
        <v>6337</v>
      </c>
      <c r="D299" s="194">
        <v>11354805</v>
      </c>
      <c r="E299" s="210">
        <v>3</v>
      </c>
      <c r="F299" s="235" t="s">
        <v>3331</v>
      </c>
      <c r="G299" s="235" t="s">
        <v>3332</v>
      </c>
      <c r="H299" s="17">
        <v>0</v>
      </c>
      <c r="I299" s="288">
        <v>80000</v>
      </c>
      <c r="N299" s="256">
        <v>41734</v>
      </c>
      <c r="O299" s="256">
        <v>41737</v>
      </c>
      <c r="R299" s="148" t="s">
        <v>7014</v>
      </c>
      <c r="S299" s="148">
        <v>1421</v>
      </c>
      <c r="T299" s="148" t="s">
        <v>3358</v>
      </c>
      <c r="X299" s="256">
        <v>41737</v>
      </c>
    </row>
    <row r="300" spans="1:24">
      <c r="A300" s="174">
        <v>2</v>
      </c>
      <c r="B300" s="148" t="s">
        <v>5746</v>
      </c>
      <c r="C300" s="148" t="s">
        <v>6338</v>
      </c>
      <c r="D300" s="194">
        <v>14441095</v>
      </c>
      <c r="E300" s="210">
        <v>5</v>
      </c>
      <c r="F300" s="235" t="s">
        <v>3331</v>
      </c>
      <c r="G300" s="235" t="s">
        <v>4708</v>
      </c>
      <c r="H300" s="17">
        <v>0</v>
      </c>
      <c r="I300" s="288">
        <v>58000</v>
      </c>
      <c r="N300" s="256">
        <v>41733</v>
      </c>
      <c r="O300" s="256">
        <v>41736</v>
      </c>
      <c r="R300" s="148" t="s">
        <v>7015</v>
      </c>
      <c r="S300" s="148">
        <v>1330</v>
      </c>
      <c r="T300" s="148" t="s">
        <v>3484</v>
      </c>
      <c r="X300" s="256">
        <v>41736</v>
      </c>
    </row>
    <row r="301" spans="1:24">
      <c r="A301" s="174">
        <v>2</v>
      </c>
      <c r="B301" s="148" t="s">
        <v>5747</v>
      </c>
      <c r="C301" s="148" t="s">
        <v>6339</v>
      </c>
      <c r="D301" s="194">
        <v>13766357</v>
      </c>
      <c r="E301" s="210">
        <v>0</v>
      </c>
      <c r="F301" s="235" t="s">
        <v>3331</v>
      </c>
      <c r="G301" s="235" t="s">
        <v>3332</v>
      </c>
      <c r="H301" s="17">
        <v>0</v>
      </c>
      <c r="I301" s="288">
        <v>58000</v>
      </c>
      <c r="N301" s="256">
        <v>41736</v>
      </c>
      <c r="O301" s="256">
        <v>41737</v>
      </c>
      <c r="R301" s="148" t="s">
        <v>7016</v>
      </c>
      <c r="S301" s="148">
        <v>5290</v>
      </c>
      <c r="T301" s="148" t="s">
        <v>3358</v>
      </c>
      <c r="X301" s="256">
        <v>41737</v>
      </c>
    </row>
    <row r="302" spans="1:24">
      <c r="A302" s="174">
        <v>2</v>
      </c>
      <c r="B302" s="148" t="s">
        <v>5748</v>
      </c>
      <c r="C302" s="148" t="s">
        <v>6340</v>
      </c>
      <c r="D302" s="194">
        <v>15342342</v>
      </c>
      <c r="E302" s="210">
        <v>3</v>
      </c>
      <c r="F302" s="235" t="s">
        <v>3331</v>
      </c>
      <c r="G302" s="235" t="s">
        <v>3332</v>
      </c>
      <c r="H302" s="17">
        <v>0</v>
      </c>
      <c r="I302" s="288">
        <v>58000</v>
      </c>
      <c r="N302" s="256">
        <v>41743</v>
      </c>
      <c r="O302" s="256">
        <v>41745</v>
      </c>
      <c r="R302" s="148" t="s">
        <v>7017</v>
      </c>
      <c r="S302" s="148">
        <v>8643</v>
      </c>
      <c r="T302" s="148" t="s">
        <v>3404</v>
      </c>
      <c r="X302" s="256">
        <v>41745</v>
      </c>
    </row>
    <row r="303" spans="1:24">
      <c r="A303" s="174">
        <v>2</v>
      </c>
      <c r="B303" s="148" t="s">
        <v>5749</v>
      </c>
      <c r="C303" s="148" t="s">
        <v>6341</v>
      </c>
      <c r="D303" s="194">
        <v>10833725</v>
      </c>
      <c r="E303" s="210">
        <v>7</v>
      </c>
      <c r="F303" s="235" t="s">
        <v>3331</v>
      </c>
      <c r="G303" s="235" t="s">
        <v>3332</v>
      </c>
      <c r="H303" s="17">
        <v>0</v>
      </c>
      <c r="I303" s="288">
        <v>58000</v>
      </c>
      <c r="N303" s="256">
        <v>41738</v>
      </c>
      <c r="O303" s="256">
        <v>41740</v>
      </c>
      <c r="R303" s="148" t="s">
        <v>7018</v>
      </c>
      <c r="S303" s="148"/>
      <c r="T303" s="148" t="s">
        <v>3579</v>
      </c>
      <c r="X303" s="256">
        <v>41740</v>
      </c>
    </row>
    <row r="304" spans="1:24">
      <c r="A304" s="174">
        <v>2</v>
      </c>
      <c r="B304" s="148" t="s">
        <v>5750</v>
      </c>
      <c r="C304" s="148" t="s">
        <v>6342</v>
      </c>
      <c r="D304" s="194">
        <v>3933709</v>
      </c>
      <c r="E304" s="210">
        <v>6</v>
      </c>
      <c r="F304" s="235" t="s">
        <v>3331</v>
      </c>
      <c r="G304" s="235" t="s">
        <v>3332</v>
      </c>
      <c r="H304" s="17">
        <v>0</v>
      </c>
      <c r="I304" s="288">
        <v>58000</v>
      </c>
      <c r="N304" s="256">
        <v>41737</v>
      </c>
      <c r="O304" s="256">
        <v>41740</v>
      </c>
      <c r="R304" s="148" t="s">
        <v>3558</v>
      </c>
      <c r="S304" s="148">
        <v>448</v>
      </c>
      <c r="T304" s="148" t="s">
        <v>3391</v>
      </c>
      <c r="X304" s="256">
        <v>41740</v>
      </c>
    </row>
    <row r="305" spans="1:24">
      <c r="A305" s="174">
        <v>2</v>
      </c>
      <c r="B305" s="148" t="s">
        <v>5751</v>
      </c>
      <c r="C305" s="148" t="s">
        <v>6343</v>
      </c>
      <c r="D305" s="194">
        <v>23413669</v>
      </c>
      <c r="E305" s="210">
        <v>0</v>
      </c>
      <c r="F305" s="235" t="s">
        <v>3331</v>
      </c>
      <c r="G305" s="235" t="s">
        <v>4708</v>
      </c>
      <c r="H305" s="17">
        <v>0</v>
      </c>
      <c r="I305" s="288">
        <v>58000</v>
      </c>
      <c r="N305" s="256">
        <v>41738</v>
      </c>
      <c r="O305" s="256">
        <v>41740</v>
      </c>
      <c r="R305" s="148" t="s">
        <v>7019</v>
      </c>
      <c r="S305" s="148">
        <v>2714</v>
      </c>
      <c r="T305" s="148" t="s">
        <v>3404</v>
      </c>
      <c r="X305" s="256">
        <v>41740</v>
      </c>
    </row>
    <row r="306" spans="1:24">
      <c r="A306" s="174">
        <v>2</v>
      </c>
      <c r="B306" s="148" t="s">
        <v>5752</v>
      </c>
      <c r="C306" s="148" t="s">
        <v>6344</v>
      </c>
      <c r="D306" s="194">
        <v>21152108</v>
      </c>
      <c r="E306" s="210">
        <v>2</v>
      </c>
      <c r="F306" s="235" t="s">
        <v>3331</v>
      </c>
      <c r="G306" s="235" t="s">
        <v>3332</v>
      </c>
      <c r="H306" s="17">
        <v>0</v>
      </c>
      <c r="I306" s="288">
        <v>80000</v>
      </c>
      <c r="N306" s="256">
        <v>41739</v>
      </c>
      <c r="O306" s="256">
        <v>41739</v>
      </c>
      <c r="R306" s="148" t="s">
        <v>7020</v>
      </c>
      <c r="S306" s="148">
        <v>5075</v>
      </c>
      <c r="T306" s="148" t="s">
        <v>3333</v>
      </c>
      <c r="X306" s="256">
        <v>41739</v>
      </c>
    </row>
    <row r="307" spans="1:24">
      <c r="A307" s="174">
        <v>2</v>
      </c>
      <c r="B307" s="148" t="s">
        <v>5753</v>
      </c>
      <c r="C307" s="148" t="s">
        <v>6345</v>
      </c>
      <c r="D307" s="194">
        <v>9702209</v>
      </c>
      <c r="E307" s="210">
        <v>7</v>
      </c>
      <c r="F307" s="235" t="s">
        <v>3331</v>
      </c>
      <c r="G307" s="235" t="s">
        <v>4708</v>
      </c>
      <c r="H307" s="17">
        <v>0</v>
      </c>
      <c r="I307" s="288">
        <v>58000</v>
      </c>
      <c r="N307" s="256">
        <v>41740</v>
      </c>
      <c r="O307" s="256">
        <v>41744</v>
      </c>
      <c r="R307" s="148" t="s">
        <v>7021</v>
      </c>
      <c r="S307" s="148">
        <v>2024</v>
      </c>
      <c r="T307" s="148" t="s">
        <v>3484</v>
      </c>
      <c r="X307" s="256">
        <v>41744</v>
      </c>
    </row>
    <row r="308" spans="1:24">
      <c r="A308" s="174">
        <v>2</v>
      </c>
      <c r="B308" s="148" t="s">
        <v>5754</v>
      </c>
      <c r="C308" s="148" t="s">
        <v>6346</v>
      </c>
      <c r="D308" s="194">
        <v>3005963</v>
      </c>
      <c r="E308" s="210">
        <v>8</v>
      </c>
      <c r="F308" s="235" t="s">
        <v>3331</v>
      </c>
      <c r="G308" s="235" t="s">
        <v>4708</v>
      </c>
      <c r="H308" s="17">
        <v>0</v>
      </c>
      <c r="I308" s="288">
        <v>80000</v>
      </c>
      <c r="N308" s="256">
        <v>41741</v>
      </c>
      <c r="O308" s="256">
        <v>41745</v>
      </c>
      <c r="R308" s="148" t="s">
        <v>7022</v>
      </c>
      <c r="S308" s="148">
        <v>5230</v>
      </c>
      <c r="T308" s="148" t="s">
        <v>3404</v>
      </c>
      <c r="X308" s="256">
        <v>41745</v>
      </c>
    </row>
    <row r="309" spans="1:24">
      <c r="A309" s="174">
        <v>2</v>
      </c>
      <c r="B309" s="148" t="s">
        <v>5755</v>
      </c>
      <c r="C309" s="148" t="s">
        <v>6347</v>
      </c>
      <c r="D309" s="194">
        <v>12499017</v>
      </c>
      <c r="E309" s="210">
        <v>3</v>
      </c>
      <c r="F309" s="235" t="s">
        <v>3331</v>
      </c>
      <c r="G309" s="235" t="s">
        <v>3332</v>
      </c>
      <c r="H309" s="17">
        <v>0</v>
      </c>
      <c r="I309" s="288">
        <v>58000</v>
      </c>
      <c r="N309" s="256">
        <v>41741</v>
      </c>
      <c r="O309" s="256">
        <v>41744</v>
      </c>
      <c r="R309" s="148" t="s">
        <v>7023</v>
      </c>
      <c r="S309" s="148">
        <v>385</v>
      </c>
      <c r="T309" s="148" t="s">
        <v>3400</v>
      </c>
      <c r="X309" s="256">
        <v>41744</v>
      </c>
    </row>
    <row r="310" spans="1:24">
      <c r="A310" s="174">
        <v>2</v>
      </c>
      <c r="B310" s="148" t="s">
        <v>5756</v>
      </c>
      <c r="C310" s="148" t="s">
        <v>6348</v>
      </c>
      <c r="D310" s="194">
        <v>10203898</v>
      </c>
      <c r="E310" s="210">
        <v>3</v>
      </c>
      <c r="F310" s="235" t="s">
        <v>3331</v>
      </c>
      <c r="G310" s="235" t="s">
        <v>4708</v>
      </c>
      <c r="H310" s="17">
        <v>0</v>
      </c>
      <c r="I310" s="288">
        <v>58000</v>
      </c>
      <c r="N310" s="256">
        <v>41743</v>
      </c>
      <c r="O310" s="256">
        <v>41745</v>
      </c>
      <c r="R310" s="148" t="s">
        <v>7024</v>
      </c>
      <c r="S310" s="148">
        <v>7777</v>
      </c>
      <c r="T310" s="148" t="s">
        <v>3404</v>
      </c>
      <c r="X310" s="256">
        <v>41745</v>
      </c>
    </row>
    <row r="311" spans="1:24">
      <c r="A311" s="174">
        <v>2</v>
      </c>
      <c r="B311" s="148" t="s">
        <v>5757</v>
      </c>
      <c r="C311" s="148" t="s">
        <v>6349</v>
      </c>
      <c r="D311" s="194">
        <v>16786686</v>
      </c>
      <c r="E311" s="210">
        <v>7</v>
      </c>
      <c r="F311" s="235" t="s">
        <v>3331</v>
      </c>
      <c r="G311" s="235" t="s">
        <v>3332</v>
      </c>
      <c r="H311" s="17">
        <v>0</v>
      </c>
      <c r="I311" s="288">
        <v>58000</v>
      </c>
      <c r="N311" s="256">
        <v>41743</v>
      </c>
      <c r="O311" s="256">
        <v>41744</v>
      </c>
      <c r="R311" s="148" t="s">
        <v>7025</v>
      </c>
      <c r="S311" s="148">
        <v>2674</v>
      </c>
      <c r="T311" s="148" t="s">
        <v>3384</v>
      </c>
      <c r="X311" s="256">
        <v>41744</v>
      </c>
    </row>
    <row r="312" spans="1:24">
      <c r="A312" s="174">
        <v>2</v>
      </c>
      <c r="B312" s="148" t="s">
        <v>5758</v>
      </c>
      <c r="C312" s="148" t="s">
        <v>6350</v>
      </c>
      <c r="D312" s="194">
        <v>8373567</v>
      </c>
      <c r="E312" s="210">
        <v>8</v>
      </c>
      <c r="F312" s="235" t="s">
        <v>3331</v>
      </c>
      <c r="G312" s="235" t="s">
        <v>3381</v>
      </c>
      <c r="H312" s="17">
        <v>0</v>
      </c>
      <c r="I312" s="288">
        <v>80000</v>
      </c>
      <c r="N312" s="256">
        <v>41744</v>
      </c>
      <c r="O312" s="256">
        <v>41751</v>
      </c>
      <c r="R312" s="148" t="s">
        <v>7026</v>
      </c>
      <c r="S312" s="148"/>
      <c r="T312" s="148" t="s">
        <v>3579</v>
      </c>
      <c r="X312" s="256">
        <v>41751</v>
      </c>
    </row>
    <row r="313" spans="1:24">
      <c r="A313" s="174">
        <v>2</v>
      </c>
      <c r="B313" s="148" t="s">
        <v>5759</v>
      </c>
      <c r="C313" s="148" t="s">
        <v>6351</v>
      </c>
      <c r="D313" s="194">
        <v>13856842</v>
      </c>
      <c r="E313" s="210">
        <v>3</v>
      </c>
      <c r="F313" s="235" t="s">
        <v>3331</v>
      </c>
      <c r="G313" s="235" t="s">
        <v>4708</v>
      </c>
      <c r="H313" s="17">
        <v>0</v>
      </c>
      <c r="I313" s="288">
        <v>58000</v>
      </c>
      <c r="N313" s="256">
        <v>41744</v>
      </c>
      <c r="O313" s="256">
        <v>41750</v>
      </c>
      <c r="R313" s="148" t="s">
        <v>7027</v>
      </c>
      <c r="S313" s="148">
        <v>667</v>
      </c>
      <c r="T313" s="148" t="s">
        <v>3484</v>
      </c>
      <c r="X313" s="256">
        <v>41750</v>
      </c>
    </row>
    <row r="314" spans="1:24">
      <c r="A314" s="174">
        <v>2</v>
      </c>
      <c r="B314" s="148" t="s">
        <v>5760</v>
      </c>
      <c r="C314" s="148" t="s">
        <v>6352</v>
      </c>
      <c r="D314" s="194">
        <v>6063264</v>
      </c>
      <c r="E314" s="210">
        <v>2</v>
      </c>
      <c r="F314" s="235" t="s">
        <v>3331</v>
      </c>
      <c r="G314" s="235" t="s">
        <v>4708</v>
      </c>
      <c r="H314" s="17">
        <v>0</v>
      </c>
      <c r="I314" s="288">
        <v>58000</v>
      </c>
      <c r="N314" s="256">
        <v>41745</v>
      </c>
      <c r="O314" s="256">
        <v>41750</v>
      </c>
      <c r="R314" s="148" t="s">
        <v>7028</v>
      </c>
      <c r="S314" s="148">
        <v>6600</v>
      </c>
      <c r="T314" s="148" t="s">
        <v>3358</v>
      </c>
      <c r="X314" s="256">
        <v>41750</v>
      </c>
    </row>
    <row r="315" spans="1:24">
      <c r="A315" s="174">
        <v>2</v>
      </c>
      <c r="B315" s="148" t="s">
        <v>5761</v>
      </c>
      <c r="C315" s="148" t="s">
        <v>6353</v>
      </c>
      <c r="D315" s="194">
        <v>13466683</v>
      </c>
      <c r="E315" s="210">
        <v>8</v>
      </c>
      <c r="F315" s="235" t="s">
        <v>3331</v>
      </c>
      <c r="G315" s="235" t="s">
        <v>4892</v>
      </c>
      <c r="H315" s="17">
        <v>0</v>
      </c>
      <c r="I315" s="288">
        <v>58000</v>
      </c>
      <c r="N315" s="256">
        <v>41746</v>
      </c>
      <c r="O315" s="256">
        <v>41750</v>
      </c>
      <c r="R315" s="148" t="s">
        <v>7029</v>
      </c>
      <c r="S315" s="148"/>
      <c r="T315" s="148" t="s">
        <v>3579</v>
      </c>
      <c r="X315" s="256">
        <v>41750</v>
      </c>
    </row>
    <row r="316" spans="1:24">
      <c r="A316" s="174">
        <v>2</v>
      </c>
      <c r="B316" s="148" t="s">
        <v>5762</v>
      </c>
      <c r="C316" s="148" t="s">
        <v>6354</v>
      </c>
      <c r="D316" s="194">
        <v>9120322</v>
      </c>
      <c r="E316" s="210">
        <v>7</v>
      </c>
      <c r="F316" s="235" t="s">
        <v>3331</v>
      </c>
      <c r="G316" s="235" t="s">
        <v>3332</v>
      </c>
      <c r="H316" s="17">
        <v>0</v>
      </c>
      <c r="I316" s="288">
        <v>80000</v>
      </c>
      <c r="N316" s="256">
        <v>41746</v>
      </c>
      <c r="O316" s="256">
        <v>41750</v>
      </c>
      <c r="R316" s="148" t="s">
        <v>7030</v>
      </c>
      <c r="S316" s="148"/>
      <c r="T316" s="148" t="s">
        <v>3579</v>
      </c>
      <c r="X316" s="256">
        <v>41750</v>
      </c>
    </row>
    <row r="317" spans="1:24">
      <c r="A317" s="174">
        <v>2</v>
      </c>
      <c r="B317" s="148" t="s">
        <v>5763</v>
      </c>
      <c r="C317" s="148" t="s">
        <v>6355</v>
      </c>
      <c r="D317" s="194">
        <v>10308343</v>
      </c>
      <c r="E317" s="210">
        <v>5</v>
      </c>
      <c r="F317" s="235" t="s">
        <v>3331</v>
      </c>
      <c r="G317" s="235" t="s">
        <v>4708</v>
      </c>
      <c r="H317" s="17">
        <v>0</v>
      </c>
      <c r="I317" s="288">
        <v>58000</v>
      </c>
      <c r="N317" s="256">
        <v>41752</v>
      </c>
      <c r="O317" s="256">
        <v>41753</v>
      </c>
      <c r="R317" s="148" t="s">
        <v>7031</v>
      </c>
      <c r="S317" s="148">
        <v>1280</v>
      </c>
      <c r="T317" s="148" t="s">
        <v>3484</v>
      </c>
      <c r="X317" s="256">
        <v>41753</v>
      </c>
    </row>
    <row r="318" spans="1:24">
      <c r="A318" s="174">
        <v>2</v>
      </c>
      <c r="B318" s="148" t="s">
        <v>5764</v>
      </c>
      <c r="C318" s="148" t="s">
        <v>6356</v>
      </c>
      <c r="D318" s="194">
        <v>14283062</v>
      </c>
      <c r="E318" s="210">
        <v>0</v>
      </c>
      <c r="F318" s="235" t="s">
        <v>3331</v>
      </c>
      <c r="G318" s="235" t="s">
        <v>3332</v>
      </c>
      <c r="H318" s="17">
        <v>0</v>
      </c>
      <c r="I318" s="288">
        <v>80000</v>
      </c>
      <c r="N318" s="256">
        <v>41748</v>
      </c>
      <c r="O318" s="256">
        <v>41750</v>
      </c>
      <c r="R318" s="148" t="s">
        <v>7032</v>
      </c>
      <c r="S318" s="148">
        <v>69</v>
      </c>
      <c r="T318" s="148" t="s">
        <v>3579</v>
      </c>
      <c r="X318" s="256">
        <v>41750</v>
      </c>
    </row>
    <row r="319" spans="1:24">
      <c r="A319" s="174">
        <v>2</v>
      </c>
      <c r="B319" s="148" t="s">
        <v>5765</v>
      </c>
      <c r="C319" s="148" t="s">
        <v>6357</v>
      </c>
      <c r="D319" s="194">
        <v>8596859</v>
      </c>
      <c r="E319" s="210">
        <v>9</v>
      </c>
      <c r="F319" s="235" t="s">
        <v>3331</v>
      </c>
      <c r="G319" s="235" t="s">
        <v>4708</v>
      </c>
      <c r="H319" s="17">
        <v>0</v>
      </c>
      <c r="I319" s="288">
        <v>58000</v>
      </c>
      <c r="N319" s="256">
        <v>41746</v>
      </c>
      <c r="O319" s="256">
        <v>41750</v>
      </c>
      <c r="R319" s="148" t="s">
        <v>7033</v>
      </c>
      <c r="S319" s="148">
        <v>2760</v>
      </c>
      <c r="T319" s="148" t="s">
        <v>3358</v>
      </c>
      <c r="X319" s="256">
        <v>41750</v>
      </c>
    </row>
    <row r="320" spans="1:24">
      <c r="A320" s="174">
        <v>2</v>
      </c>
      <c r="B320" s="148" t="s">
        <v>5766</v>
      </c>
      <c r="C320" s="148" t="s">
        <v>6358</v>
      </c>
      <c r="D320" s="194">
        <v>12463468</v>
      </c>
      <c r="E320" s="210">
        <v>7</v>
      </c>
      <c r="F320" s="235" t="s">
        <v>3331</v>
      </c>
      <c r="G320" s="235" t="s">
        <v>3332</v>
      </c>
      <c r="H320" s="17">
        <v>0</v>
      </c>
      <c r="I320" s="288">
        <v>58000</v>
      </c>
      <c r="N320" s="256">
        <v>41750</v>
      </c>
      <c r="O320" s="256">
        <v>41751</v>
      </c>
      <c r="R320" s="148" t="s">
        <v>7034</v>
      </c>
      <c r="S320" s="148">
        <v>129</v>
      </c>
      <c r="T320" s="148" t="s">
        <v>3484</v>
      </c>
      <c r="X320" s="256">
        <v>41751</v>
      </c>
    </row>
    <row r="321" spans="1:24">
      <c r="A321" s="174">
        <v>2</v>
      </c>
      <c r="B321" s="148" t="s">
        <v>5767</v>
      </c>
      <c r="C321" s="148" t="s">
        <v>6359</v>
      </c>
      <c r="D321" s="194">
        <v>12902274</v>
      </c>
      <c r="E321" s="210">
        <v>4</v>
      </c>
      <c r="F321" s="235" t="s">
        <v>3331</v>
      </c>
      <c r="G321" s="235" t="s">
        <v>3332</v>
      </c>
      <c r="H321" s="17">
        <v>0</v>
      </c>
      <c r="I321" s="288">
        <v>58000</v>
      </c>
      <c r="N321" s="256">
        <v>41751</v>
      </c>
      <c r="O321" s="256">
        <v>41752</v>
      </c>
      <c r="R321" s="148" t="s">
        <v>7035</v>
      </c>
      <c r="S321" s="148">
        <v>7450</v>
      </c>
      <c r="T321" s="148" t="s">
        <v>3390</v>
      </c>
      <c r="X321" s="256">
        <v>41752</v>
      </c>
    </row>
    <row r="322" spans="1:24">
      <c r="A322" s="174">
        <v>2</v>
      </c>
      <c r="B322" s="148" t="s">
        <v>5768</v>
      </c>
      <c r="C322" s="148" t="s">
        <v>6360</v>
      </c>
      <c r="D322" s="194">
        <v>11818488</v>
      </c>
      <c r="E322" s="210">
        <v>2</v>
      </c>
      <c r="F322" s="235" t="s">
        <v>3331</v>
      </c>
      <c r="G322" s="235" t="s">
        <v>4708</v>
      </c>
      <c r="H322" s="17">
        <v>0</v>
      </c>
      <c r="I322" s="288">
        <v>58000</v>
      </c>
      <c r="N322" s="256">
        <v>41752</v>
      </c>
      <c r="O322" s="256">
        <v>41753</v>
      </c>
      <c r="R322" s="148" t="s">
        <v>7036</v>
      </c>
      <c r="S322" s="148">
        <v>6445</v>
      </c>
      <c r="T322" s="148" t="s">
        <v>3358</v>
      </c>
      <c r="X322" s="256">
        <v>41753</v>
      </c>
    </row>
    <row r="323" spans="1:24">
      <c r="A323" s="174">
        <v>2</v>
      </c>
      <c r="B323" s="148" t="s">
        <v>5769</v>
      </c>
      <c r="C323" s="148" t="s">
        <v>6361</v>
      </c>
      <c r="D323" s="194">
        <v>16374901</v>
      </c>
      <c r="E323" s="210">
        <v>7</v>
      </c>
      <c r="F323" s="235" t="s">
        <v>3331</v>
      </c>
      <c r="G323" s="235" t="s">
        <v>4892</v>
      </c>
      <c r="H323" s="17">
        <v>0</v>
      </c>
      <c r="I323" s="288">
        <v>58000</v>
      </c>
      <c r="N323" s="256">
        <v>41753</v>
      </c>
      <c r="O323" s="256">
        <v>41758</v>
      </c>
      <c r="R323" s="148" t="s">
        <v>7037</v>
      </c>
      <c r="S323" s="148"/>
      <c r="T323" s="148" t="s">
        <v>3579</v>
      </c>
      <c r="X323" s="256">
        <v>41758</v>
      </c>
    </row>
    <row r="324" spans="1:24">
      <c r="A324" s="174">
        <v>2</v>
      </c>
      <c r="B324" s="148" t="s">
        <v>5770</v>
      </c>
      <c r="C324" s="148" t="s">
        <v>6362</v>
      </c>
      <c r="D324" s="194">
        <v>8322037</v>
      </c>
      <c r="E324" s="210">
        <v>6</v>
      </c>
      <c r="F324" s="235" t="s">
        <v>3331</v>
      </c>
      <c r="G324" s="235" t="s">
        <v>4708</v>
      </c>
      <c r="H324" s="17">
        <v>0</v>
      </c>
      <c r="I324" s="288">
        <v>58000</v>
      </c>
      <c r="N324" s="256">
        <v>41752</v>
      </c>
      <c r="O324" s="256">
        <v>41753</v>
      </c>
      <c r="R324" s="148" t="s">
        <v>7038</v>
      </c>
      <c r="S324" s="148">
        <v>2260</v>
      </c>
      <c r="T324" s="148" t="s">
        <v>3484</v>
      </c>
      <c r="X324" s="256">
        <v>41753</v>
      </c>
    </row>
    <row r="325" spans="1:24">
      <c r="A325" s="174">
        <v>2</v>
      </c>
      <c r="B325" s="148" t="s">
        <v>5771</v>
      </c>
      <c r="C325" s="148" t="s">
        <v>6335</v>
      </c>
      <c r="D325" s="194">
        <v>76166374</v>
      </c>
      <c r="E325" s="210">
        <v>7</v>
      </c>
      <c r="F325" s="235" t="s">
        <v>3331</v>
      </c>
      <c r="G325" s="235" t="s">
        <v>4892</v>
      </c>
      <c r="H325" s="17">
        <v>0</v>
      </c>
      <c r="I325" s="288">
        <v>45000</v>
      </c>
      <c r="N325" s="256">
        <v>41753</v>
      </c>
      <c r="O325" s="256">
        <v>41754</v>
      </c>
      <c r="R325" s="148" t="s">
        <v>7039</v>
      </c>
      <c r="S325" s="148"/>
      <c r="T325" s="148" t="s">
        <v>3579</v>
      </c>
      <c r="X325" s="256">
        <v>41754</v>
      </c>
    </row>
    <row r="326" spans="1:24">
      <c r="A326" s="174">
        <v>2</v>
      </c>
      <c r="B326" s="148" t="s">
        <v>5772</v>
      </c>
      <c r="C326" s="148" t="s">
        <v>6335</v>
      </c>
      <c r="D326" s="194">
        <v>76166374</v>
      </c>
      <c r="E326" s="210">
        <v>7</v>
      </c>
      <c r="F326" s="235" t="s">
        <v>3331</v>
      </c>
      <c r="G326" s="235" t="s">
        <v>4892</v>
      </c>
      <c r="H326" s="17">
        <v>0</v>
      </c>
      <c r="I326" s="288">
        <v>45000</v>
      </c>
      <c r="N326" s="256">
        <v>41753</v>
      </c>
      <c r="O326" s="256">
        <v>41754</v>
      </c>
      <c r="R326" s="148" t="s">
        <v>7040</v>
      </c>
      <c r="S326" s="148"/>
      <c r="T326" s="148" t="s">
        <v>3579</v>
      </c>
      <c r="X326" s="256">
        <v>41754</v>
      </c>
    </row>
    <row r="327" spans="1:24">
      <c r="A327" s="174">
        <v>2</v>
      </c>
      <c r="B327" s="148" t="s">
        <v>5773</v>
      </c>
      <c r="C327" s="148" t="s">
        <v>6363</v>
      </c>
      <c r="D327" s="194">
        <v>12091079</v>
      </c>
      <c r="E327" s="210">
        <v>5</v>
      </c>
      <c r="F327" s="235" t="s">
        <v>3331</v>
      </c>
      <c r="G327" s="235" t="s">
        <v>4708</v>
      </c>
      <c r="H327" s="17">
        <v>0</v>
      </c>
      <c r="I327" s="288">
        <v>58000</v>
      </c>
      <c r="N327" s="256">
        <v>41754</v>
      </c>
      <c r="O327" s="256">
        <v>41757</v>
      </c>
      <c r="R327" s="148" t="s">
        <v>7041</v>
      </c>
      <c r="S327" s="148">
        <v>34</v>
      </c>
      <c r="T327" s="148" t="s">
        <v>3358</v>
      </c>
      <c r="X327" s="256">
        <v>41757</v>
      </c>
    </row>
    <row r="328" spans="1:24">
      <c r="A328" s="174">
        <v>2</v>
      </c>
      <c r="B328" s="148" t="s">
        <v>5774</v>
      </c>
      <c r="C328" s="148" t="s">
        <v>6364</v>
      </c>
      <c r="D328" s="194">
        <v>9897618</v>
      </c>
      <c r="E328" s="210">
        <v>3</v>
      </c>
      <c r="F328" s="235" t="s">
        <v>3331</v>
      </c>
      <c r="G328" s="235" t="s">
        <v>3381</v>
      </c>
      <c r="H328" s="17">
        <v>0</v>
      </c>
      <c r="I328" s="288">
        <v>58000</v>
      </c>
      <c r="N328" s="256">
        <v>41758</v>
      </c>
      <c r="O328" s="256">
        <v>41766</v>
      </c>
      <c r="R328" s="148" t="s">
        <v>7042</v>
      </c>
      <c r="S328" s="148"/>
      <c r="T328" s="148" t="s">
        <v>3384</v>
      </c>
      <c r="X328" s="256">
        <v>41766</v>
      </c>
    </row>
    <row r="329" spans="1:24">
      <c r="A329" s="174">
        <v>2</v>
      </c>
      <c r="B329" s="148" t="s">
        <v>5775</v>
      </c>
      <c r="C329" s="148" t="s">
        <v>6365</v>
      </c>
      <c r="D329" s="194">
        <v>9664650</v>
      </c>
      <c r="E329" s="210" t="s">
        <v>3319</v>
      </c>
      <c r="F329" s="235" t="s">
        <v>3331</v>
      </c>
      <c r="G329" s="235" t="s">
        <v>3332</v>
      </c>
      <c r="H329" s="17">
        <v>0</v>
      </c>
      <c r="I329" s="288">
        <v>80000</v>
      </c>
      <c r="N329" s="256">
        <v>41758</v>
      </c>
      <c r="O329" s="256">
        <v>41764</v>
      </c>
      <c r="R329" s="148" t="s">
        <v>7043</v>
      </c>
      <c r="S329" s="148">
        <v>66</v>
      </c>
      <c r="T329" s="148" t="s">
        <v>3579</v>
      </c>
      <c r="X329" s="256">
        <v>41764</v>
      </c>
    </row>
    <row r="330" spans="1:24">
      <c r="A330" s="174">
        <v>2</v>
      </c>
      <c r="B330" s="148" t="s">
        <v>5776</v>
      </c>
      <c r="C330" s="148" t="s">
        <v>6366</v>
      </c>
      <c r="D330" s="194">
        <v>7817405</v>
      </c>
      <c r="E330" s="210">
        <v>6</v>
      </c>
      <c r="F330" s="235" t="s">
        <v>3331</v>
      </c>
      <c r="G330" s="235" t="s">
        <v>3332</v>
      </c>
      <c r="H330" s="17">
        <v>0</v>
      </c>
      <c r="I330" s="288">
        <v>80000</v>
      </c>
      <c r="N330" s="256">
        <v>41758</v>
      </c>
      <c r="O330" s="256">
        <v>41764</v>
      </c>
      <c r="R330" s="148" t="s">
        <v>7044</v>
      </c>
      <c r="S330" s="148"/>
      <c r="T330" s="148" t="s">
        <v>3579</v>
      </c>
      <c r="X330" s="256">
        <v>41764</v>
      </c>
    </row>
    <row r="331" spans="1:24">
      <c r="A331" s="174">
        <v>2</v>
      </c>
      <c r="B331" s="148" t="s">
        <v>5777</v>
      </c>
      <c r="C331" s="148" t="s">
        <v>6367</v>
      </c>
      <c r="D331" s="194">
        <v>76122048</v>
      </c>
      <c r="E331" s="210">
        <v>9</v>
      </c>
      <c r="F331" s="235" t="s">
        <v>3331</v>
      </c>
      <c r="G331" s="235" t="s">
        <v>4892</v>
      </c>
      <c r="H331" s="17">
        <v>0</v>
      </c>
      <c r="I331" s="288">
        <v>88700</v>
      </c>
      <c r="N331" s="256">
        <v>41758</v>
      </c>
      <c r="O331" s="256">
        <v>41771</v>
      </c>
      <c r="R331" s="148" t="s">
        <v>7045</v>
      </c>
      <c r="S331" s="148"/>
      <c r="T331" s="148" t="s">
        <v>3384</v>
      </c>
      <c r="X331" s="256">
        <v>41771</v>
      </c>
    </row>
    <row r="332" spans="1:24">
      <c r="A332" s="174">
        <v>2</v>
      </c>
      <c r="B332" s="148" t="s">
        <v>5778</v>
      </c>
      <c r="C332" s="148" t="s">
        <v>6368</v>
      </c>
      <c r="D332" s="194">
        <v>8819248</v>
      </c>
      <c r="E332" s="210">
        <v>6</v>
      </c>
      <c r="F332" s="235" t="s">
        <v>3331</v>
      </c>
      <c r="G332" s="235" t="s">
        <v>4708</v>
      </c>
      <c r="H332" s="17">
        <v>0</v>
      </c>
      <c r="I332" s="288">
        <v>58000</v>
      </c>
      <c r="N332" s="256">
        <v>41757</v>
      </c>
      <c r="O332" s="256">
        <v>41758</v>
      </c>
      <c r="R332" s="148" t="s">
        <v>7046</v>
      </c>
      <c r="S332" s="148">
        <v>1324</v>
      </c>
      <c r="T332" s="148" t="s">
        <v>3334</v>
      </c>
      <c r="X332" s="256">
        <v>41758</v>
      </c>
    </row>
    <row r="333" spans="1:24">
      <c r="A333" s="174">
        <v>2</v>
      </c>
      <c r="B333" s="148" t="s">
        <v>5779</v>
      </c>
      <c r="C333" s="148" t="s">
        <v>6369</v>
      </c>
      <c r="D333" s="194">
        <v>8863504</v>
      </c>
      <c r="E333" s="210">
        <v>3</v>
      </c>
      <c r="F333" s="235" t="s">
        <v>3331</v>
      </c>
      <c r="G333" s="235" t="s">
        <v>3332</v>
      </c>
      <c r="H333" s="17">
        <v>0</v>
      </c>
      <c r="I333" s="288">
        <v>58000</v>
      </c>
      <c r="N333" s="256">
        <v>41758</v>
      </c>
      <c r="O333" s="256">
        <v>41759</v>
      </c>
      <c r="R333" s="148" t="s">
        <v>7047</v>
      </c>
      <c r="S333" s="148"/>
      <c r="T333" s="148" t="s">
        <v>3579</v>
      </c>
      <c r="X333" s="256">
        <v>41758</v>
      </c>
    </row>
    <row r="334" spans="1:24">
      <c r="A334" s="174">
        <v>2</v>
      </c>
      <c r="B334" s="148" t="s">
        <v>5780</v>
      </c>
      <c r="C334" s="148" t="s">
        <v>6359</v>
      </c>
      <c r="D334" s="194">
        <v>12902274</v>
      </c>
      <c r="E334" s="210">
        <v>4</v>
      </c>
      <c r="F334" s="235" t="s">
        <v>3331</v>
      </c>
      <c r="G334" s="235" t="s">
        <v>3332</v>
      </c>
      <c r="H334" s="17">
        <v>0</v>
      </c>
      <c r="I334" s="288">
        <v>58000</v>
      </c>
      <c r="N334" s="256">
        <v>41759</v>
      </c>
      <c r="O334" s="256">
        <v>41764</v>
      </c>
      <c r="R334" s="148" t="s">
        <v>7048</v>
      </c>
      <c r="S334" s="148">
        <v>3507</v>
      </c>
      <c r="T334" s="148" t="s">
        <v>3390</v>
      </c>
      <c r="X334" s="256">
        <v>41764</v>
      </c>
    </row>
    <row r="335" spans="1:24">
      <c r="A335" s="174">
        <v>2</v>
      </c>
      <c r="B335" s="148" t="s">
        <v>5781</v>
      </c>
      <c r="C335" s="148" t="s">
        <v>6359</v>
      </c>
      <c r="D335" s="194">
        <v>12902274</v>
      </c>
      <c r="E335" s="210">
        <v>4</v>
      </c>
      <c r="F335" s="235" t="s">
        <v>3331</v>
      </c>
      <c r="G335" s="235" t="s">
        <v>3332</v>
      </c>
      <c r="H335" s="17">
        <v>0</v>
      </c>
      <c r="I335" s="288">
        <v>58000</v>
      </c>
      <c r="N335" s="256">
        <v>41759</v>
      </c>
      <c r="O335" s="256">
        <v>41764</v>
      </c>
      <c r="R335" s="148" t="s">
        <v>7049</v>
      </c>
      <c r="S335" s="148">
        <v>7970</v>
      </c>
      <c r="T335" s="148" t="s">
        <v>3390</v>
      </c>
      <c r="X335" s="256">
        <v>41764</v>
      </c>
    </row>
    <row r="336" spans="1:24">
      <c r="A336" s="174">
        <v>2</v>
      </c>
      <c r="B336" s="148" t="s">
        <v>5782</v>
      </c>
      <c r="C336" s="148" t="s">
        <v>6370</v>
      </c>
      <c r="D336" s="194">
        <v>15313254</v>
      </c>
      <c r="E336" s="210">
        <v>2</v>
      </c>
      <c r="F336" s="235" t="s">
        <v>3331</v>
      </c>
      <c r="G336" s="235" t="s">
        <v>4892</v>
      </c>
      <c r="H336" s="17">
        <v>0</v>
      </c>
      <c r="I336" s="288">
        <v>58000</v>
      </c>
      <c r="N336" s="256">
        <v>41766</v>
      </c>
      <c r="O336" s="256">
        <v>41771</v>
      </c>
      <c r="R336" s="148" t="s">
        <v>7050</v>
      </c>
      <c r="S336" s="148"/>
      <c r="T336" s="148" t="s">
        <v>3579</v>
      </c>
      <c r="X336" s="256">
        <v>41771</v>
      </c>
    </row>
    <row r="337" spans="1:24">
      <c r="A337" s="174">
        <v>2</v>
      </c>
      <c r="B337" s="148" t="s">
        <v>5783</v>
      </c>
      <c r="C337" s="148" t="s">
        <v>6371</v>
      </c>
      <c r="D337" s="194">
        <v>15959055</v>
      </c>
      <c r="E337" s="210">
        <v>0</v>
      </c>
      <c r="F337" s="235" t="s">
        <v>3331</v>
      </c>
      <c r="G337" s="235" t="s">
        <v>4708</v>
      </c>
      <c r="H337" s="17">
        <v>0</v>
      </c>
      <c r="I337" s="288">
        <v>58000</v>
      </c>
      <c r="N337" s="256">
        <v>41764</v>
      </c>
      <c r="O337" s="256">
        <v>41764</v>
      </c>
      <c r="R337" s="148" t="s">
        <v>7051</v>
      </c>
      <c r="S337" s="148">
        <v>4643</v>
      </c>
      <c r="T337" s="148" t="s">
        <v>3358</v>
      </c>
      <c r="X337" s="256">
        <v>41764</v>
      </c>
    </row>
    <row r="338" spans="1:24">
      <c r="A338" s="174">
        <v>2</v>
      </c>
      <c r="B338" s="148" t="s">
        <v>5784</v>
      </c>
      <c r="C338" s="148" t="s">
        <v>6372</v>
      </c>
      <c r="D338" s="194">
        <v>7938420</v>
      </c>
      <c r="E338" s="210">
        <v>8</v>
      </c>
      <c r="F338" s="235" t="s">
        <v>3331</v>
      </c>
      <c r="G338" s="235" t="s">
        <v>3332</v>
      </c>
      <c r="H338" s="17">
        <v>0</v>
      </c>
      <c r="I338" s="288">
        <v>58000</v>
      </c>
      <c r="N338" s="256">
        <v>41764</v>
      </c>
      <c r="O338" s="256">
        <v>41765</v>
      </c>
      <c r="R338" s="148" t="s">
        <v>4367</v>
      </c>
      <c r="S338" s="148">
        <v>3271</v>
      </c>
      <c r="T338" s="148" t="s">
        <v>3863</v>
      </c>
      <c r="X338" s="256">
        <v>41765</v>
      </c>
    </row>
    <row r="339" spans="1:24">
      <c r="A339" s="174">
        <v>2</v>
      </c>
      <c r="B339" s="148" t="s">
        <v>5785</v>
      </c>
      <c r="C339" s="148" t="s">
        <v>6373</v>
      </c>
      <c r="D339" s="194">
        <v>16921161</v>
      </c>
      <c r="E339" s="210">
        <v>2</v>
      </c>
      <c r="F339" s="235" t="s">
        <v>3331</v>
      </c>
      <c r="G339" s="235" t="s">
        <v>3332</v>
      </c>
      <c r="H339" s="17">
        <v>0</v>
      </c>
      <c r="I339" s="288">
        <v>58000</v>
      </c>
      <c r="N339" s="256">
        <v>41765</v>
      </c>
      <c r="O339" s="256">
        <v>41771</v>
      </c>
      <c r="R339" s="148" t="s">
        <v>7052</v>
      </c>
      <c r="S339" s="148">
        <v>1576</v>
      </c>
      <c r="T339" s="148" t="s">
        <v>3363</v>
      </c>
      <c r="X339" s="256">
        <v>41771</v>
      </c>
    </row>
    <row r="340" spans="1:24">
      <c r="A340" s="174">
        <v>2</v>
      </c>
      <c r="B340" s="148" t="s">
        <v>5786</v>
      </c>
      <c r="C340" s="148" t="s">
        <v>6374</v>
      </c>
      <c r="D340" s="194">
        <v>17463101</v>
      </c>
      <c r="E340" s="210">
        <v>8</v>
      </c>
      <c r="F340" s="235" t="s">
        <v>3331</v>
      </c>
      <c r="G340" s="235" t="s">
        <v>4708</v>
      </c>
      <c r="H340" s="17">
        <v>0</v>
      </c>
      <c r="I340" s="288">
        <v>58000</v>
      </c>
      <c r="N340" s="256">
        <v>41765</v>
      </c>
      <c r="O340" s="256">
        <v>41771</v>
      </c>
      <c r="R340" s="148" t="s">
        <v>7053</v>
      </c>
      <c r="S340" s="148">
        <v>1164</v>
      </c>
      <c r="T340" s="148" t="s">
        <v>3461</v>
      </c>
      <c r="X340" s="256">
        <v>41771</v>
      </c>
    </row>
    <row r="341" spans="1:24">
      <c r="A341" s="174">
        <v>2</v>
      </c>
      <c r="B341" s="148" t="s">
        <v>5787</v>
      </c>
      <c r="C341" s="148" t="s">
        <v>6375</v>
      </c>
      <c r="D341" s="194">
        <v>15829946</v>
      </c>
      <c r="E341" s="210">
        <v>1</v>
      </c>
      <c r="F341" s="235" t="s">
        <v>3331</v>
      </c>
      <c r="G341" s="235" t="s">
        <v>4708</v>
      </c>
      <c r="H341" s="17">
        <v>0</v>
      </c>
      <c r="I341" s="288">
        <v>58000</v>
      </c>
      <c r="N341" s="256">
        <v>41766</v>
      </c>
      <c r="O341" s="256">
        <v>41771</v>
      </c>
      <c r="R341" s="148" t="s">
        <v>7054</v>
      </c>
      <c r="S341" s="148">
        <v>2909</v>
      </c>
      <c r="T341" s="148" t="s">
        <v>3461</v>
      </c>
      <c r="X341" s="256">
        <v>41771</v>
      </c>
    </row>
    <row r="342" spans="1:24">
      <c r="A342" s="174">
        <v>2</v>
      </c>
      <c r="B342" s="148" t="s">
        <v>5788</v>
      </c>
      <c r="C342" s="148" t="s">
        <v>6376</v>
      </c>
      <c r="D342" s="194">
        <v>15636407</v>
      </c>
      <c r="E342" s="210" t="s">
        <v>3319</v>
      </c>
      <c r="F342" s="235" t="s">
        <v>3331</v>
      </c>
      <c r="G342" s="235" t="s">
        <v>3332</v>
      </c>
      <c r="H342" s="17">
        <v>0</v>
      </c>
      <c r="I342" s="288">
        <v>58000</v>
      </c>
      <c r="N342" s="256">
        <v>41769</v>
      </c>
      <c r="O342" s="256">
        <v>41772</v>
      </c>
      <c r="R342" s="148" t="s">
        <v>5166</v>
      </c>
      <c r="S342" s="148">
        <v>2642</v>
      </c>
      <c r="T342" s="148" t="s">
        <v>3365</v>
      </c>
      <c r="X342" s="256">
        <v>41772</v>
      </c>
    </row>
    <row r="343" spans="1:24">
      <c r="A343" s="174">
        <v>2</v>
      </c>
      <c r="B343" s="148" t="s">
        <v>5789</v>
      </c>
      <c r="C343" s="148" t="s">
        <v>6377</v>
      </c>
      <c r="D343" s="194">
        <v>12972682</v>
      </c>
      <c r="E343" s="210">
        <v>2</v>
      </c>
      <c r="F343" s="235" t="s">
        <v>3331</v>
      </c>
      <c r="G343" s="235" t="s">
        <v>4708</v>
      </c>
      <c r="H343" s="17">
        <v>0</v>
      </c>
      <c r="I343" s="288">
        <v>58000</v>
      </c>
      <c r="N343" s="256">
        <v>41768</v>
      </c>
      <c r="O343" s="256">
        <v>41771</v>
      </c>
      <c r="R343" s="148" t="s">
        <v>7055</v>
      </c>
      <c r="S343" s="148">
        <v>2076</v>
      </c>
      <c r="T343" s="148" t="s">
        <v>3334</v>
      </c>
      <c r="X343" s="256">
        <v>41771</v>
      </c>
    </row>
    <row r="344" spans="1:24">
      <c r="A344" s="174">
        <v>2</v>
      </c>
      <c r="B344" s="148" t="s">
        <v>5790</v>
      </c>
      <c r="C344" s="148" t="s">
        <v>6378</v>
      </c>
      <c r="D344" s="194">
        <v>10698030</v>
      </c>
      <c r="E344" s="210">
        <v>6</v>
      </c>
      <c r="F344" s="235" t="s">
        <v>3331</v>
      </c>
      <c r="G344" s="235" t="s">
        <v>4708</v>
      </c>
      <c r="H344" s="17">
        <v>0</v>
      </c>
      <c r="I344" s="288">
        <v>58000</v>
      </c>
      <c r="N344" s="256">
        <v>41772</v>
      </c>
      <c r="O344" s="256">
        <v>41773</v>
      </c>
      <c r="R344" s="148" t="s">
        <v>7056</v>
      </c>
      <c r="S344" s="148">
        <v>880</v>
      </c>
      <c r="T344" s="148" t="s">
        <v>3484</v>
      </c>
      <c r="X344" s="256">
        <v>41773</v>
      </c>
    </row>
    <row r="345" spans="1:24">
      <c r="A345" s="174">
        <v>2</v>
      </c>
      <c r="B345" s="148" t="s">
        <v>5791</v>
      </c>
      <c r="C345" s="148" t="s">
        <v>6379</v>
      </c>
      <c r="D345" s="194">
        <v>13509681</v>
      </c>
      <c r="E345" s="210">
        <v>4</v>
      </c>
      <c r="F345" s="235" t="s">
        <v>3331</v>
      </c>
      <c r="G345" s="235" t="s">
        <v>4708</v>
      </c>
      <c r="H345" s="17">
        <v>0</v>
      </c>
      <c r="I345" s="288">
        <v>58000</v>
      </c>
      <c r="N345" s="256">
        <v>41769</v>
      </c>
      <c r="O345" s="256">
        <v>41771</v>
      </c>
      <c r="R345" s="148" t="s">
        <v>7057</v>
      </c>
      <c r="S345" s="148">
        <v>3122</v>
      </c>
      <c r="T345" s="148" t="s">
        <v>3396</v>
      </c>
      <c r="X345" s="256">
        <v>41771</v>
      </c>
    </row>
    <row r="346" spans="1:24">
      <c r="A346" s="174">
        <v>2</v>
      </c>
      <c r="B346" s="148" t="s">
        <v>5792</v>
      </c>
      <c r="C346" s="148" t="s">
        <v>6074</v>
      </c>
      <c r="D346" s="194">
        <v>13680245</v>
      </c>
      <c r="E346" s="210">
        <v>3</v>
      </c>
      <c r="F346" s="235" t="s">
        <v>3331</v>
      </c>
      <c r="G346" s="235" t="s">
        <v>3332</v>
      </c>
      <c r="H346" s="17">
        <v>0</v>
      </c>
      <c r="I346" s="288">
        <v>58000</v>
      </c>
      <c r="N346" s="256">
        <v>41773</v>
      </c>
      <c r="O346" s="256">
        <v>41774</v>
      </c>
      <c r="R346" s="148" t="s">
        <v>7058</v>
      </c>
      <c r="S346" s="148">
        <v>103</v>
      </c>
      <c r="T346" s="148" t="s">
        <v>3579</v>
      </c>
      <c r="X346" s="256">
        <v>41774</v>
      </c>
    </row>
    <row r="347" spans="1:24">
      <c r="A347" s="174">
        <v>2</v>
      </c>
      <c r="B347" s="148" t="s">
        <v>5793</v>
      </c>
      <c r="C347" s="148" t="s">
        <v>6380</v>
      </c>
      <c r="D347" s="194">
        <v>13923813</v>
      </c>
      <c r="E347" s="210">
        <v>3</v>
      </c>
      <c r="F347" s="235" t="s">
        <v>3331</v>
      </c>
      <c r="G347" s="235" t="s">
        <v>4708</v>
      </c>
      <c r="H347" s="17">
        <v>0</v>
      </c>
      <c r="I347" s="288">
        <v>58000</v>
      </c>
      <c r="N347" s="256">
        <v>41774</v>
      </c>
      <c r="O347" s="256">
        <v>41774</v>
      </c>
      <c r="R347" s="148" t="s">
        <v>7059</v>
      </c>
      <c r="S347" s="148">
        <v>34</v>
      </c>
      <c r="T347" s="148" t="s">
        <v>3358</v>
      </c>
      <c r="X347" s="256">
        <v>41774</v>
      </c>
    </row>
    <row r="348" spans="1:24">
      <c r="A348" s="174">
        <v>2</v>
      </c>
      <c r="B348" s="148" t="s">
        <v>5794</v>
      </c>
      <c r="C348" s="148" t="s">
        <v>6381</v>
      </c>
      <c r="D348" s="194">
        <v>8492875</v>
      </c>
      <c r="E348" s="210">
        <v>5</v>
      </c>
      <c r="F348" s="235" t="s">
        <v>3331</v>
      </c>
      <c r="G348" s="235" t="s">
        <v>4708</v>
      </c>
      <c r="H348" s="17">
        <v>0</v>
      </c>
      <c r="I348" s="288">
        <v>58000</v>
      </c>
      <c r="N348" s="256">
        <v>41777</v>
      </c>
      <c r="O348" s="256">
        <v>41778</v>
      </c>
      <c r="R348" s="148" t="s">
        <v>7060</v>
      </c>
      <c r="S348" s="148">
        <v>1491</v>
      </c>
      <c r="T348" s="148" t="s">
        <v>3334</v>
      </c>
      <c r="X348" s="256">
        <v>41778</v>
      </c>
    </row>
    <row r="349" spans="1:24">
      <c r="A349" s="174">
        <v>2</v>
      </c>
      <c r="B349" s="148" t="s">
        <v>5795</v>
      </c>
      <c r="C349" s="148" t="s">
        <v>6066</v>
      </c>
      <c r="D349" s="194">
        <v>13829026</v>
      </c>
      <c r="E349" s="210">
        <v>3</v>
      </c>
      <c r="F349" s="235" t="s">
        <v>3331</v>
      </c>
      <c r="G349" s="235" t="s">
        <v>4892</v>
      </c>
      <c r="H349" s="17">
        <v>0</v>
      </c>
      <c r="I349" s="288">
        <v>58000</v>
      </c>
      <c r="N349" s="256">
        <v>41777</v>
      </c>
      <c r="O349" s="256">
        <v>41778</v>
      </c>
      <c r="R349" s="148" t="s">
        <v>6733</v>
      </c>
      <c r="S349" s="148">
        <v>8445</v>
      </c>
      <c r="T349" s="148" t="s">
        <v>3348</v>
      </c>
      <c r="X349" s="256">
        <v>41778</v>
      </c>
    </row>
    <row r="350" spans="1:24">
      <c r="A350" s="174">
        <v>2</v>
      </c>
      <c r="B350" s="148" t="s">
        <v>5796</v>
      </c>
      <c r="C350" s="148" t="s">
        <v>6382</v>
      </c>
      <c r="D350" s="194">
        <v>13528338</v>
      </c>
      <c r="E350" s="210" t="s">
        <v>3319</v>
      </c>
      <c r="F350" s="235" t="s">
        <v>3331</v>
      </c>
      <c r="G350" s="235" t="s">
        <v>4708</v>
      </c>
      <c r="H350" s="17">
        <v>0</v>
      </c>
      <c r="I350" s="288">
        <v>58000</v>
      </c>
      <c r="N350" s="256">
        <v>41778</v>
      </c>
      <c r="O350" s="256">
        <v>41778</v>
      </c>
      <c r="R350" s="148" t="s">
        <v>7061</v>
      </c>
      <c r="S350" s="148">
        <v>5555</v>
      </c>
      <c r="T350" s="148" t="s">
        <v>3340</v>
      </c>
      <c r="X350" s="256">
        <v>41778</v>
      </c>
    </row>
    <row r="351" spans="1:24">
      <c r="A351" s="174">
        <v>2</v>
      </c>
      <c r="B351" s="148" t="s">
        <v>5797</v>
      </c>
      <c r="C351" s="148" t="s">
        <v>6383</v>
      </c>
      <c r="D351" s="194">
        <v>10371613</v>
      </c>
      <c r="E351" s="210">
        <v>6</v>
      </c>
      <c r="F351" s="235" t="s">
        <v>3331</v>
      </c>
      <c r="G351" s="235" t="s">
        <v>3332</v>
      </c>
      <c r="H351" s="17">
        <v>0</v>
      </c>
      <c r="I351" s="288">
        <v>58000</v>
      </c>
      <c r="N351" s="256">
        <v>41779</v>
      </c>
      <c r="O351" s="256">
        <v>41779</v>
      </c>
      <c r="R351" s="148" t="s">
        <v>7062</v>
      </c>
      <c r="S351" s="148">
        <v>54</v>
      </c>
      <c r="T351" s="148" t="s">
        <v>3579</v>
      </c>
      <c r="X351" s="256">
        <v>41779</v>
      </c>
    </row>
    <row r="352" spans="1:24">
      <c r="A352" s="174">
        <v>2</v>
      </c>
      <c r="B352" s="148" t="s">
        <v>5798</v>
      </c>
      <c r="C352" s="148" t="s">
        <v>6384</v>
      </c>
      <c r="D352" s="194">
        <v>12108473</v>
      </c>
      <c r="E352" s="210">
        <v>2</v>
      </c>
      <c r="F352" s="235" t="s">
        <v>3331</v>
      </c>
      <c r="G352" s="235" t="s">
        <v>4708</v>
      </c>
      <c r="H352" s="17">
        <v>0</v>
      </c>
      <c r="I352" s="288">
        <v>58000</v>
      </c>
      <c r="N352" s="256">
        <v>41781</v>
      </c>
      <c r="O352" s="256">
        <v>41785</v>
      </c>
      <c r="R352" s="148" t="s">
        <v>7063</v>
      </c>
      <c r="S352" s="148">
        <v>1861</v>
      </c>
      <c r="T352" s="148" t="s">
        <v>3358</v>
      </c>
      <c r="X352" s="256">
        <v>41785</v>
      </c>
    </row>
    <row r="353" spans="1:24">
      <c r="A353" s="174">
        <v>2</v>
      </c>
      <c r="B353" s="148" t="s">
        <v>5799</v>
      </c>
      <c r="C353" s="148" t="s">
        <v>6385</v>
      </c>
      <c r="D353" s="194">
        <v>15375548</v>
      </c>
      <c r="E353" s="210">
        <v>5</v>
      </c>
      <c r="F353" s="235" t="s">
        <v>3331</v>
      </c>
      <c r="G353" s="235" t="s">
        <v>3332</v>
      </c>
      <c r="H353" s="17">
        <v>0</v>
      </c>
      <c r="I353" s="288">
        <v>58000</v>
      </c>
      <c r="N353" s="256">
        <v>41781</v>
      </c>
      <c r="O353" s="256">
        <v>41785</v>
      </c>
      <c r="R353" s="148" t="s">
        <v>7064</v>
      </c>
      <c r="S353" s="148">
        <v>9100</v>
      </c>
      <c r="T353" s="148" t="s">
        <v>3358</v>
      </c>
      <c r="X353" s="256">
        <v>41785</v>
      </c>
    </row>
    <row r="354" spans="1:24">
      <c r="A354" s="174">
        <v>2</v>
      </c>
      <c r="B354" s="148" t="s">
        <v>5800</v>
      </c>
      <c r="C354" s="148" t="s">
        <v>6386</v>
      </c>
      <c r="D354" s="194">
        <v>11532725</v>
      </c>
      <c r="E354" s="210">
        <v>9</v>
      </c>
      <c r="F354" s="235" t="s">
        <v>3331</v>
      </c>
      <c r="G354" s="235" t="s">
        <v>4708</v>
      </c>
      <c r="H354" s="17">
        <v>0</v>
      </c>
      <c r="I354" s="288">
        <v>58000</v>
      </c>
      <c r="N354" s="256">
        <v>41781</v>
      </c>
      <c r="O354" s="256">
        <v>41785</v>
      </c>
      <c r="R354" s="148" t="s">
        <v>7065</v>
      </c>
      <c r="S354" s="148">
        <v>2700</v>
      </c>
      <c r="T354" s="148" t="s">
        <v>3391</v>
      </c>
      <c r="X354" s="256">
        <v>41785</v>
      </c>
    </row>
    <row r="355" spans="1:24">
      <c r="A355" s="174">
        <v>2</v>
      </c>
      <c r="B355" s="148" t="s">
        <v>5801</v>
      </c>
      <c r="C355" s="148" t="s">
        <v>6387</v>
      </c>
      <c r="D355" s="194">
        <v>6972618</v>
      </c>
      <c r="E355" s="210">
        <v>6</v>
      </c>
      <c r="F355" s="235" t="s">
        <v>3331</v>
      </c>
      <c r="G355" s="235" t="s">
        <v>4708</v>
      </c>
      <c r="H355" s="17">
        <v>0</v>
      </c>
      <c r="I355" s="288">
        <v>58000</v>
      </c>
      <c r="N355" s="256">
        <v>41787</v>
      </c>
      <c r="O355" s="256">
        <v>41788</v>
      </c>
      <c r="R355" s="148" t="s">
        <v>7066</v>
      </c>
      <c r="S355" s="148">
        <v>2847</v>
      </c>
      <c r="T355" s="148" t="s">
        <v>3484</v>
      </c>
      <c r="X355" s="256">
        <v>41788</v>
      </c>
    </row>
    <row r="356" spans="1:24">
      <c r="A356" s="174">
        <v>2</v>
      </c>
      <c r="B356" s="148" t="s">
        <v>5802</v>
      </c>
      <c r="C356" s="148" t="s">
        <v>6388</v>
      </c>
      <c r="D356" s="194">
        <v>10213217</v>
      </c>
      <c r="E356" s="210">
        <v>3</v>
      </c>
      <c r="F356" s="235" t="s">
        <v>3331</v>
      </c>
      <c r="G356" s="235" t="s">
        <v>3332</v>
      </c>
      <c r="H356" s="17">
        <v>0</v>
      </c>
      <c r="I356" s="288">
        <v>58000</v>
      </c>
      <c r="N356" s="256">
        <v>41787</v>
      </c>
      <c r="O356" s="256">
        <v>41789</v>
      </c>
      <c r="R356" s="148" t="s">
        <v>7067</v>
      </c>
      <c r="S356" s="148">
        <v>9294</v>
      </c>
      <c r="T356" s="148" t="s">
        <v>3358</v>
      </c>
      <c r="X356" s="256">
        <v>41789</v>
      </c>
    </row>
    <row r="357" spans="1:24">
      <c r="A357" s="174">
        <v>2</v>
      </c>
      <c r="B357" s="148" t="s">
        <v>5803</v>
      </c>
      <c r="C357" s="148" t="s">
        <v>6389</v>
      </c>
      <c r="D357" s="194">
        <v>9998454</v>
      </c>
      <c r="E357" s="210">
        <v>6</v>
      </c>
      <c r="F357" s="235" t="s">
        <v>3331</v>
      </c>
      <c r="G357" s="235" t="s">
        <v>7432</v>
      </c>
      <c r="H357" s="17">
        <v>0</v>
      </c>
      <c r="I357" s="288">
        <v>98445</v>
      </c>
      <c r="N357" s="256">
        <v>41787</v>
      </c>
      <c r="O357" s="256">
        <v>41789</v>
      </c>
      <c r="R357" s="148" t="s">
        <v>7068</v>
      </c>
      <c r="S357" s="148">
        <v>69</v>
      </c>
      <c r="T357" s="148" t="s">
        <v>3636</v>
      </c>
      <c r="X357" s="256">
        <v>41789</v>
      </c>
    </row>
    <row r="358" spans="1:24">
      <c r="A358" s="174">
        <v>2</v>
      </c>
      <c r="B358" s="148" t="s">
        <v>5641</v>
      </c>
      <c r="C358" s="148" t="s">
        <v>6390</v>
      </c>
      <c r="D358" s="194">
        <v>8081933</v>
      </c>
      <c r="E358" s="210">
        <v>1</v>
      </c>
      <c r="F358" s="235" t="s">
        <v>3331</v>
      </c>
      <c r="G358" s="235" t="s">
        <v>4708</v>
      </c>
      <c r="H358" s="17">
        <v>0</v>
      </c>
      <c r="I358" s="288">
        <v>58000</v>
      </c>
      <c r="N358" s="256">
        <v>41792</v>
      </c>
      <c r="O358" s="256">
        <v>41795</v>
      </c>
      <c r="R358" s="148" t="s">
        <v>7069</v>
      </c>
      <c r="S358" s="148">
        <v>2099</v>
      </c>
      <c r="T358" s="148" t="s">
        <v>3484</v>
      </c>
      <c r="X358" s="256">
        <v>41799</v>
      </c>
    </row>
    <row r="359" spans="1:24">
      <c r="A359" s="174">
        <v>2</v>
      </c>
      <c r="B359" s="148" t="s">
        <v>5642</v>
      </c>
      <c r="C359" s="148" t="s">
        <v>6391</v>
      </c>
      <c r="D359" s="194">
        <v>78826180</v>
      </c>
      <c r="E359" s="210">
        <v>2</v>
      </c>
      <c r="F359" s="235" t="s">
        <v>3331</v>
      </c>
      <c r="G359" s="235" t="s">
        <v>3332</v>
      </c>
      <c r="H359" s="17">
        <v>0</v>
      </c>
      <c r="I359" s="288">
        <v>105000</v>
      </c>
      <c r="N359" s="256">
        <v>41792</v>
      </c>
      <c r="O359" s="256">
        <v>41795</v>
      </c>
      <c r="R359" s="148" t="s">
        <v>7070</v>
      </c>
      <c r="S359" s="148">
        <v>13685</v>
      </c>
      <c r="T359" s="148" t="s">
        <v>3358</v>
      </c>
      <c r="X359" s="256">
        <v>41799</v>
      </c>
    </row>
    <row r="360" spans="1:24">
      <c r="A360" s="174">
        <v>2</v>
      </c>
      <c r="B360" s="148" t="s">
        <v>5643</v>
      </c>
      <c r="C360" s="148" t="s">
        <v>6392</v>
      </c>
      <c r="D360" s="194">
        <v>76072808</v>
      </c>
      <c r="E360" s="210" t="s">
        <v>3319</v>
      </c>
      <c r="F360" s="235" t="s">
        <v>3331</v>
      </c>
      <c r="G360" s="235" t="s">
        <v>3614</v>
      </c>
      <c r="H360" s="17">
        <v>0</v>
      </c>
      <c r="I360" s="288">
        <v>58000</v>
      </c>
      <c r="N360" s="256">
        <v>41792</v>
      </c>
      <c r="O360" s="256">
        <v>41795</v>
      </c>
      <c r="R360" s="148" t="s">
        <v>7071</v>
      </c>
      <c r="S360" s="148">
        <v>3250</v>
      </c>
      <c r="T360" s="148" t="s">
        <v>3576</v>
      </c>
      <c r="X360" s="256">
        <v>41799</v>
      </c>
    </row>
    <row r="361" spans="1:24">
      <c r="A361" s="174">
        <v>2</v>
      </c>
      <c r="B361" s="148" t="s">
        <v>5644</v>
      </c>
      <c r="C361" s="148" t="s">
        <v>6393</v>
      </c>
      <c r="D361" s="194">
        <v>13667436</v>
      </c>
      <c r="E361" s="210">
        <v>6</v>
      </c>
      <c r="F361" s="235" t="s">
        <v>3331</v>
      </c>
      <c r="G361" s="235" t="s">
        <v>4708</v>
      </c>
      <c r="H361" s="17">
        <v>0</v>
      </c>
      <c r="I361" s="288">
        <v>58000</v>
      </c>
      <c r="N361" s="256">
        <v>41792</v>
      </c>
      <c r="O361" s="256">
        <v>41793</v>
      </c>
      <c r="R361" s="148" t="s">
        <v>7072</v>
      </c>
      <c r="S361" s="148">
        <v>800</v>
      </c>
      <c r="T361" s="148" t="s">
        <v>3484</v>
      </c>
      <c r="X361" s="256">
        <v>41795</v>
      </c>
    </row>
    <row r="362" spans="1:24">
      <c r="A362" s="174">
        <v>2</v>
      </c>
      <c r="B362" s="148" t="s">
        <v>5645</v>
      </c>
      <c r="C362" s="148" t="s">
        <v>6394</v>
      </c>
      <c r="D362" s="194">
        <v>7777242</v>
      </c>
      <c r="E362" s="210">
        <v>1</v>
      </c>
      <c r="F362" s="235" t="s">
        <v>3331</v>
      </c>
      <c r="G362" s="235" t="s">
        <v>4708</v>
      </c>
      <c r="H362" s="17">
        <v>0</v>
      </c>
      <c r="I362" s="288">
        <v>58000</v>
      </c>
      <c r="N362" s="256">
        <v>41792</v>
      </c>
      <c r="O362" s="256">
        <v>41795</v>
      </c>
      <c r="R362" s="148" t="s">
        <v>7073</v>
      </c>
      <c r="S362" s="148">
        <v>457</v>
      </c>
      <c r="T362" s="148" t="s">
        <v>3358</v>
      </c>
      <c r="X362" s="256">
        <v>41799</v>
      </c>
    </row>
    <row r="363" spans="1:24">
      <c r="A363" s="174">
        <v>2</v>
      </c>
      <c r="B363" s="148" t="s">
        <v>5804</v>
      </c>
      <c r="C363" s="148" t="s">
        <v>6131</v>
      </c>
      <c r="D363" s="194">
        <v>10549772</v>
      </c>
      <c r="E363" s="210">
        <v>5</v>
      </c>
      <c r="F363" s="235" t="s">
        <v>3331</v>
      </c>
      <c r="G363" s="235" t="s">
        <v>4708</v>
      </c>
      <c r="H363" s="17">
        <v>0</v>
      </c>
      <c r="I363" s="288">
        <v>40000</v>
      </c>
      <c r="N363" s="256">
        <v>41797</v>
      </c>
      <c r="O363" s="256">
        <v>41799</v>
      </c>
      <c r="R363" s="148" t="s">
        <v>6801</v>
      </c>
      <c r="S363" s="148">
        <v>650</v>
      </c>
      <c r="T363" s="148" t="s">
        <v>3334</v>
      </c>
      <c r="X363" s="256">
        <v>41799</v>
      </c>
    </row>
    <row r="364" spans="1:24">
      <c r="A364" s="174">
        <v>2</v>
      </c>
      <c r="B364" s="148" t="s">
        <v>5805</v>
      </c>
      <c r="C364" s="148" t="s">
        <v>6395</v>
      </c>
      <c r="D364" s="194">
        <v>13456727</v>
      </c>
      <c r="E364" s="210">
        <v>9</v>
      </c>
      <c r="F364" s="235" t="s">
        <v>3331</v>
      </c>
      <c r="G364" s="235" t="s">
        <v>4708</v>
      </c>
      <c r="H364" s="17">
        <v>0</v>
      </c>
      <c r="I364" s="288">
        <v>58000</v>
      </c>
      <c r="N364" s="256">
        <v>41795</v>
      </c>
      <c r="O364" s="256">
        <v>41799</v>
      </c>
      <c r="R364" s="148" t="s">
        <v>7074</v>
      </c>
      <c r="S364" s="148">
        <v>51</v>
      </c>
      <c r="T364" s="148" t="s">
        <v>3484</v>
      </c>
      <c r="X364" s="256">
        <v>41799</v>
      </c>
    </row>
    <row r="365" spans="1:24">
      <c r="A365" s="174">
        <v>2</v>
      </c>
      <c r="B365" s="148" t="s">
        <v>5806</v>
      </c>
      <c r="C365" s="148" t="s">
        <v>6396</v>
      </c>
      <c r="D365" s="194">
        <v>13923901</v>
      </c>
      <c r="E365" s="210">
        <v>6</v>
      </c>
      <c r="F365" s="235" t="s">
        <v>3331</v>
      </c>
      <c r="G365" s="235" t="s">
        <v>4708</v>
      </c>
      <c r="H365" s="17">
        <v>0</v>
      </c>
      <c r="I365" s="288">
        <v>58000</v>
      </c>
      <c r="N365" s="256">
        <v>41800</v>
      </c>
      <c r="O365" s="256">
        <v>41802</v>
      </c>
      <c r="R365" s="148" t="s">
        <v>7075</v>
      </c>
      <c r="S365" s="148">
        <v>390</v>
      </c>
      <c r="T365" s="148" t="s">
        <v>3334</v>
      </c>
      <c r="X365" s="256">
        <v>41802</v>
      </c>
    </row>
    <row r="366" spans="1:24">
      <c r="A366" s="174">
        <v>2</v>
      </c>
      <c r="B366" s="148" t="s">
        <v>5807</v>
      </c>
      <c r="C366" s="148" t="s">
        <v>6261</v>
      </c>
      <c r="D366" s="194">
        <v>13248410</v>
      </c>
      <c r="E366" s="210">
        <v>4</v>
      </c>
      <c r="F366" s="235" t="s">
        <v>3331</v>
      </c>
      <c r="G366" s="235" t="s">
        <v>4708</v>
      </c>
      <c r="H366" s="17">
        <v>0</v>
      </c>
      <c r="I366" s="288">
        <v>35000</v>
      </c>
      <c r="N366" s="256">
        <v>41802</v>
      </c>
      <c r="O366" s="256">
        <v>41803</v>
      </c>
      <c r="R366" s="148" t="s">
        <v>7076</v>
      </c>
      <c r="S366" s="148">
        <v>453</v>
      </c>
      <c r="T366" s="148" t="s">
        <v>3334</v>
      </c>
      <c r="X366" s="256">
        <v>41803</v>
      </c>
    </row>
    <row r="367" spans="1:24">
      <c r="A367" s="174">
        <v>2</v>
      </c>
      <c r="B367" s="148" t="s">
        <v>5808</v>
      </c>
      <c r="C367" s="148" t="s">
        <v>6261</v>
      </c>
      <c r="D367" s="194">
        <v>13248410</v>
      </c>
      <c r="E367" s="210">
        <v>4</v>
      </c>
      <c r="F367" s="235" t="s">
        <v>3331</v>
      </c>
      <c r="G367" s="235" t="s">
        <v>4708</v>
      </c>
      <c r="H367" s="17">
        <v>0</v>
      </c>
      <c r="I367" s="288">
        <v>35000</v>
      </c>
      <c r="N367" s="256">
        <v>41799</v>
      </c>
      <c r="O367" s="256">
        <v>41802</v>
      </c>
      <c r="R367" s="148" t="s">
        <v>7077</v>
      </c>
      <c r="S367" s="148">
        <v>710</v>
      </c>
      <c r="T367" s="148" t="s">
        <v>3334</v>
      </c>
      <c r="X367" s="256">
        <v>41802</v>
      </c>
    </row>
    <row r="368" spans="1:24">
      <c r="A368" s="174">
        <v>2</v>
      </c>
      <c r="B368" s="148" t="s">
        <v>5809</v>
      </c>
      <c r="C368" s="148" t="s">
        <v>6397</v>
      </c>
      <c r="D368" s="194">
        <v>10528423</v>
      </c>
      <c r="E368" s="210">
        <v>3</v>
      </c>
      <c r="F368" s="235" t="s">
        <v>3331</v>
      </c>
      <c r="G368" s="235" t="s">
        <v>3381</v>
      </c>
      <c r="H368" s="17">
        <v>0</v>
      </c>
      <c r="I368" s="288">
        <v>80000</v>
      </c>
      <c r="N368" s="256">
        <v>41800</v>
      </c>
      <c r="O368" s="256">
        <v>41802</v>
      </c>
      <c r="R368" s="148" t="s">
        <v>7078</v>
      </c>
      <c r="S368" s="148"/>
      <c r="T368" s="148" t="s">
        <v>3579</v>
      </c>
      <c r="X368" s="256">
        <v>41802</v>
      </c>
    </row>
    <row r="369" spans="1:24">
      <c r="A369" s="174">
        <v>2</v>
      </c>
      <c r="B369" s="148" t="s">
        <v>5810</v>
      </c>
      <c r="C369" s="148" t="s">
        <v>6398</v>
      </c>
      <c r="D369" s="194">
        <v>76165503</v>
      </c>
      <c r="E369" s="210">
        <v>5</v>
      </c>
      <c r="F369" s="235" t="s">
        <v>3331</v>
      </c>
      <c r="G369" s="235" t="s">
        <v>4892</v>
      </c>
      <c r="H369" s="17">
        <v>0</v>
      </c>
      <c r="I369" s="288">
        <v>58000</v>
      </c>
      <c r="N369" s="256">
        <v>41802</v>
      </c>
      <c r="O369" s="256">
        <v>41806</v>
      </c>
      <c r="R369" s="148" t="s">
        <v>7079</v>
      </c>
      <c r="S369" s="148"/>
      <c r="T369" s="148" t="s">
        <v>3579</v>
      </c>
      <c r="X369" s="256">
        <v>41806</v>
      </c>
    </row>
    <row r="370" spans="1:24">
      <c r="A370" s="174">
        <v>2</v>
      </c>
      <c r="B370" s="148" t="s">
        <v>5811</v>
      </c>
      <c r="C370" s="148" t="s">
        <v>6399</v>
      </c>
      <c r="D370" s="194">
        <v>7383572</v>
      </c>
      <c r="E370" s="210">
        <v>0</v>
      </c>
      <c r="F370" s="235" t="s">
        <v>3331</v>
      </c>
      <c r="G370" s="235" t="s">
        <v>3332</v>
      </c>
      <c r="H370" s="17">
        <v>0</v>
      </c>
      <c r="I370" s="288">
        <v>58000</v>
      </c>
      <c r="N370" s="256">
        <v>41802</v>
      </c>
      <c r="O370" s="256">
        <v>41806</v>
      </c>
      <c r="R370" s="148" t="s">
        <v>7080</v>
      </c>
      <c r="S370" s="148">
        <v>7569</v>
      </c>
      <c r="T370" s="148" t="s">
        <v>3340</v>
      </c>
      <c r="X370" s="256">
        <v>41806</v>
      </c>
    </row>
    <row r="371" spans="1:24">
      <c r="A371" s="174">
        <v>2</v>
      </c>
      <c r="B371" s="148" t="s">
        <v>5812</v>
      </c>
      <c r="C371" s="148" t="s">
        <v>6400</v>
      </c>
      <c r="D371" s="194">
        <v>9959056</v>
      </c>
      <c r="E371" s="210">
        <v>4</v>
      </c>
      <c r="F371" s="235" t="s">
        <v>3331</v>
      </c>
      <c r="G371" s="235" t="s">
        <v>3332</v>
      </c>
      <c r="H371" s="17">
        <v>0</v>
      </c>
      <c r="I371" s="288">
        <v>58000</v>
      </c>
      <c r="N371" s="256">
        <v>41806</v>
      </c>
      <c r="O371" s="256">
        <v>41806</v>
      </c>
      <c r="R371" s="148" t="s">
        <v>7081</v>
      </c>
      <c r="S371" s="148">
        <v>6426</v>
      </c>
      <c r="T371" s="148" t="s">
        <v>3340</v>
      </c>
      <c r="X371" s="256">
        <v>41806</v>
      </c>
    </row>
    <row r="372" spans="1:24">
      <c r="A372" s="174">
        <v>2</v>
      </c>
      <c r="B372" s="148" t="s">
        <v>5813</v>
      </c>
      <c r="C372" s="148" t="s">
        <v>6401</v>
      </c>
      <c r="D372" s="194">
        <v>7762337</v>
      </c>
      <c r="E372" s="210" t="s">
        <v>3319</v>
      </c>
      <c r="F372" s="235" t="s">
        <v>3331</v>
      </c>
      <c r="G372" s="235" t="s">
        <v>4708</v>
      </c>
      <c r="H372" s="17">
        <v>0</v>
      </c>
      <c r="I372" s="288">
        <v>58000</v>
      </c>
      <c r="N372" s="256">
        <v>41806</v>
      </c>
      <c r="O372" s="256">
        <v>41807</v>
      </c>
      <c r="R372" s="148" t="s">
        <v>7082</v>
      </c>
      <c r="S372" s="148">
        <v>2261</v>
      </c>
      <c r="T372" s="148" t="s">
        <v>3484</v>
      </c>
      <c r="X372" s="256">
        <v>41807</v>
      </c>
    </row>
    <row r="373" spans="1:24">
      <c r="A373" s="174">
        <v>2</v>
      </c>
      <c r="B373" s="148" t="s">
        <v>5814</v>
      </c>
      <c r="C373" s="148" t="s">
        <v>6402</v>
      </c>
      <c r="D373" s="194">
        <v>14188548</v>
      </c>
      <c r="E373" s="210">
        <v>0</v>
      </c>
      <c r="F373" s="235" t="s">
        <v>3331</v>
      </c>
      <c r="G373" s="235" t="s">
        <v>3332</v>
      </c>
      <c r="H373" s="17">
        <v>0</v>
      </c>
      <c r="I373" s="288">
        <v>58000</v>
      </c>
      <c r="N373" s="256">
        <v>41804</v>
      </c>
      <c r="O373" s="256">
        <v>41806</v>
      </c>
      <c r="R373" s="148" t="s">
        <v>7083</v>
      </c>
      <c r="S373" s="148">
        <v>18372</v>
      </c>
      <c r="T373" s="148" t="s">
        <v>3636</v>
      </c>
      <c r="X373" s="256">
        <v>41806</v>
      </c>
    </row>
    <row r="374" spans="1:24">
      <c r="A374" s="174">
        <v>2</v>
      </c>
      <c r="B374" s="148" t="s">
        <v>5815</v>
      </c>
      <c r="C374" s="148" t="s">
        <v>6403</v>
      </c>
      <c r="D374" s="194">
        <v>9181958</v>
      </c>
      <c r="E374" s="210">
        <v>9</v>
      </c>
      <c r="F374" s="235" t="s">
        <v>3331</v>
      </c>
      <c r="G374" s="235" t="s">
        <v>3332</v>
      </c>
      <c r="H374" s="17">
        <v>0</v>
      </c>
      <c r="I374" s="288">
        <v>58000</v>
      </c>
      <c r="N374" s="256">
        <v>41804</v>
      </c>
      <c r="O374" s="256">
        <v>41807</v>
      </c>
      <c r="R374" s="148" t="s">
        <v>3802</v>
      </c>
      <c r="S374" s="148">
        <v>6140</v>
      </c>
      <c r="T374" s="148" t="s">
        <v>3365</v>
      </c>
      <c r="X374" s="256">
        <v>41807</v>
      </c>
    </row>
    <row r="375" spans="1:24">
      <c r="A375" s="174">
        <v>2</v>
      </c>
      <c r="B375" s="148" t="s">
        <v>5816</v>
      </c>
      <c r="C375" s="148" t="s">
        <v>6404</v>
      </c>
      <c r="D375" s="194">
        <v>8402025</v>
      </c>
      <c r="E375" s="210">
        <v>7</v>
      </c>
      <c r="F375" s="235" t="s">
        <v>3331</v>
      </c>
      <c r="G375" s="235" t="s">
        <v>3332</v>
      </c>
      <c r="H375" s="17">
        <v>0</v>
      </c>
      <c r="I375" s="288">
        <v>80000</v>
      </c>
      <c r="N375" s="256">
        <v>41806</v>
      </c>
      <c r="O375" s="256">
        <v>41807</v>
      </c>
      <c r="R375" s="148" t="s">
        <v>7084</v>
      </c>
      <c r="S375" s="148">
        <v>30</v>
      </c>
      <c r="T375" s="148" t="s">
        <v>3579</v>
      </c>
      <c r="X375" s="256">
        <v>41807</v>
      </c>
    </row>
    <row r="376" spans="1:24">
      <c r="A376" s="174">
        <v>2</v>
      </c>
      <c r="B376" s="148" t="s">
        <v>5817</v>
      </c>
      <c r="C376" s="148" t="s">
        <v>6405</v>
      </c>
      <c r="D376" s="194">
        <v>13678711</v>
      </c>
      <c r="E376" s="210" t="s">
        <v>3319</v>
      </c>
      <c r="F376" s="235" t="s">
        <v>3331</v>
      </c>
      <c r="G376" s="235" t="s">
        <v>3381</v>
      </c>
      <c r="H376" s="17">
        <v>0</v>
      </c>
      <c r="I376" s="288">
        <v>58000</v>
      </c>
      <c r="N376" s="256">
        <v>41808</v>
      </c>
      <c r="O376" s="256">
        <v>41814</v>
      </c>
      <c r="R376" s="148" t="s">
        <v>7085</v>
      </c>
      <c r="S376" s="148"/>
      <c r="T376" s="148" t="s">
        <v>3384</v>
      </c>
      <c r="X376" s="256">
        <v>41814</v>
      </c>
    </row>
    <row r="377" spans="1:24">
      <c r="A377" s="174">
        <v>2</v>
      </c>
      <c r="B377" s="148" t="s">
        <v>5818</v>
      </c>
      <c r="C377" s="148" t="s">
        <v>6406</v>
      </c>
      <c r="D377" s="194">
        <v>7600246</v>
      </c>
      <c r="E377" s="210">
        <v>0</v>
      </c>
      <c r="F377" s="235" t="s">
        <v>3331</v>
      </c>
      <c r="G377" s="235" t="s">
        <v>3332</v>
      </c>
      <c r="H377" s="17">
        <v>0</v>
      </c>
      <c r="I377" s="288">
        <v>58000</v>
      </c>
      <c r="N377" s="256">
        <v>41808</v>
      </c>
      <c r="O377" s="256">
        <v>41809</v>
      </c>
      <c r="R377" s="148" t="s">
        <v>4387</v>
      </c>
      <c r="S377" s="148">
        <v>1444</v>
      </c>
      <c r="T377" s="148" t="s">
        <v>3363</v>
      </c>
      <c r="X377" s="256">
        <v>41809</v>
      </c>
    </row>
    <row r="378" spans="1:24">
      <c r="A378" s="174">
        <v>2</v>
      </c>
      <c r="B378" s="148" t="s">
        <v>5819</v>
      </c>
      <c r="C378" s="148" t="s">
        <v>6407</v>
      </c>
      <c r="D378" s="194">
        <v>77873530</v>
      </c>
      <c r="E378" s="210" t="s">
        <v>3319</v>
      </c>
      <c r="F378" s="235" t="s">
        <v>3331</v>
      </c>
      <c r="G378" s="235" t="s">
        <v>3332</v>
      </c>
      <c r="H378" s="17">
        <v>0</v>
      </c>
      <c r="I378" s="288">
        <v>58000</v>
      </c>
      <c r="N378" s="256">
        <v>41806</v>
      </c>
      <c r="O378" s="256">
        <v>41809</v>
      </c>
      <c r="R378" s="148" t="s">
        <v>7086</v>
      </c>
      <c r="S378" s="148">
        <v>1362</v>
      </c>
      <c r="T378" s="148" t="s">
        <v>3512</v>
      </c>
      <c r="X378" s="256">
        <v>41809</v>
      </c>
    </row>
    <row r="379" spans="1:24">
      <c r="A379" s="174">
        <v>2</v>
      </c>
      <c r="B379" s="148" t="s">
        <v>5820</v>
      </c>
      <c r="C379" s="148" t="s">
        <v>6127</v>
      </c>
      <c r="D379" s="194">
        <v>6026873</v>
      </c>
      <c r="E379" s="210">
        <v>8</v>
      </c>
      <c r="F379" s="235" t="s">
        <v>3331</v>
      </c>
      <c r="G379" s="235" t="s">
        <v>4708</v>
      </c>
      <c r="H379" s="17">
        <v>0</v>
      </c>
      <c r="I379" s="288">
        <v>80000</v>
      </c>
      <c r="N379" s="256">
        <v>41808</v>
      </c>
      <c r="O379" s="256">
        <v>41810</v>
      </c>
      <c r="R379" s="148" t="s">
        <v>7087</v>
      </c>
      <c r="S379" s="148">
        <v>4820</v>
      </c>
      <c r="T379" s="148" t="s">
        <v>3404</v>
      </c>
      <c r="X379" s="256">
        <v>41810</v>
      </c>
    </row>
    <row r="380" spans="1:24">
      <c r="A380" s="174">
        <v>2</v>
      </c>
      <c r="B380" s="148" t="s">
        <v>5821</v>
      </c>
      <c r="C380" s="148" t="s">
        <v>6408</v>
      </c>
      <c r="D380" s="194">
        <v>8405159</v>
      </c>
      <c r="E380" s="210">
        <v>4</v>
      </c>
      <c r="F380" s="235" t="s">
        <v>3331</v>
      </c>
      <c r="G380" s="235" t="s">
        <v>3332</v>
      </c>
      <c r="H380" s="17">
        <v>0</v>
      </c>
      <c r="I380" s="288">
        <v>58000</v>
      </c>
      <c r="N380" s="256">
        <v>41808</v>
      </c>
      <c r="O380" s="256">
        <v>41815</v>
      </c>
      <c r="R380" s="148" t="s">
        <v>7088</v>
      </c>
      <c r="S380" s="148"/>
      <c r="T380" s="148" t="s">
        <v>3384</v>
      </c>
      <c r="X380" s="256">
        <v>41815</v>
      </c>
    </row>
    <row r="381" spans="1:24">
      <c r="A381" s="174">
        <v>2</v>
      </c>
      <c r="B381" s="148" t="s">
        <v>5822</v>
      </c>
      <c r="C381" s="148" t="s">
        <v>6409</v>
      </c>
      <c r="D381" s="194">
        <v>9669652</v>
      </c>
      <c r="E381" s="210">
        <v>3</v>
      </c>
      <c r="F381" s="235" t="s">
        <v>3331</v>
      </c>
      <c r="G381" s="235" t="s">
        <v>3332</v>
      </c>
      <c r="H381" s="17">
        <v>0</v>
      </c>
      <c r="I381" s="288">
        <v>58000</v>
      </c>
      <c r="N381" s="256">
        <v>41810</v>
      </c>
      <c r="O381" s="256">
        <v>41815</v>
      </c>
      <c r="R381" s="148" t="s">
        <v>7089</v>
      </c>
      <c r="S381" s="148">
        <v>2115</v>
      </c>
      <c r="T381" s="148" t="s">
        <v>3404</v>
      </c>
      <c r="X381" s="256">
        <v>41815</v>
      </c>
    </row>
    <row r="382" spans="1:24">
      <c r="A382" s="174">
        <v>2</v>
      </c>
      <c r="B382" s="148" t="s">
        <v>5823</v>
      </c>
      <c r="C382" s="148" t="s">
        <v>6410</v>
      </c>
      <c r="D382" s="194">
        <v>14298736</v>
      </c>
      <c r="E382" s="210">
        <v>8</v>
      </c>
      <c r="F382" s="235" t="s">
        <v>3331</v>
      </c>
      <c r="G382" s="235" t="s">
        <v>4708</v>
      </c>
      <c r="H382" s="17">
        <v>0</v>
      </c>
      <c r="I382" s="288">
        <v>58000</v>
      </c>
      <c r="N382" s="256">
        <v>41810</v>
      </c>
      <c r="O382" s="256">
        <v>41815</v>
      </c>
      <c r="R382" s="148" t="s">
        <v>7090</v>
      </c>
      <c r="S382" s="148">
        <v>5151</v>
      </c>
      <c r="T382" s="148" t="s">
        <v>3358</v>
      </c>
      <c r="X382" s="256">
        <v>41815</v>
      </c>
    </row>
    <row r="383" spans="1:24">
      <c r="A383" s="174">
        <v>2</v>
      </c>
      <c r="B383" s="148" t="s">
        <v>5824</v>
      </c>
      <c r="C383" s="148" t="s">
        <v>6411</v>
      </c>
      <c r="D383" s="194">
        <v>9854943</v>
      </c>
      <c r="E383" s="210">
        <v>9</v>
      </c>
      <c r="F383" s="235" t="s">
        <v>3331</v>
      </c>
      <c r="G383" s="235" t="s">
        <v>3332</v>
      </c>
      <c r="H383" s="17">
        <v>0</v>
      </c>
      <c r="I383" s="288">
        <v>80000</v>
      </c>
      <c r="N383" s="256">
        <v>41810</v>
      </c>
      <c r="O383" s="256">
        <v>41816</v>
      </c>
      <c r="R383" s="148" t="s">
        <v>7091</v>
      </c>
      <c r="S383" s="148">
        <v>721</v>
      </c>
      <c r="T383" s="148" t="s">
        <v>3358</v>
      </c>
      <c r="X383" s="256">
        <v>41816</v>
      </c>
    </row>
    <row r="384" spans="1:24">
      <c r="A384" s="174">
        <v>2</v>
      </c>
      <c r="B384" s="148" t="s">
        <v>5825</v>
      </c>
      <c r="C384" s="148" t="s">
        <v>6412</v>
      </c>
      <c r="D384" s="194">
        <v>13226756</v>
      </c>
      <c r="E384" s="210">
        <v>1</v>
      </c>
      <c r="F384" s="235" t="s">
        <v>3331</v>
      </c>
      <c r="G384" s="235" t="s">
        <v>3332</v>
      </c>
      <c r="H384" s="17">
        <v>0</v>
      </c>
      <c r="I384" s="288">
        <v>58000</v>
      </c>
      <c r="N384" s="256">
        <v>41811</v>
      </c>
      <c r="O384" s="256">
        <v>41815</v>
      </c>
      <c r="R384" s="148" t="s">
        <v>7092</v>
      </c>
      <c r="S384" s="148">
        <v>869</v>
      </c>
      <c r="T384" s="148" t="s">
        <v>3358</v>
      </c>
      <c r="X384" s="256">
        <v>41815</v>
      </c>
    </row>
    <row r="385" spans="1:24">
      <c r="A385" s="174">
        <v>2</v>
      </c>
      <c r="B385" s="148" t="s">
        <v>5826</v>
      </c>
      <c r="C385" s="148" t="s">
        <v>6413</v>
      </c>
      <c r="D385" s="194">
        <v>15073155</v>
      </c>
      <c r="E385" s="210">
        <v>0</v>
      </c>
      <c r="F385" s="235" t="s">
        <v>3331</v>
      </c>
      <c r="G385" s="235" t="s">
        <v>4708</v>
      </c>
      <c r="H385" s="17">
        <v>0</v>
      </c>
      <c r="I385" s="288">
        <v>58000</v>
      </c>
      <c r="N385" s="256">
        <v>41815</v>
      </c>
      <c r="O385" s="256">
        <v>41817</v>
      </c>
      <c r="R385" s="148" t="s">
        <v>7093</v>
      </c>
      <c r="S385" s="148">
        <v>1243</v>
      </c>
      <c r="T385" s="148" t="s">
        <v>3334</v>
      </c>
      <c r="X385" s="256">
        <v>41817</v>
      </c>
    </row>
    <row r="386" spans="1:24">
      <c r="A386" s="174">
        <v>2</v>
      </c>
      <c r="B386" s="148" t="s">
        <v>5827</v>
      </c>
      <c r="C386" s="148" t="s">
        <v>6414</v>
      </c>
      <c r="D386" s="194">
        <v>17176931</v>
      </c>
      <c r="E386" s="210">
        <v>0</v>
      </c>
      <c r="F386" s="235" t="s">
        <v>3331</v>
      </c>
      <c r="G386" s="235" t="s">
        <v>4708</v>
      </c>
      <c r="H386" s="17">
        <v>0</v>
      </c>
      <c r="I386" s="288">
        <v>58000</v>
      </c>
      <c r="N386" s="256">
        <v>41815</v>
      </c>
      <c r="O386" s="256">
        <v>41817</v>
      </c>
      <c r="R386" s="148" t="s">
        <v>7094</v>
      </c>
      <c r="S386" s="148">
        <v>130</v>
      </c>
      <c r="T386" s="148" t="s">
        <v>3334</v>
      </c>
      <c r="X386" s="256">
        <v>41817</v>
      </c>
    </row>
    <row r="387" spans="1:24">
      <c r="A387" s="174">
        <v>2</v>
      </c>
      <c r="B387" s="148" t="s">
        <v>5828</v>
      </c>
      <c r="C387" s="148" t="s">
        <v>6415</v>
      </c>
      <c r="D387" s="194">
        <v>9144206</v>
      </c>
      <c r="E387" s="210" t="s">
        <v>3319</v>
      </c>
      <c r="F387" s="235" t="s">
        <v>3331</v>
      </c>
      <c r="G387" s="235" t="s">
        <v>3332</v>
      </c>
      <c r="H387" s="17">
        <v>0</v>
      </c>
      <c r="I387" s="288">
        <v>58000</v>
      </c>
      <c r="N387" s="256">
        <v>41816</v>
      </c>
      <c r="O387" s="256">
        <v>41820</v>
      </c>
      <c r="R387" s="148" t="s">
        <v>7095</v>
      </c>
      <c r="S387" s="148">
        <v>2561</v>
      </c>
      <c r="T387" s="148" t="s">
        <v>3512</v>
      </c>
      <c r="X387" s="256">
        <v>41820</v>
      </c>
    </row>
    <row r="388" spans="1:24">
      <c r="A388" s="174">
        <v>2</v>
      </c>
      <c r="B388" s="148" t="s">
        <v>5829</v>
      </c>
      <c r="C388" s="148" t="s">
        <v>6416</v>
      </c>
      <c r="D388" s="194">
        <v>12409803</v>
      </c>
      <c r="E388" s="210">
        <v>3</v>
      </c>
      <c r="F388" s="235" t="s">
        <v>3331</v>
      </c>
      <c r="G388" s="235" t="s">
        <v>4708</v>
      </c>
      <c r="H388" s="17">
        <v>0</v>
      </c>
      <c r="I388" s="288">
        <v>58000</v>
      </c>
      <c r="N388" s="256">
        <v>41815</v>
      </c>
      <c r="O388" s="256">
        <v>41817</v>
      </c>
      <c r="R388" s="148" t="s">
        <v>7096</v>
      </c>
      <c r="S388" s="148">
        <v>2002</v>
      </c>
      <c r="T388" s="148" t="s">
        <v>3334</v>
      </c>
      <c r="X388" s="256">
        <v>41817</v>
      </c>
    </row>
    <row r="389" spans="1:24">
      <c r="A389" s="174">
        <v>2</v>
      </c>
      <c r="B389" s="148" t="s">
        <v>5830</v>
      </c>
      <c r="C389" s="148" t="s">
        <v>6417</v>
      </c>
      <c r="D389" s="194">
        <v>76225670</v>
      </c>
      <c r="E389" s="210">
        <v>3</v>
      </c>
      <c r="F389" s="235" t="s">
        <v>3331</v>
      </c>
      <c r="G389" s="235" t="s">
        <v>3332</v>
      </c>
      <c r="H389" s="17">
        <v>0</v>
      </c>
      <c r="I389" s="288">
        <v>58000</v>
      </c>
      <c r="N389" s="256">
        <v>41817</v>
      </c>
      <c r="O389" s="256">
        <v>41820</v>
      </c>
      <c r="R389" s="148" t="s">
        <v>7097</v>
      </c>
      <c r="S389" s="148">
        <v>262</v>
      </c>
      <c r="T389" s="148" t="s">
        <v>3396</v>
      </c>
      <c r="X389" s="256">
        <v>41820</v>
      </c>
    </row>
    <row r="390" spans="1:24">
      <c r="A390" s="174">
        <v>2</v>
      </c>
      <c r="B390" s="148" t="s">
        <v>5831</v>
      </c>
      <c r="C390" s="148" t="s">
        <v>6418</v>
      </c>
      <c r="D390" s="194">
        <v>14143272</v>
      </c>
      <c r="E390" s="210">
        <v>9</v>
      </c>
      <c r="F390" s="235" t="s">
        <v>3331</v>
      </c>
      <c r="G390" s="235" t="s">
        <v>4708</v>
      </c>
      <c r="H390" s="17">
        <v>0</v>
      </c>
      <c r="I390" s="288">
        <v>58000</v>
      </c>
      <c r="N390" s="256">
        <v>41818</v>
      </c>
      <c r="O390" s="256">
        <v>41820</v>
      </c>
      <c r="R390" s="148" t="s">
        <v>7098</v>
      </c>
      <c r="S390" s="148">
        <v>6611</v>
      </c>
      <c r="T390" s="148" t="s">
        <v>3358</v>
      </c>
      <c r="X390" s="256">
        <v>41820</v>
      </c>
    </row>
    <row r="391" spans="1:24">
      <c r="A391" s="174">
        <v>2</v>
      </c>
      <c r="B391" s="148" t="s">
        <v>5832</v>
      </c>
      <c r="C391" s="148" t="s">
        <v>6419</v>
      </c>
      <c r="D391" s="194">
        <v>12132791</v>
      </c>
      <c r="E391" s="210">
        <v>0</v>
      </c>
      <c r="F391" s="235" t="s">
        <v>3331</v>
      </c>
      <c r="G391" s="235" t="s">
        <v>4708</v>
      </c>
      <c r="H391" s="17">
        <v>0</v>
      </c>
      <c r="I391" s="288">
        <v>58000</v>
      </c>
      <c r="N391" s="256">
        <v>41820</v>
      </c>
      <c r="O391" s="256">
        <v>41821</v>
      </c>
      <c r="R391" s="148" t="s">
        <v>7099</v>
      </c>
      <c r="S391" s="148">
        <v>80</v>
      </c>
      <c r="T391" s="148" t="s">
        <v>3484</v>
      </c>
      <c r="X391" s="256">
        <v>41821</v>
      </c>
    </row>
    <row r="392" spans="1:24">
      <c r="A392" s="174">
        <v>2</v>
      </c>
      <c r="B392" s="148" t="s">
        <v>5833</v>
      </c>
      <c r="C392" s="148" t="s">
        <v>6420</v>
      </c>
      <c r="D392" s="194">
        <v>16552649</v>
      </c>
      <c r="E392" s="210" t="s">
        <v>3319</v>
      </c>
      <c r="F392" s="235" t="s">
        <v>3331</v>
      </c>
      <c r="G392" s="235" t="s">
        <v>4708</v>
      </c>
      <c r="H392" s="17">
        <v>0</v>
      </c>
      <c r="I392" s="288">
        <v>58000</v>
      </c>
      <c r="N392" s="256">
        <v>41821</v>
      </c>
      <c r="O392" s="256">
        <v>41821</v>
      </c>
      <c r="R392" s="148" t="s">
        <v>7100</v>
      </c>
      <c r="S392" s="148">
        <v>2007</v>
      </c>
      <c r="T392" s="148" t="s">
        <v>3334</v>
      </c>
      <c r="X392" s="256">
        <v>41821</v>
      </c>
    </row>
    <row r="393" spans="1:24">
      <c r="A393" s="174">
        <v>2</v>
      </c>
      <c r="B393" s="148" t="s">
        <v>5834</v>
      </c>
      <c r="C393" s="148" t="s">
        <v>6421</v>
      </c>
      <c r="D393" s="194">
        <v>76326880</v>
      </c>
      <c r="E393" s="210">
        <v>2</v>
      </c>
      <c r="F393" s="235" t="s">
        <v>3331</v>
      </c>
      <c r="G393" s="235" t="s">
        <v>3332</v>
      </c>
      <c r="H393" s="17">
        <v>0</v>
      </c>
      <c r="I393" s="288">
        <v>58000</v>
      </c>
      <c r="N393" s="256">
        <v>41821</v>
      </c>
      <c r="O393" s="256">
        <v>41825</v>
      </c>
      <c r="R393" s="148" t="s">
        <v>7101</v>
      </c>
      <c r="S393" s="148">
        <v>298</v>
      </c>
      <c r="T393" s="148" t="s">
        <v>3863</v>
      </c>
      <c r="X393" s="256">
        <v>41825</v>
      </c>
    </row>
    <row r="394" spans="1:24">
      <c r="A394" s="174">
        <v>2</v>
      </c>
      <c r="B394" s="148" t="s">
        <v>5835</v>
      </c>
      <c r="C394" s="148" t="s">
        <v>6422</v>
      </c>
      <c r="D394" s="194">
        <v>12613578</v>
      </c>
      <c r="E394" s="210">
        <v>5</v>
      </c>
      <c r="F394" s="235" t="s">
        <v>3331</v>
      </c>
      <c r="G394" s="235" t="s">
        <v>4708</v>
      </c>
      <c r="H394" s="17">
        <v>0</v>
      </c>
      <c r="I394" s="288">
        <v>58000</v>
      </c>
      <c r="N394" s="256">
        <v>41823</v>
      </c>
      <c r="O394" s="256">
        <v>41827</v>
      </c>
      <c r="R394" s="148" t="s">
        <v>7102</v>
      </c>
      <c r="S394" s="148">
        <v>65</v>
      </c>
      <c r="T394" s="148" t="s">
        <v>3358</v>
      </c>
      <c r="X394" s="256">
        <v>41827</v>
      </c>
    </row>
    <row r="395" spans="1:24">
      <c r="A395" s="174">
        <v>2</v>
      </c>
      <c r="B395" s="148" t="s">
        <v>5836</v>
      </c>
      <c r="C395" s="148" t="s">
        <v>6423</v>
      </c>
      <c r="D395" s="194">
        <v>14254663</v>
      </c>
      <c r="E395" s="210">
        <v>9</v>
      </c>
      <c r="F395" s="235" t="s">
        <v>3331</v>
      </c>
      <c r="G395" s="235" t="s">
        <v>3332</v>
      </c>
      <c r="H395" s="17">
        <v>0</v>
      </c>
      <c r="I395" s="288">
        <v>58000</v>
      </c>
      <c r="N395" s="256">
        <v>41824</v>
      </c>
      <c r="O395" s="256">
        <v>41830</v>
      </c>
      <c r="R395" s="148" t="s">
        <v>7103</v>
      </c>
      <c r="S395" s="148">
        <v>8052</v>
      </c>
      <c r="T395" s="148" t="s">
        <v>5425</v>
      </c>
      <c r="X395" s="256">
        <v>41830</v>
      </c>
    </row>
    <row r="396" spans="1:24">
      <c r="A396" s="174">
        <v>2</v>
      </c>
      <c r="B396" s="148" t="s">
        <v>5837</v>
      </c>
      <c r="C396" s="148" t="s">
        <v>6424</v>
      </c>
      <c r="D396" s="194">
        <v>15437996</v>
      </c>
      <c r="E396" s="210">
        <v>7</v>
      </c>
      <c r="F396" s="235" t="s">
        <v>3331</v>
      </c>
      <c r="G396" s="235" t="s">
        <v>3332</v>
      </c>
      <c r="H396" s="17">
        <v>0</v>
      </c>
      <c r="I396" s="288">
        <v>58000</v>
      </c>
      <c r="N396" s="256">
        <v>41824</v>
      </c>
      <c r="O396" s="256">
        <v>41827</v>
      </c>
      <c r="R396" s="148" t="s">
        <v>5045</v>
      </c>
      <c r="S396" s="148">
        <v>322</v>
      </c>
      <c r="T396" s="148" t="s">
        <v>3365</v>
      </c>
      <c r="X396" s="256">
        <v>41827</v>
      </c>
    </row>
    <row r="397" spans="1:24">
      <c r="A397" s="174">
        <v>2</v>
      </c>
      <c r="B397" s="148" t="s">
        <v>5838</v>
      </c>
      <c r="C397" s="148" t="s">
        <v>6425</v>
      </c>
      <c r="D397" s="194">
        <v>15959911</v>
      </c>
      <c r="E397" s="210">
        <v>6</v>
      </c>
      <c r="F397" s="235" t="s">
        <v>3331</v>
      </c>
      <c r="G397" s="235" t="s">
        <v>4708</v>
      </c>
      <c r="H397" s="17">
        <v>0</v>
      </c>
      <c r="I397" s="288">
        <v>58000</v>
      </c>
      <c r="N397" s="256">
        <v>41828</v>
      </c>
      <c r="O397" s="256">
        <v>41830</v>
      </c>
      <c r="R397" s="148" t="s">
        <v>7104</v>
      </c>
      <c r="S397" s="148">
        <v>5858</v>
      </c>
      <c r="T397" s="148" t="s">
        <v>3358</v>
      </c>
      <c r="X397" s="256">
        <v>41830</v>
      </c>
    </row>
    <row r="398" spans="1:24">
      <c r="A398" s="174">
        <v>2</v>
      </c>
      <c r="B398" s="148" t="s">
        <v>5839</v>
      </c>
      <c r="C398" s="148" t="s">
        <v>6426</v>
      </c>
      <c r="D398" s="194">
        <v>14147381</v>
      </c>
      <c r="E398" s="210">
        <v>6</v>
      </c>
      <c r="F398" s="235" t="s">
        <v>3331</v>
      </c>
      <c r="G398" s="235" t="s">
        <v>3614</v>
      </c>
      <c r="H398" s="17">
        <v>0</v>
      </c>
      <c r="I398" s="288">
        <v>117486</v>
      </c>
      <c r="N398" s="256">
        <v>41829</v>
      </c>
      <c r="O398" s="256">
        <v>41831</v>
      </c>
      <c r="R398" s="148" t="s">
        <v>7105</v>
      </c>
      <c r="S398" s="148" t="s">
        <v>7412</v>
      </c>
      <c r="T398" s="148" t="s">
        <v>3484</v>
      </c>
      <c r="X398" s="256">
        <v>41831</v>
      </c>
    </row>
    <row r="399" spans="1:24">
      <c r="A399" s="174">
        <v>2</v>
      </c>
      <c r="B399" s="148" t="s">
        <v>5840</v>
      </c>
      <c r="C399" s="148" t="s">
        <v>6427</v>
      </c>
      <c r="D399" s="194">
        <v>9007378</v>
      </c>
      <c r="E399" s="210">
        <v>8</v>
      </c>
      <c r="F399" s="235" t="s">
        <v>3331</v>
      </c>
      <c r="G399" s="235" t="s">
        <v>3332</v>
      </c>
      <c r="H399" s="17">
        <v>0</v>
      </c>
      <c r="I399" s="288">
        <v>58000</v>
      </c>
      <c r="N399" s="256">
        <v>41829</v>
      </c>
      <c r="O399" s="256">
        <v>41831</v>
      </c>
      <c r="R399" s="148" t="s">
        <v>7106</v>
      </c>
      <c r="S399" s="148">
        <v>1540</v>
      </c>
      <c r="T399" s="148" t="s">
        <v>3461</v>
      </c>
      <c r="X399" s="256">
        <v>41831</v>
      </c>
    </row>
    <row r="400" spans="1:24">
      <c r="A400" s="174">
        <v>2</v>
      </c>
      <c r="B400" s="148" t="s">
        <v>5841</v>
      </c>
      <c r="C400" s="148" t="s">
        <v>6428</v>
      </c>
      <c r="D400" s="194">
        <v>9875546</v>
      </c>
      <c r="E400" s="210">
        <v>2</v>
      </c>
      <c r="F400" s="235" t="s">
        <v>3331</v>
      </c>
      <c r="G400" s="235" t="s">
        <v>3332</v>
      </c>
      <c r="H400" s="17">
        <v>0</v>
      </c>
      <c r="I400" s="288">
        <v>58000</v>
      </c>
      <c r="N400" s="256">
        <v>41832</v>
      </c>
      <c r="O400" s="256">
        <v>41835</v>
      </c>
      <c r="R400" s="148" t="s">
        <v>7107</v>
      </c>
      <c r="S400" s="148">
        <v>554</v>
      </c>
      <c r="T400" s="148" t="s">
        <v>3348</v>
      </c>
      <c r="X400" s="256">
        <v>41835</v>
      </c>
    </row>
    <row r="401" spans="1:24">
      <c r="A401" s="174">
        <v>2</v>
      </c>
      <c r="B401" s="148" t="s">
        <v>5842</v>
      </c>
      <c r="C401" s="148" t="s">
        <v>6429</v>
      </c>
      <c r="D401" s="194">
        <v>14062968</v>
      </c>
      <c r="E401" s="210">
        <v>5</v>
      </c>
      <c r="F401" s="235" t="s">
        <v>3331</v>
      </c>
      <c r="G401" s="235" t="s">
        <v>4708</v>
      </c>
      <c r="H401" s="17">
        <v>0</v>
      </c>
      <c r="I401" s="288">
        <v>58000</v>
      </c>
      <c r="N401" s="256">
        <v>41831</v>
      </c>
      <c r="O401" s="256">
        <v>41835</v>
      </c>
      <c r="R401" s="148" t="s">
        <v>7108</v>
      </c>
      <c r="S401" s="148">
        <v>1400</v>
      </c>
      <c r="T401" s="148" t="s">
        <v>3484</v>
      </c>
      <c r="X401" s="256">
        <v>41835</v>
      </c>
    </row>
    <row r="402" spans="1:24">
      <c r="A402" s="174">
        <v>2</v>
      </c>
      <c r="B402" s="148" t="s">
        <v>5843</v>
      </c>
      <c r="C402" s="148" t="s">
        <v>6430</v>
      </c>
      <c r="D402" s="194">
        <v>12585165</v>
      </c>
      <c r="E402" s="210">
        <v>7</v>
      </c>
      <c r="F402" s="235" t="s">
        <v>3331</v>
      </c>
      <c r="G402" s="235" t="s">
        <v>3332</v>
      </c>
      <c r="H402" s="17">
        <v>0</v>
      </c>
      <c r="I402" s="288">
        <v>80000</v>
      </c>
      <c r="N402" s="256">
        <v>41836</v>
      </c>
      <c r="O402" s="256">
        <v>41837</v>
      </c>
      <c r="R402" s="148" t="s">
        <v>7109</v>
      </c>
      <c r="S402" s="148">
        <v>767</v>
      </c>
      <c r="T402" s="148" t="s">
        <v>3358</v>
      </c>
      <c r="X402" s="256">
        <v>41837</v>
      </c>
    </row>
    <row r="403" spans="1:24">
      <c r="A403" s="174">
        <v>2</v>
      </c>
      <c r="B403" s="148" t="s">
        <v>5844</v>
      </c>
      <c r="C403" s="148" t="s">
        <v>6431</v>
      </c>
      <c r="D403" s="194">
        <v>11265840</v>
      </c>
      <c r="E403" s="210">
        <v>8</v>
      </c>
      <c r="F403" s="235" t="s">
        <v>3331</v>
      </c>
      <c r="G403" s="235" t="s">
        <v>4708</v>
      </c>
      <c r="H403" s="17">
        <v>0</v>
      </c>
      <c r="I403" s="288">
        <v>58000</v>
      </c>
      <c r="N403" s="256">
        <v>41837</v>
      </c>
      <c r="O403" s="256">
        <v>41837</v>
      </c>
      <c r="R403" s="148" t="s">
        <v>7110</v>
      </c>
      <c r="S403" s="148">
        <v>1590</v>
      </c>
      <c r="T403" s="148" t="s">
        <v>3512</v>
      </c>
      <c r="X403" s="256">
        <v>41837</v>
      </c>
    </row>
    <row r="404" spans="1:24">
      <c r="A404" s="174">
        <v>2</v>
      </c>
      <c r="B404" s="148" t="s">
        <v>5845</v>
      </c>
      <c r="C404" s="148" t="s">
        <v>6432</v>
      </c>
      <c r="D404" s="194">
        <v>15482695</v>
      </c>
      <c r="E404" s="210">
        <v>5</v>
      </c>
      <c r="F404" s="235" t="s">
        <v>3331</v>
      </c>
      <c r="G404" s="235" t="s">
        <v>4708</v>
      </c>
      <c r="H404" s="17">
        <v>0</v>
      </c>
      <c r="I404" s="288">
        <v>58000</v>
      </c>
      <c r="N404" s="256">
        <v>41841</v>
      </c>
      <c r="O404" s="256">
        <v>41842</v>
      </c>
      <c r="R404" s="148" t="s">
        <v>7111</v>
      </c>
      <c r="S404" s="148">
        <v>1635</v>
      </c>
      <c r="T404" s="148" t="s">
        <v>5277</v>
      </c>
      <c r="X404" s="256">
        <v>41842</v>
      </c>
    </row>
    <row r="405" spans="1:24">
      <c r="A405" s="174">
        <v>2</v>
      </c>
      <c r="B405" s="148" t="s">
        <v>5846</v>
      </c>
      <c r="C405" s="148" t="s">
        <v>6433</v>
      </c>
      <c r="D405" s="194">
        <v>14589678</v>
      </c>
      <c r="E405" s="210">
        <v>9</v>
      </c>
      <c r="F405" s="235" t="s">
        <v>3331</v>
      </c>
      <c r="G405" s="235" t="s">
        <v>7432</v>
      </c>
      <c r="H405" s="17">
        <v>0</v>
      </c>
      <c r="I405" s="288">
        <v>125296</v>
      </c>
      <c r="N405" s="256">
        <v>41841</v>
      </c>
      <c r="O405" s="256">
        <v>41842</v>
      </c>
      <c r="R405" s="148" t="s">
        <v>7112</v>
      </c>
      <c r="S405" s="148" t="s">
        <v>7413</v>
      </c>
      <c r="T405" s="148" t="s">
        <v>5277</v>
      </c>
      <c r="X405" s="256">
        <v>41842</v>
      </c>
    </row>
    <row r="406" spans="1:24">
      <c r="A406" s="174">
        <v>2</v>
      </c>
      <c r="B406" s="148" t="s">
        <v>5847</v>
      </c>
      <c r="C406" s="148" t="s">
        <v>2460</v>
      </c>
      <c r="D406" s="194">
        <v>14217695</v>
      </c>
      <c r="E406" s="210">
        <v>5</v>
      </c>
      <c r="F406" s="235" t="s">
        <v>3331</v>
      </c>
      <c r="G406" s="235" t="s">
        <v>4708</v>
      </c>
      <c r="H406" s="17">
        <v>0</v>
      </c>
      <c r="I406" s="288">
        <v>58000</v>
      </c>
      <c r="N406" s="256">
        <v>41844</v>
      </c>
      <c r="O406" s="256">
        <v>41845</v>
      </c>
      <c r="R406" s="148" t="s">
        <v>7113</v>
      </c>
      <c r="S406" s="148">
        <v>3225</v>
      </c>
      <c r="T406" s="148" t="s">
        <v>3391</v>
      </c>
      <c r="X406" s="256">
        <v>41845</v>
      </c>
    </row>
    <row r="407" spans="1:24">
      <c r="A407" s="174">
        <v>2</v>
      </c>
      <c r="B407" s="148" t="s">
        <v>5848</v>
      </c>
      <c r="C407" s="148" t="s">
        <v>6434</v>
      </c>
      <c r="D407" s="194">
        <v>9098860</v>
      </c>
      <c r="E407" s="210">
        <v>3</v>
      </c>
      <c r="F407" s="235" t="s">
        <v>3331</v>
      </c>
      <c r="G407" s="235" t="s">
        <v>3332</v>
      </c>
      <c r="H407" s="17">
        <v>0</v>
      </c>
      <c r="I407" s="288">
        <v>58000</v>
      </c>
      <c r="N407" s="256">
        <v>41848</v>
      </c>
      <c r="O407" s="256">
        <v>41849</v>
      </c>
      <c r="R407" s="148" t="s">
        <v>7114</v>
      </c>
      <c r="S407" s="148">
        <v>1931</v>
      </c>
      <c r="T407" s="148" t="s">
        <v>3879</v>
      </c>
      <c r="X407" s="256">
        <v>41849</v>
      </c>
    </row>
    <row r="408" spans="1:24">
      <c r="A408" s="174">
        <v>2</v>
      </c>
      <c r="B408" s="148" t="s">
        <v>5849</v>
      </c>
      <c r="C408" s="148" t="s">
        <v>6435</v>
      </c>
      <c r="D408" s="194">
        <v>15181868</v>
      </c>
      <c r="E408" s="210">
        <v>4</v>
      </c>
      <c r="F408" s="235" t="s">
        <v>3331</v>
      </c>
      <c r="G408" s="235" t="s">
        <v>4708</v>
      </c>
      <c r="H408" s="17">
        <v>0</v>
      </c>
      <c r="I408" s="288">
        <v>58000</v>
      </c>
      <c r="N408" s="256">
        <v>41844</v>
      </c>
      <c r="O408" s="256">
        <v>41845</v>
      </c>
      <c r="R408" s="148" t="s">
        <v>7115</v>
      </c>
      <c r="S408" s="148">
        <v>25425</v>
      </c>
      <c r="T408" s="148" t="s">
        <v>3484</v>
      </c>
      <c r="X408" s="256">
        <v>41845</v>
      </c>
    </row>
    <row r="409" spans="1:24">
      <c r="A409" s="174">
        <v>2</v>
      </c>
      <c r="B409" s="148" t="s">
        <v>5850</v>
      </c>
      <c r="C409" s="148" t="s">
        <v>6436</v>
      </c>
      <c r="D409" s="194">
        <v>23629630</v>
      </c>
      <c r="E409" s="210" t="s">
        <v>3319</v>
      </c>
      <c r="F409" s="235" t="s">
        <v>3331</v>
      </c>
      <c r="G409" s="235" t="s">
        <v>3332</v>
      </c>
      <c r="H409" s="17">
        <v>0</v>
      </c>
      <c r="I409" s="288">
        <v>58000</v>
      </c>
      <c r="N409" s="256">
        <v>41845</v>
      </c>
      <c r="O409" s="256">
        <v>41848</v>
      </c>
      <c r="R409" s="148" t="s">
        <v>7116</v>
      </c>
      <c r="S409" s="148">
        <v>3095</v>
      </c>
      <c r="T409" s="148" t="s">
        <v>3863</v>
      </c>
      <c r="X409" s="256">
        <v>41848</v>
      </c>
    </row>
    <row r="410" spans="1:24">
      <c r="A410" s="174">
        <v>2</v>
      </c>
      <c r="B410" s="148" t="s">
        <v>5851</v>
      </c>
      <c r="C410" s="148" t="s">
        <v>6437</v>
      </c>
      <c r="D410" s="194">
        <v>10009772</v>
      </c>
      <c r="E410" s="210">
        <v>9</v>
      </c>
      <c r="F410" s="235" t="s">
        <v>3331</v>
      </c>
      <c r="G410" s="235" t="s">
        <v>4708</v>
      </c>
      <c r="H410" s="17">
        <v>0</v>
      </c>
      <c r="I410" s="288">
        <v>58000</v>
      </c>
      <c r="N410" s="256">
        <v>41849</v>
      </c>
      <c r="O410" s="256">
        <v>41851</v>
      </c>
      <c r="R410" s="148" t="s">
        <v>7117</v>
      </c>
      <c r="S410" s="148">
        <v>1037</v>
      </c>
      <c r="T410" s="148" t="s">
        <v>3461</v>
      </c>
      <c r="X410" s="256">
        <v>41851</v>
      </c>
    </row>
    <row r="411" spans="1:24">
      <c r="A411" s="174">
        <v>2</v>
      </c>
      <c r="B411" s="148" t="s">
        <v>5852</v>
      </c>
      <c r="C411" s="148" t="s">
        <v>6438</v>
      </c>
      <c r="D411" s="194">
        <v>7744094</v>
      </c>
      <c r="E411" s="210">
        <v>1</v>
      </c>
      <c r="F411" s="235" t="s">
        <v>3331</v>
      </c>
      <c r="G411" s="235" t="s">
        <v>4708</v>
      </c>
      <c r="H411" s="17">
        <v>0</v>
      </c>
      <c r="I411" s="288">
        <v>58000</v>
      </c>
      <c r="N411" s="256">
        <v>41850</v>
      </c>
      <c r="O411" s="256">
        <v>41851</v>
      </c>
      <c r="R411" s="148" t="s">
        <v>7118</v>
      </c>
      <c r="S411" s="148">
        <v>3561</v>
      </c>
      <c r="T411" s="148" t="s">
        <v>3484</v>
      </c>
      <c r="X411" s="256">
        <v>41851</v>
      </c>
    </row>
    <row r="412" spans="1:24" ht="15.75" thickBot="1">
      <c r="A412" s="174">
        <v>2</v>
      </c>
      <c r="B412" s="149" t="s">
        <v>5853</v>
      </c>
      <c r="C412" s="149" t="s">
        <v>6439</v>
      </c>
      <c r="D412" s="195">
        <v>12504535</v>
      </c>
      <c r="E412" s="211">
        <v>9</v>
      </c>
      <c r="F412" s="236" t="s">
        <v>3331</v>
      </c>
      <c r="G412" s="236" t="s">
        <v>3332</v>
      </c>
      <c r="H412" s="17">
        <v>0</v>
      </c>
      <c r="I412" s="295">
        <v>58000</v>
      </c>
      <c r="N412" s="258">
        <v>41850</v>
      </c>
      <c r="O412" s="258">
        <v>41851</v>
      </c>
      <c r="R412" s="149" t="s">
        <v>7119</v>
      </c>
      <c r="S412" s="149">
        <v>273</v>
      </c>
      <c r="T412" s="149" t="s">
        <v>3497</v>
      </c>
      <c r="X412" s="260">
        <v>41851</v>
      </c>
    </row>
    <row r="413" spans="1:24">
      <c r="A413" s="174">
        <v>2</v>
      </c>
      <c r="B413" s="150" t="s">
        <v>5854</v>
      </c>
      <c r="C413" s="150" t="s">
        <v>6440</v>
      </c>
      <c r="D413" s="196">
        <v>16022923</v>
      </c>
      <c r="E413" s="212">
        <v>3</v>
      </c>
      <c r="F413" s="237" t="s">
        <v>3331</v>
      </c>
      <c r="G413" s="237" t="s">
        <v>3332</v>
      </c>
      <c r="H413" s="17">
        <v>0</v>
      </c>
      <c r="I413" s="287">
        <v>35000</v>
      </c>
      <c r="N413" s="256">
        <v>41852</v>
      </c>
      <c r="O413" s="256">
        <v>41856</v>
      </c>
      <c r="R413" s="150" t="s">
        <v>7120</v>
      </c>
      <c r="S413" s="150">
        <v>9697</v>
      </c>
      <c r="T413" s="150" t="s">
        <v>3605</v>
      </c>
      <c r="X413" s="261">
        <v>41856</v>
      </c>
    </row>
    <row r="414" spans="1:24">
      <c r="A414" s="174">
        <v>2</v>
      </c>
      <c r="B414" s="148" t="s">
        <v>5855</v>
      </c>
      <c r="C414" s="148" t="s">
        <v>6441</v>
      </c>
      <c r="D414" s="194">
        <v>13955380</v>
      </c>
      <c r="E414" s="210">
        <v>2</v>
      </c>
      <c r="F414" s="235" t="s">
        <v>3331</v>
      </c>
      <c r="G414" s="235" t="s">
        <v>3332</v>
      </c>
      <c r="H414" s="17">
        <v>0</v>
      </c>
      <c r="I414" s="288">
        <v>58000</v>
      </c>
      <c r="N414" s="256">
        <v>41851</v>
      </c>
      <c r="O414" s="256">
        <v>41853</v>
      </c>
      <c r="R414" s="148" t="s">
        <v>7121</v>
      </c>
      <c r="S414" s="148">
        <v>6437</v>
      </c>
      <c r="T414" s="148" t="s">
        <v>3365</v>
      </c>
      <c r="X414" s="256">
        <v>41853</v>
      </c>
    </row>
    <row r="415" spans="1:24">
      <c r="A415" s="174">
        <v>2</v>
      </c>
      <c r="B415" s="148" t="s">
        <v>5856</v>
      </c>
      <c r="C415" s="148" t="s">
        <v>6442</v>
      </c>
      <c r="D415" s="194">
        <v>13723168</v>
      </c>
      <c r="E415" s="210">
        <v>9</v>
      </c>
      <c r="F415" s="235" t="s">
        <v>3331</v>
      </c>
      <c r="G415" s="235" t="s">
        <v>4708</v>
      </c>
      <c r="H415" s="17">
        <v>0</v>
      </c>
      <c r="I415" s="288">
        <v>58000</v>
      </c>
      <c r="N415" s="256">
        <v>41856</v>
      </c>
      <c r="O415" s="256">
        <v>41857</v>
      </c>
      <c r="R415" s="148" t="s">
        <v>7122</v>
      </c>
      <c r="S415" s="148">
        <v>683</v>
      </c>
      <c r="T415" s="148" t="s">
        <v>3334</v>
      </c>
      <c r="X415" s="256">
        <v>41857</v>
      </c>
    </row>
    <row r="416" spans="1:24">
      <c r="A416" s="174">
        <v>2</v>
      </c>
      <c r="B416" s="148" t="s">
        <v>5857</v>
      </c>
      <c r="C416" s="148" t="s">
        <v>6443</v>
      </c>
      <c r="D416" s="194">
        <v>9682935</v>
      </c>
      <c r="E416" s="210">
        <v>3</v>
      </c>
      <c r="F416" s="235" t="s">
        <v>3331</v>
      </c>
      <c r="G416" s="235" t="s">
        <v>3332</v>
      </c>
      <c r="H416" s="17">
        <v>0</v>
      </c>
      <c r="I416" s="288">
        <v>58000</v>
      </c>
      <c r="N416" s="256">
        <v>41859</v>
      </c>
      <c r="O416" s="256">
        <v>41862</v>
      </c>
      <c r="R416" s="148" t="s">
        <v>7123</v>
      </c>
      <c r="S416" s="148">
        <v>504</v>
      </c>
      <c r="T416" s="148" t="s">
        <v>3348</v>
      </c>
      <c r="X416" s="256">
        <v>41862</v>
      </c>
    </row>
    <row r="417" spans="1:24">
      <c r="A417" s="174">
        <v>2</v>
      </c>
      <c r="B417" s="148" t="s">
        <v>5858</v>
      </c>
      <c r="C417" s="148" t="s">
        <v>6444</v>
      </c>
      <c r="D417" s="194">
        <v>5637780</v>
      </c>
      <c r="E417" s="210">
        <v>8</v>
      </c>
      <c r="F417" s="235" t="s">
        <v>3331</v>
      </c>
      <c r="G417" s="235" t="s">
        <v>3332</v>
      </c>
      <c r="H417" s="17">
        <v>0</v>
      </c>
      <c r="I417" s="288">
        <v>58000</v>
      </c>
      <c r="N417" s="256">
        <v>41856</v>
      </c>
      <c r="O417" s="256">
        <v>41862</v>
      </c>
      <c r="R417" s="148" t="s">
        <v>7124</v>
      </c>
      <c r="S417" s="148">
        <v>1419</v>
      </c>
      <c r="T417" s="148" t="s">
        <v>3334</v>
      </c>
      <c r="X417" s="256">
        <v>41862</v>
      </c>
    </row>
    <row r="418" spans="1:24">
      <c r="A418" s="174">
        <v>2</v>
      </c>
      <c r="B418" s="148" t="s">
        <v>5859</v>
      </c>
      <c r="C418" s="148" t="s">
        <v>6445</v>
      </c>
      <c r="D418" s="194">
        <v>12896780</v>
      </c>
      <c r="E418" s="210" t="s">
        <v>3319</v>
      </c>
      <c r="F418" s="235" t="s">
        <v>3331</v>
      </c>
      <c r="G418" s="235" t="s">
        <v>3332</v>
      </c>
      <c r="H418" s="17">
        <v>0</v>
      </c>
      <c r="I418" s="288">
        <v>58000</v>
      </c>
      <c r="N418" s="256">
        <v>41858</v>
      </c>
      <c r="O418" s="256">
        <v>41862</v>
      </c>
      <c r="R418" s="148" t="s">
        <v>7125</v>
      </c>
      <c r="S418" s="148">
        <v>1023</v>
      </c>
      <c r="T418" s="148" t="s">
        <v>3363</v>
      </c>
      <c r="X418" s="256">
        <v>41862</v>
      </c>
    </row>
    <row r="419" spans="1:24">
      <c r="A419" s="174">
        <v>2</v>
      </c>
      <c r="B419" s="148" t="s">
        <v>5860</v>
      </c>
      <c r="C419" s="148" t="s">
        <v>6446</v>
      </c>
      <c r="D419" s="194">
        <v>15633647</v>
      </c>
      <c r="E419" s="210">
        <v>5</v>
      </c>
      <c r="F419" s="235" t="s">
        <v>3331</v>
      </c>
      <c r="G419" s="235" t="s">
        <v>3332</v>
      </c>
      <c r="H419" s="17">
        <v>0</v>
      </c>
      <c r="I419" s="288">
        <v>58000</v>
      </c>
      <c r="N419" s="256">
        <v>41856</v>
      </c>
      <c r="O419" s="256">
        <v>41857</v>
      </c>
      <c r="R419" s="148" t="s">
        <v>7126</v>
      </c>
      <c r="S419" s="148">
        <v>1276</v>
      </c>
      <c r="T419" s="148" t="s">
        <v>3396</v>
      </c>
      <c r="X419" s="256">
        <v>41857</v>
      </c>
    </row>
    <row r="420" spans="1:24">
      <c r="A420" s="174">
        <v>2</v>
      </c>
      <c r="B420" s="148" t="s">
        <v>5861</v>
      </c>
      <c r="C420" s="148" t="s">
        <v>6447</v>
      </c>
      <c r="D420" s="194">
        <v>10461017</v>
      </c>
      <c r="E420" s="210" t="s">
        <v>3319</v>
      </c>
      <c r="F420" s="235" t="s">
        <v>3331</v>
      </c>
      <c r="G420" s="235" t="s">
        <v>4708</v>
      </c>
      <c r="H420" s="17">
        <v>0</v>
      </c>
      <c r="I420" s="288">
        <v>58000</v>
      </c>
      <c r="N420" s="256">
        <v>41858</v>
      </c>
      <c r="O420" s="256">
        <v>41858</v>
      </c>
      <c r="R420" s="148" t="s">
        <v>7127</v>
      </c>
      <c r="S420" s="148">
        <v>1490</v>
      </c>
      <c r="T420" s="148" t="s">
        <v>3334</v>
      </c>
      <c r="X420" s="256">
        <v>41858</v>
      </c>
    </row>
    <row r="421" spans="1:24">
      <c r="A421" s="174">
        <v>2</v>
      </c>
      <c r="B421" s="148" t="s">
        <v>5862</v>
      </c>
      <c r="C421" s="148" t="s">
        <v>6448</v>
      </c>
      <c r="D421" s="194">
        <v>10172976</v>
      </c>
      <c r="E421" s="210">
        <v>1</v>
      </c>
      <c r="F421" s="235" t="s">
        <v>3331</v>
      </c>
      <c r="G421" s="235" t="s">
        <v>3332</v>
      </c>
      <c r="H421" s="17">
        <v>0</v>
      </c>
      <c r="I421" s="288">
        <v>88000</v>
      </c>
      <c r="N421" s="256">
        <v>41859</v>
      </c>
      <c r="O421" s="256">
        <v>41863</v>
      </c>
      <c r="R421" s="148" t="s">
        <v>7128</v>
      </c>
      <c r="S421" s="148">
        <v>319</v>
      </c>
      <c r="T421" s="148" t="s">
        <v>5140</v>
      </c>
      <c r="X421" s="256">
        <v>41863</v>
      </c>
    </row>
    <row r="422" spans="1:24">
      <c r="A422" s="174">
        <v>2</v>
      </c>
      <c r="B422" s="148" t="s">
        <v>5863</v>
      </c>
      <c r="C422" s="148" t="s">
        <v>6449</v>
      </c>
      <c r="D422" s="194">
        <v>11845093</v>
      </c>
      <c r="E422" s="210">
        <v>0</v>
      </c>
      <c r="F422" s="235" t="s">
        <v>3331</v>
      </c>
      <c r="G422" s="235" t="s">
        <v>3332</v>
      </c>
      <c r="H422" s="17">
        <v>0</v>
      </c>
      <c r="I422" s="288">
        <v>58000</v>
      </c>
      <c r="N422" s="256">
        <v>41858</v>
      </c>
      <c r="O422" s="256">
        <v>41863</v>
      </c>
      <c r="R422" s="148" t="s">
        <v>4986</v>
      </c>
      <c r="S422" s="148">
        <v>4590</v>
      </c>
      <c r="T422" s="148" t="s">
        <v>3363</v>
      </c>
      <c r="X422" s="256">
        <v>41863</v>
      </c>
    </row>
    <row r="423" spans="1:24">
      <c r="A423" s="174">
        <v>2</v>
      </c>
      <c r="B423" s="148" t="s">
        <v>5864</v>
      </c>
      <c r="C423" s="148" t="s">
        <v>6450</v>
      </c>
      <c r="D423" s="194">
        <v>13376228</v>
      </c>
      <c r="E423" s="210">
        <v>0</v>
      </c>
      <c r="F423" s="235" t="s">
        <v>3331</v>
      </c>
      <c r="G423" s="235" t="s">
        <v>3332</v>
      </c>
      <c r="H423" s="17">
        <v>0</v>
      </c>
      <c r="I423" s="288">
        <v>58000</v>
      </c>
      <c r="N423" s="256">
        <v>41860</v>
      </c>
      <c r="O423" s="256">
        <v>41863</v>
      </c>
      <c r="R423" s="148" t="s">
        <v>7129</v>
      </c>
      <c r="S423" s="148">
        <v>2434</v>
      </c>
      <c r="T423" s="148" t="s">
        <v>3528</v>
      </c>
      <c r="X423" s="256">
        <v>41863</v>
      </c>
    </row>
    <row r="424" spans="1:24">
      <c r="A424" s="174">
        <v>2</v>
      </c>
      <c r="B424" s="148" t="s">
        <v>5865</v>
      </c>
      <c r="C424" s="148" t="s">
        <v>6451</v>
      </c>
      <c r="D424" s="194">
        <v>8118596</v>
      </c>
      <c r="E424" s="210">
        <v>4</v>
      </c>
      <c r="F424" s="235" t="s">
        <v>3331</v>
      </c>
      <c r="G424" s="235" t="s">
        <v>4708</v>
      </c>
      <c r="H424" s="17">
        <v>0</v>
      </c>
      <c r="I424" s="288">
        <v>58000</v>
      </c>
      <c r="N424" s="256">
        <v>41863</v>
      </c>
      <c r="O424" s="256">
        <v>41863</v>
      </c>
      <c r="R424" s="148" t="s">
        <v>7130</v>
      </c>
      <c r="S424" s="148">
        <v>1300</v>
      </c>
      <c r="T424" s="148" t="s">
        <v>3358</v>
      </c>
      <c r="X424" s="256">
        <v>41863</v>
      </c>
    </row>
    <row r="425" spans="1:24">
      <c r="A425" s="174">
        <v>2</v>
      </c>
      <c r="B425" s="148" t="s">
        <v>5866</v>
      </c>
      <c r="C425" s="148" t="s">
        <v>6452</v>
      </c>
      <c r="D425" s="194">
        <v>15414300</v>
      </c>
      <c r="E425" s="210">
        <v>9</v>
      </c>
      <c r="F425" s="235" t="s">
        <v>3331</v>
      </c>
      <c r="G425" s="235" t="s">
        <v>3332</v>
      </c>
      <c r="H425" s="17">
        <v>0</v>
      </c>
      <c r="I425" s="288">
        <v>88000</v>
      </c>
      <c r="N425" s="256">
        <v>41864</v>
      </c>
      <c r="O425" s="256">
        <v>41865</v>
      </c>
      <c r="R425" s="148" t="s">
        <v>7131</v>
      </c>
      <c r="S425" s="148">
        <v>61</v>
      </c>
      <c r="T425" s="148" t="s">
        <v>3550</v>
      </c>
      <c r="X425" s="256">
        <v>41865</v>
      </c>
    </row>
    <row r="426" spans="1:24">
      <c r="A426" s="174">
        <v>2</v>
      </c>
      <c r="B426" s="148" t="s">
        <v>5867</v>
      </c>
      <c r="C426" s="148" t="s">
        <v>6453</v>
      </c>
      <c r="D426" s="194">
        <v>9105019</v>
      </c>
      <c r="E426" s="210">
        <v>6</v>
      </c>
      <c r="F426" s="235" t="s">
        <v>3331</v>
      </c>
      <c r="G426" s="235" t="s">
        <v>3332</v>
      </c>
      <c r="H426" s="17">
        <v>0</v>
      </c>
      <c r="I426" s="288">
        <v>58000</v>
      </c>
      <c r="N426" s="256">
        <v>41864</v>
      </c>
      <c r="O426" s="256">
        <v>41865</v>
      </c>
      <c r="R426" s="148" t="s">
        <v>7132</v>
      </c>
      <c r="S426" s="148">
        <v>731</v>
      </c>
      <c r="T426" s="148" t="s">
        <v>3391</v>
      </c>
      <c r="X426" s="256">
        <v>41865</v>
      </c>
    </row>
    <row r="427" spans="1:24">
      <c r="A427" s="174">
        <v>2</v>
      </c>
      <c r="B427" s="148" t="s">
        <v>5868</v>
      </c>
      <c r="C427" s="148" t="s">
        <v>6454</v>
      </c>
      <c r="D427" s="194">
        <v>6376688</v>
      </c>
      <c r="E427" s="210">
        <v>7</v>
      </c>
      <c r="F427" s="235" t="s">
        <v>3331</v>
      </c>
      <c r="G427" s="235" t="s">
        <v>3332</v>
      </c>
      <c r="H427" s="17">
        <v>0</v>
      </c>
      <c r="I427" s="288">
        <v>58000</v>
      </c>
      <c r="N427" s="256">
        <v>41865</v>
      </c>
      <c r="O427" s="256">
        <v>41871</v>
      </c>
      <c r="R427" s="148" t="s">
        <v>7133</v>
      </c>
      <c r="S427" s="148">
        <v>1968</v>
      </c>
      <c r="T427" s="148" t="s">
        <v>3358</v>
      </c>
      <c r="X427" s="256">
        <v>41871</v>
      </c>
    </row>
    <row r="428" spans="1:24">
      <c r="A428" s="174">
        <v>2</v>
      </c>
      <c r="B428" s="148" t="s">
        <v>5869</v>
      </c>
      <c r="C428" s="148" t="s">
        <v>6454</v>
      </c>
      <c r="D428" s="194">
        <v>6376688</v>
      </c>
      <c r="E428" s="210">
        <v>7</v>
      </c>
      <c r="F428" s="235" t="s">
        <v>3331</v>
      </c>
      <c r="G428" s="235" t="s">
        <v>3332</v>
      </c>
      <c r="H428" s="17">
        <v>0</v>
      </c>
      <c r="I428" s="288">
        <v>58000</v>
      </c>
      <c r="N428" s="256">
        <v>41865</v>
      </c>
      <c r="O428" s="256">
        <v>41871</v>
      </c>
      <c r="R428" s="148" t="s">
        <v>7133</v>
      </c>
      <c r="S428" s="148">
        <v>1974</v>
      </c>
      <c r="T428" s="148" t="s">
        <v>3358</v>
      </c>
      <c r="X428" s="256">
        <v>41871</v>
      </c>
    </row>
    <row r="429" spans="1:24">
      <c r="A429" s="174">
        <v>2</v>
      </c>
      <c r="B429" s="148" t="s">
        <v>5870</v>
      </c>
      <c r="C429" s="148" t="s">
        <v>6455</v>
      </c>
      <c r="D429" s="194">
        <v>13282805</v>
      </c>
      <c r="E429" s="210">
        <v>9</v>
      </c>
      <c r="F429" s="235" t="s">
        <v>3331</v>
      </c>
      <c r="G429" s="235" t="s">
        <v>4708</v>
      </c>
      <c r="H429" s="17">
        <v>0</v>
      </c>
      <c r="I429" s="288">
        <v>58000</v>
      </c>
      <c r="N429" s="256">
        <v>41866</v>
      </c>
      <c r="O429" s="256">
        <v>41870</v>
      </c>
      <c r="R429" s="148" t="s">
        <v>7134</v>
      </c>
      <c r="S429" s="148">
        <v>6974</v>
      </c>
      <c r="T429" s="148" t="s">
        <v>3358</v>
      </c>
      <c r="X429" s="256">
        <v>41870</v>
      </c>
    </row>
    <row r="430" spans="1:24">
      <c r="A430" s="174">
        <v>2</v>
      </c>
      <c r="B430" s="148" t="s">
        <v>5871</v>
      </c>
      <c r="C430" s="148" t="s">
        <v>6456</v>
      </c>
      <c r="D430" s="194">
        <v>6976747</v>
      </c>
      <c r="E430" s="210">
        <v>8</v>
      </c>
      <c r="F430" s="235" t="s">
        <v>3331</v>
      </c>
      <c r="G430" s="235" t="s">
        <v>3332</v>
      </c>
      <c r="H430" s="17">
        <v>0</v>
      </c>
      <c r="I430" s="288">
        <v>105000</v>
      </c>
      <c r="N430" s="256">
        <v>41870</v>
      </c>
      <c r="O430" s="256">
        <v>41871</v>
      </c>
      <c r="R430" s="148" t="s">
        <v>7135</v>
      </c>
      <c r="S430" s="148">
        <v>2423</v>
      </c>
      <c r="T430" s="148" t="s">
        <v>3358</v>
      </c>
      <c r="X430" s="256">
        <v>41871</v>
      </c>
    </row>
    <row r="431" spans="1:24">
      <c r="A431" s="174">
        <v>2</v>
      </c>
      <c r="B431" s="148" t="s">
        <v>5872</v>
      </c>
      <c r="C431" s="148" t="s">
        <v>6457</v>
      </c>
      <c r="D431" s="194">
        <v>5128928</v>
      </c>
      <c r="E431" s="210">
        <v>5</v>
      </c>
      <c r="F431" s="235" t="s">
        <v>3331</v>
      </c>
      <c r="G431" s="235" t="s">
        <v>4708</v>
      </c>
      <c r="H431" s="17">
        <v>0</v>
      </c>
      <c r="I431" s="288">
        <v>58000</v>
      </c>
      <c r="N431" s="256">
        <v>41870</v>
      </c>
      <c r="O431" s="256">
        <v>41872</v>
      </c>
      <c r="R431" s="148" t="s">
        <v>7136</v>
      </c>
      <c r="S431" s="148">
        <v>2939</v>
      </c>
      <c r="T431" s="148" t="s">
        <v>3391</v>
      </c>
      <c r="X431" s="256">
        <v>41872</v>
      </c>
    </row>
    <row r="432" spans="1:24">
      <c r="A432" s="174">
        <v>2</v>
      </c>
      <c r="B432" s="148" t="s">
        <v>5873</v>
      </c>
      <c r="C432" s="148" t="s">
        <v>6458</v>
      </c>
      <c r="D432" s="194">
        <v>14272601</v>
      </c>
      <c r="E432" s="210">
        <v>7</v>
      </c>
      <c r="F432" s="235" t="s">
        <v>3331</v>
      </c>
      <c r="G432" s="235" t="s">
        <v>4708</v>
      </c>
      <c r="H432" s="17">
        <v>0</v>
      </c>
      <c r="I432" s="288">
        <v>58000</v>
      </c>
      <c r="N432" s="256">
        <v>41871</v>
      </c>
      <c r="O432" s="256">
        <v>41872</v>
      </c>
      <c r="R432" s="148" t="s">
        <v>7137</v>
      </c>
      <c r="S432" s="148">
        <v>33</v>
      </c>
      <c r="T432" s="148" t="s">
        <v>3396</v>
      </c>
      <c r="X432" s="256">
        <v>41872</v>
      </c>
    </row>
    <row r="433" spans="1:24">
      <c r="A433" s="174">
        <v>2</v>
      </c>
      <c r="B433" s="148" t="s">
        <v>5874</v>
      </c>
      <c r="C433" s="148" t="s">
        <v>6459</v>
      </c>
      <c r="D433" s="194">
        <v>12256225</v>
      </c>
      <c r="E433" s="210">
        <v>5</v>
      </c>
      <c r="F433" s="235" t="s">
        <v>3331</v>
      </c>
      <c r="G433" s="235" t="s">
        <v>3332</v>
      </c>
      <c r="H433" s="17">
        <v>0</v>
      </c>
      <c r="I433" s="288">
        <v>58000</v>
      </c>
      <c r="N433" s="256">
        <v>41877</v>
      </c>
      <c r="O433" s="256">
        <v>41878</v>
      </c>
      <c r="R433" s="148" t="s">
        <v>7138</v>
      </c>
      <c r="S433" s="148">
        <v>769</v>
      </c>
      <c r="T433" s="148" t="s">
        <v>3528</v>
      </c>
      <c r="X433" s="256">
        <v>41878</v>
      </c>
    </row>
    <row r="434" spans="1:24">
      <c r="A434" s="174">
        <v>2</v>
      </c>
      <c r="B434" s="148" t="s">
        <v>5875</v>
      </c>
      <c r="C434" s="148" t="s">
        <v>6357</v>
      </c>
      <c r="D434" s="194">
        <v>8596859</v>
      </c>
      <c r="E434" s="210">
        <v>9</v>
      </c>
      <c r="F434" s="235" t="s">
        <v>3331</v>
      </c>
      <c r="G434" s="235" t="s">
        <v>4708</v>
      </c>
      <c r="H434" s="17">
        <v>0</v>
      </c>
      <c r="I434" s="288">
        <v>58000</v>
      </c>
      <c r="N434" s="256">
        <v>41873</v>
      </c>
      <c r="O434" s="256">
        <v>41874</v>
      </c>
      <c r="R434" s="148" t="s">
        <v>7139</v>
      </c>
      <c r="S434" s="148">
        <v>2967</v>
      </c>
      <c r="T434" s="148" t="s">
        <v>3484</v>
      </c>
      <c r="X434" s="256">
        <v>41874</v>
      </c>
    </row>
    <row r="435" spans="1:24">
      <c r="A435" s="174">
        <v>2</v>
      </c>
      <c r="B435" s="148" t="s">
        <v>5876</v>
      </c>
      <c r="C435" s="148" t="s">
        <v>6460</v>
      </c>
      <c r="D435" s="194">
        <v>14091642</v>
      </c>
      <c r="E435" s="210">
        <v>0</v>
      </c>
      <c r="F435" s="235" t="s">
        <v>3331</v>
      </c>
      <c r="G435" s="235" t="s">
        <v>3381</v>
      </c>
      <c r="H435" s="17">
        <v>0</v>
      </c>
      <c r="I435" s="288">
        <v>108000</v>
      </c>
      <c r="N435" s="256">
        <v>41876</v>
      </c>
      <c r="O435" s="256">
        <v>41877</v>
      </c>
      <c r="R435" s="148" t="s">
        <v>7140</v>
      </c>
      <c r="S435" s="148"/>
      <c r="T435" s="148" t="s">
        <v>4674</v>
      </c>
      <c r="X435" s="256">
        <v>41877</v>
      </c>
    </row>
    <row r="436" spans="1:24">
      <c r="A436" s="174">
        <v>2</v>
      </c>
      <c r="B436" s="148" t="s">
        <v>5877</v>
      </c>
      <c r="C436" s="148" t="s">
        <v>6461</v>
      </c>
      <c r="D436" s="194">
        <v>16084789</v>
      </c>
      <c r="E436" s="210">
        <v>1</v>
      </c>
      <c r="F436" s="235" t="s">
        <v>3331</v>
      </c>
      <c r="G436" s="235" t="s">
        <v>4708</v>
      </c>
      <c r="H436" s="17">
        <v>0</v>
      </c>
      <c r="I436" s="288">
        <v>58000</v>
      </c>
      <c r="N436" s="256">
        <v>41878</v>
      </c>
      <c r="O436" s="256">
        <v>41879</v>
      </c>
      <c r="R436" s="148" t="s">
        <v>7141</v>
      </c>
      <c r="S436" s="148">
        <v>10269</v>
      </c>
      <c r="T436" s="148" t="s">
        <v>3365</v>
      </c>
      <c r="X436" s="256">
        <v>41879</v>
      </c>
    </row>
    <row r="437" spans="1:24">
      <c r="A437" s="174">
        <v>2</v>
      </c>
      <c r="B437" s="148" t="s">
        <v>5878</v>
      </c>
      <c r="C437" s="148" t="s">
        <v>6462</v>
      </c>
      <c r="D437" s="194">
        <v>13379718</v>
      </c>
      <c r="E437" s="210">
        <v>1</v>
      </c>
      <c r="F437" s="235" t="s">
        <v>3331</v>
      </c>
      <c r="G437" s="235" t="s">
        <v>4708</v>
      </c>
      <c r="H437" s="17">
        <v>0</v>
      </c>
      <c r="I437" s="288">
        <v>58000</v>
      </c>
      <c r="N437" s="256">
        <v>41878</v>
      </c>
      <c r="O437" s="256">
        <v>41880</v>
      </c>
      <c r="R437" s="148" t="s">
        <v>7142</v>
      </c>
      <c r="S437" s="148">
        <v>3716</v>
      </c>
      <c r="T437" s="148" t="s">
        <v>3404</v>
      </c>
      <c r="X437" s="256">
        <v>41880</v>
      </c>
    </row>
    <row r="438" spans="1:24">
      <c r="A438" s="174">
        <v>2</v>
      </c>
      <c r="B438" s="148" t="s">
        <v>5879</v>
      </c>
      <c r="C438" s="148" t="s">
        <v>6463</v>
      </c>
      <c r="D438" s="194">
        <v>12650960</v>
      </c>
      <c r="E438" s="289" t="s">
        <v>3319</v>
      </c>
      <c r="F438" s="235" t="s">
        <v>3331</v>
      </c>
      <c r="G438" s="235" t="s">
        <v>3332</v>
      </c>
      <c r="H438" s="17">
        <v>0</v>
      </c>
      <c r="I438" s="288">
        <v>58000</v>
      </c>
      <c r="N438" s="256">
        <v>41878</v>
      </c>
      <c r="O438" s="256">
        <v>41880</v>
      </c>
      <c r="R438" s="148" t="s">
        <v>7143</v>
      </c>
      <c r="S438" s="148">
        <v>4809</v>
      </c>
      <c r="T438" s="148" t="s">
        <v>3863</v>
      </c>
      <c r="X438" s="256">
        <v>41880</v>
      </c>
    </row>
    <row r="439" spans="1:24">
      <c r="A439" s="174">
        <v>2</v>
      </c>
      <c r="B439" s="148" t="s">
        <v>5880</v>
      </c>
      <c r="C439" s="148" t="s">
        <v>6464</v>
      </c>
      <c r="D439" s="194">
        <v>13343781</v>
      </c>
      <c r="E439" s="210">
        <v>9</v>
      </c>
      <c r="F439" s="235" t="s">
        <v>3331</v>
      </c>
      <c r="G439" s="235" t="s">
        <v>3332</v>
      </c>
      <c r="H439" s="17">
        <v>0</v>
      </c>
      <c r="I439" s="288">
        <v>58000</v>
      </c>
      <c r="N439" s="259">
        <v>41879</v>
      </c>
      <c r="O439" s="259">
        <v>41880</v>
      </c>
      <c r="R439" s="148" t="s">
        <v>7144</v>
      </c>
      <c r="S439" s="148">
        <v>1509</v>
      </c>
      <c r="T439" s="148" t="s">
        <v>3340</v>
      </c>
      <c r="X439" s="259">
        <v>41880</v>
      </c>
    </row>
    <row r="440" spans="1:24" ht="15.75" thickBot="1">
      <c r="A440" s="174">
        <v>2</v>
      </c>
      <c r="B440" s="152" t="s">
        <v>5881</v>
      </c>
      <c r="C440" s="152" t="s">
        <v>6465</v>
      </c>
      <c r="D440" s="197">
        <v>13461932</v>
      </c>
      <c r="E440" s="214">
        <v>5</v>
      </c>
      <c r="F440" s="238" t="s">
        <v>3331</v>
      </c>
      <c r="G440" s="238" t="s">
        <v>4708</v>
      </c>
      <c r="H440" s="17">
        <v>0</v>
      </c>
      <c r="I440" s="296">
        <v>58000</v>
      </c>
      <c r="N440" s="260">
        <v>41879</v>
      </c>
      <c r="O440" s="260">
        <v>41880</v>
      </c>
      <c r="R440" s="152" t="s">
        <v>7145</v>
      </c>
      <c r="S440" s="152">
        <v>1735</v>
      </c>
      <c r="T440" s="152" t="s">
        <v>3528</v>
      </c>
      <c r="X440" s="260">
        <v>41880</v>
      </c>
    </row>
    <row r="441" spans="1:24">
      <c r="A441" s="174">
        <v>2</v>
      </c>
      <c r="B441" s="153" t="s">
        <v>5882</v>
      </c>
      <c r="C441" s="153" t="s">
        <v>6466</v>
      </c>
      <c r="D441" s="198">
        <v>96950820</v>
      </c>
      <c r="E441" s="215">
        <v>6</v>
      </c>
      <c r="F441" s="239" t="s">
        <v>3331</v>
      </c>
      <c r="G441" s="239" t="s">
        <v>7432</v>
      </c>
      <c r="H441" s="17">
        <v>0</v>
      </c>
      <c r="I441" s="297">
        <v>151758</v>
      </c>
      <c r="N441" s="261">
        <v>41880</v>
      </c>
      <c r="O441" s="261">
        <v>41884</v>
      </c>
      <c r="R441" s="153" t="s">
        <v>3528</v>
      </c>
      <c r="S441" s="153" t="s">
        <v>7414</v>
      </c>
      <c r="T441" s="153" t="s">
        <v>3528</v>
      </c>
      <c r="X441" s="261">
        <v>41884</v>
      </c>
    </row>
    <row r="442" spans="1:24">
      <c r="A442" s="174">
        <v>2</v>
      </c>
      <c r="B442" s="150" t="s">
        <v>5883</v>
      </c>
      <c r="C442" s="148" t="s">
        <v>6467</v>
      </c>
      <c r="D442" s="194">
        <v>8046425</v>
      </c>
      <c r="E442" s="210">
        <v>8</v>
      </c>
      <c r="F442" s="235" t="s">
        <v>3331</v>
      </c>
      <c r="G442" s="235" t="s">
        <v>3332</v>
      </c>
      <c r="H442" s="17">
        <v>0</v>
      </c>
      <c r="I442" s="288">
        <v>58000</v>
      </c>
      <c r="N442" s="256">
        <v>41880</v>
      </c>
      <c r="O442" s="278">
        <v>41883</v>
      </c>
      <c r="R442" s="154" t="s">
        <v>7146</v>
      </c>
      <c r="S442" s="148">
        <v>1077</v>
      </c>
      <c r="T442" s="148" t="s">
        <v>3528</v>
      </c>
      <c r="X442" s="256">
        <v>41883</v>
      </c>
    </row>
    <row r="443" spans="1:24">
      <c r="A443" s="174">
        <v>2</v>
      </c>
      <c r="B443" s="150" t="s">
        <v>5884</v>
      </c>
      <c r="C443" s="148" t="s">
        <v>6468</v>
      </c>
      <c r="D443" s="194">
        <v>12447965</v>
      </c>
      <c r="E443" s="210">
        <v>7</v>
      </c>
      <c r="F443" s="235" t="s">
        <v>3331</v>
      </c>
      <c r="G443" s="235" t="s">
        <v>3332</v>
      </c>
      <c r="H443" s="17">
        <v>0</v>
      </c>
      <c r="I443" s="288">
        <v>58000</v>
      </c>
      <c r="N443" s="256">
        <v>41911</v>
      </c>
      <c r="O443" s="256">
        <v>41883</v>
      </c>
      <c r="R443" s="148" t="s">
        <v>7147</v>
      </c>
      <c r="S443" s="148">
        <v>1440</v>
      </c>
      <c r="T443" s="148" t="s">
        <v>3340</v>
      </c>
      <c r="X443" s="256">
        <v>41883</v>
      </c>
    </row>
    <row r="444" spans="1:24">
      <c r="A444" s="174">
        <v>2</v>
      </c>
      <c r="B444" s="148" t="s">
        <v>5885</v>
      </c>
      <c r="C444" s="148" t="s">
        <v>6469</v>
      </c>
      <c r="D444" s="194">
        <v>7691845</v>
      </c>
      <c r="E444" s="210">
        <v>7</v>
      </c>
      <c r="F444" s="235" t="s">
        <v>3331</v>
      </c>
      <c r="G444" s="235" t="s">
        <v>4708</v>
      </c>
      <c r="H444" s="17">
        <v>0</v>
      </c>
      <c r="I444" s="288">
        <v>58000</v>
      </c>
      <c r="N444" s="256">
        <v>41880</v>
      </c>
      <c r="O444" s="256">
        <v>41883</v>
      </c>
      <c r="R444" s="148" t="s">
        <v>7148</v>
      </c>
      <c r="S444" s="148">
        <v>4805</v>
      </c>
      <c r="T444" s="148" t="s">
        <v>3391</v>
      </c>
      <c r="X444" s="256">
        <v>41883</v>
      </c>
    </row>
    <row r="445" spans="1:24">
      <c r="A445" s="174">
        <v>2</v>
      </c>
      <c r="B445" s="148" t="s">
        <v>5886</v>
      </c>
      <c r="C445" s="148" t="s">
        <v>6470</v>
      </c>
      <c r="D445" s="194">
        <v>16430574</v>
      </c>
      <c r="E445" s="210">
        <v>0</v>
      </c>
      <c r="F445" s="235" t="s">
        <v>3331</v>
      </c>
      <c r="G445" s="235" t="s">
        <v>4708</v>
      </c>
      <c r="H445" s="17">
        <v>0</v>
      </c>
      <c r="I445" s="288">
        <v>58000</v>
      </c>
      <c r="N445" s="256">
        <v>41880</v>
      </c>
      <c r="O445" s="256">
        <v>41883</v>
      </c>
      <c r="R445" s="148" t="s">
        <v>7149</v>
      </c>
      <c r="S445" s="148">
        <v>330</v>
      </c>
      <c r="T445" s="148" t="s">
        <v>3334</v>
      </c>
      <c r="X445" s="256">
        <v>41883</v>
      </c>
    </row>
    <row r="446" spans="1:24">
      <c r="A446" s="174">
        <v>2</v>
      </c>
      <c r="B446" s="150" t="s">
        <v>5887</v>
      </c>
      <c r="C446" s="148" t="s">
        <v>6471</v>
      </c>
      <c r="D446" s="194">
        <v>10269122</v>
      </c>
      <c r="E446" s="210">
        <v>9</v>
      </c>
      <c r="F446" s="235" t="s">
        <v>3331</v>
      </c>
      <c r="G446" s="235" t="s">
        <v>4708</v>
      </c>
      <c r="H446" s="17">
        <v>0</v>
      </c>
      <c r="I446" s="288">
        <v>58000</v>
      </c>
      <c r="N446" s="294">
        <v>41880</v>
      </c>
      <c r="O446" s="256"/>
      <c r="R446" s="148" t="s">
        <v>7150</v>
      </c>
      <c r="S446" s="148">
        <v>2587</v>
      </c>
      <c r="T446" s="148" t="s">
        <v>3391</v>
      </c>
      <c r="X446" s="256"/>
    </row>
    <row r="447" spans="1:24">
      <c r="A447" s="174">
        <v>2</v>
      </c>
      <c r="B447" s="150" t="s">
        <v>5888</v>
      </c>
      <c r="C447" s="148" t="s">
        <v>6472</v>
      </c>
      <c r="D447" s="194">
        <v>15333270</v>
      </c>
      <c r="E447" s="210">
        <v>3</v>
      </c>
      <c r="F447" s="235" t="s">
        <v>3331</v>
      </c>
      <c r="G447" s="235" t="s">
        <v>4708</v>
      </c>
      <c r="H447" s="17">
        <v>0</v>
      </c>
      <c r="I447" s="288">
        <v>58000</v>
      </c>
      <c r="N447" s="256">
        <v>41883</v>
      </c>
      <c r="O447" s="256">
        <v>41884</v>
      </c>
      <c r="R447" s="148" t="s">
        <v>7151</v>
      </c>
      <c r="S447" s="148">
        <v>1687</v>
      </c>
      <c r="T447" s="148" t="s">
        <v>3391</v>
      </c>
      <c r="X447" s="256">
        <v>41883</v>
      </c>
    </row>
    <row r="448" spans="1:24">
      <c r="A448" s="174">
        <v>2</v>
      </c>
      <c r="B448" s="148" t="s">
        <v>5889</v>
      </c>
      <c r="C448" s="148" t="s">
        <v>6473</v>
      </c>
      <c r="D448" s="194">
        <v>21143497</v>
      </c>
      <c r="E448" s="210" t="s">
        <v>3319</v>
      </c>
      <c r="F448" s="235" t="s">
        <v>3331</v>
      </c>
      <c r="G448" s="235" t="s">
        <v>4708</v>
      </c>
      <c r="H448" s="17">
        <v>0</v>
      </c>
      <c r="I448" s="288">
        <v>58000</v>
      </c>
      <c r="N448" s="256">
        <v>41883</v>
      </c>
      <c r="O448" s="256">
        <v>41884</v>
      </c>
      <c r="R448" s="148" t="s">
        <v>7152</v>
      </c>
      <c r="S448" s="148">
        <v>151</v>
      </c>
      <c r="T448" s="148" t="s">
        <v>3484</v>
      </c>
      <c r="X448" s="256">
        <v>41884</v>
      </c>
    </row>
    <row r="449" spans="1:24">
      <c r="A449" s="174">
        <v>2</v>
      </c>
      <c r="B449" s="148" t="s">
        <v>5890</v>
      </c>
      <c r="C449" s="148" t="s">
        <v>6474</v>
      </c>
      <c r="D449" s="194">
        <v>22449506</v>
      </c>
      <c r="E449" s="210">
        <v>4</v>
      </c>
      <c r="F449" s="235" t="s">
        <v>3331</v>
      </c>
      <c r="G449" s="235" t="s">
        <v>4708</v>
      </c>
      <c r="H449" s="17">
        <v>0</v>
      </c>
      <c r="I449" s="288">
        <v>58000</v>
      </c>
      <c r="N449" s="256">
        <v>41884</v>
      </c>
      <c r="O449" s="256">
        <v>41886</v>
      </c>
      <c r="R449" s="148" t="s">
        <v>7153</v>
      </c>
      <c r="S449" s="148">
        <v>255</v>
      </c>
      <c r="T449" s="148" t="s">
        <v>3334</v>
      </c>
      <c r="X449" s="256">
        <v>41886</v>
      </c>
    </row>
    <row r="450" spans="1:24">
      <c r="A450" s="174">
        <v>2</v>
      </c>
      <c r="B450" s="150" t="s">
        <v>5891</v>
      </c>
      <c r="C450" s="148" t="s">
        <v>6475</v>
      </c>
      <c r="D450" s="194">
        <v>76621600</v>
      </c>
      <c r="E450" s="210">
        <v>5</v>
      </c>
      <c r="F450" s="235" t="s">
        <v>6724</v>
      </c>
      <c r="G450" s="235" t="s">
        <v>4892</v>
      </c>
      <c r="H450" s="17">
        <v>0</v>
      </c>
      <c r="I450" s="288">
        <v>450520</v>
      </c>
      <c r="N450" s="256">
        <v>41887</v>
      </c>
      <c r="O450" s="256">
        <v>41892</v>
      </c>
      <c r="R450" s="148" t="s">
        <v>7154</v>
      </c>
      <c r="S450" s="148" t="s">
        <v>7415</v>
      </c>
      <c r="T450" s="148" t="s">
        <v>3461</v>
      </c>
      <c r="X450" s="256">
        <v>41892</v>
      </c>
    </row>
    <row r="451" spans="1:24">
      <c r="A451" s="174">
        <v>2</v>
      </c>
      <c r="B451" s="150" t="s">
        <v>5892</v>
      </c>
      <c r="C451" s="148" t="s">
        <v>6476</v>
      </c>
      <c r="D451" s="194">
        <v>13495102</v>
      </c>
      <c r="E451" s="210">
        <v>8</v>
      </c>
      <c r="F451" s="235" t="s">
        <v>3331</v>
      </c>
      <c r="G451" s="235" t="s">
        <v>4708</v>
      </c>
      <c r="H451" s="17">
        <v>0</v>
      </c>
      <c r="I451" s="288">
        <v>58000</v>
      </c>
      <c r="N451" s="256">
        <v>41884</v>
      </c>
      <c r="O451" s="256">
        <v>41885</v>
      </c>
      <c r="R451" s="148" t="s">
        <v>7155</v>
      </c>
      <c r="S451" s="148">
        <v>976</v>
      </c>
      <c r="T451" s="148" t="s">
        <v>3461</v>
      </c>
      <c r="X451" s="256">
        <v>41885</v>
      </c>
    </row>
    <row r="452" spans="1:24">
      <c r="A452" s="174">
        <v>2</v>
      </c>
      <c r="B452" s="148" t="s">
        <v>5893</v>
      </c>
      <c r="C452" s="148" t="s">
        <v>6475</v>
      </c>
      <c r="D452" s="194">
        <v>76621600</v>
      </c>
      <c r="E452" s="210">
        <v>5</v>
      </c>
      <c r="F452" s="235" t="s">
        <v>6724</v>
      </c>
      <c r="G452" s="235" t="s">
        <v>4892</v>
      </c>
      <c r="H452" s="17">
        <v>0</v>
      </c>
      <c r="I452" s="288">
        <v>223504</v>
      </c>
      <c r="N452" s="256">
        <v>41887</v>
      </c>
      <c r="O452" s="256">
        <v>41892</v>
      </c>
      <c r="R452" s="148" t="s">
        <v>7156</v>
      </c>
      <c r="S452" s="148">
        <v>844</v>
      </c>
      <c r="T452" s="148" t="s">
        <v>3461</v>
      </c>
      <c r="X452" s="256">
        <v>41892</v>
      </c>
    </row>
    <row r="453" spans="1:24">
      <c r="A453" s="174">
        <v>2</v>
      </c>
      <c r="B453" s="148" t="s">
        <v>5894</v>
      </c>
      <c r="C453" s="176" t="s">
        <v>6477</v>
      </c>
      <c r="D453" s="194">
        <v>12047743</v>
      </c>
      <c r="E453" s="210">
        <v>9</v>
      </c>
      <c r="F453" s="235" t="s">
        <v>3331</v>
      </c>
      <c r="G453" s="235" t="s">
        <v>4708</v>
      </c>
      <c r="H453" s="17">
        <v>0</v>
      </c>
      <c r="I453" s="288">
        <v>58000</v>
      </c>
      <c r="N453" s="256">
        <v>41891</v>
      </c>
      <c r="O453" s="256">
        <v>41892</v>
      </c>
      <c r="R453" s="148" t="s">
        <v>7157</v>
      </c>
      <c r="S453" s="148">
        <v>120</v>
      </c>
      <c r="T453" s="148" t="s">
        <v>3358</v>
      </c>
      <c r="X453" s="256">
        <v>41892</v>
      </c>
    </row>
    <row r="454" spans="1:24">
      <c r="A454" s="174">
        <v>2</v>
      </c>
      <c r="B454" s="150" t="s">
        <v>5895</v>
      </c>
      <c r="C454" s="148" t="s">
        <v>6478</v>
      </c>
      <c r="D454" s="194">
        <v>9907136</v>
      </c>
      <c r="E454" s="210">
        <v>2</v>
      </c>
      <c r="F454" s="235" t="s">
        <v>3331</v>
      </c>
      <c r="G454" s="235" t="s">
        <v>4892</v>
      </c>
      <c r="H454" s="17">
        <v>0</v>
      </c>
      <c r="I454" s="288">
        <v>58000</v>
      </c>
      <c r="N454" s="256">
        <v>41886</v>
      </c>
      <c r="O454" s="256">
        <v>41890</v>
      </c>
      <c r="R454" s="148" t="s">
        <v>7158</v>
      </c>
      <c r="S454" s="148">
        <v>5758</v>
      </c>
      <c r="T454" s="148" t="s">
        <v>3563</v>
      </c>
      <c r="X454" s="256">
        <v>41890</v>
      </c>
    </row>
    <row r="455" spans="1:24">
      <c r="A455" s="174">
        <v>2</v>
      </c>
      <c r="B455" s="150" t="s">
        <v>5896</v>
      </c>
      <c r="C455" s="148" t="s">
        <v>6479</v>
      </c>
      <c r="D455" s="194">
        <v>5570459</v>
      </c>
      <c r="E455" s="210">
        <v>7</v>
      </c>
      <c r="F455" s="235" t="s">
        <v>3331</v>
      </c>
      <c r="G455" s="235" t="s">
        <v>7432</v>
      </c>
      <c r="H455" s="17">
        <v>0</v>
      </c>
      <c r="I455" s="288">
        <v>182904</v>
      </c>
      <c r="N455" s="256">
        <v>41886</v>
      </c>
      <c r="O455" s="256">
        <v>41890</v>
      </c>
      <c r="R455" s="148" t="s">
        <v>7159</v>
      </c>
      <c r="S455" s="148">
        <v>566</v>
      </c>
      <c r="T455" s="148" t="s">
        <v>3334</v>
      </c>
      <c r="X455" s="256">
        <v>41890</v>
      </c>
    </row>
    <row r="456" spans="1:24">
      <c r="A456" s="174">
        <v>2</v>
      </c>
      <c r="B456" s="148" t="s">
        <v>5897</v>
      </c>
      <c r="C456" s="148" t="s">
        <v>6480</v>
      </c>
      <c r="D456" s="194">
        <v>76080540</v>
      </c>
      <c r="E456" s="210">
        <v>8</v>
      </c>
      <c r="F456" s="235" t="s">
        <v>3331</v>
      </c>
      <c r="G456" s="235" t="s">
        <v>3332</v>
      </c>
      <c r="H456" s="17">
        <v>0</v>
      </c>
      <c r="I456" s="288">
        <v>105000</v>
      </c>
      <c r="N456" s="256">
        <v>41887</v>
      </c>
      <c r="O456" s="256">
        <v>41893</v>
      </c>
      <c r="R456" s="148" t="s">
        <v>7160</v>
      </c>
      <c r="S456" s="148">
        <v>12898</v>
      </c>
      <c r="T456" s="148" t="s">
        <v>3333</v>
      </c>
      <c r="X456" s="256">
        <v>41893</v>
      </c>
    </row>
    <row r="457" spans="1:24">
      <c r="A457" s="174">
        <v>2</v>
      </c>
      <c r="B457" s="148" t="s">
        <v>5898</v>
      </c>
      <c r="C457" s="148" t="s">
        <v>6481</v>
      </c>
      <c r="D457" s="194">
        <v>11473088</v>
      </c>
      <c r="E457" s="210">
        <v>2</v>
      </c>
      <c r="F457" s="235" t="s">
        <v>3331</v>
      </c>
      <c r="G457" s="235" t="s">
        <v>3332</v>
      </c>
      <c r="H457" s="17">
        <v>0</v>
      </c>
      <c r="I457" s="288">
        <v>58000</v>
      </c>
      <c r="N457" s="256">
        <v>41892</v>
      </c>
      <c r="O457" s="256">
        <v>41894</v>
      </c>
      <c r="R457" s="148" t="s">
        <v>7161</v>
      </c>
      <c r="S457" s="148">
        <v>1968</v>
      </c>
      <c r="T457" s="148" t="s">
        <v>3452</v>
      </c>
      <c r="X457" s="256">
        <v>41894</v>
      </c>
    </row>
    <row r="458" spans="1:24">
      <c r="A458" s="174">
        <v>2</v>
      </c>
      <c r="B458" s="150" t="s">
        <v>5899</v>
      </c>
      <c r="C458" s="148" t="s">
        <v>6482</v>
      </c>
      <c r="D458" s="194">
        <v>9074088</v>
      </c>
      <c r="E458" s="210">
        <v>1</v>
      </c>
      <c r="F458" s="235" t="s">
        <v>3331</v>
      </c>
      <c r="G458" s="235" t="s">
        <v>3332</v>
      </c>
      <c r="H458" s="17">
        <v>0</v>
      </c>
      <c r="I458" s="288">
        <v>58000</v>
      </c>
      <c r="N458" s="256">
        <v>41892</v>
      </c>
      <c r="O458" s="256">
        <v>41894</v>
      </c>
      <c r="R458" s="148" t="s">
        <v>7162</v>
      </c>
      <c r="S458" s="148">
        <v>6902</v>
      </c>
      <c r="T458" s="148" t="s">
        <v>3340</v>
      </c>
      <c r="X458" s="256">
        <v>41894</v>
      </c>
    </row>
    <row r="459" spans="1:24">
      <c r="A459" s="174">
        <v>2</v>
      </c>
      <c r="B459" s="150" t="s">
        <v>5900</v>
      </c>
      <c r="C459" s="148" t="s">
        <v>6483</v>
      </c>
      <c r="D459" s="194">
        <v>15615671</v>
      </c>
      <c r="E459" s="210" t="s">
        <v>3319</v>
      </c>
      <c r="F459" s="235" t="s">
        <v>3331</v>
      </c>
      <c r="G459" s="235" t="s">
        <v>3332</v>
      </c>
      <c r="H459" s="17">
        <v>0</v>
      </c>
      <c r="I459" s="288">
        <v>58000</v>
      </c>
      <c r="N459" s="256">
        <v>41892</v>
      </c>
      <c r="O459" s="256">
        <v>41894</v>
      </c>
      <c r="R459" s="148" t="s">
        <v>7163</v>
      </c>
      <c r="S459" s="148">
        <v>1264</v>
      </c>
      <c r="T459" s="148" t="s">
        <v>5425</v>
      </c>
      <c r="X459" s="256">
        <v>41894</v>
      </c>
    </row>
    <row r="460" spans="1:24">
      <c r="A460" s="174">
        <v>2</v>
      </c>
      <c r="B460" s="148" t="s">
        <v>5901</v>
      </c>
      <c r="C460" s="148" t="s">
        <v>6484</v>
      </c>
      <c r="D460" s="194">
        <v>8497493</v>
      </c>
      <c r="E460" s="210">
        <v>5</v>
      </c>
      <c r="F460" s="235" t="s">
        <v>3331</v>
      </c>
      <c r="G460" s="235" t="s">
        <v>3332</v>
      </c>
      <c r="H460" s="17">
        <v>0</v>
      </c>
      <c r="I460" s="288">
        <v>35000</v>
      </c>
      <c r="N460" s="294">
        <v>41892</v>
      </c>
      <c r="O460" s="256"/>
      <c r="R460" s="148" t="s">
        <v>7164</v>
      </c>
      <c r="S460" s="148">
        <v>7055</v>
      </c>
      <c r="T460" s="148" t="s">
        <v>3358</v>
      </c>
      <c r="X460" s="256"/>
    </row>
    <row r="461" spans="1:24">
      <c r="A461" s="174">
        <v>2</v>
      </c>
      <c r="B461" s="148" t="s">
        <v>5902</v>
      </c>
      <c r="C461" s="148" t="s">
        <v>6485</v>
      </c>
      <c r="D461" s="194">
        <v>11473649</v>
      </c>
      <c r="E461" s="210" t="s">
        <v>3319</v>
      </c>
      <c r="F461" s="235" t="s">
        <v>3331</v>
      </c>
      <c r="G461" s="235" t="s">
        <v>3332</v>
      </c>
      <c r="H461" s="17">
        <v>0</v>
      </c>
      <c r="I461" s="288">
        <v>80000</v>
      </c>
      <c r="N461" s="256">
        <v>41892</v>
      </c>
      <c r="O461" s="256">
        <v>41894</v>
      </c>
      <c r="R461" s="148" t="s">
        <v>7165</v>
      </c>
      <c r="S461" s="148">
        <v>4751</v>
      </c>
      <c r="T461" s="148" t="s">
        <v>3358</v>
      </c>
      <c r="X461" s="256">
        <v>41894</v>
      </c>
    </row>
    <row r="462" spans="1:24">
      <c r="A462" s="174">
        <v>2</v>
      </c>
      <c r="B462" s="150" t="s">
        <v>5903</v>
      </c>
      <c r="C462" s="148" t="s">
        <v>6486</v>
      </c>
      <c r="D462" s="194">
        <v>5710627</v>
      </c>
      <c r="E462" s="210">
        <v>1</v>
      </c>
      <c r="F462" s="235" t="s">
        <v>3331</v>
      </c>
      <c r="G462" s="235" t="s">
        <v>4708</v>
      </c>
      <c r="H462" s="17">
        <v>0</v>
      </c>
      <c r="I462" s="288">
        <v>105000</v>
      </c>
      <c r="N462" s="256">
        <v>41894</v>
      </c>
      <c r="O462" s="256">
        <v>41897</v>
      </c>
      <c r="R462" s="148" t="s">
        <v>7166</v>
      </c>
      <c r="S462" s="148">
        <v>2988</v>
      </c>
      <c r="T462" s="148" t="s">
        <v>3358</v>
      </c>
      <c r="X462" s="256">
        <v>41897</v>
      </c>
    </row>
    <row r="463" spans="1:24">
      <c r="A463" s="174">
        <v>2</v>
      </c>
      <c r="B463" s="150" t="s">
        <v>5904</v>
      </c>
      <c r="C463" s="148" t="s">
        <v>6487</v>
      </c>
      <c r="D463" s="194">
        <v>9389347</v>
      </c>
      <c r="E463" s="210">
        <v>6</v>
      </c>
      <c r="F463" s="235" t="s">
        <v>3331</v>
      </c>
      <c r="G463" s="235" t="s">
        <v>4708</v>
      </c>
      <c r="H463" s="17">
        <v>0</v>
      </c>
      <c r="I463" s="288">
        <v>58000</v>
      </c>
      <c r="N463" s="256">
        <v>41894</v>
      </c>
      <c r="O463" s="256"/>
      <c r="R463" s="148" t="s">
        <v>7167</v>
      </c>
      <c r="S463" s="148">
        <v>50</v>
      </c>
      <c r="T463" s="148" t="s">
        <v>3396</v>
      </c>
      <c r="X463" s="256"/>
    </row>
    <row r="464" spans="1:24">
      <c r="A464" s="174">
        <v>2</v>
      </c>
      <c r="B464" s="148" t="s">
        <v>5905</v>
      </c>
      <c r="C464" s="148" t="s">
        <v>6488</v>
      </c>
      <c r="D464" s="194">
        <v>6552278</v>
      </c>
      <c r="E464" s="210">
        <v>0</v>
      </c>
      <c r="F464" s="235" t="s">
        <v>3331</v>
      </c>
      <c r="G464" s="235" t="s">
        <v>3381</v>
      </c>
      <c r="H464" s="17">
        <v>0</v>
      </c>
      <c r="I464" s="288">
        <v>45000</v>
      </c>
      <c r="N464" s="256">
        <v>41894</v>
      </c>
      <c r="O464" s="256">
        <v>41898</v>
      </c>
      <c r="R464" s="148" t="s">
        <v>7168</v>
      </c>
      <c r="S464" s="148"/>
      <c r="T464" s="148" t="s">
        <v>3384</v>
      </c>
      <c r="X464" s="256">
        <v>41898</v>
      </c>
    </row>
    <row r="465" spans="1:24">
      <c r="A465" s="174">
        <v>2</v>
      </c>
      <c r="B465" s="150" t="s">
        <v>5906</v>
      </c>
      <c r="C465" s="148" t="s">
        <v>6488</v>
      </c>
      <c r="D465" s="194">
        <v>6552278</v>
      </c>
      <c r="E465" s="210">
        <v>0</v>
      </c>
      <c r="F465" s="235" t="s">
        <v>3331</v>
      </c>
      <c r="G465" s="235" t="s">
        <v>3381</v>
      </c>
      <c r="H465" s="17">
        <v>0</v>
      </c>
      <c r="I465" s="288">
        <v>45000</v>
      </c>
      <c r="N465" s="256">
        <v>41894</v>
      </c>
      <c r="O465" s="256">
        <v>41898</v>
      </c>
      <c r="R465" s="148" t="s">
        <v>7169</v>
      </c>
      <c r="S465" s="148"/>
      <c r="T465" s="148" t="s">
        <v>3384</v>
      </c>
      <c r="X465" s="256">
        <v>41898</v>
      </c>
    </row>
    <row r="466" spans="1:24">
      <c r="A466" s="174">
        <v>2</v>
      </c>
      <c r="B466" s="148" t="s">
        <v>5907</v>
      </c>
      <c r="C466" s="148" t="s">
        <v>6489</v>
      </c>
      <c r="D466" s="194">
        <v>6766558</v>
      </c>
      <c r="E466" s="210">
        <v>9</v>
      </c>
      <c r="F466" s="235" t="s">
        <v>3331</v>
      </c>
      <c r="G466" s="235" t="s">
        <v>4708</v>
      </c>
      <c r="H466" s="17">
        <v>0</v>
      </c>
      <c r="I466" s="288">
        <v>58000</v>
      </c>
      <c r="N466" s="256">
        <v>41897</v>
      </c>
      <c r="O466" s="256">
        <v>41899</v>
      </c>
      <c r="R466" s="148" t="s">
        <v>7170</v>
      </c>
      <c r="S466" s="148">
        <v>998</v>
      </c>
      <c r="T466" s="148" t="s">
        <v>3334</v>
      </c>
      <c r="X466" s="256">
        <v>41899</v>
      </c>
    </row>
    <row r="467" spans="1:24">
      <c r="A467" s="174">
        <v>2</v>
      </c>
      <c r="B467" s="148" t="s">
        <v>5908</v>
      </c>
      <c r="C467" s="148" t="s">
        <v>6490</v>
      </c>
      <c r="D467" s="194">
        <v>13459315</v>
      </c>
      <c r="E467" s="210">
        <v>6</v>
      </c>
      <c r="F467" s="235" t="s">
        <v>3331</v>
      </c>
      <c r="G467" s="235" t="s">
        <v>4708</v>
      </c>
      <c r="H467" s="17">
        <v>0</v>
      </c>
      <c r="I467" s="288">
        <v>58000</v>
      </c>
      <c r="N467" s="256">
        <v>41897</v>
      </c>
      <c r="O467" s="256">
        <v>41899</v>
      </c>
      <c r="R467" s="148" t="s">
        <v>7171</v>
      </c>
      <c r="S467" s="148">
        <v>4855</v>
      </c>
      <c r="T467" s="148" t="s">
        <v>3461</v>
      </c>
      <c r="X467" s="256">
        <v>41899</v>
      </c>
    </row>
    <row r="468" spans="1:24">
      <c r="A468" s="174">
        <v>2</v>
      </c>
      <c r="B468" s="150" t="s">
        <v>5909</v>
      </c>
      <c r="C468" s="148" t="s">
        <v>6491</v>
      </c>
      <c r="D468" s="194">
        <v>12459765</v>
      </c>
      <c r="E468" s="210" t="s">
        <v>3319</v>
      </c>
      <c r="F468" s="235" t="s">
        <v>3331</v>
      </c>
      <c r="G468" s="235" t="s">
        <v>3381</v>
      </c>
      <c r="H468" s="17">
        <v>0</v>
      </c>
      <c r="I468" s="288">
        <v>58000</v>
      </c>
      <c r="N468" s="256">
        <v>41894</v>
      </c>
      <c r="O468" s="256">
        <v>41897</v>
      </c>
      <c r="R468" s="148" t="s">
        <v>7172</v>
      </c>
      <c r="S468" s="148"/>
      <c r="T468" s="148" t="s">
        <v>3579</v>
      </c>
      <c r="X468" s="256">
        <v>41897</v>
      </c>
    </row>
    <row r="469" spans="1:24">
      <c r="A469" s="174">
        <v>2</v>
      </c>
      <c r="B469" s="148" t="s">
        <v>5910</v>
      </c>
      <c r="C469" s="176" t="s">
        <v>6492</v>
      </c>
      <c r="D469" s="194">
        <v>14352392</v>
      </c>
      <c r="E469" s="210">
        <v>6</v>
      </c>
      <c r="F469" s="235" t="s">
        <v>3331</v>
      </c>
      <c r="G469" s="235" t="s">
        <v>4708</v>
      </c>
      <c r="H469" s="17">
        <v>0</v>
      </c>
      <c r="I469" s="288">
        <v>58000</v>
      </c>
      <c r="N469" s="256">
        <v>41897</v>
      </c>
      <c r="O469" s="256">
        <v>41899</v>
      </c>
      <c r="R469" s="148" t="s">
        <v>7173</v>
      </c>
      <c r="S469" s="148">
        <v>875</v>
      </c>
      <c r="T469" s="148" t="s">
        <v>3334</v>
      </c>
      <c r="X469" s="256">
        <v>41899</v>
      </c>
    </row>
    <row r="470" spans="1:24">
      <c r="A470" s="174">
        <v>2</v>
      </c>
      <c r="B470" s="150" t="s">
        <v>5911</v>
      </c>
      <c r="C470" s="148" t="s">
        <v>6493</v>
      </c>
      <c r="D470" s="194">
        <v>10289514</v>
      </c>
      <c r="E470" s="210">
        <v>2</v>
      </c>
      <c r="F470" s="235" t="s">
        <v>3331</v>
      </c>
      <c r="G470" s="235" t="s">
        <v>4708</v>
      </c>
      <c r="H470" s="17">
        <v>0</v>
      </c>
      <c r="I470" s="288">
        <v>58000</v>
      </c>
      <c r="N470" s="256">
        <v>41897</v>
      </c>
      <c r="O470" s="256">
        <v>41899</v>
      </c>
      <c r="R470" s="148" t="s">
        <v>7174</v>
      </c>
      <c r="S470" s="148">
        <v>3900</v>
      </c>
      <c r="T470" s="148" t="s">
        <v>3512</v>
      </c>
      <c r="X470" s="256">
        <v>41899</v>
      </c>
    </row>
    <row r="471" spans="1:24">
      <c r="A471" s="174">
        <v>2</v>
      </c>
      <c r="B471" s="148" t="s">
        <v>5912</v>
      </c>
      <c r="C471" s="148" t="s">
        <v>6494</v>
      </c>
      <c r="D471" s="194">
        <v>11871224</v>
      </c>
      <c r="E471" s="210">
        <v>2</v>
      </c>
      <c r="F471" s="235" t="s">
        <v>3331</v>
      </c>
      <c r="G471" s="235" t="s">
        <v>3332</v>
      </c>
      <c r="H471" s="17">
        <v>0</v>
      </c>
      <c r="I471" s="288">
        <v>58000</v>
      </c>
      <c r="N471" s="259">
        <v>41899</v>
      </c>
      <c r="O471" s="259">
        <v>41903</v>
      </c>
      <c r="R471" s="148" t="s">
        <v>7175</v>
      </c>
      <c r="S471" s="148">
        <v>1989</v>
      </c>
      <c r="T471" s="148" t="s">
        <v>3363</v>
      </c>
      <c r="X471" s="259">
        <v>41903</v>
      </c>
    </row>
    <row r="472" spans="1:24">
      <c r="A472" s="174">
        <v>2</v>
      </c>
      <c r="B472" s="148" t="s">
        <v>5913</v>
      </c>
      <c r="C472" s="148" t="s">
        <v>6495</v>
      </c>
      <c r="D472" s="194">
        <v>13291082</v>
      </c>
      <c r="E472" s="210">
        <v>0</v>
      </c>
      <c r="F472" s="235" t="s">
        <v>3331</v>
      </c>
      <c r="G472" s="235" t="s">
        <v>3332</v>
      </c>
      <c r="H472" s="17">
        <v>0</v>
      </c>
      <c r="I472" s="288">
        <v>58000</v>
      </c>
      <c r="N472" s="259">
        <v>41905</v>
      </c>
      <c r="O472" s="259">
        <v>41906</v>
      </c>
      <c r="R472" s="148" t="s">
        <v>7176</v>
      </c>
      <c r="S472" s="148">
        <v>980</v>
      </c>
      <c r="T472" s="148" t="s">
        <v>3363</v>
      </c>
      <c r="X472" s="259">
        <v>41906</v>
      </c>
    </row>
    <row r="473" spans="1:24">
      <c r="A473" s="174">
        <v>2</v>
      </c>
      <c r="B473" s="148" t="s">
        <v>5914</v>
      </c>
      <c r="C473" s="148" t="s">
        <v>6496</v>
      </c>
      <c r="D473" s="194">
        <v>15958083</v>
      </c>
      <c r="E473" s="210">
        <v>0</v>
      </c>
      <c r="F473" s="235" t="s">
        <v>3331</v>
      </c>
      <c r="G473" s="235" t="s">
        <v>3332</v>
      </c>
      <c r="H473" s="17">
        <v>0</v>
      </c>
      <c r="I473" s="288">
        <v>58000</v>
      </c>
      <c r="N473" s="259">
        <v>41905</v>
      </c>
      <c r="O473" s="259">
        <v>41907</v>
      </c>
      <c r="R473" s="148" t="s">
        <v>7177</v>
      </c>
      <c r="S473" s="148">
        <v>287</v>
      </c>
      <c r="T473" s="148" t="s">
        <v>5277</v>
      </c>
      <c r="X473" s="259">
        <v>41907</v>
      </c>
    </row>
    <row r="474" spans="1:24">
      <c r="A474" s="174">
        <v>2</v>
      </c>
      <c r="B474" s="148" t="s">
        <v>5915</v>
      </c>
      <c r="C474" s="148" t="s">
        <v>6497</v>
      </c>
      <c r="D474" s="194">
        <v>17383414</v>
      </c>
      <c r="E474" s="210">
        <v>4</v>
      </c>
      <c r="F474" s="235" t="s">
        <v>3331</v>
      </c>
      <c r="G474" s="235" t="s">
        <v>3332</v>
      </c>
      <c r="H474" s="17">
        <v>0</v>
      </c>
      <c r="I474" s="288">
        <v>58000</v>
      </c>
      <c r="N474" s="259">
        <v>41905</v>
      </c>
      <c r="O474" s="259">
        <v>41908</v>
      </c>
      <c r="R474" s="148" t="s">
        <v>7178</v>
      </c>
      <c r="S474" s="148">
        <v>10192</v>
      </c>
      <c r="T474" s="148" t="s">
        <v>3365</v>
      </c>
      <c r="X474" s="259">
        <v>41908</v>
      </c>
    </row>
    <row r="475" spans="1:24">
      <c r="A475" s="174">
        <v>2</v>
      </c>
      <c r="B475" s="148" t="s">
        <v>5916</v>
      </c>
      <c r="C475" s="148" t="s">
        <v>6498</v>
      </c>
      <c r="D475" s="194">
        <v>14134673</v>
      </c>
      <c r="E475" s="210">
        <v>3</v>
      </c>
      <c r="F475" s="235" t="s">
        <v>3331</v>
      </c>
      <c r="G475" s="235" t="s">
        <v>3332</v>
      </c>
      <c r="H475" s="17">
        <v>0</v>
      </c>
      <c r="I475" s="288">
        <v>58000</v>
      </c>
      <c r="N475" s="259">
        <v>41904</v>
      </c>
      <c r="O475" s="259">
        <v>41906</v>
      </c>
      <c r="R475" s="148" t="s">
        <v>7179</v>
      </c>
      <c r="S475" s="148">
        <v>1725</v>
      </c>
      <c r="T475" s="148" t="s">
        <v>3363</v>
      </c>
      <c r="X475" s="259">
        <v>41906</v>
      </c>
    </row>
    <row r="476" spans="1:24">
      <c r="A476" s="174">
        <v>2</v>
      </c>
      <c r="B476" s="148" t="s">
        <v>5917</v>
      </c>
      <c r="C476" s="148" t="s">
        <v>6499</v>
      </c>
      <c r="D476" s="194">
        <v>7148536</v>
      </c>
      <c r="E476" s="210">
        <v>6</v>
      </c>
      <c r="F476" s="235" t="s">
        <v>3331</v>
      </c>
      <c r="G476" s="235" t="s">
        <v>4708</v>
      </c>
      <c r="H476" s="17">
        <v>0</v>
      </c>
      <c r="I476" s="288">
        <v>58000</v>
      </c>
      <c r="N476" s="259">
        <v>41904</v>
      </c>
      <c r="O476" s="259">
        <v>41905</v>
      </c>
      <c r="R476" s="148" t="s">
        <v>7180</v>
      </c>
      <c r="S476" s="148">
        <v>2284</v>
      </c>
      <c r="T476" s="148" t="s">
        <v>3484</v>
      </c>
      <c r="X476" s="259">
        <v>41905</v>
      </c>
    </row>
    <row r="477" spans="1:24">
      <c r="A477" s="174">
        <v>2</v>
      </c>
      <c r="B477" s="148" t="s">
        <v>5918</v>
      </c>
      <c r="C477" s="148" t="s">
        <v>6500</v>
      </c>
      <c r="D477" s="194">
        <v>19202870</v>
      </c>
      <c r="E477" s="210">
        <v>1</v>
      </c>
      <c r="F477" s="235" t="s">
        <v>3331</v>
      </c>
      <c r="G477" s="235" t="s">
        <v>3332</v>
      </c>
      <c r="H477" s="17">
        <v>0</v>
      </c>
      <c r="I477" s="288">
        <v>58000</v>
      </c>
      <c r="N477" s="259">
        <v>41905</v>
      </c>
      <c r="O477" s="259">
        <v>41911</v>
      </c>
      <c r="R477" s="148" t="s">
        <v>7181</v>
      </c>
      <c r="S477" s="148">
        <v>81</v>
      </c>
      <c r="T477" s="148" t="s">
        <v>5277</v>
      </c>
      <c r="X477" s="259">
        <v>41911</v>
      </c>
    </row>
    <row r="478" spans="1:24">
      <c r="A478" s="174">
        <v>2</v>
      </c>
      <c r="B478" s="148" t="s">
        <v>5919</v>
      </c>
      <c r="C478" s="148" t="s">
        <v>6501</v>
      </c>
      <c r="D478" s="194">
        <v>11264760</v>
      </c>
      <c r="E478" s="210">
        <v>0</v>
      </c>
      <c r="F478" s="235" t="s">
        <v>3331</v>
      </c>
      <c r="G478" s="235" t="s">
        <v>3332</v>
      </c>
      <c r="H478" s="17">
        <v>0</v>
      </c>
      <c r="I478" s="288">
        <v>58000</v>
      </c>
      <c r="N478" s="259">
        <v>41905</v>
      </c>
      <c r="O478" s="259">
        <v>41908</v>
      </c>
      <c r="R478" s="148" t="s">
        <v>7182</v>
      </c>
      <c r="S478" s="148">
        <v>18394</v>
      </c>
      <c r="T478" s="148" t="s">
        <v>3400</v>
      </c>
      <c r="X478" s="259">
        <v>41908</v>
      </c>
    </row>
    <row r="479" spans="1:24">
      <c r="A479" s="174">
        <v>2</v>
      </c>
      <c r="B479" s="148" t="s">
        <v>5920</v>
      </c>
      <c r="C479" s="148" t="s">
        <v>6502</v>
      </c>
      <c r="D479" s="194">
        <v>8046515</v>
      </c>
      <c r="E479" s="210">
        <v>7</v>
      </c>
      <c r="F479" s="235" t="s">
        <v>3331</v>
      </c>
      <c r="G479" s="235" t="s">
        <v>4708</v>
      </c>
      <c r="H479" s="17">
        <v>0</v>
      </c>
      <c r="I479" s="288">
        <v>58000</v>
      </c>
      <c r="N479" s="259">
        <v>41905</v>
      </c>
      <c r="O479" s="259">
        <v>41907</v>
      </c>
      <c r="R479" s="148" t="s">
        <v>7183</v>
      </c>
      <c r="S479" s="148">
        <v>7377</v>
      </c>
      <c r="T479" s="148" t="s">
        <v>3365</v>
      </c>
      <c r="X479" s="259">
        <v>41907</v>
      </c>
    </row>
    <row r="480" spans="1:24">
      <c r="A480" s="174">
        <v>2</v>
      </c>
      <c r="B480" s="148" t="s">
        <v>5921</v>
      </c>
      <c r="C480" s="148" t="s">
        <v>6503</v>
      </c>
      <c r="D480" s="194">
        <v>9284019</v>
      </c>
      <c r="E480" s="210">
        <v>0</v>
      </c>
      <c r="F480" s="235" t="s">
        <v>3331</v>
      </c>
      <c r="G480" s="235" t="s">
        <v>3332</v>
      </c>
      <c r="H480" s="17">
        <v>0</v>
      </c>
      <c r="I480" s="288">
        <v>58000</v>
      </c>
      <c r="N480" s="259">
        <v>41905</v>
      </c>
      <c r="O480" s="259">
        <v>41908</v>
      </c>
      <c r="R480" s="148" t="s">
        <v>7184</v>
      </c>
      <c r="S480" s="148">
        <v>9796</v>
      </c>
      <c r="T480" s="148" t="s">
        <v>3365</v>
      </c>
      <c r="X480" s="259">
        <v>41908</v>
      </c>
    </row>
    <row r="481" spans="1:24">
      <c r="A481" s="174">
        <v>2</v>
      </c>
      <c r="B481" s="148" t="s">
        <v>5922</v>
      </c>
      <c r="C481" s="148" t="s">
        <v>6504</v>
      </c>
      <c r="D481" s="194">
        <v>12053298</v>
      </c>
      <c r="E481" s="210">
        <v>7</v>
      </c>
      <c r="F481" s="235" t="s">
        <v>3331</v>
      </c>
      <c r="G481" s="235" t="s">
        <v>3332</v>
      </c>
      <c r="H481" s="17">
        <v>0</v>
      </c>
      <c r="I481" s="288">
        <v>58000</v>
      </c>
      <c r="N481" s="259">
        <v>41905</v>
      </c>
      <c r="O481" s="259">
        <v>41908</v>
      </c>
      <c r="R481" s="148" t="s">
        <v>7185</v>
      </c>
      <c r="S481" s="148">
        <v>1503</v>
      </c>
      <c r="T481" s="148" t="s">
        <v>3400</v>
      </c>
      <c r="X481" s="259">
        <v>41908</v>
      </c>
    </row>
    <row r="482" spans="1:24">
      <c r="A482" s="174">
        <v>2</v>
      </c>
      <c r="B482" s="154" t="s">
        <v>5923</v>
      </c>
      <c r="C482" s="148" t="s">
        <v>6505</v>
      </c>
      <c r="D482" s="194">
        <v>12101242</v>
      </c>
      <c r="E482" s="210">
        <v>1</v>
      </c>
      <c r="F482" s="235" t="s">
        <v>3331</v>
      </c>
      <c r="G482" s="235" t="s">
        <v>4708</v>
      </c>
      <c r="H482" s="17">
        <v>0</v>
      </c>
      <c r="I482" s="288">
        <v>58000</v>
      </c>
      <c r="N482" s="259">
        <v>41907</v>
      </c>
      <c r="O482" s="259">
        <v>41911</v>
      </c>
      <c r="R482" s="148" t="s">
        <v>7186</v>
      </c>
      <c r="S482" s="148">
        <v>3651</v>
      </c>
      <c r="T482" s="148" t="s">
        <v>3461</v>
      </c>
      <c r="X482" s="259">
        <v>41911</v>
      </c>
    </row>
    <row r="483" spans="1:24">
      <c r="A483" s="174">
        <v>2</v>
      </c>
      <c r="B483" s="148" t="s">
        <v>5924</v>
      </c>
      <c r="C483" s="148" t="s">
        <v>6506</v>
      </c>
      <c r="D483" s="194">
        <v>16533756</v>
      </c>
      <c r="E483" s="210">
        <v>5</v>
      </c>
      <c r="F483" s="235" t="s">
        <v>3331</v>
      </c>
      <c r="G483" s="235" t="s">
        <v>4708</v>
      </c>
      <c r="H483" s="17">
        <v>0</v>
      </c>
      <c r="I483" s="288">
        <v>58000</v>
      </c>
      <c r="N483" s="259">
        <v>41911</v>
      </c>
      <c r="O483" s="259">
        <v>41913</v>
      </c>
      <c r="R483" s="148" t="s">
        <v>7187</v>
      </c>
      <c r="S483" s="148">
        <v>586</v>
      </c>
      <c r="T483" s="148" t="s">
        <v>3334</v>
      </c>
      <c r="X483" s="259">
        <v>41913</v>
      </c>
    </row>
    <row r="484" spans="1:24">
      <c r="A484" s="174">
        <v>2</v>
      </c>
      <c r="B484" s="154" t="s">
        <v>5925</v>
      </c>
      <c r="C484" s="148" t="s">
        <v>6507</v>
      </c>
      <c r="D484" s="194">
        <v>16734168</v>
      </c>
      <c r="E484" s="210">
        <v>3</v>
      </c>
      <c r="F484" s="235" t="s">
        <v>3331</v>
      </c>
      <c r="G484" s="235" t="s">
        <v>4708</v>
      </c>
      <c r="H484" s="17">
        <v>0</v>
      </c>
      <c r="I484" s="288">
        <v>58000</v>
      </c>
      <c r="N484" s="259">
        <v>41911</v>
      </c>
      <c r="O484" s="259">
        <v>41913</v>
      </c>
      <c r="R484" s="148" t="s">
        <v>7188</v>
      </c>
      <c r="S484" s="148">
        <v>1330</v>
      </c>
      <c r="T484" s="148" t="s">
        <v>3334</v>
      </c>
      <c r="X484" s="259">
        <v>41913</v>
      </c>
    </row>
    <row r="485" spans="1:24">
      <c r="A485" s="174">
        <v>2</v>
      </c>
      <c r="B485" s="148" t="s">
        <v>5926</v>
      </c>
      <c r="C485" s="148" t="s">
        <v>6508</v>
      </c>
      <c r="D485" s="194">
        <v>9251640</v>
      </c>
      <c r="E485" s="210">
        <v>7</v>
      </c>
      <c r="F485" s="235" t="s">
        <v>3331</v>
      </c>
      <c r="G485" s="235" t="s">
        <v>3614</v>
      </c>
      <c r="H485" s="17">
        <v>0</v>
      </c>
      <c r="I485" s="288">
        <v>117972</v>
      </c>
      <c r="N485" s="259">
        <v>41911</v>
      </c>
      <c r="O485" s="259">
        <v>41913</v>
      </c>
      <c r="R485" s="148" t="s">
        <v>7189</v>
      </c>
      <c r="S485" s="148">
        <v>718</v>
      </c>
      <c r="T485" s="148" t="s">
        <v>3461</v>
      </c>
      <c r="X485" s="259">
        <v>41913</v>
      </c>
    </row>
    <row r="486" spans="1:24">
      <c r="A486" s="174">
        <v>2</v>
      </c>
      <c r="B486" s="148" t="s">
        <v>5927</v>
      </c>
      <c r="C486" s="148" t="s">
        <v>6509</v>
      </c>
      <c r="D486" s="194">
        <v>5744519</v>
      </c>
      <c r="E486" s="210" t="s">
        <v>3319</v>
      </c>
      <c r="F486" s="235" t="s">
        <v>3331</v>
      </c>
      <c r="G486" s="235" t="s">
        <v>4708</v>
      </c>
      <c r="H486" s="17">
        <v>0</v>
      </c>
      <c r="I486" s="288">
        <v>58000</v>
      </c>
      <c r="N486" s="259">
        <v>41911</v>
      </c>
      <c r="O486" s="259">
        <v>41913</v>
      </c>
      <c r="R486" s="148" t="s">
        <v>7190</v>
      </c>
      <c r="S486" s="148">
        <v>4320</v>
      </c>
      <c r="T486" s="148" t="s">
        <v>3400</v>
      </c>
      <c r="X486" s="259">
        <v>41913</v>
      </c>
    </row>
    <row r="487" spans="1:24" ht="15.75" thickBot="1">
      <c r="A487" s="174">
        <v>2</v>
      </c>
      <c r="B487" s="155" t="s">
        <v>5928</v>
      </c>
      <c r="C487" s="155" t="s">
        <v>6510</v>
      </c>
      <c r="D487" s="199">
        <v>15873139</v>
      </c>
      <c r="E487" s="216">
        <v>8</v>
      </c>
      <c r="F487" s="240" t="s">
        <v>3331</v>
      </c>
      <c r="G487" s="240" t="s">
        <v>4708</v>
      </c>
      <c r="H487" s="17">
        <v>0</v>
      </c>
      <c r="I487" s="298">
        <v>58000</v>
      </c>
      <c r="N487" s="262">
        <v>41911</v>
      </c>
      <c r="O487" s="262">
        <v>41913</v>
      </c>
      <c r="R487" s="155" t="s">
        <v>7191</v>
      </c>
      <c r="S487" s="155">
        <v>1473</v>
      </c>
      <c r="T487" s="155" t="s">
        <v>3462</v>
      </c>
      <c r="X487" s="262">
        <v>41913</v>
      </c>
    </row>
    <row r="488" spans="1:24" ht="15.75" thickTop="1">
      <c r="A488" s="174">
        <v>2</v>
      </c>
      <c r="B488" s="150" t="s">
        <v>5929</v>
      </c>
      <c r="C488" s="150" t="s">
        <v>6511</v>
      </c>
      <c r="D488" s="196">
        <v>14757790</v>
      </c>
      <c r="E488" s="212">
        <v>7</v>
      </c>
      <c r="F488" s="237" t="s">
        <v>3331</v>
      </c>
      <c r="G488" s="237" t="s">
        <v>4708</v>
      </c>
      <c r="H488" s="17">
        <v>0</v>
      </c>
      <c r="I488" s="287">
        <v>45000</v>
      </c>
      <c r="N488" s="256">
        <v>41920</v>
      </c>
      <c r="O488" s="256">
        <v>41921</v>
      </c>
      <c r="R488" s="150" t="s">
        <v>7192</v>
      </c>
      <c r="S488" s="150">
        <v>578</v>
      </c>
      <c r="T488" s="150" t="s">
        <v>3334</v>
      </c>
      <c r="X488" s="256">
        <v>41921</v>
      </c>
    </row>
    <row r="489" spans="1:24">
      <c r="A489" s="174">
        <v>2</v>
      </c>
      <c r="B489" s="148" t="s">
        <v>5930</v>
      </c>
      <c r="C489" s="148" t="s">
        <v>6511</v>
      </c>
      <c r="D489" s="194">
        <v>14757790</v>
      </c>
      <c r="E489" s="210">
        <v>7</v>
      </c>
      <c r="F489" s="235" t="s">
        <v>3331</v>
      </c>
      <c r="G489" s="235" t="s">
        <v>4708</v>
      </c>
      <c r="H489" s="17">
        <v>0</v>
      </c>
      <c r="I489" s="288">
        <v>45000</v>
      </c>
      <c r="N489" s="259">
        <v>41920</v>
      </c>
      <c r="O489" s="259">
        <v>41921</v>
      </c>
      <c r="R489" s="148" t="s">
        <v>7193</v>
      </c>
      <c r="S489" s="148">
        <v>578</v>
      </c>
      <c r="T489" s="148" t="s">
        <v>3334</v>
      </c>
      <c r="X489" s="259">
        <v>41921</v>
      </c>
    </row>
    <row r="490" spans="1:24">
      <c r="A490" s="174">
        <v>2</v>
      </c>
      <c r="B490" s="148" t="s">
        <v>5931</v>
      </c>
      <c r="C490" s="148" t="s">
        <v>6512</v>
      </c>
      <c r="D490" s="194">
        <v>15264536</v>
      </c>
      <c r="E490" s="210">
        <v>8</v>
      </c>
      <c r="F490" s="235" t="s">
        <v>3331</v>
      </c>
      <c r="G490" s="235" t="s">
        <v>4708</v>
      </c>
      <c r="H490" s="17">
        <v>0</v>
      </c>
      <c r="I490" s="288">
        <v>58000</v>
      </c>
      <c r="N490" s="259">
        <v>41913</v>
      </c>
      <c r="O490" s="259">
        <v>41914</v>
      </c>
      <c r="R490" s="148" t="s">
        <v>7194</v>
      </c>
      <c r="S490" s="148">
        <v>2390</v>
      </c>
      <c r="T490" s="148" t="s">
        <v>3400</v>
      </c>
      <c r="X490" s="259">
        <v>41914</v>
      </c>
    </row>
    <row r="491" spans="1:24">
      <c r="A491" s="174">
        <v>2</v>
      </c>
      <c r="B491" s="148" t="s">
        <v>5932</v>
      </c>
      <c r="C491" s="148" t="s">
        <v>6513</v>
      </c>
      <c r="D491" s="194">
        <v>16084159</v>
      </c>
      <c r="E491" s="210">
        <v>1</v>
      </c>
      <c r="F491" s="235" t="s">
        <v>3331</v>
      </c>
      <c r="G491" s="235" t="s">
        <v>3332</v>
      </c>
      <c r="H491" s="17">
        <v>0</v>
      </c>
      <c r="I491" s="288">
        <v>58000</v>
      </c>
      <c r="N491" s="259">
        <v>41913</v>
      </c>
      <c r="O491" s="259">
        <v>41914</v>
      </c>
      <c r="R491" s="148" t="s">
        <v>7195</v>
      </c>
      <c r="S491" s="148">
        <v>1941</v>
      </c>
      <c r="T491" s="148" t="s">
        <v>3363</v>
      </c>
      <c r="X491" s="259">
        <v>41914</v>
      </c>
    </row>
    <row r="492" spans="1:24">
      <c r="A492" s="174">
        <v>2</v>
      </c>
      <c r="B492" s="148" t="s">
        <v>5933</v>
      </c>
      <c r="C492" s="148" t="s">
        <v>6514</v>
      </c>
      <c r="D492" s="194">
        <v>7341980</v>
      </c>
      <c r="E492" s="210">
        <v>8</v>
      </c>
      <c r="F492" s="235" t="s">
        <v>3331</v>
      </c>
      <c r="G492" s="235" t="s">
        <v>4708</v>
      </c>
      <c r="H492" s="17">
        <v>0</v>
      </c>
      <c r="I492" s="288">
        <v>58000</v>
      </c>
      <c r="N492" s="259">
        <v>41919</v>
      </c>
      <c r="O492" s="259">
        <v>41925</v>
      </c>
      <c r="R492" s="148" t="s">
        <v>7196</v>
      </c>
      <c r="S492" s="148">
        <v>3267</v>
      </c>
      <c r="T492" s="148" t="s">
        <v>3576</v>
      </c>
      <c r="X492" s="259">
        <v>41925</v>
      </c>
    </row>
    <row r="493" spans="1:24">
      <c r="A493" s="174">
        <v>2</v>
      </c>
      <c r="B493" s="148" t="s">
        <v>5934</v>
      </c>
      <c r="C493" s="148" t="s">
        <v>6515</v>
      </c>
      <c r="D493" s="194">
        <v>76864060</v>
      </c>
      <c r="E493" s="210">
        <v>2</v>
      </c>
      <c r="F493" s="235" t="s">
        <v>3331</v>
      </c>
      <c r="G493" s="235" t="s">
        <v>3332</v>
      </c>
      <c r="H493" s="17">
        <v>0</v>
      </c>
      <c r="I493" s="288">
        <v>58000</v>
      </c>
      <c r="N493" s="259">
        <v>41918</v>
      </c>
      <c r="O493" s="259">
        <v>41919</v>
      </c>
      <c r="R493" s="148" t="s">
        <v>7197</v>
      </c>
      <c r="S493" s="148">
        <v>1360</v>
      </c>
      <c r="T493" s="148" t="s">
        <v>5425</v>
      </c>
      <c r="X493" s="259">
        <v>41919</v>
      </c>
    </row>
    <row r="494" spans="1:24">
      <c r="A494" s="174">
        <v>2</v>
      </c>
      <c r="B494" s="148" t="s">
        <v>5935</v>
      </c>
      <c r="C494" s="148" t="s">
        <v>6516</v>
      </c>
      <c r="D494" s="194">
        <v>7987013</v>
      </c>
      <c r="E494" s="210">
        <v>7</v>
      </c>
      <c r="F494" s="235" t="s">
        <v>3331</v>
      </c>
      <c r="G494" s="235" t="s">
        <v>3332</v>
      </c>
      <c r="H494" s="17">
        <v>0</v>
      </c>
      <c r="I494" s="288">
        <v>58000</v>
      </c>
      <c r="N494" s="259">
        <v>41919</v>
      </c>
      <c r="O494" s="259">
        <v>41921</v>
      </c>
      <c r="R494" s="148" t="s">
        <v>7198</v>
      </c>
      <c r="S494" s="148">
        <v>20965</v>
      </c>
      <c r="T494" s="148" t="s">
        <v>3605</v>
      </c>
      <c r="X494" s="259">
        <v>41921</v>
      </c>
    </row>
    <row r="495" spans="1:24">
      <c r="A495" s="174">
        <v>2</v>
      </c>
      <c r="B495" s="148" t="s">
        <v>5936</v>
      </c>
      <c r="C495" s="148" t="s">
        <v>6517</v>
      </c>
      <c r="D495" s="194">
        <v>13175781</v>
      </c>
      <c r="E495" s="210">
        <v>6</v>
      </c>
      <c r="F495" s="235" t="s">
        <v>3331</v>
      </c>
      <c r="G495" s="235" t="s">
        <v>4708</v>
      </c>
      <c r="H495" s="17">
        <v>0</v>
      </c>
      <c r="I495" s="288" t="s">
        <v>7430</v>
      </c>
      <c r="N495" s="259">
        <v>41915</v>
      </c>
      <c r="O495" s="259">
        <v>41918</v>
      </c>
      <c r="R495" s="148" t="s">
        <v>7199</v>
      </c>
      <c r="S495" s="148">
        <v>854</v>
      </c>
      <c r="T495" s="148" t="s">
        <v>3348</v>
      </c>
      <c r="X495" s="259">
        <v>41918</v>
      </c>
    </row>
    <row r="496" spans="1:24">
      <c r="A496" s="174">
        <v>2</v>
      </c>
      <c r="B496" s="148" t="s">
        <v>5937</v>
      </c>
      <c r="C496" s="148" t="s">
        <v>6518</v>
      </c>
      <c r="D496" s="194">
        <v>13029562</v>
      </c>
      <c r="E496" s="210">
        <v>2</v>
      </c>
      <c r="F496" s="235" t="s">
        <v>3331</v>
      </c>
      <c r="G496" s="235" t="s">
        <v>3332</v>
      </c>
      <c r="H496" s="17">
        <v>0</v>
      </c>
      <c r="I496" s="288">
        <v>58000</v>
      </c>
      <c r="N496" s="259">
        <v>41918</v>
      </c>
      <c r="O496" s="259">
        <v>41919</v>
      </c>
      <c r="R496" s="148" t="s">
        <v>7200</v>
      </c>
      <c r="S496" s="148">
        <v>9741</v>
      </c>
      <c r="T496" s="148" t="s">
        <v>3605</v>
      </c>
      <c r="X496" s="259">
        <v>41919</v>
      </c>
    </row>
    <row r="497" spans="1:24">
      <c r="A497" s="174">
        <v>2</v>
      </c>
      <c r="B497" s="148" t="s">
        <v>5938</v>
      </c>
      <c r="C497" s="148" t="s">
        <v>6519</v>
      </c>
      <c r="D497" s="194">
        <v>15775182</v>
      </c>
      <c r="E497" s="210">
        <v>4</v>
      </c>
      <c r="F497" s="235" t="s">
        <v>3331</v>
      </c>
      <c r="G497" s="235" t="s">
        <v>4708</v>
      </c>
      <c r="H497" s="17">
        <v>0</v>
      </c>
      <c r="I497" s="288">
        <v>35000</v>
      </c>
      <c r="N497" s="259">
        <v>41925</v>
      </c>
      <c r="O497" s="259">
        <v>41927</v>
      </c>
      <c r="R497" s="148" t="s">
        <v>7201</v>
      </c>
      <c r="S497" s="148">
        <v>339</v>
      </c>
      <c r="T497" s="148" t="s">
        <v>3334</v>
      </c>
      <c r="X497" s="259">
        <v>41927</v>
      </c>
    </row>
    <row r="498" spans="1:24">
      <c r="A498" s="174">
        <v>2</v>
      </c>
      <c r="B498" s="148" t="s">
        <v>5939</v>
      </c>
      <c r="C498" s="148" t="s">
        <v>6288</v>
      </c>
      <c r="D498" s="194">
        <v>9100772</v>
      </c>
      <c r="E498" s="210" t="s">
        <v>3319</v>
      </c>
      <c r="F498" s="235" t="s">
        <v>3331</v>
      </c>
      <c r="G498" s="235" t="s">
        <v>4708</v>
      </c>
      <c r="H498" s="17">
        <v>0</v>
      </c>
      <c r="I498" s="288">
        <v>58000</v>
      </c>
      <c r="N498" s="259">
        <v>41919</v>
      </c>
      <c r="O498" s="259">
        <v>41921</v>
      </c>
      <c r="R498" s="148" t="s">
        <v>6966</v>
      </c>
      <c r="S498" s="148">
        <v>3135</v>
      </c>
      <c r="T498" s="148" t="s">
        <v>3358</v>
      </c>
      <c r="X498" s="259">
        <v>41921</v>
      </c>
    </row>
    <row r="499" spans="1:24">
      <c r="A499" s="174">
        <v>2</v>
      </c>
      <c r="B499" s="148" t="s">
        <v>5940</v>
      </c>
      <c r="C499" s="148" t="s">
        <v>6520</v>
      </c>
      <c r="D499" s="194">
        <v>14575286</v>
      </c>
      <c r="E499" s="210">
        <v>8</v>
      </c>
      <c r="F499" s="235" t="s">
        <v>3331</v>
      </c>
      <c r="G499" s="235" t="s">
        <v>3332</v>
      </c>
      <c r="H499" s="17">
        <v>0</v>
      </c>
      <c r="I499" s="288">
        <v>58000</v>
      </c>
      <c r="N499" s="259">
        <v>41925</v>
      </c>
      <c r="O499" s="259">
        <v>41927</v>
      </c>
      <c r="R499" s="148" t="s">
        <v>7202</v>
      </c>
      <c r="S499" s="148">
        <v>1576</v>
      </c>
      <c r="T499" s="148" t="s">
        <v>3497</v>
      </c>
      <c r="X499" s="259">
        <v>41927</v>
      </c>
    </row>
    <row r="500" spans="1:24">
      <c r="A500" s="174">
        <v>2</v>
      </c>
      <c r="B500" s="148" t="s">
        <v>5941</v>
      </c>
      <c r="C500" s="148" t="s">
        <v>6521</v>
      </c>
      <c r="D500" s="194">
        <v>13277361</v>
      </c>
      <c r="E500" s="210">
        <v>0</v>
      </c>
      <c r="F500" s="235" t="s">
        <v>3331</v>
      </c>
      <c r="G500" s="235" t="s">
        <v>4708</v>
      </c>
      <c r="H500" s="17">
        <v>0</v>
      </c>
      <c r="I500" s="288">
        <v>58000</v>
      </c>
      <c r="N500" s="259">
        <v>41919</v>
      </c>
      <c r="O500" s="259">
        <v>41921</v>
      </c>
      <c r="R500" s="148" t="s">
        <v>7203</v>
      </c>
      <c r="S500" s="148">
        <v>870</v>
      </c>
      <c r="T500" s="148" t="s">
        <v>3334</v>
      </c>
      <c r="X500" s="259">
        <v>41921</v>
      </c>
    </row>
    <row r="501" spans="1:24">
      <c r="A501" s="174">
        <v>2</v>
      </c>
      <c r="B501" s="148" t="s">
        <v>5942</v>
      </c>
      <c r="C501" s="148" t="s">
        <v>6522</v>
      </c>
      <c r="D501" s="194">
        <v>14027740</v>
      </c>
      <c r="E501" s="210">
        <v>1</v>
      </c>
      <c r="F501" s="235" t="s">
        <v>3331</v>
      </c>
      <c r="G501" s="235" t="s">
        <v>4708</v>
      </c>
      <c r="H501" s="17">
        <v>0</v>
      </c>
      <c r="I501" s="288">
        <v>58000</v>
      </c>
      <c r="N501" s="259">
        <v>41922</v>
      </c>
      <c r="O501" s="259">
        <v>41926</v>
      </c>
      <c r="R501" s="148" t="s">
        <v>7204</v>
      </c>
      <c r="S501" s="148">
        <v>876</v>
      </c>
      <c r="T501" s="148" t="s">
        <v>3334</v>
      </c>
      <c r="X501" s="259">
        <v>41926</v>
      </c>
    </row>
    <row r="502" spans="1:24">
      <c r="A502" s="174">
        <v>2</v>
      </c>
      <c r="B502" s="148" t="s">
        <v>5943</v>
      </c>
      <c r="C502" s="148" t="s">
        <v>6523</v>
      </c>
      <c r="D502" s="194">
        <v>15366317</v>
      </c>
      <c r="E502" s="210">
        <v>3</v>
      </c>
      <c r="F502" s="235" t="s">
        <v>3331</v>
      </c>
      <c r="G502" s="235" t="s">
        <v>4708</v>
      </c>
      <c r="H502" s="17">
        <v>0</v>
      </c>
      <c r="I502" s="288" t="s">
        <v>7431</v>
      </c>
      <c r="N502" s="259">
        <v>41933</v>
      </c>
      <c r="O502" s="259"/>
      <c r="R502" s="148" t="s">
        <v>7205</v>
      </c>
      <c r="S502" s="148">
        <v>644</v>
      </c>
      <c r="T502" s="148" t="s">
        <v>3334</v>
      </c>
      <c r="X502" s="259"/>
    </row>
    <row r="503" spans="1:24">
      <c r="A503" s="174">
        <v>2</v>
      </c>
      <c r="B503" s="148" t="s">
        <v>5944</v>
      </c>
      <c r="C503" s="148" t="s">
        <v>6524</v>
      </c>
      <c r="D503" s="194">
        <v>8124693</v>
      </c>
      <c r="E503" s="210">
        <v>9</v>
      </c>
      <c r="F503" s="235" t="s">
        <v>3331</v>
      </c>
      <c r="G503" s="235" t="s">
        <v>3332</v>
      </c>
      <c r="H503" s="17">
        <v>0</v>
      </c>
      <c r="I503" s="288">
        <v>58000</v>
      </c>
      <c r="N503" s="259">
        <v>41921</v>
      </c>
      <c r="O503" s="259">
        <v>41927</v>
      </c>
      <c r="R503" s="148" t="s">
        <v>7206</v>
      </c>
      <c r="S503" s="148">
        <v>5143</v>
      </c>
      <c r="T503" s="148" t="s">
        <v>3863</v>
      </c>
      <c r="X503" s="259">
        <v>41927</v>
      </c>
    </row>
    <row r="504" spans="1:24">
      <c r="A504" s="174">
        <v>2</v>
      </c>
      <c r="B504" s="148" t="s">
        <v>5945</v>
      </c>
      <c r="C504" s="148" t="s">
        <v>6525</v>
      </c>
      <c r="D504" s="194">
        <v>11631754</v>
      </c>
      <c r="E504" s="210">
        <v>0</v>
      </c>
      <c r="F504" s="235" t="s">
        <v>3331</v>
      </c>
      <c r="G504" s="235" t="s">
        <v>7432</v>
      </c>
      <c r="H504" s="17">
        <v>0</v>
      </c>
      <c r="I504" s="288">
        <v>79429</v>
      </c>
      <c r="N504" s="259">
        <v>41925</v>
      </c>
      <c r="O504" s="259">
        <v>41928</v>
      </c>
      <c r="R504" s="148" t="s">
        <v>7207</v>
      </c>
      <c r="S504" s="148">
        <v>2017</v>
      </c>
      <c r="T504" s="148" t="s">
        <v>3334</v>
      </c>
      <c r="X504" s="259">
        <v>41928</v>
      </c>
    </row>
    <row r="505" spans="1:24">
      <c r="A505" s="174">
        <v>2</v>
      </c>
      <c r="B505" s="148" t="s">
        <v>5946</v>
      </c>
      <c r="C505" s="148" t="s">
        <v>6526</v>
      </c>
      <c r="D505" s="194">
        <v>16366363</v>
      </c>
      <c r="E505" s="210">
        <v>5</v>
      </c>
      <c r="F505" s="235" t="s">
        <v>3331</v>
      </c>
      <c r="G505" s="235" t="s">
        <v>4708</v>
      </c>
      <c r="H505" s="17">
        <v>0</v>
      </c>
      <c r="I505" s="288">
        <v>80000</v>
      </c>
      <c r="N505" s="259">
        <v>41922</v>
      </c>
      <c r="O505" s="259">
        <v>41925</v>
      </c>
      <c r="R505" s="148" t="s">
        <v>7208</v>
      </c>
      <c r="S505" s="148">
        <v>3434</v>
      </c>
      <c r="T505" s="148" t="s">
        <v>3358</v>
      </c>
      <c r="X505" s="259">
        <v>41925</v>
      </c>
    </row>
    <row r="506" spans="1:24">
      <c r="A506" s="174">
        <v>2</v>
      </c>
      <c r="B506" s="148" t="s">
        <v>5947</v>
      </c>
      <c r="C506" s="148" t="s">
        <v>6527</v>
      </c>
      <c r="D506" s="194">
        <v>9149950</v>
      </c>
      <c r="E506" s="210">
        <v>9</v>
      </c>
      <c r="F506" s="235" t="s">
        <v>3331</v>
      </c>
      <c r="G506" s="235" t="s">
        <v>4708</v>
      </c>
      <c r="H506" s="17">
        <v>0</v>
      </c>
      <c r="I506" s="288" t="s">
        <v>7431</v>
      </c>
      <c r="N506" s="259">
        <v>41933</v>
      </c>
      <c r="O506" s="259"/>
      <c r="R506" s="148" t="s">
        <v>7209</v>
      </c>
      <c r="S506" s="148">
        <v>209</v>
      </c>
      <c r="T506" s="148" t="s">
        <v>3334</v>
      </c>
      <c r="X506" s="259"/>
    </row>
    <row r="507" spans="1:24">
      <c r="A507" s="174">
        <v>2</v>
      </c>
      <c r="B507" s="148" t="s">
        <v>5948</v>
      </c>
      <c r="C507" s="148" t="s">
        <v>6528</v>
      </c>
      <c r="D507" s="194">
        <v>14135541</v>
      </c>
      <c r="E507" s="210">
        <v>4</v>
      </c>
      <c r="F507" s="235" t="s">
        <v>3331</v>
      </c>
      <c r="G507" s="235" t="s">
        <v>4708</v>
      </c>
      <c r="H507" s="17">
        <v>0</v>
      </c>
      <c r="I507" s="288">
        <v>58000</v>
      </c>
      <c r="N507" s="259">
        <v>41925</v>
      </c>
      <c r="O507" s="259">
        <v>41926</v>
      </c>
      <c r="R507" s="148" t="s">
        <v>7210</v>
      </c>
      <c r="S507" s="148">
        <v>387</v>
      </c>
      <c r="T507" s="148" t="s">
        <v>3334</v>
      </c>
      <c r="X507" s="259">
        <v>41926</v>
      </c>
    </row>
    <row r="508" spans="1:24">
      <c r="A508" s="174">
        <v>2</v>
      </c>
      <c r="B508" s="148" t="s">
        <v>5949</v>
      </c>
      <c r="C508" s="148" t="s">
        <v>6529</v>
      </c>
      <c r="D508" s="194">
        <v>76100935</v>
      </c>
      <c r="E508" s="210">
        <v>4</v>
      </c>
      <c r="F508" s="235" t="s">
        <v>3331</v>
      </c>
      <c r="G508" s="235" t="s">
        <v>4708</v>
      </c>
      <c r="H508" s="17">
        <v>0</v>
      </c>
      <c r="I508" s="288">
        <v>45000</v>
      </c>
      <c r="N508" s="259">
        <v>41926</v>
      </c>
      <c r="O508" s="259">
        <v>41928</v>
      </c>
      <c r="R508" s="148" t="s">
        <v>7211</v>
      </c>
      <c r="S508" s="148">
        <v>4135</v>
      </c>
      <c r="T508" s="148" t="s">
        <v>3512</v>
      </c>
      <c r="X508" s="259">
        <v>41928</v>
      </c>
    </row>
    <row r="509" spans="1:24">
      <c r="A509" s="174">
        <v>2</v>
      </c>
      <c r="B509" s="148" t="s">
        <v>5950</v>
      </c>
      <c r="C509" s="148" t="s">
        <v>6529</v>
      </c>
      <c r="D509" s="194">
        <v>76100935</v>
      </c>
      <c r="E509" s="210">
        <v>4</v>
      </c>
      <c r="F509" s="235" t="s">
        <v>3331</v>
      </c>
      <c r="G509" s="235" t="s">
        <v>4708</v>
      </c>
      <c r="H509" s="17">
        <v>0</v>
      </c>
      <c r="I509" s="288">
        <v>45000</v>
      </c>
      <c r="N509" s="259">
        <v>41926</v>
      </c>
      <c r="O509" s="259">
        <v>41928</v>
      </c>
      <c r="R509" s="148" t="s">
        <v>7212</v>
      </c>
      <c r="S509" s="148">
        <v>4135</v>
      </c>
      <c r="T509" s="148" t="s">
        <v>3512</v>
      </c>
      <c r="X509" s="259">
        <v>41928</v>
      </c>
    </row>
    <row r="510" spans="1:24">
      <c r="A510" s="174">
        <v>2</v>
      </c>
      <c r="B510" s="148" t="s">
        <v>5951</v>
      </c>
      <c r="C510" s="148" t="s">
        <v>6530</v>
      </c>
      <c r="D510" s="194">
        <v>11757245</v>
      </c>
      <c r="E510" s="210">
        <v>5</v>
      </c>
      <c r="F510" s="235" t="s">
        <v>3331</v>
      </c>
      <c r="G510" s="235" t="s">
        <v>4708</v>
      </c>
      <c r="H510" s="17">
        <v>0</v>
      </c>
      <c r="I510" s="288">
        <v>58000</v>
      </c>
      <c r="N510" s="259">
        <v>41926</v>
      </c>
      <c r="O510" s="259">
        <v>41928</v>
      </c>
      <c r="R510" s="148" t="s">
        <v>7213</v>
      </c>
      <c r="S510" s="148">
        <v>4122</v>
      </c>
      <c r="T510" s="148" t="s">
        <v>3396</v>
      </c>
      <c r="X510" s="259">
        <v>41928</v>
      </c>
    </row>
    <row r="511" spans="1:24">
      <c r="A511" s="174">
        <v>2</v>
      </c>
      <c r="B511" s="148" t="s">
        <v>5952</v>
      </c>
      <c r="C511" s="148" t="s">
        <v>6531</v>
      </c>
      <c r="D511" s="194">
        <v>13766473</v>
      </c>
      <c r="E511" s="210">
        <v>9</v>
      </c>
      <c r="F511" s="235" t="s">
        <v>3331</v>
      </c>
      <c r="G511" s="235" t="s">
        <v>4708</v>
      </c>
      <c r="H511" s="17">
        <v>0</v>
      </c>
      <c r="I511" s="288">
        <v>58000</v>
      </c>
      <c r="N511" s="259">
        <v>41925</v>
      </c>
      <c r="O511" s="259">
        <v>41926</v>
      </c>
      <c r="R511" s="148" t="s">
        <v>7214</v>
      </c>
      <c r="S511" s="148">
        <v>33</v>
      </c>
      <c r="T511" s="148" t="s">
        <v>3334</v>
      </c>
      <c r="X511" s="259">
        <v>41926</v>
      </c>
    </row>
    <row r="512" spans="1:24">
      <c r="A512" s="174">
        <v>2</v>
      </c>
      <c r="B512" s="148" t="s">
        <v>5953</v>
      </c>
      <c r="C512" s="148" t="s">
        <v>6532</v>
      </c>
      <c r="D512" s="194">
        <v>8663652</v>
      </c>
      <c r="E512" s="210">
        <v>2</v>
      </c>
      <c r="F512" s="235" t="s">
        <v>3331</v>
      </c>
      <c r="G512" s="235" t="s">
        <v>3332</v>
      </c>
      <c r="H512" s="17">
        <v>0</v>
      </c>
      <c r="I512" s="288">
        <v>58000</v>
      </c>
      <c r="N512" s="259">
        <v>41928</v>
      </c>
      <c r="O512" s="259">
        <v>41930</v>
      </c>
      <c r="R512" s="148" t="s">
        <v>7215</v>
      </c>
      <c r="S512" s="148">
        <v>1817</v>
      </c>
      <c r="T512" s="148" t="s">
        <v>3605</v>
      </c>
      <c r="X512" s="259">
        <v>41930</v>
      </c>
    </row>
    <row r="513" spans="1:24">
      <c r="A513" s="174">
        <v>2</v>
      </c>
      <c r="B513" s="148" t="s">
        <v>5954</v>
      </c>
      <c r="C513" s="148" t="s">
        <v>6533</v>
      </c>
      <c r="D513" s="194">
        <v>15993333</v>
      </c>
      <c r="E513" s="210">
        <v>4</v>
      </c>
      <c r="F513" s="235" t="s">
        <v>3331</v>
      </c>
      <c r="G513" s="235" t="s">
        <v>4708</v>
      </c>
      <c r="H513" s="17">
        <v>0</v>
      </c>
      <c r="I513" s="288">
        <v>58000</v>
      </c>
      <c r="N513" s="259">
        <v>41929</v>
      </c>
      <c r="O513" s="259">
        <v>41932</v>
      </c>
      <c r="R513" s="148" t="s">
        <v>7216</v>
      </c>
      <c r="S513" s="148">
        <v>99</v>
      </c>
      <c r="T513" s="148" t="s">
        <v>3462</v>
      </c>
      <c r="X513" s="259">
        <v>41932</v>
      </c>
    </row>
    <row r="514" spans="1:24">
      <c r="A514" s="174">
        <v>2</v>
      </c>
      <c r="B514" s="148" t="s">
        <v>5955</v>
      </c>
      <c r="C514" s="148" t="s">
        <v>6534</v>
      </c>
      <c r="D514" s="194">
        <v>8964668</v>
      </c>
      <c r="E514" s="210">
        <v>5</v>
      </c>
      <c r="F514" s="235" t="s">
        <v>3331</v>
      </c>
      <c r="G514" s="235" t="s">
        <v>3332</v>
      </c>
      <c r="H514" s="17">
        <v>0</v>
      </c>
      <c r="I514" s="288">
        <v>35000</v>
      </c>
      <c r="N514" s="259">
        <v>41927</v>
      </c>
      <c r="O514" s="259">
        <v>41928</v>
      </c>
      <c r="R514" s="148" t="s">
        <v>7217</v>
      </c>
      <c r="S514" s="148">
        <v>16</v>
      </c>
      <c r="T514" s="148" t="s">
        <v>3579</v>
      </c>
      <c r="X514" s="259">
        <v>41928</v>
      </c>
    </row>
    <row r="515" spans="1:24">
      <c r="A515" s="174">
        <v>2</v>
      </c>
      <c r="B515" s="156" t="s">
        <v>5956</v>
      </c>
      <c r="C515" s="177" t="s">
        <v>6535</v>
      </c>
      <c r="D515" s="200">
        <v>10499483</v>
      </c>
      <c r="E515" s="217">
        <v>0</v>
      </c>
      <c r="F515" s="241" t="s">
        <v>3331</v>
      </c>
      <c r="G515" s="241" t="s">
        <v>3614</v>
      </c>
      <c r="H515" s="17">
        <v>0</v>
      </c>
      <c r="I515" s="299">
        <v>80241</v>
      </c>
      <c r="N515" s="263">
        <v>41928</v>
      </c>
      <c r="O515" s="263">
        <v>41928</v>
      </c>
      <c r="R515" s="177" t="s">
        <v>7218</v>
      </c>
      <c r="S515" s="177">
        <v>3195</v>
      </c>
      <c r="T515" s="177" t="s">
        <v>3400</v>
      </c>
      <c r="X515" s="263">
        <v>41928</v>
      </c>
    </row>
    <row r="516" spans="1:24">
      <c r="A516" s="174">
        <v>2</v>
      </c>
      <c r="B516" s="150" t="s">
        <v>5957</v>
      </c>
      <c r="C516" s="148" t="s">
        <v>6536</v>
      </c>
      <c r="D516" s="194">
        <v>8910091</v>
      </c>
      <c r="E516" s="210">
        <v>7</v>
      </c>
      <c r="F516" s="235" t="s">
        <v>3331</v>
      </c>
      <c r="G516" s="235" t="s">
        <v>3332</v>
      </c>
      <c r="H516" s="17">
        <v>0</v>
      </c>
      <c r="I516" s="288">
        <v>35000</v>
      </c>
      <c r="N516" s="256">
        <v>41933</v>
      </c>
      <c r="O516" s="256">
        <v>41939</v>
      </c>
      <c r="R516" s="148" t="s">
        <v>7219</v>
      </c>
      <c r="S516" s="148">
        <v>4914</v>
      </c>
      <c r="T516" s="148" t="s">
        <v>3363</v>
      </c>
      <c r="X516" s="256">
        <v>41939</v>
      </c>
    </row>
    <row r="517" spans="1:24">
      <c r="A517" s="174">
        <v>2</v>
      </c>
      <c r="B517" s="150" t="s">
        <v>5958</v>
      </c>
      <c r="C517" s="148" t="s">
        <v>6537</v>
      </c>
      <c r="D517" s="194">
        <v>11973540</v>
      </c>
      <c r="E517" s="210">
        <v>8</v>
      </c>
      <c r="F517" s="235" t="s">
        <v>3331</v>
      </c>
      <c r="G517" s="235" t="s">
        <v>4708</v>
      </c>
      <c r="H517" s="17">
        <v>0</v>
      </c>
      <c r="I517" s="288">
        <v>35000</v>
      </c>
      <c r="N517" s="256">
        <v>41929</v>
      </c>
      <c r="O517" s="256">
        <v>41929</v>
      </c>
      <c r="R517" s="148" t="s">
        <v>7220</v>
      </c>
      <c r="S517" s="148">
        <v>3175</v>
      </c>
      <c r="T517" s="148" t="s">
        <v>3461</v>
      </c>
      <c r="X517" s="256">
        <v>41929</v>
      </c>
    </row>
    <row r="518" spans="1:24">
      <c r="A518" s="174">
        <v>2</v>
      </c>
      <c r="B518" s="150" t="s">
        <v>5959</v>
      </c>
      <c r="C518" s="148" t="s">
        <v>6538</v>
      </c>
      <c r="D518" s="194">
        <v>13916764</v>
      </c>
      <c r="E518" s="210">
        <v>3</v>
      </c>
      <c r="F518" s="235" t="s">
        <v>3331</v>
      </c>
      <c r="G518" s="235" t="s">
        <v>4708</v>
      </c>
      <c r="H518" s="17">
        <v>0</v>
      </c>
      <c r="I518" s="288">
        <v>35000</v>
      </c>
      <c r="N518" s="256">
        <v>41929</v>
      </c>
      <c r="O518" s="256">
        <v>41932</v>
      </c>
      <c r="R518" s="148" t="s">
        <v>7221</v>
      </c>
      <c r="S518" s="148">
        <v>3515</v>
      </c>
      <c r="T518" s="148" t="s">
        <v>3358</v>
      </c>
      <c r="X518" s="256">
        <v>41932</v>
      </c>
    </row>
    <row r="519" spans="1:24">
      <c r="A519" s="174">
        <v>2</v>
      </c>
      <c r="B519" s="150" t="s">
        <v>5960</v>
      </c>
      <c r="C519" s="148" t="s">
        <v>6539</v>
      </c>
      <c r="D519" s="194">
        <v>10676071</v>
      </c>
      <c r="E519" s="210">
        <v>3</v>
      </c>
      <c r="F519" s="235" t="s">
        <v>3331</v>
      </c>
      <c r="G519" s="235" t="s">
        <v>4708</v>
      </c>
      <c r="H519" s="17">
        <v>0</v>
      </c>
      <c r="I519" s="288">
        <v>58000</v>
      </c>
      <c r="N519" s="256">
        <v>41939</v>
      </c>
      <c r="O519" s="256">
        <v>41940</v>
      </c>
      <c r="R519" s="148" t="s">
        <v>7222</v>
      </c>
      <c r="S519" s="148">
        <v>1471</v>
      </c>
      <c r="T519" s="148" t="s">
        <v>3334</v>
      </c>
      <c r="X519" s="256">
        <v>41940</v>
      </c>
    </row>
    <row r="520" spans="1:24">
      <c r="A520" s="174">
        <v>2</v>
      </c>
      <c r="B520" s="150" t="s">
        <v>5961</v>
      </c>
      <c r="C520" s="148" t="s">
        <v>6540</v>
      </c>
      <c r="D520" s="194">
        <v>6366442</v>
      </c>
      <c r="E520" s="210">
        <v>1</v>
      </c>
      <c r="F520" s="235" t="s">
        <v>3331</v>
      </c>
      <c r="G520" s="235" t="s">
        <v>3332</v>
      </c>
      <c r="H520" s="17">
        <v>0</v>
      </c>
      <c r="I520" s="288">
        <v>58000</v>
      </c>
      <c r="N520" s="256">
        <v>41939</v>
      </c>
      <c r="O520" s="256">
        <v>41940</v>
      </c>
      <c r="R520" s="148" t="s">
        <v>7223</v>
      </c>
      <c r="S520" s="148"/>
      <c r="T520" s="148" t="s">
        <v>4152</v>
      </c>
      <c r="X520" s="256">
        <v>41940</v>
      </c>
    </row>
    <row r="521" spans="1:24">
      <c r="A521" s="174">
        <v>2</v>
      </c>
      <c r="B521" s="150" t="s">
        <v>5962</v>
      </c>
      <c r="C521" s="148" t="s">
        <v>6541</v>
      </c>
      <c r="D521" s="194">
        <v>15709468</v>
      </c>
      <c r="E521" s="210">
        <v>8</v>
      </c>
      <c r="F521" s="235" t="s">
        <v>3331</v>
      </c>
      <c r="G521" s="235" t="s">
        <v>4708</v>
      </c>
      <c r="H521" s="17">
        <v>0</v>
      </c>
      <c r="I521" s="288">
        <v>58000</v>
      </c>
      <c r="N521" s="256">
        <v>41936</v>
      </c>
      <c r="O521" s="256">
        <v>41938</v>
      </c>
      <c r="R521" s="148" t="s">
        <v>7224</v>
      </c>
      <c r="S521" s="148">
        <v>455</v>
      </c>
      <c r="T521" s="148" t="s">
        <v>3334</v>
      </c>
      <c r="X521" s="256">
        <v>41938</v>
      </c>
    </row>
    <row r="522" spans="1:24">
      <c r="A522" s="174">
        <v>2</v>
      </c>
      <c r="B522" s="150" t="s">
        <v>5963</v>
      </c>
      <c r="C522" s="148" t="s">
        <v>6542</v>
      </c>
      <c r="D522" s="194">
        <v>12663587</v>
      </c>
      <c r="E522" s="210">
        <v>7</v>
      </c>
      <c r="F522" s="235" t="s">
        <v>3331</v>
      </c>
      <c r="G522" s="235" t="s">
        <v>3332</v>
      </c>
      <c r="H522" s="17">
        <v>0</v>
      </c>
      <c r="I522" s="288">
        <v>58000</v>
      </c>
      <c r="N522" s="256">
        <v>41933</v>
      </c>
      <c r="O522" s="256">
        <v>41936</v>
      </c>
      <c r="R522" s="148" t="s">
        <v>7225</v>
      </c>
      <c r="S522" s="148">
        <v>3654</v>
      </c>
      <c r="T522" s="148" t="s">
        <v>3363</v>
      </c>
      <c r="X522" s="256">
        <v>41936</v>
      </c>
    </row>
    <row r="523" spans="1:24">
      <c r="A523" s="174">
        <v>2</v>
      </c>
      <c r="B523" s="150" t="s">
        <v>5964</v>
      </c>
      <c r="C523" s="148" t="s">
        <v>6543</v>
      </c>
      <c r="D523" s="194">
        <v>16428220</v>
      </c>
      <c r="E523" s="210">
        <v>1</v>
      </c>
      <c r="F523" s="235" t="s">
        <v>3331</v>
      </c>
      <c r="G523" s="235" t="s">
        <v>3332</v>
      </c>
      <c r="H523" s="17">
        <v>0</v>
      </c>
      <c r="I523" s="288">
        <v>58000</v>
      </c>
      <c r="N523" s="256">
        <v>41933</v>
      </c>
      <c r="O523" s="256">
        <v>41936</v>
      </c>
      <c r="R523" s="148" t="s">
        <v>7226</v>
      </c>
      <c r="S523" s="148">
        <v>2988</v>
      </c>
      <c r="T523" s="148" t="s">
        <v>3576</v>
      </c>
      <c r="X523" s="256">
        <v>41936</v>
      </c>
    </row>
    <row r="524" spans="1:24">
      <c r="A524" s="174">
        <v>2</v>
      </c>
      <c r="B524" s="150" t="s">
        <v>5965</v>
      </c>
      <c r="C524" s="148" t="s">
        <v>6544</v>
      </c>
      <c r="D524" s="194">
        <v>11859823</v>
      </c>
      <c r="E524" s="210">
        <v>7</v>
      </c>
      <c r="F524" s="235" t="s">
        <v>3331</v>
      </c>
      <c r="G524" s="235" t="s">
        <v>3332</v>
      </c>
      <c r="H524" s="17">
        <v>0</v>
      </c>
      <c r="I524" s="288">
        <v>58000</v>
      </c>
      <c r="N524" s="256">
        <v>41936</v>
      </c>
      <c r="O524" s="256">
        <v>41941</v>
      </c>
      <c r="R524" s="148" t="s">
        <v>7227</v>
      </c>
      <c r="S524" s="148">
        <v>1465</v>
      </c>
      <c r="T524" s="148" t="s">
        <v>3497</v>
      </c>
      <c r="X524" s="256">
        <v>41941</v>
      </c>
    </row>
    <row r="525" spans="1:24">
      <c r="A525" s="174">
        <v>2</v>
      </c>
      <c r="B525" s="150" t="s">
        <v>5966</v>
      </c>
      <c r="C525" s="148" t="s">
        <v>6545</v>
      </c>
      <c r="D525" s="194">
        <v>13517588</v>
      </c>
      <c r="E525" s="210">
        <v>9</v>
      </c>
      <c r="F525" s="235" t="s">
        <v>3331</v>
      </c>
      <c r="G525" s="235" t="s">
        <v>3332</v>
      </c>
      <c r="H525" s="17">
        <v>0</v>
      </c>
      <c r="I525" s="288">
        <v>58000</v>
      </c>
      <c r="N525" s="256">
        <v>41936</v>
      </c>
      <c r="O525" s="256">
        <v>41939</v>
      </c>
      <c r="R525" s="148" t="s">
        <v>7228</v>
      </c>
      <c r="S525" s="148">
        <v>1393</v>
      </c>
      <c r="T525" s="148" t="s">
        <v>3384</v>
      </c>
      <c r="X525" s="256">
        <v>41939</v>
      </c>
    </row>
    <row r="526" spans="1:24">
      <c r="A526" s="174">
        <v>2</v>
      </c>
      <c r="B526" s="150" t="s">
        <v>5967</v>
      </c>
      <c r="C526" s="148" t="s">
        <v>6546</v>
      </c>
      <c r="D526" s="194">
        <v>9330820</v>
      </c>
      <c r="E526" s="210">
        <v>4</v>
      </c>
      <c r="F526" s="235" t="s">
        <v>3331</v>
      </c>
      <c r="G526" s="235" t="s">
        <v>3381</v>
      </c>
      <c r="H526" s="17">
        <v>0</v>
      </c>
      <c r="I526" s="288">
        <v>58000</v>
      </c>
      <c r="N526" s="256">
        <v>41939</v>
      </c>
      <c r="O526" s="256">
        <v>41940</v>
      </c>
      <c r="R526" s="148" t="s">
        <v>7229</v>
      </c>
      <c r="S526" s="148"/>
      <c r="T526" s="148" t="s">
        <v>3384</v>
      </c>
      <c r="X526" s="256">
        <v>41940</v>
      </c>
    </row>
    <row r="527" spans="1:24">
      <c r="A527" s="174">
        <v>2</v>
      </c>
      <c r="B527" s="150" t="s">
        <v>5968</v>
      </c>
      <c r="C527" s="148" t="s">
        <v>6547</v>
      </c>
      <c r="D527" s="194">
        <v>14137625</v>
      </c>
      <c r="E527" s="210" t="s">
        <v>3319</v>
      </c>
      <c r="F527" s="235" t="s">
        <v>3331</v>
      </c>
      <c r="G527" s="235" t="s">
        <v>3332</v>
      </c>
      <c r="H527" s="17">
        <v>0</v>
      </c>
      <c r="I527" s="288">
        <v>58000</v>
      </c>
      <c r="N527" s="256">
        <v>41936</v>
      </c>
      <c r="O527" s="256">
        <v>41941</v>
      </c>
      <c r="R527" s="148" t="s">
        <v>7230</v>
      </c>
      <c r="S527" s="148">
        <v>1540</v>
      </c>
      <c r="T527" s="148" t="s">
        <v>3384</v>
      </c>
      <c r="X527" s="256">
        <v>41941</v>
      </c>
    </row>
    <row r="528" spans="1:24">
      <c r="A528" s="174">
        <v>2</v>
      </c>
      <c r="B528" s="150" t="s">
        <v>5969</v>
      </c>
      <c r="C528" s="148" t="s">
        <v>6548</v>
      </c>
      <c r="D528" s="194">
        <v>9503829</v>
      </c>
      <c r="E528" s="210">
        <v>8</v>
      </c>
      <c r="F528" s="235" t="s">
        <v>3331</v>
      </c>
      <c r="G528" s="235" t="s">
        <v>4708</v>
      </c>
      <c r="H528" s="17">
        <v>0</v>
      </c>
      <c r="I528" s="288">
        <v>58000</v>
      </c>
      <c r="N528" s="256">
        <v>41940</v>
      </c>
      <c r="O528" s="256">
        <v>41941</v>
      </c>
      <c r="R528" s="148" t="s">
        <v>7231</v>
      </c>
      <c r="S528" s="148">
        <v>1325</v>
      </c>
      <c r="T528" s="148" t="s">
        <v>3334</v>
      </c>
      <c r="X528" s="256">
        <v>41941</v>
      </c>
    </row>
    <row r="529" spans="1:24">
      <c r="A529" s="174">
        <v>2</v>
      </c>
      <c r="B529" s="150" t="s">
        <v>5970</v>
      </c>
      <c r="C529" s="148" t="s">
        <v>6549</v>
      </c>
      <c r="D529" s="194">
        <v>12126846</v>
      </c>
      <c r="E529" s="210">
        <v>9</v>
      </c>
      <c r="F529" s="235" t="s">
        <v>3331</v>
      </c>
      <c r="G529" s="235" t="s">
        <v>3332</v>
      </c>
      <c r="H529" s="17">
        <v>0</v>
      </c>
      <c r="I529" s="288">
        <v>58000</v>
      </c>
      <c r="N529" s="256">
        <v>41940</v>
      </c>
      <c r="O529" s="256">
        <v>41941</v>
      </c>
      <c r="R529" s="148" t="s">
        <v>7232</v>
      </c>
      <c r="S529" s="148">
        <v>3295</v>
      </c>
      <c r="T529" s="148" t="s">
        <v>3363</v>
      </c>
      <c r="X529" s="256">
        <v>41941</v>
      </c>
    </row>
    <row r="530" spans="1:24">
      <c r="A530" s="174">
        <v>2</v>
      </c>
      <c r="B530" s="150" t="s">
        <v>5971</v>
      </c>
      <c r="C530" s="148" t="s">
        <v>6550</v>
      </c>
      <c r="D530" s="194">
        <v>15461456</v>
      </c>
      <c r="E530" s="210">
        <v>7</v>
      </c>
      <c r="F530" s="235" t="s">
        <v>3331</v>
      </c>
      <c r="G530" s="235" t="s">
        <v>4708</v>
      </c>
      <c r="H530" s="17">
        <v>0</v>
      </c>
      <c r="I530" s="288">
        <v>58000</v>
      </c>
      <c r="N530" s="256">
        <v>41941</v>
      </c>
      <c r="O530" s="256">
        <v>41942</v>
      </c>
      <c r="R530" s="148" t="s">
        <v>7233</v>
      </c>
      <c r="S530" s="148">
        <v>2555</v>
      </c>
      <c r="T530" s="148" t="s">
        <v>3391</v>
      </c>
      <c r="X530" s="256">
        <v>41942</v>
      </c>
    </row>
    <row r="531" spans="1:24">
      <c r="A531" s="174">
        <v>2</v>
      </c>
      <c r="B531" s="150" t="s">
        <v>5972</v>
      </c>
      <c r="C531" s="148" t="s">
        <v>6551</v>
      </c>
      <c r="D531" s="190">
        <v>15489245</v>
      </c>
      <c r="E531" s="210">
        <v>1</v>
      </c>
      <c r="F531" s="242" t="s">
        <v>3331</v>
      </c>
      <c r="G531" s="242" t="s">
        <v>4708</v>
      </c>
      <c r="H531" s="17">
        <v>0</v>
      </c>
      <c r="I531" s="300">
        <v>58000</v>
      </c>
      <c r="N531" s="254">
        <v>41942</v>
      </c>
      <c r="O531" s="254">
        <v>41947</v>
      </c>
      <c r="R531" s="148" t="s">
        <v>7234</v>
      </c>
      <c r="S531" s="148">
        <v>2555</v>
      </c>
      <c r="T531" s="148" t="s">
        <v>3391</v>
      </c>
      <c r="X531" s="254">
        <v>41947</v>
      </c>
    </row>
    <row r="532" spans="1:24" ht="15.75" thickBot="1">
      <c r="A532" s="174">
        <v>2</v>
      </c>
      <c r="B532" s="152" t="s">
        <v>5973</v>
      </c>
      <c r="C532" s="152" t="s">
        <v>6552</v>
      </c>
      <c r="D532" s="201">
        <v>15337444</v>
      </c>
      <c r="E532" s="214">
        <v>9</v>
      </c>
      <c r="F532" s="243" t="s">
        <v>3331</v>
      </c>
      <c r="G532" s="243" t="s">
        <v>4708</v>
      </c>
      <c r="H532" s="17">
        <v>0</v>
      </c>
      <c r="I532" s="301">
        <v>58000</v>
      </c>
      <c r="N532" s="264">
        <v>41943</v>
      </c>
      <c r="O532" s="264">
        <v>41946</v>
      </c>
      <c r="R532" s="152" t="s">
        <v>7235</v>
      </c>
      <c r="S532" s="152">
        <v>715</v>
      </c>
      <c r="T532" s="152" t="s">
        <v>3334</v>
      </c>
      <c r="X532" s="264">
        <v>41946</v>
      </c>
    </row>
    <row r="533" spans="1:24">
      <c r="A533" s="174">
        <v>2</v>
      </c>
      <c r="B533" s="157" t="s">
        <v>5974</v>
      </c>
      <c r="C533" s="178" t="s">
        <v>6553</v>
      </c>
      <c r="D533" s="178">
        <v>8484580</v>
      </c>
      <c r="E533" s="218">
        <v>9</v>
      </c>
      <c r="F533" s="178" t="s">
        <v>3331</v>
      </c>
      <c r="G533" s="178" t="s">
        <v>4892</v>
      </c>
      <c r="H533" s="17">
        <v>0</v>
      </c>
      <c r="I533" s="302">
        <v>58000</v>
      </c>
      <c r="N533" s="265">
        <v>41946</v>
      </c>
      <c r="O533" s="265">
        <f>N533+1</f>
        <v>41947</v>
      </c>
      <c r="R533" s="178" t="s">
        <v>7236</v>
      </c>
      <c r="S533" s="178">
        <v>894</v>
      </c>
      <c r="T533" s="178" t="s">
        <v>3452</v>
      </c>
      <c r="X533" s="265">
        <v>41949</v>
      </c>
    </row>
    <row r="534" spans="1:24">
      <c r="A534" s="174">
        <v>2</v>
      </c>
      <c r="B534" s="158" t="s">
        <v>5975</v>
      </c>
      <c r="C534" s="145" t="s">
        <v>6554</v>
      </c>
      <c r="D534" s="145">
        <v>5816262</v>
      </c>
      <c r="E534" s="207">
        <v>0</v>
      </c>
      <c r="F534" s="145" t="s">
        <v>3331</v>
      </c>
      <c r="G534" s="145" t="s">
        <v>3332</v>
      </c>
      <c r="H534" s="17">
        <v>0</v>
      </c>
      <c r="I534" s="303">
        <v>58000</v>
      </c>
      <c r="N534" s="250">
        <v>41946</v>
      </c>
      <c r="O534" s="250">
        <f>N534+1</f>
        <v>41947</v>
      </c>
      <c r="R534" s="145" t="s">
        <v>7237</v>
      </c>
      <c r="S534" s="145">
        <v>7110</v>
      </c>
      <c r="T534" s="145" t="s">
        <v>3390</v>
      </c>
      <c r="X534" s="250">
        <v>41948</v>
      </c>
    </row>
    <row r="535" spans="1:24">
      <c r="A535" s="174">
        <v>2</v>
      </c>
      <c r="B535" s="158" t="s">
        <v>7433</v>
      </c>
      <c r="C535" s="145" t="s">
        <v>6555</v>
      </c>
      <c r="D535" s="145">
        <v>13686929</v>
      </c>
      <c r="E535" s="207">
        <v>9</v>
      </c>
      <c r="F535" s="145" t="s">
        <v>3331</v>
      </c>
      <c r="G535" s="145" t="s">
        <v>3332</v>
      </c>
      <c r="H535" s="17">
        <v>0</v>
      </c>
      <c r="I535" s="303">
        <v>58000</v>
      </c>
      <c r="N535" s="250">
        <v>41947</v>
      </c>
      <c r="O535" s="250">
        <v>41948</v>
      </c>
      <c r="R535" s="145" t="s">
        <v>7238</v>
      </c>
      <c r="S535" s="145">
        <v>140</v>
      </c>
      <c r="T535" s="145" t="s">
        <v>3579</v>
      </c>
      <c r="X535" s="250">
        <v>41949</v>
      </c>
    </row>
    <row r="536" spans="1:24">
      <c r="A536" s="174">
        <v>2</v>
      </c>
      <c r="B536" s="158" t="s">
        <v>5976</v>
      </c>
      <c r="C536" s="145" t="s">
        <v>6556</v>
      </c>
      <c r="D536" s="145">
        <v>12263483</v>
      </c>
      <c r="E536" s="207">
        <v>3</v>
      </c>
      <c r="F536" s="145" t="s">
        <v>3331</v>
      </c>
      <c r="G536" s="145" t="s">
        <v>3337</v>
      </c>
      <c r="H536" s="17">
        <v>0</v>
      </c>
      <c r="I536" s="303">
        <v>35000</v>
      </c>
      <c r="N536" s="250">
        <v>41948</v>
      </c>
      <c r="O536" s="250">
        <v>41949</v>
      </c>
      <c r="R536" s="145" t="s">
        <v>7239</v>
      </c>
      <c r="S536" s="145">
        <v>4677</v>
      </c>
      <c r="T536" s="145" t="s">
        <v>3396</v>
      </c>
      <c r="X536" s="250">
        <v>41950</v>
      </c>
    </row>
    <row r="537" spans="1:24">
      <c r="A537" s="174">
        <v>2</v>
      </c>
      <c r="B537" s="158" t="s">
        <v>5977</v>
      </c>
      <c r="C537" s="145" t="s">
        <v>6557</v>
      </c>
      <c r="D537" s="145">
        <v>13902970</v>
      </c>
      <c r="E537" s="207">
        <v>4</v>
      </c>
      <c r="F537" s="145" t="s">
        <v>3331</v>
      </c>
      <c r="G537" s="145" t="s">
        <v>3337</v>
      </c>
      <c r="H537" s="17">
        <v>0</v>
      </c>
      <c r="I537" s="303">
        <v>35000</v>
      </c>
      <c r="N537" s="250">
        <v>41948</v>
      </c>
      <c r="O537" s="250">
        <v>41949</v>
      </c>
      <c r="R537" s="145" t="s">
        <v>7240</v>
      </c>
      <c r="S537" s="145">
        <v>99</v>
      </c>
      <c r="T537" s="145" t="s">
        <v>3334</v>
      </c>
      <c r="X537" s="250">
        <v>41950</v>
      </c>
    </row>
    <row r="538" spans="1:24">
      <c r="A538" s="174">
        <v>2</v>
      </c>
      <c r="B538" s="158" t="s">
        <v>5978</v>
      </c>
      <c r="C538" s="145" t="s">
        <v>6558</v>
      </c>
      <c r="D538" s="145">
        <v>76767190</v>
      </c>
      <c r="E538" s="207">
        <v>3</v>
      </c>
      <c r="F538" s="145" t="s">
        <v>3331</v>
      </c>
      <c r="G538" s="145" t="s">
        <v>3672</v>
      </c>
      <c r="H538" s="17">
        <v>0</v>
      </c>
      <c r="I538" s="303">
        <v>250138</v>
      </c>
      <c r="N538" s="250">
        <v>41949</v>
      </c>
      <c r="O538" s="250">
        <v>41950</v>
      </c>
      <c r="R538" s="145" t="s">
        <v>7241</v>
      </c>
      <c r="S538" s="145">
        <v>2300</v>
      </c>
      <c r="T538" s="145" t="s">
        <v>3579</v>
      </c>
      <c r="X538" s="250">
        <v>41967</v>
      </c>
    </row>
    <row r="539" spans="1:24">
      <c r="A539" s="174">
        <v>2</v>
      </c>
      <c r="B539" s="159" t="s">
        <v>5979</v>
      </c>
      <c r="C539" s="179" t="s">
        <v>6559</v>
      </c>
      <c r="D539" s="179">
        <v>12634124</v>
      </c>
      <c r="E539" s="219">
        <v>5</v>
      </c>
      <c r="F539" s="179" t="s">
        <v>3331</v>
      </c>
      <c r="G539" s="179" t="s">
        <v>3337</v>
      </c>
      <c r="H539" s="17">
        <v>0</v>
      </c>
      <c r="I539" s="304">
        <v>58000</v>
      </c>
      <c r="N539" s="266">
        <v>41949</v>
      </c>
      <c r="O539" s="266">
        <v>41950</v>
      </c>
      <c r="R539" s="179" t="s">
        <v>7242</v>
      </c>
      <c r="S539" s="179">
        <v>700</v>
      </c>
      <c r="T539" s="179" t="s">
        <v>3334</v>
      </c>
      <c r="X539" s="266">
        <v>41954</v>
      </c>
    </row>
    <row r="540" spans="1:24">
      <c r="A540" s="174">
        <v>2</v>
      </c>
      <c r="B540" s="158" t="s">
        <v>5980</v>
      </c>
      <c r="C540" s="145" t="s">
        <v>6560</v>
      </c>
      <c r="D540" s="145">
        <v>15633647</v>
      </c>
      <c r="E540" s="220">
        <v>5</v>
      </c>
      <c r="F540" s="145" t="s">
        <v>3331</v>
      </c>
      <c r="G540" s="145" t="s">
        <v>3332</v>
      </c>
      <c r="H540" s="17">
        <v>0</v>
      </c>
      <c r="I540" s="303">
        <v>58000</v>
      </c>
      <c r="N540" s="250">
        <v>41949</v>
      </c>
      <c r="O540" s="250">
        <f>N540+1</f>
        <v>41950</v>
      </c>
      <c r="R540" s="145" t="s">
        <v>7243</v>
      </c>
      <c r="S540" s="145">
        <v>964</v>
      </c>
      <c r="T540" s="145" t="s">
        <v>3396</v>
      </c>
      <c r="X540" s="250">
        <v>41955</v>
      </c>
    </row>
    <row r="541" spans="1:24">
      <c r="A541" s="174">
        <v>2</v>
      </c>
      <c r="B541" s="158" t="s">
        <v>5981</v>
      </c>
      <c r="C541" s="145" t="s">
        <v>6561</v>
      </c>
      <c r="D541" s="145">
        <v>12863057</v>
      </c>
      <c r="E541" s="207">
        <v>0</v>
      </c>
      <c r="F541" s="145" t="s">
        <v>3331</v>
      </c>
      <c r="G541" s="145" t="s">
        <v>3332</v>
      </c>
      <c r="H541" s="17">
        <v>0</v>
      </c>
      <c r="I541" s="303">
        <v>58000</v>
      </c>
      <c r="N541" s="250">
        <v>41949</v>
      </c>
      <c r="O541" s="250">
        <v>41948</v>
      </c>
      <c r="R541" s="145" t="s">
        <v>7244</v>
      </c>
      <c r="S541" s="145">
        <v>6829</v>
      </c>
      <c r="T541" s="145" t="s">
        <v>3365</v>
      </c>
      <c r="X541" s="250">
        <v>41955</v>
      </c>
    </row>
    <row r="542" spans="1:24">
      <c r="A542" s="174">
        <v>2</v>
      </c>
      <c r="B542" s="158" t="s">
        <v>5986</v>
      </c>
      <c r="C542" s="145" t="s">
        <v>6562</v>
      </c>
      <c r="D542" s="145">
        <v>15831750</v>
      </c>
      <c r="E542" s="207">
        <v>8</v>
      </c>
      <c r="F542" s="145" t="s">
        <v>3331</v>
      </c>
      <c r="G542" s="145" t="s">
        <v>3337</v>
      </c>
      <c r="H542" s="17">
        <v>0</v>
      </c>
      <c r="I542" s="303">
        <v>58000</v>
      </c>
      <c r="N542" s="250">
        <v>41949</v>
      </c>
      <c r="O542" s="250">
        <v>41950</v>
      </c>
      <c r="R542" s="145" t="s">
        <v>7245</v>
      </c>
      <c r="S542" s="145">
        <v>557</v>
      </c>
      <c r="T542" s="145" t="s">
        <v>3334</v>
      </c>
      <c r="X542" s="250">
        <v>41954</v>
      </c>
    </row>
    <row r="543" spans="1:24">
      <c r="A543" s="174">
        <v>2</v>
      </c>
      <c r="B543" s="158" t="s">
        <v>5646</v>
      </c>
      <c r="C543" s="145" t="s">
        <v>6563</v>
      </c>
      <c r="D543" s="145">
        <v>9367766</v>
      </c>
      <c r="E543" s="207">
        <v>8</v>
      </c>
      <c r="F543" s="145" t="s">
        <v>3331</v>
      </c>
      <c r="G543" s="145" t="s">
        <v>3332</v>
      </c>
      <c r="H543" s="17">
        <v>0</v>
      </c>
      <c r="I543" s="303">
        <v>58000</v>
      </c>
      <c r="N543" s="250">
        <v>41950</v>
      </c>
      <c r="O543" s="250">
        <v>41951</v>
      </c>
      <c r="R543" s="145" t="s">
        <v>7246</v>
      </c>
      <c r="S543" s="145">
        <v>3507</v>
      </c>
      <c r="T543" s="145" t="s">
        <v>3390</v>
      </c>
      <c r="X543" s="250">
        <v>41954</v>
      </c>
    </row>
    <row r="544" spans="1:24">
      <c r="A544" s="174">
        <v>2</v>
      </c>
      <c r="B544" s="158" t="s">
        <v>5982</v>
      </c>
      <c r="C544" s="145" t="s">
        <v>6564</v>
      </c>
      <c r="D544" s="145">
        <v>15892472</v>
      </c>
      <c r="E544" s="207">
        <v>2</v>
      </c>
      <c r="F544" s="145" t="s">
        <v>3331</v>
      </c>
      <c r="G544" s="145" t="s">
        <v>3332</v>
      </c>
      <c r="H544" s="17">
        <v>0</v>
      </c>
      <c r="I544" s="303">
        <v>58000</v>
      </c>
      <c r="N544" s="250">
        <v>41950</v>
      </c>
      <c r="O544" s="250">
        <v>41962</v>
      </c>
      <c r="R544" s="145" t="s">
        <v>7247</v>
      </c>
      <c r="S544" s="145">
        <v>9349</v>
      </c>
      <c r="T544" s="145" t="s">
        <v>3365</v>
      </c>
      <c r="X544" s="250">
        <v>41962</v>
      </c>
    </row>
    <row r="545" spans="1:24">
      <c r="A545" s="174">
        <v>2</v>
      </c>
      <c r="B545" s="158" t="s">
        <v>5983</v>
      </c>
      <c r="C545" s="145" t="s">
        <v>6565</v>
      </c>
      <c r="D545" s="145">
        <v>10118074</v>
      </c>
      <c r="E545" s="207">
        <v>3</v>
      </c>
      <c r="F545" s="145" t="s">
        <v>3331</v>
      </c>
      <c r="G545" s="145" t="s">
        <v>3332</v>
      </c>
      <c r="H545" s="17">
        <v>0</v>
      </c>
      <c r="I545" s="303">
        <v>58000</v>
      </c>
      <c r="N545" s="250">
        <v>41954</v>
      </c>
      <c r="O545" s="250">
        <f>N545+1</f>
        <v>41955</v>
      </c>
      <c r="R545" s="145" t="s">
        <v>4253</v>
      </c>
      <c r="S545" s="145">
        <v>1644</v>
      </c>
      <c r="T545" s="145" t="s">
        <v>3334</v>
      </c>
      <c r="X545" s="250">
        <v>41962</v>
      </c>
    </row>
    <row r="546" spans="1:24">
      <c r="A546" s="174">
        <v>2</v>
      </c>
      <c r="B546" s="158" t="s">
        <v>5984</v>
      </c>
      <c r="C546" s="145" t="s">
        <v>6566</v>
      </c>
      <c r="D546" s="145">
        <v>16176950</v>
      </c>
      <c r="E546" s="207">
        <v>9</v>
      </c>
      <c r="F546" s="145" t="s">
        <v>3331</v>
      </c>
      <c r="G546" s="145" t="s">
        <v>3332</v>
      </c>
      <c r="H546" s="17">
        <v>0</v>
      </c>
      <c r="I546" s="303">
        <v>58000</v>
      </c>
      <c r="N546" s="250">
        <v>41954</v>
      </c>
      <c r="O546" s="250">
        <v>41955</v>
      </c>
      <c r="R546" s="145" t="s">
        <v>7248</v>
      </c>
      <c r="S546" s="145">
        <v>1724</v>
      </c>
      <c r="T546" s="145" t="s">
        <v>3365</v>
      </c>
      <c r="X546" s="250">
        <v>41962</v>
      </c>
    </row>
    <row r="547" spans="1:24">
      <c r="A547" s="174">
        <v>2</v>
      </c>
      <c r="B547" s="158" t="s">
        <v>5985</v>
      </c>
      <c r="C547" s="145" t="s">
        <v>6567</v>
      </c>
      <c r="D547" s="145">
        <v>8695917</v>
      </c>
      <c r="E547" s="207">
        <v>8</v>
      </c>
      <c r="F547" s="145" t="s">
        <v>3331</v>
      </c>
      <c r="G547" s="145" t="s">
        <v>3332</v>
      </c>
      <c r="H547" s="17">
        <v>0</v>
      </c>
      <c r="I547" s="303">
        <v>58000</v>
      </c>
      <c r="N547" s="250">
        <v>41955</v>
      </c>
      <c r="O547" s="250">
        <v>41961</v>
      </c>
      <c r="R547" s="145" t="s">
        <v>7249</v>
      </c>
      <c r="S547" s="145">
        <v>160</v>
      </c>
      <c r="T547" s="145" t="s">
        <v>3497</v>
      </c>
      <c r="X547" s="250">
        <v>41963</v>
      </c>
    </row>
    <row r="548" spans="1:24">
      <c r="A548" s="174">
        <v>2</v>
      </c>
      <c r="B548" s="158" t="s">
        <v>5978</v>
      </c>
      <c r="C548" s="145" t="s">
        <v>6568</v>
      </c>
      <c r="D548" s="145">
        <v>76161428</v>
      </c>
      <c r="E548" s="207">
        <v>2</v>
      </c>
      <c r="F548" s="145" t="s">
        <v>3331</v>
      </c>
      <c r="G548" s="145" t="s">
        <v>3332</v>
      </c>
      <c r="H548" s="17">
        <v>0</v>
      </c>
      <c r="I548" s="303">
        <v>58000</v>
      </c>
      <c r="N548" s="250">
        <v>41955</v>
      </c>
      <c r="O548" s="250">
        <f>N548+1</f>
        <v>41956</v>
      </c>
      <c r="R548" s="145" t="s">
        <v>7250</v>
      </c>
      <c r="S548" s="145">
        <v>11577</v>
      </c>
      <c r="T548" s="145" t="s">
        <v>3365</v>
      </c>
      <c r="X548" s="250">
        <v>41962</v>
      </c>
    </row>
    <row r="549" spans="1:24">
      <c r="A549" s="174">
        <v>2</v>
      </c>
      <c r="B549" s="158" t="s">
        <v>5979</v>
      </c>
      <c r="C549" s="145" t="s">
        <v>6569</v>
      </c>
      <c r="D549" s="145">
        <v>17576257</v>
      </c>
      <c r="E549" s="207">
        <v>4</v>
      </c>
      <c r="F549" s="145" t="s">
        <v>3331</v>
      </c>
      <c r="G549" s="145" t="s">
        <v>3337</v>
      </c>
      <c r="H549" s="17">
        <v>0</v>
      </c>
      <c r="I549" s="303">
        <v>58000</v>
      </c>
      <c r="N549" s="250">
        <v>41955</v>
      </c>
      <c r="O549" s="250">
        <v>41956</v>
      </c>
      <c r="R549" s="145" t="s">
        <v>7251</v>
      </c>
      <c r="S549" s="145">
        <v>8397</v>
      </c>
      <c r="T549" s="145" t="s">
        <v>3605</v>
      </c>
      <c r="X549" s="250">
        <v>41962</v>
      </c>
    </row>
    <row r="550" spans="1:24">
      <c r="A550" s="174">
        <v>2</v>
      </c>
      <c r="B550" s="160" t="s">
        <v>5980</v>
      </c>
      <c r="C550" s="180" t="s">
        <v>6366</v>
      </c>
      <c r="D550" s="180">
        <v>7817405</v>
      </c>
      <c r="E550" s="220">
        <v>6</v>
      </c>
      <c r="F550" s="180" t="s">
        <v>3331</v>
      </c>
      <c r="G550" s="180" t="s">
        <v>3332</v>
      </c>
      <c r="H550" s="17">
        <v>0</v>
      </c>
      <c r="I550" s="17">
        <v>0</v>
      </c>
      <c r="N550" s="267">
        <v>41955</v>
      </c>
      <c r="O550" s="250"/>
      <c r="R550" s="180" t="s">
        <v>7252</v>
      </c>
      <c r="S550" s="220" t="s">
        <v>7416</v>
      </c>
      <c r="T550" s="180" t="s">
        <v>3579</v>
      </c>
      <c r="X550" s="180"/>
    </row>
    <row r="551" spans="1:24">
      <c r="A551" s="174">
        <v>2</v>
      </c>
      <c r="B551" s="158" t="s">
        <v>5981</v>
      </c>
      <c r="C551" s="145" t="s">
        <v>6570</v>
      </c>
      <c r="D551" s="145">
        <v>15584682</v>
      </c>
      <c r="E551" s="207">
        <v>8</v>
      </c>
      <c r="F551" s="145" t="s">
        <v>3331</v>
      </c>
      <c r="G551" s="145" t="s">
        <v>3332</v>
      </c>
      <c r="H551" s="17">
        <v>0</v>
      </c>
      <c r="I551" s="303">
        <v>58000</v>
      </c>
      <c r="N551" s="250">
        <v>41964</v>
      </c>
      <c r="O551" s="250">
        <v>41965</v>
      </c>
      <c r="R551" s="145" t="s">
        <v>7253</v>
      </c>
      <c r="S551" s="145">
        <v>2780</v>
      </c>
      <c r="T551" s="145" t="s">
        <v>3400</v>
      </c>
      <c r="X551" s="250">
        <v>41966</v>
      </c>
    </row>
    <row r="552" spans="1:24">
      <c r="A552" s="174">
        <v>2</v>
      </c>
      <c r="B552" s="158" t="s">
        <v>5986</v>
      </c>
      <c r="C552" s="145" t="s">
        <v>6571</v>
      </c>
      <c r="D552" s="145">
        <v>7203422</v>
      </c>
      <c r="E552" s="207">
        <v>8</v>
      </c>
      <c r="F552" s="145" t="s">
        <v>3331</v>
      </c>
      <c r="G552" s="145" t="s">
        <v>3332</v>
      </c>
      <c r="H552" s="17">
        <v>0</v>
      </c>
      <c r="I552" s="303">
        <v>58000</v>
      </c>
      <c r="N552" s="250">
        <v>41964</v>
      </c>
      <c r="O552" s="250">
        <v>41965</v>
      </c>
      <c r="R552" s="145" t="s">
        <v>6991</v>
      </c>
      <c r="S552" s="145">
        <v>841</v>
      </c>
      <c r="T552" s="145" t="s">
        <v>3400</v>
      </c>
      <c r="X552" s="250">
        <v>41966</v>
      </c>
    </row>
    <row r="553" spans="1:24">
      <c r="A553" s="174">
        <v>2</v>
      </c>
      <c r="B553" s="158" t="s">
        <v>5646</v>
      </c>
      <c r="C553" s="145" t="s">
        <v>6572</v>
      </c>
      <c r="D553" s="145">
        <v>15958999</v>
      </c>
      <c r="E553" s="207">
        <v>4</v>
      </c>
      <c r="F553" s="145" t="s">
        <v>3331</v>
      </c>
      <c r="G553" s="145" t="s">
        <v>3337</v>
      </c>
      <c r="H553" s="17">
        <v>0</v>
      </c>
      <c r="I553" s="303">
        <v>58000</v>
      </c>
      <c r="N553" s="250">
        <v>41964</v>
      </c>
      <c r="O553" s="250">
        <v>41965</v>
      </c>
      <c r="R553" s="145" t="s">
        <v>7254</v>
      </c>
      <c r="S553" s="145">
        <v>3330</v>
      </c>
      <c r="T553" s="145" t="s">
        <v>3404</v>
      </c>
      <c r="X553" s="250">
        <v>41967</v>
      </c>
    </row>
    <row r="554" spans="1:24">
      <c r="A554" s="174">
        <v>2</v>
      </c>
      <c r="B554" s="158" t="s">
        <v>5982</v>
      </c>
      <c r="C554" s="145" t="s">
        <v>6573</v>
      </c>
      <c r="D554" s="145">
        <v>12656840</v>
      </c>
      <c r="E554" s="207">
        <v>1</v>
      </c>
      <c r="F554" s="145" t="s">
        <v>3331</v>
      </c>
      <c r="G554" s="145" t="s">
        <v>3332</v>
      </c>
      <c r="H554" s="17">
        <v>0</v>
      </c>
      <c r="I554" s="303">
        <v>58000</v>
      </c>
      <c r="N554" s="250">
        <v>41964</v>
      </c>
      <c r="O554" s="250">
        <v>41965</v>
      </c>
      <c r="R554" s="145" t="s">
        <v>7255</v>
      </c>
      <c r="S554" s="145" t="s">
        <v>7417</v>
      </c>
      <c r="T554" s="145" t="s">
        <v>3576</v>
      </c>
      <c r="X554" s="250">
        <v>41967</v>
      </c>
    </row>
    <row r="555" spans="1:24">
      <c r="A555" s="174">
        <v>2</v>
      </c>
      <c r="B555" s="158" t="s">
        <v>5983</v>
      </c>
      <c r="C555" s="145" t="s">
        <v>6574</v>
      </c>
      <c r="D555" s="145">
        <v>76720500</v>
      </c>
      <c r="E555" s="207">
        <v>7</v>
      </c>
      <c r="F555" s="145" t="s">
        <v>3331</v>
      </c>
      <c r="G555" s="145" t="s">
        <v>3381</v>
      </c>
      <c r="H555" s="17">
        <v>0</v>
      </c>
      <c r="I555" s="303">
        <v>274872</v>
      </c>
      <c r="N555" s="250">
        <v>41964</v>
      </c>
      <c r="O555" s="250">
        <v>41965</v>
      </c>
      <c r="R555" s="145" t="s">
        <v>7256</v>
      </c>
      <c r="S555" s="207" t="s">
        <v>7418</v>
      </c>
      <c r="T555" s="145" t="s">
        <v>3567</v>
      </c>
      <c r="X555" s="250">
        <v>41967</v>
      </c>
    </row>
    <row r="556" spans="1:24">
      <c r="A556" s="174">
        <v>2</v>
      </c>
      <c r="B556" s="158" t="s">
        <v>5984</v>
      </c>
      <c r="C556" s="145" t="s">
        <v>6575</v>
      </c>
      <c r="D556" s="145">
        <v>14610051</v>
      </c>
      <c r="E556" s="207">
        <v>1</v>
      </c>
      <c r="F556" s="145" t="s">
        <v>3331</v>
      </c>
      <c r="G556" s="145" t="s">
        <v>3337</v>
      </c>
      <c r="H556" s="17">
        <v>0</v>
      </c>
      <c r="I556" s="303">
        <v>58000</v>
      </c>
      <c r="N556" s="250">
        <v>41964</v>
      </c>
      <c r="O556" s="250">
        <v>41965</v>
      </c>
      <c r="R556" s="145" t="s">
        <v>7257</v>
      </c>
      <c r="S556" s="145">
        <v>237</v>
      </c>
      <c r="T556" s="145" t="s">
        <v>3334</v>
      </c>
      <c r="X556" s="250">
        <v>41967</v>
      </c>
    </row>
    <row r="557" spans="1:24">
      <c r="A557" s="174">
        <v>2</v>
      </c>
      <c r="B557" s="158" t="s">
        <v>5987</v>
      </c>
      <c r="C557" s="145" t="s">
        <v>6576</v>
      </c>
      <c r="D557" s="145">
        <v>8140403</v>
      </c>
      <c r="E557" s="207">
        <v>8</v>
      </c>
      <c r="F557" s="145" t="s">
        <v>3331</v>
      </c>
      <c r="G557" s="145" t="s">
        <v>3332</v>
      </c>
      <c r="H557" s="17">
        <v>0</v>
      </c>
      <c r="I557" s="303">
        <v>99494</v>
      </c>
      <c r="N557" s="250">
        <v>41953</v>
      </c>
      <c r="O557" s="250">
        <v>41967</v>
      </c>
      <c r="R557" s="145" t="s">
        <v>7258</v>
      </c>
      <c r="S557" s="145">
        <v>3025</v>
      </c>
      <c r="T557" s="145" t="s">
        <v>3400</v>
      </c>
      <c r="X557" s="250">
        <v>41968</v>
      </c>
    </row>
    <row r="558" spans="1:24">
      <c r="A558" s="174">
        <v>2</v>
      </c>
      <c r="B558" s="158" t="s">
        <v>5988</v>
      </c>
      <c r="C558" s="145" t="s">
        <v>6577</v>
      </c>
      <c r="D558" s="145">
        <v>6059841</v>
      </c>
      <c r="E558" s="207" t="s">
        <v>3319</v>
      </c>
      <c r="F558" s="145" t="s">
        <v>3331</v>
      </c>
      <c r="G558" s="145" t="s">
        <v>3337</v>
      </c>
      <c r="H558" s="17">
        <v>0</v>
      </c>
      <c r="I558" s="303">
        <v>58000</v>
      </c>
      <c r="N558" s="250">
        <v>41967</v>
      </c>
      <c r="O558" s="250">
        <v>41968</v>
      </c>
      <c r="R558" s="145" t="s">
        <v>7259</v>
      </c>
      <c r="S558" s="145">
        <v>916</v>
      </c>
      <c r="T558" s="145" t="s">
        <v>3358</v>
      </c>
      <c r="X558" s="250">
        <v>41969</v>
      </c>
    </row>
    <row r="559" spans="1:24">
      <c r="A559" s="174">
        <v>2</v>
      </c>
      <c r="B559" s="158" t="s">
        <v>5989</v>
      </c>
      <c r="C559" s="145" t="s">
        <v>6578</v>
      </c>
      <c r="D559" s="145">
        <v>13470772</v>
      </c>
      <c r="E559" s="207">
        <v>0</v>
      </c>
      <c r="F559" s="145" t="s">
        <v>3331</v>
      </c>
      <c r="G559" s="145" t="s">
        <v>3332</v>
      </c>
      <c r="H559" s="17">
        <v>0</v>
      </c>
      <c r="I559" s="303">
        <v>35000</v>
      </c>
      <c r="N559" s="250">
        <v>41969</v>
      </c>
      <c r="O559" s="250">
        <v>41969</v>
      </c>
      <c r="R559" s="145" t="s">
        <v>7260</v>
      </c>
      <c r="S559" s="145">
        <v>8300</v>
      </c>
      <c r="T559" s="145" t="s">
        <v>7424</v>
      </c>
      <c r="X559" s="250">
        <v>41970</v>
      </c>
    </row>
    <row r="560" spans="1:24">
      <c r="A560" s="174">
        <v>2</v>
      </c>
      <c r="B560" s="158" t="s">
        <v>7434</v>
      </c>
      <c r="C560" s="145" t="s">
        <v>6579</v>
      </c>
      <c r="D560" s="145">
        <v>13532553</v>
      </c>
      <c r="E560" s="207">
        <v>8</v>
      </c>
      <c r="F560" s="145" t="s">
        <v>3331</v>
      </c>
      <c r="G560" s="145" t="s">
        <v>3332</v>
      </c>
      <c r="H560" s="17">
        <v>0</v>
      </c>
      <c r="I560" s="303">
        <v>80000</v>
      </c>
      <c r="N560" s="250">
        <v>41969</v>
      </c>
      <c r="O560" s="145"/>
      <c r="R560" s="145" t="s">
        <v>7261</v>
      </c>
      <c r="S560" s="145">
        <v>3.1</v>
      </c>
      <c r="T560" s="145" t="s">
        <v>3579</v>
      </c>
      <c r="X560" s="250">
        <v>41974</v>
      </c>
    </row>
    <row r="561" spans="1:24">
      <c r="A561" s="174">
        <v>2</v>
      </c>
      <c r="B561" s="158" t="s">
        <v>5990</v>
      </c>
      <c r="C561" s="145" t="s">
        <v>6580</v>
      </c>
      <c r="D561" s="145">
        <v>15636128</v>
      </c>
      <c r="E561" s="207">
        <v>3</v>
      </c>
      <c r="F561" s="145" t="s">
        <v>3331</v>
      </c>
      <c r="G561" s="145" t="s">
        <v>3337</v>
      </c>
      <c r="H561" s="17">
        <v>0</v>
      </c>
      <c r="I561" s="303">
        <v>58000</v>
      </c>
      <c r="N561" s="250">
        <v>41941</v>
      </c>
      <c r="O561" s="250">
        <v>41946</v>
      </c>
      <c r="R561" s="145" t="s">
        <v>7262</v>
      </c>
      <c r="S561" s="145">
        <v>2949</v>
      </c>
      <c r="T561" s="145" t="s">
        <v>3358</v>
      </c>
      <c r="X561" s="250">
        <v>41947</v>
      </c>
    </row>
    <row r="562" spans="1:24">
      <c r="A562" s="174">
        <v>2</v>
      </c>
      <c r="B562" s="158" t="s">
        <v>5991</v>
      </c>
      <c r="C562" s="145" t="s">
        <v>6581</v>
      </c>
      <c r="D562" s="145">
        <v>13959727</v>
      </c>
      <c r="E562" s="207">
        <v>3</v>
      </c>
      <c r="F562" s="145" t="s">
        <v>3331</v>
      </c>
      <c r="G562" s="145" t="s">
        <v>3332</v>
      </c>
      <c r="H562" s="17">
        <v>0</v>
      </c>
      <c r="I562" s="303">
        <v>58000</v>
      </c>
      <c r="N562" s="250">
        <v>41942</v>
      </c>
      <c r="O562" s="250">
        <v>41946</v>
      </c>
      <c r="R562" s="145" t="s">
        <v>7263</v>
      </c>
      <c r="S562" s="145">
        <v>2165</v>
      </c>
      <c r="T562" s="145" t="s">
        <v>3484</v>
      </c>
      <c r="X562" s="250">
        <v>41947</v>
      </c>
    </row>
    <row r="563" spans="1:24">
      <c r="A563" s="174">
        <v>2</v>
      </c>
      <c r="B563" s="158" t="s">
        <v>5992</v>
      </c>
      <c r="C563" s="145" t="s">
        <v>6582</v>
      </c>
      <c r="D563" s="145">
        <v>76319481</v>
      </c>
      <c r="E563" s="207">
        <v>7</v>
      </c>
      <c r="F563" s="145" t="s">
        <v>3331</v>
      </c>
      <c r="G563" s="145" t="s">
        <v>4892</v>
      </c>
      <c r="H563" s="17">
        <v>0</v>
      </c>
      <c r="I563" s="303">
        <v>172472</v>
      </c>
      <c r="N563" s="250">
        <v>41947</v>
      </c>
      <c r="O563" s="250">
        <v>41948</v>
      </c>
      <c r="R563" s="145" t="s">
        <v>7264</v>
      </c>
      <c r="S563" s="145">
        <v>1</v>
      </c>
      <c r="T563" s="145" t="s">
        <v>3563</v>
      </c>
      <c r="X563" s="250">
        <v>41949</v>
      </c>
    </row>
    <row r="564" spans="1:24">
      <c r="A564" s="174">
        <v>2</v>
      </c>
      <c r="B564" s="158" t="s">
        <v>5993</v>
      </c>
      <c r="C564" s="145" t="s">
        <v>6583</v>
      </c>
      <c r="D564" s="145">
        <v>1437009</v>
      </c>
      <c r="E564" s="220">
        <v>9</v>
      </c>
      <c r="F564" s="145" t="s">
        <v>3331</v>
      </c>
      <c r="G564" s="145" t="s">
        <v>3337</v>
      </c>
      <c r="H564" s="17">
        <v>0</v>
      </c>
      <c r="I564" s="303">
        <v>58000</v>
      </c>
      <c r="N564" s="250">
        <v>41947</v>
      </c>
      <c r="O564" s="250">
        <v>41948</v>
      </c>
      <c r="R564" s="145" t="s">
        <v>7265</v>
      </c>
      <c r="S564" s="145">
        <v>8035</v>
      </c>
      <c r="T564" s="145" t="s">
        <v>3358</v>
      </c>
      <c r="X564" s="250">
        <v>41949</v>
      </c>
    </row>
    <row r="565" spans="1:24">
      <c r="A565" s="174">
        <v>2</v>
      </c>
      <c r="B565" s="158" t="s">
        <v>5994</v>
      </c>
      <c r="C565" s="145" t="s">
        <v>6584</v>
      </c>
      <c r="D565" s="145">
        <v>10821465</v>
      </c>
      <c r="E565" s="207">
        <v>1</v>
      </c>
      <c r="F565" s="145" t="s">
        <v>3331</v>
      </c>
      <c r="G565" s="145" t="s">
        <v>3337</v>
      </c>
      <c r="H565" s="17">
        <v>0</v>
      </c>
      <c r="I565" s="303">
        <v>58000</v>
      </c>
      <c r="N565" s="250">
        <v>41960</v>
      </c>
      <c r="O565" s="250">
        <v>41961</v>
      </c>
      <c r="R565" s="145" t="s">
        <v>7266</v>
      </c>
      <c r="S565" s="145">
        <v>11444</v>
      </c>
      <c r="T565" s="145" t="s">
        <v>3576</v>
      </c>
      <c r="X565" s="250">
        <v>41963</v>
      </c>
    </row>
    <row r="566" spans="1:24">
      <c r="A566" s="174">
        <v>2</v>
      </c>
      <c r="B566" s="158" t="s">
        <v>5995</v>
      </c>
      <c r="C566" s="145" t="s">
        <v>6585</v>
      </c>
      <c r="D566" s="145">
        <v>16653138</v>
      </c>
      <c r="E566" s="207">
        <v>1</v>
      </c>
      <c r="F566" s="145" t="s">
        <v>3331</v>
      </c>
      <c r="G566" s="145" t="s">
        <v>3337</v>
      </c>
      <c r="H566" s="17">
        <v>0</v>
      </c>
      <c r="I566" s="303">
        <v>58000</v>
      </c>
      <c r="N566" s="250">
        <v>41960</v>
      </c>
      <c r="O566" s="250">
        <v>41961</v>
      </c>
      <c r="R566" s="145" t="s">
        <v>7267</v>
      </c>
      <c r="S566" s="145">
        <v>1401</v>
      </c>
      <c r="T566" s="145" t="s">
        <v>3377</v>
      </c>
      <c r="X566" s="250">
        <v>41963</v>
      </c>
    </row>
    <row r="567" spans="1:24">
      <c r="A567" s="174">
        <v>2</v>
      </c>
      <c r="B567" s="158" t="s">
        <v>5996</v>
      </c>
      <c r="C567" s="145" t="s">
        <v>6586</v>
      </c>
      <c r="D567" s="145">
        <v>13363351</v>
      </c>
      <c r="E567" s="207">
        <v>0</v>
      </c>
      <c r="F567" s="145" t="s">
        <v>3331</v>
      </c>
      <c r="G567" s="145" t="s">
        <v>3332</v>
      </c>
      <c r="H567" s="17">
        <v>0</v>
      </c>
      <c r="I567" s="303">
        <v>58000</v>
      </c>
      <c r="N567" s="250">
        <v>41960</v>
      </c>
      <c r="O567" s="250">
        <v>41961</v>
      </c>
      <c r="R567" s="145" t="s">
        <v>7268</v>
      </c>
      <c r="S567" s="145">
        <v>880</v>
      </c>
      <c r="T567" s="145" t="s">
        <v>3400</v>
      </c>
      <c r="X567" s="250">
        <v>41963</v>
      </c>
    </row>
    <row r="568" spans="1:24">
      <c r="A568" s="174">
        <v>2</v>
      </c>
      <c r="B568" s="158" t="s">
        <v>5978</v>
      </c>
      <c r="C568" s="145" t="s">
        <v>6587</v>
      </c>
      <c r="D568" s="145">
        <v>16095908</v>
      </c>
      <c r="E568" s="207">
        <v>8</v>
      </c>
      <c r="F568" s="145" t="s">
        <v>3331</v>
      </c>
      <c r="G568" s="145" t="s">
        <v>3337</v>
      </c>
      <c r="H568" s="17">
        <v>0</v>
      </c>
      <c r="I568" s="303">
        <v>58000</v>
      </c>
      <c r="N568" s="250">
        <v>41967</v>
      </c>
      <c r="O568" s="250">
        <v>41961</v>
      </c>
      <c r="R568" s="145" t="s">
        <v>7269</v>
      </c>
      <c r="S568" s="145">
        <v>6797</v>
      </c>
      <c r="T568" s="145" t="s">
        <v>3358</v>
      </c>
      <c r="X568" s="250">
        <v>41969</v>
      </c>
    </row>
    <row r="569" spans="1:24">
      <c r="A569" s="174">
        <v>2</v>
      </c>
      <c r="B569" s="158" t="s">
        <v>5980</v>
      </c>
      <c r="C569" s="145" t="s">
        <v>6588</v>
      </c>
      <c r="D569" s="145">
        <v>16099326</v>
      </c>
      <c r="E569" s="207" t="s">
        <v>3319</v>
      </c>
      <c r="F569" s="145" t="s">
        <v>3331</v>
      </c>
      <c r="G569" s="145" t="s">
        <v>3332</v>
      </c>
      <c r="H569" s="17">
        <v>0</v>
      </c>
      <c r="I569" s="303">
        <v>58000</v>
      </c>
      <c r="N569" s="250">
        <v>41970</v>
      </c>
      <c r="O569" s="145"/>
      <c r="R569" s="145" t="s">
        <v>7270</v>
      </c>
      <c r="S569" s="145" t="s">
        <v>7419</v>
      </c>
      <c r="T569" s="145" t="s">
        <v>3452</v>
      </c>
      <c r="X569" s="250">
        <v>41975</v>
      </c>
    </row>
    <row r="570" spans="1:24">
      <c r="A570" s="174">
        <v>2</v>
      </c>
      <c r="B570" s="158" t="s">
        <v>5981</v>
      </c>
      <c r="C570" s="145" t="s">
        <v>6589</v>
      </c>
      <c r="D570" s="145">
        <v>13660856</v>
      </c>
      <c r="E570" s="207">
        <v>8</v>
      </c>
      <c r="F570" s="145" t="s">
        <v>3331</v>
      </c>
      <c r="G570" s="181" t="s">
        <v>3332</v>
      </c>
      <c r="H570" s="17">
        <v>0</v>
      </c>
      <c r="I570" s="303">
        <v>58000</v>
      </c>
      <c r="N570" s="250">
        <v>41968</v>
      </c>
      <c r="O570" s="145"/>
      <c r="R570" s="145" t="s">
        <v>7271</v>
      </c>
      <c r="S570" s="145">
        <v>14060</v>
      </c>
      <c r="T570" s="145" t="s">
        <v>3579</v>
      </c>
      <c r="X570" s="250">
        <v>41974</v>
      </c>
    </row>
    <row r="571" spans="1:24" ht="15.75" thickBot="1">
      <c r="A571" s="174">
        <v>2</v>
      </c>
      <c r="B571" s="161" t="s">
        <v>5986</v>
      </c>
      <c r="C571" s="181" t="s">
        <v>6590</v>
      </c>
      <c r="D571" s="181">
        <v>13930873</v>
      </c>
      <c r="E571" s="221">
        <v>5</v>
      </c>
      <c r="F571" s="181" t="s">
        <v>3331</v>
      </c>
      <c r="G571" s="181" t="s">
        <v>3332</v>
      </c>
      <c r="H571" s="17">
        <v>0</v>
      </c>
      <c r="I571" s="305">
        <v>58000</v>
      </c>
      <c r="N571" s="268">
        <v>41968</v>
      </c>
      <c r="O571" s="268">
        <v>41970</v>
      </c>
      <c r="R571" s="181" t="s">
        <v>7272</v>
      </c>
      <c r="S571" s="181">
        <v>2072</v>
      </c>
      <c r="T571" s="181" t="s">
        <v>3879</v>
      </c>
      <c r="X571" s="268">
        <v>41971</v>
      </c>
    </row>
    <row r="572" spans="1:24">
      <c r="A572" s="174">
        <v>2</v>
      </c>
      <c r="B572" s="162" t="s">
        <v>5646</v>
      </c>
      <c r="C572" s="162" t="s">
        <v>6591</v>
      </c>
      <c r="D572" s="293">
        <v>10850485</v>
      </c>
      <c r="E572" s="222">
        <v>4</v>
      </c>
      <c r="F572" s="162" t="s">
        <v>3331</v>
      </c>
      <c r="G572" s="162" t="s">
        <v>3401</v>
      </c>
      <c r="H572" s="17">
        <v>0</v>
      </c>
      <c r="I572" s="306">
        <v>131677</v>
      </c>
      <c r="N572" s="269">
        <v>41975</v>
      </c>
      <c r="O572" s="269">
        <v>41976</v>
      </c>
      <c r="R572" s="162" t="s">
        <v>7273</v>
      </c>
      <c r="S572" s="162">
        <v>4891</v>
      </c>
      <c r="T572" s="162" t="s">
        <v>3512</v>
      </c>
      <c r="X572" s="269">
        <v>41977</v>
      </c>
    </row>
    <row r="573" spans="1:24">
      <c r="A573" s="174">
        <v>2</v>
      </c>
      <c r="B573" s="145" t="s">
        <v>5982</v>
      </c>
      <c r="C573" s="145" t="s">
        <v>6592</v>
      </c>
      <c r="D573" s="145">
        <v>7313288</v>
      </c>
      <c r="E573" s="207">
        <v>6</v>
      </c>
      <c r="F573" s="145" t="s">
        <v>3331</v>
      </c>
      <c r="G573" s="145" t="s">
        <v>3337</v>
      </c>
      <c r="H573" s="17">
        <v>0</v>
      </c>
      <c r="I573" s="303">
        <v>58000</v>
      </c>
      <c r="N573" s="250">
        <v>41971</v>
      </c>
      <c r="O573" s="250">
        <v>41974</v>
      </c>
      <c r="R573" s="145" t="s">
        <v>7274</v>
      </c>
      <c r="S573" s="145">
        <v>949</v>
      </c>
      <c r="T573" s="145" t="s">
        <v>3334</v>
      </c>
      <c r="X573" s="250">
        <v>41975</v>
      </c>
    </row>
    <row r="574" spans="1:24">
      <c r="A574" s="174">
        <v>2</v>
      </c>
      <c r="B574" s="158" t="s">
        <v>5979</v>
      </c>
      <c r="C574" s="145" t="s">
        <v>6593</v>
      </c>
      <c r="D574" s="145">
        <v>15684376</v>
      </c>
      <c r="E574" s="207">
        <v>8</v>
      </c>
      <c r="F574" s="145" t="s">
        <v>3331</v>
      </c>
      <c r="G574" s="145" t="s">
        <v>3337</v>
      </c>
      <c r="H574" s="17">
        <v>0</v>
      </c>
      <c r="I574" s="303">
        <v>58000</v>
      </c>
      <c r="N574" s="250">
        <v>41971</v>
      </c>
      <c r="O574" s="250">
        <v>41974</v>
      </c>
      <c r="R574" s="145" t="s">
        <v>7275</v>
      </c>
      <c r="S574" s="145">
        <v>1900</v>
      </c>
      <c r="T574" s="145" t="s">
        <v>3377</v>
      </c>
      <c r="X574" s="250">
        <v>41975</v>
      </c>
    </row>
    <row r="575" spans="1:24">
      <c r="A575" s="174">
        <v>2</v>
      </c>
      <c r="B575" s="145" t="s">
        <v>5980</v>
      </c>
      <c r="C575" s="145" t="s">
        <v>6594</v>
      </c>
      <c r="D575" s="145">
        <v>16794108</v>
      </c>
      <c r="E575" s="207">
        <v>7</v>
      </c>
      <c r="F575" s="145" t="s">
        <v>3331</v>
      </c>
      <c r="G575" s="145" t="s">
        <v>3337</v>
      </c>
      <c r="H575" s="17">
        <v>0</v>
      </c>
      <c r="I575" s="303">
        <v>58000</v>
      </c>
      <c r="N575" s="250">
        <v>41974</v>
      </c>
      <c r="O575" s="250">
        <v>41976</v>
      </c>
      <c r="R575" s="145" t="s">
        <v>7276</v>
      </c>
      <c r="S575" s="145">
        <v>383</v>
      </c>
      <c r="T575" s="145" t="s">
        <v>3334</v>
      </c>
      <c r="X575" s="250">
        <v>41977</v>
      </c>
    </row>
    <row r="576" spans="1:24">
      <c r="A576" s="174">
        <v>2</v>
      </c>
      <c r="B576" s="145" t="s">
        <v>5981</v>
      </c>
      <c r="C576" s="145" t="s">
        <v>6595</v>
      </c>
      <c r="D576" s="145">
        <v>10607733</v>
      </c>
      <c r="E576" s="207">
        <v>9</v>
      </c>
      <c r="F576" s="145" t="s">
        <v>3331</v>
      </c>
      <c r="G576" s="145" t="s">
        <v>3337</v>
      </c>
      <c r="H576" s="17">
        <v>0</v>
      </c>
      <c r="I576" s="303">
        <v>58000</v>
      </c>
      <c r="N576" s="250">
        <v>41974</v>
      </c>
      <c r="O576" s="250">
        <v>41976</v>
      </c>
      <c r="R576" s="145" t="s">
        <v>7277</v>
      </c>
      <c r="S576" s="145">
        <v>34</v>
      </c>
      <c r="T576" s="145" t="s">
        <v>3334</v>
      </c>
      <c r="X576" s="250">
        <v>41977</v>
      </c>
    </row>
    <row r="577" spans="1:24">
      <c r="A577" s="174">
        <v>2</v>
      </c>
      <c r="B577" s="145" t="s">
        <v>5986</v>
      </c>
      <c r="C577" s="145" t="s">
        <v>6596</v>
      </c>
      <c r="D577" s="145">
        <v>15462567</v>
      </c>
      <c r="E577" s="207">
        <v>4</v>
      </c>
      <c r="F577" s="145" t="s">
        <v>3331</v>
      </c>
      <c r="G577" s="145" t="s">
        <v>3332</v>
      </c>
      <c r="H577" s="17">
        <v>0</v>
      </c>
      <c r="I577" s="303">
        <v>58000</v>
      </c>
      <c r="N577" s="250">
        <v>41975</v>
      </c>
      <c r="O577" s="250">
        <v>41976</v>
      </c>
      <c r="R577" s="145" t="s">
        <v>7278</v>
      </c>
      <c r="S577" s="145">
        <v>487</v>
      </c>
      <c r="T577" s="145" t="s">
        <v>3348</v>
      </c>
      <c r="X577" s="250">
        <v>41977</v>
      </c>
    </row>
    <row r="578" spans="1:24">
      <c r="A578" s="174">
        <v>2</v>
      </c>
      <c r="B578" s="145" t="s">
        <v>5646</v>
      </c>
      <c r="C578" s="145" t="s">
        <v>6597</v>
      </c>
      <c r="D578" s="145">
        <v>76407897</v>
      </c>
      <c r="E578" s="207">
        <v>7</v>
      </c>
      <c r="F578" s="145" t="s">
        <v>3331</v>
      </c>
      <c r="G578" s="145" t="s">
        <v>3332</v>
      </c>
      <c r="H578" s="17">
        <v>0</v>
      </c>
      <c r="I578" s="303">
        <v>114882</v>
      </c>
      <c r="N578" s="250">
        <v>41977</v>
      </c>
      <c r="O578" s="250">
        <v>41977</v>
      </c>
      <c r="R578" s="145" t="s">
        <v>7279</v>
      </c>
      <c r="S578" s="145">
        <v>111</v>
      </c>
      <c r="T578" s="145" t="s">
        <v>3334</v>
      </c>
      <c r="X578" s="250">
        <v>41977</v>
      </c>
    </row>
    <row r="579" spans="1:24">
      <c r="A579" s="174">
        <v>2</v>
      </c>
      <c r="B579" s="145" t="s">
        <v>5982</v>
      </c>
      <c r="C579" s="145" t="s">
        <v>6598</v>
      </c>
      <c r="D579" s="145">
        <v>7519208</v>
      </c>
      <c r="E579" s="207">
        <v>8</v>
      </c>
      <c r="F579" s="145" t="s">
        <v>3331</v>
      </c>
      <c r="G579" s="145" t="s">
        <v>3332</v>
      </c>
      <c r="H579" s="17">
        <v>0</v>
      </c>
      <c r="I579" s="303">
        <v>58000</v>
      </c>
      <c r="N579" s="250">
        <v>41976</v>
      </c>
      <c r="O579" s="250">
        <v>41977</v>
      </c>
      <c r="R579" s="145" t="s">
        <v>7280</v>
      </c>
      <c r="S579" s="145">
        <v>463</v>
      </c>
      <c r="T579" s="145" t="s">
        <v>3334</v>
      </c>
      <c r="X579" s="250">
        <v>41978</v>
      </c>
    </row>
    <row r="580" spans="1:24">
      <c r="A580" s="174">
        <v>2</v>
      </c>
      <c r="B580" s="145" t="s">
        <v>5983</v>
      </c>
      <c r="C580" s="145" t="s">
        <v>6599</v>
      </c>
      <c r="D580" s="145">
        <v>15178761</v>
      </c>
      <c r="E580" s="207">
        <v>4</v>
      </c>
      <c r="F580" s="145" t="s">
        <v>3331</v>
      </c>
      <c r="G580" s="145" t="s">
        <v>3337</v>
      </c>
      <c r="H580" s="17">
        <v>0</v>
      </c>
      <c r="I580" s="303">
        <v>58000</v>
      </c>
      <c r="N580" s="250">
        <v>41976</v>
      </c>
      <c r="O580" s="250">
        <v>41977</v>
      </c>
      <c r="R580" s="145" t="s">
        <v>7281</v>
      </c>
      <c r="S580" s="145">
        <v>431</v>
      </c>
      <c r="T580" s="145" t="s">
        <v>3334</v>
      </c>
      <c r="X580" s="250">
        <v>41978</v>
      </c>
    </row>
    <row r="581" spans="1:24">
      <c r="A581" s="174">
        <v>2</v>
      </c>
      <c r="B581" s="145" t="s">
        <v>5984</v>
      </c>
      <c r="C581" s="145" t="s">
        <v>6600</v>
      </c>
      <c r="D581" s="145">
        <v>10022703</v>
      </c>
      <c r="E581" s="207">
        <v>7</v>
      </c>
      <c r="F581" s="145" t="s">
        <v>3331</v>
      </c>
      <c r="G581" s="145" t="s">
        <v>3332</v>
      </c>
      <c r="H581" s="17">
        <v>0</v>
      </c>
      <c r="I581" s="303">
        <v>58000</v>
      </c>
      <c r="N581" s="250">
        <v>41983</v>
      </c>
      <c r="O581" s="250">
        <v>41984</v>
      </c>
      <c r="R581" s="145" t="s">
        <v>7282</v>
      </c>
      <c r="S581" s="145">
        <v>334</v>
      </c>
      <c r="T581" s="145" t="s">
        <v>3365</v>
      </c>
      <c r="X581" s="250">
        <v>41988</v>
      </c>
    </row>
    <row r="582" spans="1:24" ht="15.75" thickBot="1">
      <c r="A582" s="174">
        <v>2</v>
      </c>
      <c r="B582" s="145" t="s">
        <v>5996</v>
      </c>
      <c r="C582" s="145" t="s">
        <v>6601</v>
      </c>
      <c r="D582" s="145">
        <v>9485851</v>
      </c>
      <c r="E582" s="207">
        <v>8</v>
      </c>
      <c r="F582" s="145" t="s">
        <v>3331</v>
      </c>
      <c r="G582" s="245" t="s">
        <v>4892</v>
      </c>
      <c r="H582" s="17">
        <v>0</v>
      </c>
      <c r="I582" s="17">
        <v>0</v>
      </c>
      <c r="N582" s="250">
        <v>41253</v>
      </c>
      <c r="O582" s="250">
        <v>41984</v>
      </c>
      <c r="R582" s="145" t="s">
        <v>7283</v>
      </c>
      <c r="S582" s="145">
        <v>2882</v>
      </c>
      <c r="T582" s="145" t="s">
        <v>3363</v>
      </c>
      <c r="X582" s="250">
        <v>41985</v>
      </c>
    </row>
    <row r="583" spans="1:24" ht="15.75" thickTop="1">
      <c r="A583" s="174">
        <v>2</v>
      </c>
      <c r="B583" s="145" t="s">
        <v>5997</v>
      </c>
      <c r="C583" s="145" t="s">
        <v>6602</v>
      </c>
      <c r="D583" s="145">
        <v>15637410</v>
      </c>
      <c r="E583" s="207">
        <v>5</v>
      </c>
      <c r="F583" s="145" t="s">
        <v>3331</v>
      </c>
      <c r="G583" s="145" t="s">
        <v>3332</v>
      </c>
      <c r="H583" s="17">
        <v>0</v>
      </c>
      <c r="I583" s="303">
        <v>80000</v>
      </c>
      <c r="N583" s="250">
        <v>41982</v>
      </c>
      <c r="O583" s="250">
        <v>41983</v>
      </c>
      <c r="R583" s="145" t="s">
        <v>7284</v>
      </c>
      <c r="S583" s="145">
        <v>15</v>
      </c>
      <c r="T583" s="145" t="s">
        <v>3579</v>
      </c>
      <c r="X583" s="250">
        <v>41985</v>
      </c>
    </row>
    <row r="584" spans="1:24">
      <c r="A584" s="174">
        <v>2</v>
      </c>
      <c r="B584" s="145" t="s">
        <v>5998</v>
      </c>
      <c r="C584" s="145" t="s">
        <v>6603</v>
      </c>
      <c r="D584" s="145">
        <v>9976501</v>
      </c>
      <c r="E584" s="207">
        <v>1</v>
      </c>
      <c r="F584" s="145" t="s">
        <v>3331</v>
      </c>
      <c r="G584" s="145" t="s">
        <v>3332</v>
      </c>
      <c r="H584" s="17">
        <v>0</v>
      </c>
      <c r="I584" s="303">
        <v>35000</v>
      </c>
      <c r="N584" s="250">
        <v>41978</v>
      </c>
      <c r="O584" s="250">
        <v>41979</v>
      </c>
      <c r="R584" s="145" t="s">
        <v>7285</v>
      </c>
      <c r="S584" s="145">
        <v>670</v>
      </c>
      <c r="T584" s="145" t="s">
        <v>3461</v>
      </c>
      <c r="X584" s="250">
        <v>41982</v>
      </c>
    </row>
    <row r="585" spans="1:24">
      <c r="A585" s="174">
        <v>2</v>
      </c>
      <c r="B585" s="145" t="s">
        <v>5999</v>
      </c>
      <c r="C585" s="145" t="s">
        <v>6604</v>
      </c>
      <c r="D585" s="145">
        <v>7070359</v>
      </c>
      <c r="E585" s="207">
        <v>9</v>
      </c>
      <c r="F585" s="145" t="s">
        <v>3331</v>
      </c>
      <c r="G585" s="145" t="s">
        <v>3332</v>
      </c>
      <c r="H585" s="17">
        <v>0</v>
      </c>
      <c r="I585" s="303">
        <v>80000</v>
      </c>
      <c r="N585" s="250">
        <v>41977</v>
      </c>
      <c r="O585" s="250">
        <v>41978</v>
      </c>
      <c r="R585" s="145" t="s">
        <v>7286</v>
      </c>
      <c r="S585" s="145">
        <v>1355</v>
      </c>
      <c r="T585" s="145" t="s">
        <v>3404</v>
      </c>
      <c r="X585" s="250">
        <v>41982</v>
      </c>
    </row>
    <row r="586" spans="1:24">
      <c r="A586" s="174">
        <v>2</v>
      </c>
      <c r="B586" s="145" t="s">
        <v>6000</v>
      </c>
      <c r="C586" s="145" t="s">
        <v>6605</v>
      </c>
      <c r="D586" s="145">
        <v>13093987</v>
      </c>
      <c r="E586" s="220">
        <v>2</v>
      </c>
      <c r="F586" s="145" t="s">
        <v>3331</v>
      </c>
      <c r="G586" s="145" t="s">
        <v>3332</v>
      </c>
      <c r="H586" s="17">
        <v>0</v>
      </c>
      <c r="I586" s="303">
        <v>58000</v>
      </c>
      <c r="N586" s="250">
        <v>41983</v>
      </c>
      <c r="O586" s="250">
        <v>41984</v>
      </c>
      <c r="R586" s="145" t="s">
        <v>7287</v>
      </c>
      <c r="S586" s="145">
        <v>441</v>
      </c>
      <c r="T586" s="145" t="s">
        <v>3363</v>
      </c>
      <c r="X586" s="250">
        <v>41985</v>
      </c>
    </row>
    <row r="587" spans="1:24">
      <c r="A587" s="174">
        <v>2</v>
      </c>
      <c r="B587" s="145" t="s">
        <v>6001</v>
      </c>
      <c r="C587" s="145" t="s">
        <v>6606</v>
      </c>
      <c r="D587" s="145">
        <v>15181868</v>
      </c>
      <c r="E587" s="207">
        <v>4</v>
      </c>
      <c r="F587" s="145" t="s">
        <v>3331</v>
      </c>
      <c r="G587" s="145" t="s">
        <v>3337</v>
      </c>
      <c r="H587" s="17">
        <v>0</v>
      </c>
      <c r="I587" s="303">
        <v>58000</v>
      </c>
      <c r="N587" s="250">
        <v>41985</v>
      </c>
      <c r="O587" s="250">
        <v>41986</v>
      </c>
      <c r="R587" s="145" t="s">
        <v>7288</v>
      </c>
      <c r="S587" s="145">
        <v>932</v>
      </c>
      <c r="T587" s="145" t="s">
        <v>3484</v>
      </c>
      <c r="X587" s="250">
        <v>41988</v>
      </c>
    </row>
    <row r="588" spans="1:24">
      <c r="A588" s="174">
        <v>2</v>
      </c>
      <c r="B588" s="145" t="s">
        <v>6002</v>
      </c>
      <c r="C588" s="145" t="s">
        <v>6607</v>
      </c>
      <c r="D588" s="145">
        <v>7850289</v>
      </c>
      <c r="E588" s="207">
        <v>4</v>
      </c>
      <c r="F588" s="145" t="s">
        <v>3331</v>
      </c>
      <c r="G588" s="145" t="s">
        <v>3337</v>
      </c>
      <c r="H588" s="17">
        <v>0</v>
      </c>
      <c r="I588" s="303">
        <v>58000</v>
      </c>
      <c r="N588" s="250">
        <v>41984</v>
      </c>
      <c r="O588" s="145"/>
      <c r="R588" s="145" t="s">
        <v>7289</v>
      </c>
      <c r="S588" s="145">
        <v>7000</v>
      </c>
      <c r="T588" s="145" t="s">
        <v>3358</v>
      </c>
      <c r="X588" s="250">
        <v>41989</v>
      </c>
    </row>
    <row r="589" spans="1:24">
      <c r="A589" s="174">
        <v>2</v>
      </c>
      <c r="B589" s="145" t="s">
        <v>6003</v>
      </c>
      <c r="C589" s="145" t="s">
        <v>6608</v>
      </c>
      <c r="D589" s="145">
        <v>17227699</v>
      </c>
      <c r="E589" s="207">
        <v>7</v>
      </c>
      <c r="F589" s="145" t="s">
        <v>3331</v>
      </c>
      <c r="G589" s="145" t="s">
        <v>3381</v>
      </c>
      <c r="H589" s="17">
        <v>0</v>
      </c>
      <c r="I589" s="303">
        <v>58000</v>
      </c>
      <c r="N589" s="250">
        <v>41983</v>
      </c>
      <c r="O589" s="250">
        <v>41985</v>
      </c>
      <c r="R589" s="145" t="s">
        <v>7290</v>
      </c>
      <c r="S589" s="145">
        <v>80</v>
      </c>
      <c r="T589" s="145" t="s">
        <v>3384</v>
      </c>
      <c r="X589" s="250">
        <v>41988</v>
      </c>
    </row>
    <row r="590" spans="1:24">
      <c r="A590" s="174">
        <v>2</v>
      </c>
      <c r="B590" s="145" t="s">
        <v>6004</v>
      </c>
      <c r="C590" s="145" t="s">
        <v>6609</v>
      </c>
      <c r="D590" s="145">
        <v>21983316</v>
      </c>
      <c r="E590" s="207">
        <v>4</v>
      </c>
      <c r="F590" s="145" t="s">
        <v>3331</v>
      </c>
      <c r="G590" s="145" t="s">
        <v>3332</v>
      </c>
      <c r="H590" s="17">
        <v>0</v>
      </c>
      <c r="I590" s="303">
        <v>80000</v>
      </c>
      <c r="N590" s="250">
        <v>41989</v>
      </c>
      <c r="O590" s="250">
        <v>41990</v>
      </c>
      <c r="R590" s="145" t="s">
        <v>7291</v>
      </c>
      <c r="S590" s="145" t="s">
        <v>7420</v>
      </c>
      <c r="T590" s="145" t="s">
        <v>3452</v>
      </c>
      <c r="X590" s="250">
        <v>41991</v>
      </c>
    </row>
    <row r="591" spans="1:24">
      <c r="A591" s="174">
        <v>2</v>
      </c>
      <c r="B591" s="145" t="s">
        <v>6005</v>
      </c>
      <c r="C591" s="145" t="s">
        <v>6607</v>
      </c>
      <c r="D591" s="145">
        <v>7850289</v>
      </c>
      <c r="E591" s="207">
        <v>4</v>
      </c>
      <c r="F591" s="145" t="s">
        <v>3331</v>
      </c>
      <c r="G591" s="145" t="s">
        <v>3337</v>
      </c>
      <c r="H591" s="17">
        <v>0</v>
      </c>
      <c r="I591" s="303">
        <v>58000</v>
      </c>
      <c r="N591" s="250">
        <v>41984</v>
      </c>
      <c r="O591" s="250">
        <v>41987</v>
      </c>
      <c r="R591" s="145" t="s">
        <v>7289</v>
      </c>
      <c r="S591" s="145">
        <v>7000</v>
      </c>
      <c r="T591" s="145" t="s">
        <v>3358</v>
      </c>
      <c r="X591" s="250">
        <v>41989</v>
      </c>
    </row>
    <row r="592" spans="1:24">
      <c r="A592" s="174">
        <v>2</v>
      </c>
      <c r="B592" s="145" t="s">
        <v>6006</v>
      </c>
      <c r="C592" s="145" t="s">
        <v>6610</v>
      </c>
      <c r="D592" s="145">
        <v>16046100</v>
      </c>
      <c r="E592" s="207">
        <v>4</v>
      </c>
      <c r="F592" s="145" t="s">
        <v>3331</v>
      </c>
      <c r="G592" s="145" t="s">
        <v>3332</v>
      </c>
      <c r="H592" s="17">
        <v>0</v>
      </c>
      <c r="I592" s="303">
        <v>58000</v>
      </c>
      <c r="N592" s="250">
        <v>41989</v>
      </c>
      <c r="O592" s="250">
        <v>41991</v>
      </c>
      <c r="R592" s="145" t="s">
        <v>7292</v>
      </c>
      <c r="S592" s="145">
        <v>2679</v>
      </c>
      <c r="T592" s="145" t="s">
        <v>3384</v>
      </c>
      <c r="X592" s="250">
        <v>41997</v>
      </c>
    </row>
    <row r="593" spans="1:24">
      <c r="A593" s="174">
        <v>2</v>
      </c>
      <c r="B593" s="145" t="s">
        <v>6007</v>
      </c>
      <c r="C593" s="145" t="s">
        <v>6611</v>
      </c>
      <c r="D593" s="145">
        <v>10609674</v>
      </c>
      <c r="E593" s="207">
        <v>0</v>
      </c>
      <c r="F593" s="145" t="s">
        <v>3331</v>
      </c>
      <c r="G593" s="145" t="s">
        <v>3332</v>
      </c>
      <c r="H593" s="17">
        <v>0</v>
      </c>
      <c r="I593" s="303">
        <v>58000</v>
      </c>
      <c r="N593" s="250">
        <v>41989</v>
      </c>
      <c r="O593" s="250">
        <v>41990</v>
      </c>
      <c r="R593" s="145" t="s">
        <v>7293</v>
      </c>
      <c r="S593" s="145">
        <v>293</v>
      </c>
      <c r="T593" s="145" t="s">
        <v>3334</v>
      </c>
      <c r="X593" s="250">
        <v>41992</v>
      </c>
    </row>
    <row r="594" spans="1:24">
      <c r="A594" s="174">
        <v>2</v>
      </c>
      <c r="B594" s="145" t="s">
        <v>6008</v>
      </c>
      <c r="C594" s="145" t="s">
        <v>6612</v>
      </c>
      <c r="D594" s="145">
        <v>13883664</v>
      </c>
      <c r="E594" s="207">
        <v>9</v>
      </c>
      <c r="F594" s="145" t="s">
        <v>3331</v>
      </c>
      <c r="G594" s="145" t="s">
        <v>3332</v>
      </c>
      <c r="H594" s="17">
        <v>0</v>
      </c>
      <c r="I594" s="303">
        <v>58000</v>
      </c>
      <c r="N594" s="250">
        <v>41990</v>
      </c>
      <c r="O594" s="250">
        <v>41991</v>
      </c>
      <c r="R594" s="145" t="s">
        <v>7294</v>
      </c>
      <c r="S594" s="145"/>
      <c r="T594" s="145" t="s">
        <v>3497</v>
      </c>
      <c r="X594" s="250">
        <v>41992</v>
      </c>
    </row>
    <row r="595" spans="1:24">
      <c r="A595" s="174">
        <v>2</v>
      </c>
      <c r="B595" s="145" t="s">
        <v>6009</v>
      </c>
      <c r="C595" s="145" t="s">
        <v>6613</v>
      </c>
      <c r="D595" s="145">
        <v>52003173</v>
      </c>
      <c r="E595" s="207">
        <v>1</v>
      </c>
      <c r="F595" s="145" t="s">
        <v>3331</v>
      </c>
      <c r="G595" s="145" t="s">
        <v>3332</v>
      </c>
      <c r="H595" s="17">
        <v>0</v>
      </c>
      <c r="I595" s="303">
        <v>113281</v>
      </c>
      <c r="N595" s="250">
        <v>41990</v>
      </c>
      <c r="O595" s="250">
        <v>41992</v>
      </c>
      <c r="R595" s="145" t="s">
        <v>7295</v>
      </c>
      <c r="S595" s="145">
        <v>2051</v>
      </c>
      <c r="T595" s="145" t="s">
        <v>3400</v>
      </c>
      <c r="X595" s="250">
        <v>41993</v>
      </c>
    </row>
    <row r="596" spans="1:24">
      <c r="A596" s="174">
        <v>2</v>
      </c>
      <c r="B596" s="145" t="s">
        <v>6010</v>
      </c>
      <c r="C596" s="145" t="s">
        <v>6614</v>
      </c>
      <c r="D596" s="145">
        <v>15467327</v>
      </c>
      <c r="E596" s="207" t="s">
        <v>3319</v>
      </c>
      <c r="F596" s="145" t="s">
        <v>3331</v>
      </c>
      <c r="G596" s="145" t="s">
        <v>3332</v>
      </c>
      <c r="H596" s="17">
        <v>0</v>
      </c>
      <c r="I596" s="303">
        <v>58000</v>
      </c>
      <c r="N596" s="250">
        <v>41991</v>
      </c>
      <c r="O596" s="250">
        <v>41995</v>
      </c>
      <c r="R596" s="145" t="s">
        <v>7296</v>
      </c>
      <c r="S596" s="145">
        <v>1244</v>
      </c>
      <c r="T596" s="145" t="s">
        <v>3340</v>
      </c>
      <c r="X596" s="250">
        <v>41997</v>
      </c>
    </row>
    <row r="597" spans="1:24">
      <c r="A597" s="174">
        <v>2</v>
      </c>
      <c r="B597" s="145" t="s">
        <v>6011</v>
      </c>
      <c r="C597" s="145" t="s">
        <v>6615</v>
      </c>
      <c r="D597" s="145">
        <v>12576019</v>
      </c>
      <c r="E597" s="207">
        <v>8</v>
      </c>
      <c r="F597" s="145" t="s">
        <v>3331</v>
      </c>
      <c r="G597" s="145" t="s">
        <v>3337</v>
      </c>
      <c r="H597" s="17">
        <v>0</v>
      </c>
      <c r="I597" s="303">
        <v>58000</v>
      </c>
      <c r="N597" s="250">
        <v>41992</v>
      </c>
      <c r="O597" s="250">
        <v>41995</v>
      </c>
      <c r="R597" s="145" t="s">
        <v>7297</v>
      </c>
      <c r="S597" s="145">
        <v>108</v>
      </c>
      <c r="T597" s="145" t="s">
        <v>3377</v>
      </c>
      <c r="X597" s="250">
        <v>41999</v>
      </c>
    </row>
    <row r="598" spans="1:24">
      <c r="A598" s="174">
        <v>2</v>
      </c>
      <c r="B598" s="145" t="s">
        <v>6012</v>
      </c>
      <c r="C598" s="145" t="s">
        <v>6616</v>
      </c>
      <c r="D598" s="145">
        <v>7988891</v>
      </c>
      <c r="E598" s="207">
        <v>5</v>
      </c>
      <c r="F598" s="145" t="s">
        <v>3331</v>
      </c>
      <c r="G598" s="145" t="s">
        <v>3332</v>
      </c>
      <c r="H598" s="17">
        <v>0</v>
      </c>
      <c r="I598" s="303">
        <v>58000</v>
      </c>
      <c r="N598" s="250">
        <v>41992</v>
      </c>
      <c r="O598" s="250">
        <v>42001</v>
      </c>
      <c r="R598" s="145" t="s">
        <v>7298</v>
      </c>
      <c r="S598" s="145">
        <v>1244</v>
      </c>
      <c r="T598" s="145" t="s">
        <v>3340</v>
      </c>
      <c r="X598" s="250">
        <v>42002</v>
      </c>
    </row>
    <row r="599" spans="1:24">
      <c r="A599" s="174">
        <v>2</v>
      </c>
      <c r="B599" s="145" t="s">
        <v>6013</v>
      </c>
      <c r="C599" s="145" t="s">
        <v>6617</v>
      </c>
      <c r="D599" s="145">
        <v>15780093</v>
      </c>
      <c r="E599" s="207">
        <v>0</v>
      </c>
      <c r="F599" s="145" t="s">
        <v>3331</v>
      </c>
      <c r="G599" s="145" t="s">
        <v>3332</v>
      </c>
      <c r="H599" s="17">
        <v>0</v>
      </c>
      <c r="I599" s="303">
        <v>58000</v>
      </c>
      <c r="N599" s="250">
        <v>41992</v>
      </c>
      <c r="O599" s="250">
        <v>41993</v>
      </c>
      <c r="R599" s="145" t="s">
        <v>7299</v>
      </c>
      <c r="S599" s="145">
        <v>1421</v>
      </c>
      <c r="T599" s="145" t="s">
        <v>3461</v>
      </c>
      <c r="X599" s="250">
        <v>41995</v>
      </c>
    </row>
    <row r="600" spans="1:24">
      <c r="A600" s="174">
        <v>2</v>
      </c>
      <c r="B600" s="145" t="s">
        <v>6014</v>
      </c>
      <c r="C600" s="145" t="s">
        <v>6618</v>
      </c>
      <c r="D600" s="145">
        <v>78490590</v>
      </c>
      <c r="E600" s="207" t="s">
        <v>3319</v>
      </c>
      <c r="F600" s="145" t="s">
        <v>3331</v>
      </c>
      <c r="G600" s="145" t="s">
        <v>3672</v>
      </c>
      <c r="H600" s="17">
        <v>0</v>
      </c>
      <c r="I600" s="303">
        <v>58000</v>
      </c>
      <c r="N600" s="250">
        <v>41995</v>
      </c>
      <c r="O600" s="250">
        <v>41996</v>
      </c>
      <c r="R600" s="145" t="s">
        <v>7300</v>
      </c>
      <c r="S600" s="145"/>
      <c r="T600" s="145" t="s">
        <v>3920</v>
      </c>
      <c r="X600" s="250">
        <v>41996</v>
      </c>
    </row>
    <row r="601" spans="1:24">
      <c r="A601" s="174">
        <v>2</v>
      </c>
      <c r="B601" s="145" t="s">
        <v>6015</v>
      </c>
      <c r="C601" s="145" t="s">
        <v>6619</v>
      </c>
      <c r="D601" s="145">
        <v>9144206</v>
      </c>
      <c r="E601" s="207" t="s">
        <v>3319</v>
      </c>
      <c r="F601" s="145" t="s">
        <v>3331</v>
      </c>
      <c r="G601" s="145" t="s">
        <v>3332</v>
      </c>
      <c r="H601" s="17">
        <v>0</v>
      </c>
      <c r="I601" s="303">
        <v>58000</v>
      </c>
      <c r="N601" s="250">
        <v>41995</v>
      </c>
      <c r="O601" s="250">
        <v>41996</v>
      </c>
      <c r="R601" s="145" t="s">
        <v>7301</v>
      </c>
      <c r="S601" s="145">
        <v>2381</v>
      </c>
      <c r="T601" s="145" t="s">
        <v>3512</v>
      </c>
      <c r="X601" s="250">
        <v>41997</v>
      </c>
    </row>
    <row r="602" spans="1:24">
      <c r="A602" s="174">
        <v>2</v>
      </c>
      <c r="B602" s="163" t="s">
        <v>6016</v>
      </c>
      <c r="C602" s="163" t="s">
        <v>6620</v>
      </c>
      <c r="D602" s="163">
        <v>13662376</v>
      </c>
      <c r="E602" s="223">
        <v>1</v>
      </c>
      <c r="F602" s="163" t="s">
        <v>3331</v>
      </c>
      <c r="G602" s="163" t="s">
        <v>3332</v>
      </c>
      <c r="H602" s="17">
        <v>0</v>
      </c>
      <c r="I602" s="307">
        <v>58000</v>
      </c>
      <c r="N602" s="270">
        <v>41996</v>
      </c>
      <c r="O602" s="270">
        <v>42000</v>
      </c>
      <c r="R602" s="163" t="s">
        <v>7302</v>
      </c>
      <c r="S602" s="163">
        <v>540</v>
      </c>
      <c r="T602" s="163" t="s">
        <v>3605</v>
      </c>
      <c r="X602" s="282">
        <v>42002</v>
      </c>
    </row>
    <row r="603" spans="1:24">
      <c r="A603" s="174">
        <v>2</v>
      </c>
      <c r="B603" s="164" t="s">
        <v>6017</v>
      </c>
      <c r="C603" s="164" t="s">
        <v>6621</v>
      </c>
      <c r="D603" s="164">
        <v>1830225</v>
      </c>
      <c r="E603" s="224">
        <v>3</v>
      </c>
      <c r="F603" s="164" t="s">
        <v>3331</v>
      </c>
      <c r="G603" s="164" t="s">
        <v>3332</v>
      </c>
      <c r="H603" s="17">
        <v>0</v>
      </c>
      <c r="I603" s="307">
        <v>58000</v>
      </c>
      <c r="N603" s="271">
        <v>41999</v>
      </c>
      <c r="O603" s="271">
        <v>42001</v>
      </c>
      <c r="R603" s="164" t="s">
        <v>7303</v>
      </c>
      <c r="S603" s="164">
        <v>238</v>
      </c>
      <c r="T603" s="164" t="s">
        <v>3334</v>
      </c>
      <c r="X603" s="271">
        <v>42003</v>
      </c>
    </row>
    <row r="604" spans="1:24">
      <c r="A604" s="174">
        <v>2</v>
      </c>
      <c r="B604" s="165" t="s">
        <v>6018</v>
      </c>
      <c r="C604" s="165" t="s">
        <v>6622</v>
      </c>
      <c r="D604" s="165">
        <v>9144206</v>
      </c>
      <c r="E604" s="225" t="s">
        <v>3319</v>
      </c>
      <c r="F604" s="165" t="s">
        <v>3331</v>
      </c>
      <c r="G604" s="165" t="s">
        <v>3332</v>
      </c>
      <c r="H604" s="17">
        <v>0</v>
      </c>
      <c r="I604" s="308">
        <v>58000</v>
      </c>
      <c r="N604" s="272">
        <v>41995</v>
      </c>
      <c r="O604" s="272">
        <v>41997</v>
      </c>
      <c r="R604" s="165" t="s">
        <v>7304</v>
      </c>
      <c r="S604" s="165">
        <v>2381</v>
      </c>
      <c r="T604" s="165" t="s">
        <v>3334</v>
      </c>
      <c r="X604" s="272">
        <v>42002</v>
      </c>
    </row>
    <row r="605" spans="1:24">
      <c r="A605" s="174">
        <v>2</v>
      </c>
      <c r="B605" s="164" t="s">
        <v>6019</v>
      </c>
      <c r="C605" s="164" t="s">
        <v>6623</v>
      </c>
      <c r="D605" s="164">
        <v>10891593</v>
      </c>
      <c r="E605" s="224">
        <v>5</v>
      </c>
      <c r="F605" s="164" t="s">
        <v>3331</v>
      </c>
      <c r="G605" s="164" t="s">
        <v>3337</v>
      </c>
      <c r="H605" s="17">
        <v>0</v>
      </c>
      <c r="I605" s="308">
        <v>58000</v>
      </c>
      <c r="N605" s="271">
        <v>42003</v>
      </c>
      <c r="O605" s="271">
        <v>42004</v>
      </c>
      <c r="R605" s="164" t="s">
        <v>7305</v>
      </c>
      <c r="S605" s="164">
        <v>1733</v>
      </c>
      <c r="T605" s="164" t="s">
        <v>3484</v>
      </c>
      <c r="X605" s="271">
        <v>42009</v>
      </c>
    </row>
    <row r="606" spans="1:24">
      <c r="A606" s="174">
        <v>2</v>
      </c>
      <c r="B606" s="164" t="s">
        <v>6020</v>
      </c>
      <c r="C606" s="164" t="s">
        <v>6624</v>
      </c>
      <c r="D606" s="164">
        <v>8575685</v>
      </c>
      <c r="E606" s="224">
        <v>0</v>
      </c>
      <c r="F606" s="164" t="s">
        <v>3331</v>
      </c>
      <c r="G606" s="164" t="s">
        <v>3332</v>
      </c>
      <c r="H606" s="17">
        <v>0</v>
      </c>
      <c r="I606" s="307">
        <v>58000</v>
      </c>
      <c r="N606" s="271">
        <v>42003</v>
      </c>
      <c r="O606" s="271">
        <v>42006</v>
      </c>
      <c r="R606" s="164" t="s">
        <v>7306</v>
      </c>
      <c r="S606" s="164">
        <v>20365</v>
      </c>
      <c r="T606" s="164" t="s">
        <v>3605</v>
      </c>
      <c r="X606" s="271">
        <v>42011</v>
      </c>
    </row>
    <row r="607" spans="1:24">
      <c r="A607" s="174">
        <v>2</v>
      </c>
      <c r="B607" s="164" t="s">
        <v>6021</v>
      </c>
      <c r="C607" s="164" t="s">
        <v>6625</v>
      </c>
      <c r="D607" s="164">
        <v>7928469</v>
      </c>
      <c r="E607" s="224">
        <v>6</v>
      </c>
      <c r="F607" s="164" t="s">
        <v>3331</v>
      </c>
      <c r="G607" s="164" t="s">
        <v>3337</v>
      </c>
      <c r="H607" s="17">
        <v>0</v>
      </c>
      <c r="I607" s="307">
        <v>58000</v>
      </c>
      <c r="N607" s="271">
        <v>42003</v>
      </c>
      <c r="O607" s="271">
        <v>42006</v>
      </c>
      <c r="R607" s="164" t="s">
        <v>7307</v>
      </c>
      <c r="S607" s="164">
        <v>7420</v>
      </c>
      <c r="T607" s="164" t="s">
        <v>3358</v>
      </c>
      <c r="X607" s="271">
        <v>42011</v>
      </c>
    </row>
    <row r="608" spans="1:24">
      <c r="A608" s="174">
        <v>2</v>
      </c>
      <c r="B608" s="166" t="s">
        <v>6022</v>
      </c>
      <c r="C608" s="166" t="s">
        <v>6626</v>
      </c>
      <c r="D608" s="166">
        <v>6180429</v>
      </c>
      <c r="E608" s="226">
        <v>3</v>
      </c>
      <c r="F608" s="166" t="s">
        <v>3331</v>
      </c>
      <c r="G608" s="166" t="s">
        <v>7432</v>
      </c>
      <c r="H608" s="17">
        <v>0</v>
      </c>
      <c r="I608" s="309">
        <v>197000</v>
      </c>
      <c r="N608" s="273">
        <v>42009</v>
      </c>
      <c r="O608" s="273">
        <v>42019</v>
      </c>
      <c r="R608" s="166" t="s">
        <v>7308</v>
      </c>
      <c r="S608" s="166">
        <v>1267</v>
      </c>
      <c r="T608" s="166" t="s">
        <v>3863</v>
      </c>
      <c r="X608" s="273">
        <v>42020</v>
      </c>
    </row>
    <row r="609" spans="1:24">
      <c r="A609" s="174">
        <v>2</v>
      </c>
      <c r="B609" s="164" t="s">
        <v>6023</v>
      </c>
      <c r="C609" s="164" t="s">
        <v>6627</v>
      </c>
      <c r="D609" s="164">
        <v>126495460</v>
      </c>
      <c r="E609" s="224">
        <v>9</v>
      </c>
      <c r="F609" s="164" t="s">
        <v>3331</v>
      </c>
      <c r="G609" s="164" t="s">
        <v>3337</v>
      </c>
      <c r="H609" s="17">
        <v>0</v>
      </c>
      <c r="I609" s="307">
        <v>58000</v>
      </c>
      <c r="N609" s="271">
        <v>42013</v>
      </c>
      <c r="O609" s="271">
        <v>42016</v>
      </c>
      <c r="R609" s="164" t="s">
        <v>7309</v>
      </c>
      <c r="S609" s="164">
        <v>5980</v>
      </c>
      <c r="T609" s="164" t="s">
        <v>3721</v>
      </c>
      <c r="X609" s="271">
        <v>42018</v>
      </c>
    </row>
    <row r="610" spans="1:24">
      <c r="A610" s="174">
        <v>2</v>
      </c>
      <c r="B610" s="164" t="s">
        <v>6024</v>
      </c>
      <c r="C610" s="164" t="s">
        <v>6628</v>
      </c>
      <c r="D610" s="164">
        <v>13151362</v>
      </c>
      <c r="E610" s="224">
        <v>3</v>
      </c>
      <c r="F610" s="164" t="s">
        <v>3331</v>
      </c>
      <c r="G610" s="164" t="s">
        <v>3337</v>
      </c>
      <c r="H610" s="17">
        <v>0</v>
      </c>
      <c r="I610" s="307">
        <v>58000</v>
      </c>
      <c r="N610" s="271">
        <v>42013</v>
      </c>
      <c r="O610" s="271">
        <v>42016</v>
      </c>
      <c r="R610" s="164" t="s">
        <v>7310</v>
      </c>
      <c r="S610" s="164">
        <v>411</v>
      </c>
      <c r="T610" s="164" t="s">
        <v>3334</v>
      </c>
      <c r="X610" s="271">
        <v>42018</v>
      </c>
    </row>
    <row r="611" spans="1:24">
      <c r="A611" s="174">
        <v>2</v>
      </c>
      <c r="B611" s="164" t="s">
        <v>6025</v>
      </c>
      <c r="C611" s="164" t="s">
        <v>6629</v>
      </c>
      <c r="D611" s="164">
        <v>14647235</v>
      </c>
      <c r="E611" s="224">
        <v>4</v>
      </c>
      <c r="F611" s="164" t="s">
        <v>3331</v>
      </c>
      <c r="G611" s="164" t="s">
        <v>3337</v>
      </c>
      <c r="H611" s="17">
        <v>0</v>
      </c>
      <c r="I611" s="307">
        <v>58000</v>
      </c>
      <c r="N611" s="271">
        <v>42013</v>
      </c>
      <c r="O611" s="271">
        <v>42017</v>
      </c>
      <c r="R611" s="164" t="s">
        <v>7311</v>
      </c>
      <c r="S611" s="164">
        <v>350</v>
      </c>
      <c r="T611" s="164" t="s">
        <v>3334</v>
      </c>
      <c r="X611" s="271">
        <v>42018</v>
      </c>
    </row>
    <row r="612" spans="1:24">
      <c r="A612" s="174">
        <v>2</v>
      </c>
      <c r="B612" s="164" t="s">
        <v>6026</v>
      </c>
      <c r="C612" s="164" t="s">
        <v>6630</v>
      </c>
      <c r="D612" s="164">
        <v>12477188</v>
      </c>
      <c r="E612" s="224">
        <v>9</v>
      </c>
      <c r="F612" s="164" t="s">
        <v>3331</v>
      </c>
      <c r="G612" s="164" t="s">
        <v>3337</v>
      </c>
      <c r="H612" s="17">
        <v>0</v>
      </c>
      <c r="I612" s="307">
        <v>58000</v>
      </c>
      <c r="N612" s="271">
        <v>42018</v>
      </c>
      <c r="O612" s="271">
        <v>42023</v>
      </c>
      <c r="R612" s="164" t="s">
        <v>7312</v>
      </c>
      <c r="S612" s="164">
        <v>1133</v>
      </c>
      <c r="T612" s="164" t="s">
        <v>3528</v>
      </c>
      <c r="X612" s="271">
        <v>42024</v>
      </c>
    </row>
    <row r="613" spans="1:24">
      <c r="A613" s="174">
        <v>2</v>
      </c>
      <c r="B613" s="164" t="s">
        <v>6027</v>
      </c>
      <c r="C613" s="164" t="s">
        <v>6631</v>
      </c>
      <c r="D613" s="164">
        <v>15607094</v>
      </c>
      <c r="E613" s="224">
        <v>7</v>
      </c>
      <c r="F613" s="164" t="s">
        <v>3331</v>
      </c>
      <c r="G613" s="164" t="s">
        <v>3332</v>
      </c>
      <c r="H613" s="17">
        <v>0</v>
      </c>
      <c r="I613" s="307">
        <v>58000</v>
      </c>
      <c r="N613" s="271">
        <v>42018</v>
      </c>
      <c r="O613" s="271">
        <v>42019</v>
      </c>
      <c r="R613" s="164" t="s">
        <v>7313</v>
      </c>
      <c r="S613" s="164">
        <v>395</v>
      </c>
      <c r="T613" s="164" t="s">
        <v>3497</v>
      </c>
      <c r="X613" s="271">
        <v>42020</v>
      </c>
    </row>
    <row r="614" spans="1:24">
      <c r="A614" s="174">
        <v>2</v>
      </c>
      <c r="B614" s="164" t="s">
        <v>6028</v>
      </c>
      <c r="C614" s="164" t="s">
        <v>6632</v>
      </c>
      <c r="D614" s="164">
        <v>13603915</v>
      </c>
      <c r="E614" s="224">
        <v>6</v>
      </c>
      <c r="F614" s="164" t="s">
        <v>3331</v>
      </c>
      <c r="G614" s="164" t="s">
        <v>3337</v>
      </c>
      <c r="H614" s="17">
        <v>0</v>
      </c>
      <c r="I614" s="307">
        <v>58000</v>
      </c>
      <c r="N614" s="271">
        <v>42024</v>
      </c>
      <c r="O614" s="271">
        <v>42025</v>
      </c>
      <c r="R614" s="164" t="s">
        <v>7314</v>
      </c>
      <c r="S614" s="164">
        <v>740</v>
      </c>
      <c r="T614" s="164" t="s">
        <v>3528</v>
      </c>
      <c r="X614" s="271">
        <v>42026</v>
      </c>
    </row>
    <row r="615" spans="1:24">
      <c r="A615" s="174">
        <v>2</v>
      </c>
      <c r="B615" s="167" t="s">
        <v>6029</v>
      </c>
      <c r="C615" s="167" t="s">
        <v>6633</v>
      </c>
      <c r="D615" s="167">
        <v>16094591</v>
      </c>
      <c r="E615" s="227">
        <v>5</v>
      </c>
      <c r="F615" s="167" t="s">
        <v>3331</v>
      </c>
      <c r="G615" s="167" t="s">
        <v>3332</v>
      </c>
      <c r="H615" s="17">
        <v>0</v>
      </c>
      <c r="I615" s="17">
        <v>0</v>
      </c>
      <c r="N615" s="274">
        <v>42025</v>
      </c>
      <c r="O615" s="274">
        <v>42027</v>
      </c>
      <c r="R615" s="167" t="s">
        <v>7315</v>
      </c>
      <c r="S615" s="167">
        <v>1848</v>
      </c>
      <c r="T615" s="167" t="s">
        <v>7426</v>
      </c>
      <c r="X615" s="274">
        <v>42028</v>
      </c>
    </row>
    <row r="616" spans="1:24">
      <c r="A616" s="174">
        <v>2</v>
      </c>
      <c r="B616" s="164" t="s">
        <v>6030</v>
      </c>
      <c r="C616" s="164" t="s">
        <v>6634</v>
      </c>
      <c r="D616" s="164">
        <v>15474917</v>
      </c>
      <c r="E616" s="224">
        <v>9</v>
      </c>
      <c r="F616" s="164" t="s">
        <v>3331</v>
      </c>
      <c r="G616" s="164" t="s">
        <v>3332</v>
      </c>
      <c r="H616" s="17">
        <v>0</v>
      </c>
      <c r="I616" s="307">
        <v>58000</v>
      </c>
      <c r="N616" s="271">
        <v>42025</v>
      </c>
      <c r="O616" s="271">
        <v>42026</v>
      </c>
      <c r="R616" s="164" t="s">
        <v>7316</v>
      </c>
      <c r="S616" s="164">
        <v>946</v>
      </c>
      <c r="T616" s="164" t="s">
        <v>3636</v>
      </c>
      <c r="X616" s="271">
        <v>42027</v>
      </c>
    </row>
    <row r="617" spans="1:24">
      <c r="A617" s="174">
        <v>2</v>
      </c>
      <c r="B617" s="164" t="s">
        <v>6031</v>
      </c>
      <c r="C617" s="164" t="s">
        <v>6635</v>
      </c>
      <c r="D617" s="164">
        <v>76767190</v>
      </c>
      <c r="E617" s="224">
        <v>3</v>
      </c>
      <c r="F617" s="164" t="s">
        <v>3331</v>
      </c>
      <c r="G617" s="164" t="s">
        <v>4646</v>
      </c>
      <c r="H617" s="17">
        <v>0</v>
      </c>
      <c r="I617" s="307">
        <v>1037550</v>
      </c>
      <c r="N617" s="271">
        <v>42026</v>
      </c>
      <c r="O617" s="271">
        <v>42030</v>
      </c>
      <c r="R617" s="164" t="s">
        <v>7317</v>
      </c>
      <c r="S617" s="164"/>
      <c r="T617" s="164" t="s">
        <v>3579</v>
      </c>
      <c r="X617" s="271">
        <v>42034</v>
      </c>
    </row>
    <row r="618" spans="1:24">
      <c r="A618" s="174">
        <v>2</v>
      </c>
      <c r="B618" s="164" t="s">
        <v>6032</v>
      </c>
      <c r="C618" s="164" t="s">
        <v>6636</v>
      </c>
      <c r="D618" s="164">
        <v>6545797</v>
      </c>
      <c r="E618" s="224">
        <v>0</v>
      </c>
      <c r="F618" s="164" t="s">
        <v>3331</v>
      </c>
      <c r="G618" s="164" t="s">
        <v>3332</v>
      </c>
      <c r="H618" s="17">
        <v>0</v>
      </c>
      <c r="I618" s="307">
        <v>80000</v>
      </c>
      <c r="N618" s="271">
        <v>42027</v>
      </c>
      <c r="O618" s="271">
        <v>42030</v>
      </c>
      <c r="R618" s="164" t="s">
        <v>7318</v>
      </c>
      <c r="S618" s="164">
        <v>1138</v>
      </c>
      <c r="T618" s="164" t="s">
        <v>3404</v>
      </c>
      <c r="X618" s="271">
        <v>42034</v>
      </c>
    </row>
    <row r="619" spans="1:24">
      <c r="A619" s="174">
        <v>2</v>
      </c>
      <c r="B619" s="164" t="s">
        <v>6033</v>
      </c>
      <c r="C619" s="164" t="s">
        <v>6637</v>
      </c>
      <c r="D619" s="164">
        <v>20340977</v>
      </c>
      <c r="E619" s="224" t="s">
        <v>3319</v>
      </c>
      <c r="F619" s="164" t="s">
        <v>3331</v>
      </c>
      <c r="G619" s="164" t="s">
        <v>3337</v>
      </c>
      <c r="H619" s="17">
        <v>0</v>
      </c>
      <c r="I619" s="307">
        <v>58000</v>
      </c>
      <c r="N619" s="271">
        <v>42033</v>
      </c>
      <c r="O619" s="271">
        <v>42033</v>
      </c>
      <c r="R619" s="164" t="s">
        <v>7319</v>
      </c>
      <c r="S619" s="164">
        <v>660</v>
      </c>
      <c r="T619" s="164" t="s">
        <v>3348</v>
      </c>
      <c r="X619" s="271">
        <v>42034</v>
      </c>
    </row>
    <row r="620" spans="1:24">
      <c r="A620" s="174">
        <v>2</v>
      </c>
      <c r="B620" s="164" t="s">
        <v>6034</v>
      </c>
      <c r="C620" s="164" t="s">
        <v>6638</v>
      </c>
      <c r="D620" s="164">
        <v>10400484</v>
      </c>
      <c r="E620" s="224">
        <v>9</v>
      </c>
      <c r="F620" s="164" t="s">
        <v>3331</v>
      </c>
      <c r="G620" s="164" t="s">
        <v>3337</v>
      </c>
      <c r="H620" s="17">
        <v>0</v>
      </c>
      <c r="I620" s="307">
        <v>58000</v>
      </c>
      <c r="N620" s="271">
        <v>42030</v>
      </c>
      <c r="O620" s="271">
        <v>42031</v>
      </c>
      <c r="R620" s="164" t="s">
        <v>7320</v>
      </c>
      <c r="S620" s="164">
        <v>382</v>
      </c>
      <c r="T620" s="164" t="s">
        <v>3334</v>
      </c>
      <c r="X620" s="271">
        <v>42033</v>
      </c>
    </row>
    <row r="621" spans="1:24" ht="15.75" thickBot="1">
      <c r="A621" s="174">
        <v>2</v>
      </c>
      <c r="B621" s="168" t="s">
        <v>6035</v>
      </c>
      <c r="C621" s="168" t="s">
        <v>6639</v>
      </c>
      <c r="D621" s="168">
        <v>13015011</v>
      </c>
      <c r="E621" s="228" t="s">
        <v>3319</v>
      </c>
      <c r="F621" s="168" t="s">
        <v>3331</v>
      </c>
      <c r="G621" s="168" t="s">
        <v>3337</v>
      </c>
      <c r="H621" s="17">
        <v>0</v>
      </c>
      <c r="I621" s="310">
        <v>58000</v>
      </c>
      <c r="N621" s="275">
        <v>42030</v>
      </c>
      <c r="O621" s="275">
        <v>42031</v>
      </c>
      <c r="R621" s="168" t="s">
        <v>7321</v>
      </c>
      <c r="S621" s="168">
        <v>2203</v>
      </c>
      <c r="T621" s="168" t="s">
        <v>3334</v>
      </c>
      <c r="X621" s="275">
        <v>42034</v>
      </c>
    </row>
    <row r="622" spans="1:24">
      <c r="A622" s="174">
        <v>2</v>
      </c>
      <c r="B622" s="169" t="s">
        <v>6036</v>
      </c>
      <c r="C622" s="169" t="s">
        <v>6640</v>
      </c>
      <c r="D622" s="169">
        <v>16082974</v>
      </c>
      <c r="E622" s="229">
        <v>5</v>
      </c>
      <c r="F622" s="169" t="s">
        <v>3331</v>
      </c>
      <c r="G622" s="169" t="s">
        <v>3332</v>
      </c>
      <c r="H622" s="17">
        <v>0</v>
      </c>
      <c r="I622" s="311">
        <v>58000</v>
      </c>
      <c r="N622" s="276">
        <v>42034</v>
      </c>
      <c r="O622" s="276">
        <v>42039</v>
      </c>
      <c r="R622" s="169" t="s">
        <v>7322</v>
      </c>
      <c r="S622" s="169">
        <v>44</v>
      </c>
      <c r="T622" s="169" t="s">
        <v>3497</v>
      </c>
      <c r="X622" s="276">
        <v>42040</v>
      </c>
    </row>
    <row r="623" spans="1:24">
      <c r="A623" s="174">
        <v>2</v>
      </c>
      <c r="B623" s="164" t="s">
        <v>6037</v>
      </c>
      <c r="C623" s="164" t="s">
        <v>6641</v>
      </c>
      <c r="D623" s="164">
        <v>5887809</v>
      </c>
      <c r="E623" s="224" t="s">
        <v>3319</v>
      </c>
      <c r="F623" s="164" t="s">
        <v>3331</v>
      </c>
      <c r="G623" s="164" t="s">
        <v>3337</v>
      </c>
      <c r="H623" s="17">
        <v>0</v>
      </c>
      <c r="I623" s="307">
        <v>58000</v>
      </c>
      <c r="N623" s="271">
        <v>42037</v>
      </c>
      <c r="O623" s="271">
        <v>42039</v>
      </c>
      <c r="R623" s="164" t="s">
        <v>7323</v>
      </c>
      <c r="S623" s="164">
        <v>2587</v>
      </c>
      <c r="T623" s="164" t="s">
        <v>3484</v>
      </c>
      <c r="X623" s="271">
        <v>42040</v>
      </c>
    </row>
    <row r="624" spans="1:24">
      <c r="A624" s="174">
        <v>2</v>
      </c>
      <c r="B624" s="164" t="s">
        <v>6038</v>
      </c>
      <c r="C624" s="166" t="s">
        <v>6642</v>
      </c>
      <c r="D624" s="164">
        <v>13506343</v>
      </c>
      <c r="E624" s="224">
        <v>6</v>
      </c>
      <c r="F624" s="164" t="s">
        <v>3331</v>
      </c>
      <c r="G624" s="164" t="s">
        <v>3337</v>
      </c>
      <c r="H624" s="17">
        <v>0</v>
      </c>
      <c r="I624" s="312">
        <f>I623</f>
        <v>58000</v>
      </c>
      <c r="N624" s="271">
        <v>42038</v>
      </c>
      <c r="O624" s="271">
        <v>42069</v>
      </c>
      <c r="R624" s="164" t="s">
        <v>7324</v>
      </c>
      <c r="S624" s="164">
        <v>110</v>
      </c>
      <c r="T624" s="164" t="s">
        <v>3334</v>
      </c>
      <c r="X624" s="271">
        <v>42069</v>
      </c>
    </row>
    <row r="625" spans="1:24">
      <c r="A625" s="174">
        <v>2</v>
      </c>
      <c r="B625" s="164" t="s">
        <v>6039</v>
      </c>
      <c r="C625" s="164" t="s">
        <v>6642</v>
      </c>
      <c r="D625" s="164">
        <v>13506343</v>
      </c>
      <c r="E625" s="224">
        <v>6</v>
      </c>
      <c r="F625" s="164" t="s">
        <v>3331</v>
      </c>
      <c r="G625" s="164" t="s">
        <v>3337</v>
      </c>
      <c r="H625" s="17">
        <v>0</v>
      </c>
      <c r="I625" s="307">
        <v>58000</v>
      </c>
      <c r="N625" s="271">
        <v>42038</v>
      </c>
      <c r="O625" s="271">
        <v>42040</v>
      </c>
      <c r="R625" s="164" t="s">
        <v>7325</v>
      </c>
      <c r="S625" s="164"/>
      <c r="T625" s="164" t="s">
        <v>3334</v>
      </c>
      <c r="X625" s="271">
        <v>42041</v>
      </c>
    </row>
    <row r="626" spans="1:24">
      <c r="A626" s="174">
        <v>2</v>
      </c>
      <c r="B626" s="164" t="s">
        <v>6040</v>
      </c>
      <c r="C626" s="164" t="s">
        <v>6643</v>
      </c>
      <c r="D626" s="164">
        <v>12057243</v>
      </c>
      <c r="E626" s="224">
        <v>1</v>
      </c>
      <c r="F626" s="164" t="s">
        <v>3331</v>
      </c>
      <c r="G626" s="164" t="s">
        <v>3332</v>
      </c>
      <c r="H626" s="17">
        <v>0</v>
      </c>
      <c r="I626" s="307">
        <v>58000</v>
      </c>
      <c r="N626" s="271">
        <v>42038</v>
      </c>
      <c r="O626" s="271">
        <v>42040</v>
      </c>
      <c r="R626" s="164" t="s">
        <v>7326</v>
      </c>
      <c r="S626" s="164">
        <v>1507</v>
      </c>
      <c r="T626" s="164" t="s">
        <v>3340</v>
      </c>
      <c r="X626" s="271">
        <v>42041</v>
      </c>
    </row>
    <row r="627" spans="1:24">
      <c r="A627" s="174">
        <v>2</v>
      </c>
      <c r="B627" s="164" t="s">
        <v>6041</v>
      </c>
      <c r="C627" s="164" t="s">
        <v>6644</v>
      </c>
      <c r="D627" s="164">
        <v>13262559</v>
      </c>
      <c r="E627" s="224">
        <v>4</v>
      </c>
      <c r="F627" s="164" t="s">
        <v>3331</v>
      </c>
      <c r="G627" s="164" t="s">
        <v>3332</v>
      </c>
      <c r="H627" s="17">
        <v>0</v>
      </c>
      <c r="I627" s="307">
        <v>58000</v>
      </c>
      <c r="N627" s="271">
        <v>42038</v>
      </c>
      <c r="O627" s="271">
        <v>42040</v>
      </c>
      <c r="R627" s="164" t="s">
        <v>7327</v>
      </c>
      <c r="S627" s="164">
        <v>1244</v>
      </c>
      <c r="T627" s="164" t="s">
        <v>3340</v>
      </c>
      <c r="X627" s="271">
        <v>42041</v>
      </c>
    </row>
    <row r="628" spans="1:24">
      <c r="A628" s="174">
        <v>2</v>
      </c>
      <c r="B628" s="164" t="s">
        <v>6042</v>
      </c>
      <c r="C628" s="164" t="s">
        <v>6645</v>
      </c>
      <c r="D628" s="164">
        <v>76751790</v>
      </c>
      <c r="E628" s="224">
        <v>4</v>
      </c>
      <c r="F628" s="164" t="s">
        <v>3331</v>
      </c>
      <c r="G628" s="164" t="s">
        <v>3332</v>
      </c>
      <c r="H628" s="17">
        <v>0</v>
      </c>
      <c r="I628" s="307">
        <v>45000</v>
      </c>
      <c r="N628" s="271">
        <v>42039</v>
      </c>
      <c r="O628" s="271">
        <v>42040</v>
      </c>
      <c r="R628" s="164" t="s">
        <v>7328</v>
      </c>
      <c r="S628" s="164">
        <v>1313</v>
      </c>
      <c r="T628" s="164" t="s">
        <v>3484</v>
      </c>
      <c r="X628" s="271">
        <v>42041</v>
      </c>
    </row>
    <row r="629" spans="1:24">
      <c r="A629" s="174">
        <v>2</v>
      </c>
      <c r="B629" s="166" t="s">
        <v>6043</v>
      </c>
      <c r="C629" s="166" t="s">
        <v>6645</v>
      </c>
      <c r="D629" s="166">
        <v>76751790</v>
      </c>
      <c r="E629" s="226">
        <v>4</v>
      </c>
      <c r="F629" s="166" t="s">
        <v>3331</v>
      </c>
      <c r="G629" s="166" t="s">
        <v>3332</v>
      </c>
      <c r="H629" s="17">
        <v>0</v>
      </c>
      <c r="I629" s="309">
        <v>45000</v>
      </c>
      <c r="N629" s="273">
        <v>42039</v>
      </c>
      <c r="O629" s="273">
        <v>42040</v>
      </c>
      <c r="R629" s="166" t="s">
        <v>7328</v>
      </c>
      <c r="S629" s="166">
        <v>1313</v>
      </c>
      <c r="T629" s="166" t="s">
        <v>3484</v>
      </c>
      <c r="X629" s="273">
        <v>42041</v>
      </c>
    </row>
    <row r="630" spans="1:24">
      <c r="A630" s="174">
        <v>2</v>
      </c>
      <c r="B630" s="164" t="s">
        <v>7435</v>
      </c>
      <c r="C630" s="164" t="s">
        <v>6646</v>
      </c>
      <c r="D630" s="164">
        <v>7319812</v>
      </c>
      <c r="E630" s="224">
        <v>7</v>
      </c>
      <c r="F630" s="164" t="s">
        <v>3331</v>
      </c>
      <c r="G630" s="164" t="s">
        <v>3332</v>
      </c>
      <c r="H630" s="17">
        <v>0</v>
      </c>
      <c r="I630" s="307">
        <v>58000</v>
      </c>
      <c r="N630" s="271">
        <v>42044</v>
      </c>
      <c r="O630" s="271">
        <v>42046</v>
      </c>
      <c r="R630" s="164" t="s">
        <v>7329</v>
      </c>
      <c r="S630" s="164">
        <v>4081</v>
      </c>
      <c r="T630" s="164" t="s">
        <v>3561</v>
      </c>
      <c r="X630" s="271">
        <v>42047</v>
      </c>
    </row>
    <row r="631" spans="1:24">
      <c r="A631" s="174">
        <v>2</v>
      </c>
      <c r="B631" s="164" t="s">
        <v>6044</v>
      </c>
      <c r="C631" s="164" t="s">
        <v>6647</v>
      </c>
      <c r="D631" s="164">
        <v>12160999</v>
      </c>
      <c r="E631" s="224">
        <v>1</v>
      </c>
      <c r="F631" s="164" t="s">
        <v>3331</v>
      </c>
      <c r="G631" s="164" t="s">
        <v>3332</v>
      </c>
      <c r="H631" s="17">
        <v>0</v>
      </c>
      <c r="I631" s="307">
        <v>58000</v>
      </c>
      <c r="N631" s="271">
        <v>42044</v>
      </c>
      <c r="O631" s="271">
        <v>42053</v>
      </c>
      <c r="R631" s="164" t="s">
        <v>7330</v>
      </c>
      <c r="S631" s="164">
        <v>437</v>
      </c>
      <c r="T631" s="164" t="s">
        <v>3497</v>
      </c>
      <c r="X631" s="271">
        <v>42053</v>
      </c>
    </row>
    <row r="632" spans="1:24">
      <c r="A632" s="174">
        <v>2</v>
      </c>
      <c r="B632" s="170" t="s">
        <v>6045</v>
      </c>
      <c r="C632" s="170" t="s">
        <v>6647</v>
      </c>
      <c r="D632" s="170">
        <v>12160999</v>
      </c>
      <c r="E632" s="230">
        <v>1</v>
      </c>
      <c r="F632" s="170" t="s">
        <v>3331</v>
      </c>
      <c r="G632" s="170" t="s">
        <v>3332</v>
      </c>
      <c r="H632" s="17">
        <v>0</v>
      </c>
      <c r="I632" s="312">
        <f>I631</f>
        <v>58000</v>
      </c>
      <c r="N632" s="277">
        <v>42044</v>
      </c>
      <c r="O632" s="170"/>
      <c r="R632" s="170" t="s">
        <v>7330</v>
      </c>
      <c r="S632" s="170">
        <v>435</v>
      </c>
      <c r="T632" s="170" t="s">
        <v>3497</v>
      </c>
      <c r="X632" s="170"/>
    </row>
    <row r="633" spans="1:24">
      <c r="A633" s="174">
        <v>2</v>
      </c>
      <c r="B633" s="164" t="s">
        <v>6046</v>
      </c>
      <c r="C633" s="164" t="s">
        <v>6648</v>
      </c>
      <c r="D633" s="164">
        <v>13253716</v>
      </c>
      <c r="E633" s="224" t="s">
        <v>3319</v>
      </c>
      <c r="F633" s="164" t="s">
        <v>3331</v>
      </c>
      <c r="G633" s="164" t="s">
        <v>3337</v>
      </c>
      <c r="H633" s="17">
        <v>0</v>
      </c>
      <c r="I633" s="307">
        <v>58000</v>
      </c>
      <c r="N633" s="271">
        <v>42044</v>
      </c>
      <c r="O633" s="271">
        <v>42046</v>
      </c>
      <c r="R633" s="164" t="s">
        <v>7331</v>
      </c>
      <c r="S633" s="164">
        <v>210</v>
      </c>
      <c r="T633" s="164" t="s">
        <v>3561</v>
      </c>
      <c r="X633" s="271">
        <v>42047</v>
      </c>
    </row>
    <row r="634" spans="1:24">
      <c r="A634" s="174">
        <v>2</v>
      </c>
      <c r="B634" s="164" t="s">
        <v>6047</v>
      </c>
      <c r="C634" s="164" t="s">
        <v>6649</v>
      </c>
      <c r="D634" s="164">
        <v>16741341</v>
      </c>
      <c r="E634" s="224">
        <v>2</v>
      </c>
      <c r="F634" s="164" t="s">
        <v>3331</v>
      </c>
      <c r="G634" s="164" t="s">
        <v>3332</v>
      </c>
      <c r="H634" s="17">
        <v>0</v>
      </c>
      <c r="I634" s="307">
        <v>58000</v>
      </c>
      <c r="N634" s="271">
        <v>42052</v>
      </c>
      <c r="O634" s="271">
        <v>42053</v>
      </c>
      <c r="R634" s="164" t="s">
        <v>7332</v>
      </c>
      <c r="S634" s="164">
        <v>2335</v>
      </c>
      <c r="T634" s="164" t="s">
        <v>3721</v>
      </c>
      <c r="X634" s="271">
        <v>42053</v>
      </c>
    </row>
    <row r="635" spans="1:24">
      <c r="A635" s="174">
        <v>2</v>
      </c>
      <c r="B635" s="164" t="s">
        <v>6048</v>
      </c>
      <c r="C635" s="164" t="s">
        <v>6650</v>
      </c>
      <c r="D635" s="164">
        <v>15796583</v>
      </c>
      <c r="E635" s="224">
        <v>2</v>
      </c>
      <c r="F635" s="164" t="s">
        <v>3331</v>
      </c>
      <c r="G635" s="164" t="s">
        <v>3332</v>
      </c>
      <c r="H635" s="17">
        <v>0</v>
      </c>
      <c r="I635" s="307">
        <v>58000</v>
      </c>
      <c r="N635" s="271">
        <v>42045</v>
      </c>
      <c r="O635" s="271">
        <v>42046</v>
      </c>
      <c r="R635" s="164" t="s">
        <v>7333</v>
      </c>
      <c r="S635" s="164">
        <v>6950</v>
      </c>
      <c r="T635" s="164" t="s">
        <v>3340</v>
      </c>
      <c r="X635" s="271">
        <v>42048</v>
      </c>
    </row>
    <row r="636" spans="1:24">
      <c r="A636" s="174">
        <v>2</v>
      </c>
      <c r="B636" s="171" t="s">
        <v>6049</v>
      </c>
      <c r="C636" s="171" t="s">
        <v>6651</v>
      </c>
      <c r="D636" s="164">
        <v>13920453</v>
      </c>
      <c r="E636" s="231">
        <v>0</v>
      </c>
      <c r="F636" s="171" t="s">
        <v>3331</v>
      </c>
      <c r="G636" s="171" t="s">
        <v>3332</v>
      </c>
      <c r="H636" s="17">
        <v>0</v>
      </c>
      <c r="I636" s="307">
        <v>58000</v>
      </c>
      <c r="N636" s="271">
        <v>42047</v>
      </c>
      <c r="O636" s="271">
        <v>42048</v>
      </c>
      <c r="R636" s="171" t="s">
        <v>7334</v>
      </c>
      <c r="S636" s="171">
        <v>3370</v>
      </c>
      <c r="T636" s="171" t="s">
        <v>3721</v>
      </c>
      <c r="X636" s="271">
        <v>42049</v>
      </c>
    </row>
    <row r="637" spans="1:24">
      <c r="A637" s="174">
        <v>2</v>
      </c>
      <c r="B637" s="171" t="s">
        <v>6050</v>
      </c>
      <c r="C637" s="171" t="s">
        <v>6652</v>
      </c>
      <c r="D637" s="164">
        <v>10057960</v>
      </c>
      <c r="E637" s="231" t="s">
        <v>3319</v>
      </c>
      <c r="F637" s="171" t="s">
        <v>3331</v>
      </c>
      <c r="G637" s="171" t="s">
        <v>3332</v>
      </c>
      <c r="H637" s="17">
        <v>0</v>
      </c>
      <c r="I637" s="307">
        <v>58000</v>
      </c>
      <c r="N637" s="271">
        <v>42048</v>
      </c>
      <c r="O637" s="271">
        <v>42051</v>
      </c>
      <c r="R637" s="164" t="s">
        <v>7335</v>
      </c>
      <c r="S637" s="164">
        <v>1165</v>
      </c>
      <c r="T637" s="164" t="s">
        <v>3340</v>
      </c>
      <c r="X637" s="271">
        <v>42054</v>
      </c>
    </row>
    <row r="638" spans="1:24">
      <c r="A638" s="174">
        <v>2</v>
      </c>
      <c r="B638" s="171" t="s">
        <v>6051</v>
      </c>
      <c r="C638" s="171" t="s">
        <v>6653</v>
      </c>
      <c r="D638" s="164">
        <v>14448284</v>
      </c>
      <c r="E638" s="231">
        <v>0</v>
      </c>
      <c r="F638" s="171" t="s">
        <v>3331</v>
      </c>
      <c r="G638" s="171" t="s">
        <v>3332</v>
      </c>
      <c r="H638" s="17">
        <v>0</v>
      </c>
      <c r="I638" s="307">
        <v>58000</v>
      </c>
      <c r="N638" s="271">
        <v>42048</v>
      </c>
      <c r="O638" s="271">
        <v>42051</v>
      </c>
      <c r="R638" s="164" t="s">
        <v>7336</v>
      </c>
      <c r="S638" s="164">
        <v>6950</v>
      </c>
      <c r="T638" s="164" t="s">
        <v>3340</v>
      </c>
      <c r="X638" s="271">
        <v>42054</v>
      </c>
    </row>
    <row r="639" spans="1:24">
      <c r="A639" s="174">
        <v>2</v>
      </c>
      <c r="B639" s="171" t="s">
        <v>6052</v>
      </c>
      <c r="C639" s="171" t="s">
        <v>6654</v>
      </c>
      <c r="D639" s="164">
        <v>16659067</v>
      </c>
      <c r="E639" s="224">
        <v>1</v>
      </c>
      <c r="F639" s="171" t="s">
        <v>3331</v>
      </c>
      <c r="G639" s="171" t="s">
        <v>3337</v>
      </c>
      <c r="H639" s="17">
        <v>0</v>
      </c>
      <c r="I639" s="307">
        <v>58000</v>
      </c>
      <c r="N639" s="271">
        <v>42048</v>
      </c>
      <c r="O639" s="271">
        <v>42052</v>
      </c>
      <c r="R639" s="171" t="s">
        <v>7337</v>
      </c>
      <c r="S639" s="171">
        <v>871</v>
      </c>
      <c r="T639" s="171" t="s">
        <v>3561</v>
      </c>
      <c r="X639" s="271">
        <v>42058</v>
      </c>
    </row>
    <row r="640" spans="1:24">
      <c r="A640" s="174">
        <v>2</v>
      </c>
      <c r="B640" s="171" t="s">
        <v>6053</v>
      </c>
      <c r="C640" s="171" t="s">
        <v>6655</v>
      </c>
      <c r="D640" s="164">
        <v>13264324</v>
      </c>
      <c r="E640" s="224">
        <v>5</v>
      </c>
      <c r="F640" s="164" t="s">
        <v>3331</v>
      </c>
      <c r="G640" s="164" t="s">
        <v>3332</v>
      </c>
      <c r="H640" s="17">
        <v>0</v>
      </c>
      <c r="I640" s="307">
        <v>58000</v>
      </c>
      <c r="N640" s="271">
        <v>41687</v>
      </c>
      <c r="O640" s="271">
        <v>42053</v>
      </c>
      <c r="R640" s="164" t="s">
        <v>7338</v>
      </c>
      <c r="S640" s="164">
        <v>527</v>
      </c>
      <c r="T640" s="164" t="s">
        <v>3497</v>
      </c>
      <c r="X640" s="271">
        <v>42054</v>
      </c>
    </row>
    <row r="641" spans="1:24">
      <c r="A641" s="174">
        <v>2</v>
      </c>
      <c r="B641" s="171" t="s">
        <v>6054</v>
      </c>
      <c r="C641" s="171" t="s">
        <v>3083</v>
      </c>
      <c r="D641" s="164">
        <v>13432819</v>
      </c>
      <c r="E641" s="224" t="s">
        <v>3319</v>
      </c>
      <c r="F641" s="164" t="s">
        <v>3331</v>
      </c>
      <c r="G641" s="164" t="s">
        <v>3337</v>
      </c>
      <c r="H641" s="17">
        <v>0</v>
      </c>
      <c r="I641" s="307">
        <v>58000</v>
      </c>
      <c r="N641" s="271">
        <v>42053</v>
      </c>
      <c r="O641" s="271">
        <v>42054</v>
      </c>
      <c r="R641" s="164" t="s">
        <v>7339</v>
      </c>
      <c r="S641" s="164">
        <v>890</v>
      </c>
      <c r="T641" s="164" t="s">
        <v>7428</v>
      </c>
      <c r="X641" s="271">
        <v>42058</v>
      </c>
    </row>
    <row r="642" spans="1:24">
      <c r="A642" s="174">
        <v>2</v>
      </c>
      <c r="B642" s="171" t="s">
        <v>6055</v>
      </c>
      <c r="C642" s="171" t="s">
        <v>6656</v>
      </c>
      <c r="D642" s="164">
        <v>15536349</v>
      </c>
      <c r="E642" s="224">
        <v>5</v>
      </c>
      <c r="F642" s="164" t="s">
        <v>3331</v>
      </c>
      <c r="G642" s="164" t="s">
        <v>3337</v>
      </c>
      <c r="H642" s="17">
        <v>0</v>
      </c>
      <c r="I642" s="307">
        <v>58000</v>
      </c>
      <c r="N642" s="271">
        <v>42054</v>
      </c>
      <c r="O642" s="271">
        <v>42055</v>
      </c>
      <c r="R642" s="164" t="s">
        <v>7340</v>
      </c>
      <c r="S642" s="164">
        <v>1177</v>
      </c>
      <c r="T642" s="164" t="s">
        <v>3461</v>
      </c>
      <c r="X642" s="271">
        <v>42056</v>
      </c>
    </row>
    <row r="643" spans="1:24">
      <c r="A643" s="174">
        <v>2</v>
      </c>
      <c r="B643" s="171" t="s">
        <v>6056</v>
      </c>
      <c r="C643" s="171" t="s">
        <v>6657</v>
      </c>
      <c r="D643" s="164">
        <v>14146506</v>
      </c>
      <c r="E643" s="224">
        <v>6</v>
      </c>
      <c r="F643" s="164" t="s">
        <v>3331</v>
      </c>
      <c r="G643" s="164" t="s">
        <v>3337</v>
      </c>
      <c r="H643" s="17">
        <v>0</v>
      </c>
      <c r="I643" s="309">
        <f>I642</f>
        <v>58000</v>
      </c>
      <c r="N643" s="271">
        <v>42055</v>
      </c>
      <c r="O643" s="271">
        <v>42066</v>
      </c>
      <c r="R643" s="164" t="s">
        <v>7341</v>
      </c>
      <c r="S643" s="164">
        <v>172</v>
      </c>
      <c r="T643" s="164" t="s">
        <v>3334</v>
      </c>
      <c r="X643" s="271">
        <v>42066</v>
      </c>
    </row>
    <row r="644" spans="1:24">
      <c r="A644" s="174">
        <v>2</v>
      </c>
      <c r="B644" s="171" t="s">
        <v>6057</v>
      </c>
      <c r="C644" s="171" t="s">
        <v>6658</v>
      </c>
      <c r="D644" s="164">
        <v>5785082</v>
      </c>
      <c r="E644" s="224">
        <v>5</v>
      </c>
      <c r="F644" s="164" t="s">
        <v>3331</v>
      </c>
      <c r="G644" s="164" t="s">
        <v>3332</v>
      </c>
      <c r="H644" s="17">
        <v>0</v>
      </c>
      <c r="I644" s="309">
        <f>I643</f>
        <v>58000</v>
      </c>
      <c r="N644" s="271">
        <v>42055</v>
      </c>
      <c r="O644" s="271">
        <v>42058</v>
      </c>
      <c r="R644" s="164" t="s">
        <v>7342</v>
      </c>
      <c r="S644" s="164">
        <v>120</v>
      </c>
      <c r="T644" s="164" t="s">
        <v>3533</v>
      </c>
      <c r="X644" s="271">
        <v>42061</v>
      </c>
    </row>
    <row r="645" spans="1:24">
      <c r="A645" s="174">
        <v>2</v>
      </c>
      <c r="B645" s="171" t="s">
        <v>6058</v>
      </c>
      <c r="C645" s="171" t="s">
        <v>6659</v>
      </c>
      <c r="D645" s="164">
        <v>15398800</v>
      </c>
      <c r="E645" s="224">
        <v>5</v>
      </c>
      <c r="F645" s="164" t="s">
        <v>3331</v>
      </c>
      <c r="G645" s="164" t="s">
        <v>3337</v>
      </c>
      <c r="H645" s="17">
        <v>0</v>
      </c>
      <c r="I645" s="309">
        <f>I644</f>
        <v>58000</v>
      </c>
      <c r="N645" s="271">
        <v>42059</v>
      </c>
      <c r="O645" s="271">
        <v>42061</v>
      </c>
      <c r="R645" s="164" t="s">
        <v>7343</v>
      </c>
      <c r="S645" s="164">
        <v>848</v>
      </c>
      <c r="T645" s="164" t="s">
        <v>3636</v>
      </c>
      <c r="X645" s="271">
        <v>42061</v>
      </c>
    </row>
    <row r="646" spans="1:24">
      <c r="A646" s="174">
        <v>2</v>
      </c>
      <c r="B646" s="172" t="s">
        <v>6059</v>
      </c>
      <c r="C646" s="172" t="s">
        <v>6660</v>
      </c>
      <c r="D646" s="170">
        <v>14337680</v>
      </c>
      <c r="E646" s="230" t="s">
        <v>3319</v>
      </c>
      <c r="F646" s="170" t="s">
        <v>3331</v>
      </c>
      <c r="G646" s="170" t="s">
        <v>3337</v>
      </c>
      <c r="H646" s="17">
        <v>0</v>
      </c>
      <c r="I646" s="309">
        <f>I645</f>
        <v>58000</v>
      </c>
      <c r="N646" s="277">
        <v>42060</v>
      </c>
      <c r="O646" s="170"/>
      <c r="R646" s="170" t="s">
        <v>7344</v>
      </c>
      <c r="S646" s="170">
        <v>935</v>
      </c>
      <c r="T646" s="170" t="s">
        <v>3461</v>
      </c>
      <c r="X646" s="170"/>
    </row>
    <row r="647" spans="1:24">
      <c r="A647" s="174">
        <v>2</v>
      </c>
      <c r="B647" s="171" t="s">
        <v>5798</v>
      </c>
      <c r="C647" s="171" t="s">
        <v>6661</v>
      </c>
      <c r="D647" s="164">
        <v>11845307</v>
      </c>
      <c r="E647" s="224">
        <v>7</v>
      </c>
      <c r="F647" s="164" t="s">
        <v>3331</v>
      </c>
      <c r="G647" s="164" t="s">
        <v>3332</v>
      </c>
      <c r="H647" s="17">
        <v>0</v>
      </c>
      <c r="I647" s="309">
        <f>I646</f>
        <v>58000</v>
      </c>
      <c r="N647" s="271">
        <v>42072</v>
      </c>
      <c r="O647" s="271">
        <v>42073</v>
      </c>
      <c r="R647" s="164" t="s">
        <v>7345</v>
      </c>
      <c r="S647" s="164">
        <v>4584</v>
      </c>
      <c r="T647" s="164" t="s">
        <v>3377</v>
      </c>
      <c r="X647" s="271">
        <v>42074</v>
      </c>
    </row>
    <row r="648" spans="1:24">
      <c r="A648" s="174">
        <v>2</v>
      </c>
      <c r="B648" s="171" t="s">
        <v>5799</v>
      </c>
      <c r="C648" s="171" t="s">
        <v>6662</v>
      </c>
      <c r="D648" s="164">
        <v>77974940</v>
      </c>
      <c r="E648" s="224">
        <v>1</v>
      </c>
      <c r="F648" s="164" t="s">
        <v>3331</v>
      </c>
      <c r="G648" s="164" t="s">
        <v>3614</v>
      </c>
      <c r="H648" s="17">
        <v>0</v>
      </c>
      <c r="I648" s="307">
        <v>133199</v>
      </c>
      <c r="N648" s="271">
        <v>42074</v>
      </c>
      <c r="O648" s="271">
        <v>42075</v>
      </c>
      <c r="R648" s="164" t="s">
        <v>6889</v>
      </c>
      <c r="S648" s="164">
        <v>6000</v>
      </c>
      <c r="T648" s="164" t="s">
        <v>3579</v>
      </c>
      <c r="X648" s="271">
        <v>42078</v>
      </c>
    </row>
    <row r="649" spans="1:24">
      <c r="A649" s="174">
        <v>2</v>
      </c>
      <c r="B649" s="171" t="s">
        <v>5800</v>
      </c>
      <c r="C649" s="171" t="s">
        <v>6663</v>
      </c>
      <c r="D649" s="164">
        <v>76122242</v>
      </c>
      <c r="E649" s="224">
        <v>2</v>
      </c>
      <c r="F649" s="164" t="s">
        <v>3331</v>
      </c>
      <c r="G649" s="164" t="s">
        <v>3332</v>
      </c>
      <c r="H649" s="17">
        <v>0</v>
      </c>
      <c r="I649" s="307">
        <v>45000</v>
      </c>
      <c r="N649" s="271">
        <v>42067</v>
      </c>
      <c r="O649" s="271">
        <v>42068</v>
      </c>
      <c r="R649" s="164" t="s">
        <v>4804</v>
      </c>
      <c r="S649" s="164">
        <v>958</v>
      </c>
      <c r="T649" s="164" t="s">
        <v>3348</v>
      </c>
      <c r="X649" s="271">
        <v>42069</v>
      </c>
    </row>
    <row r="650" spans="1:24">
      <c r="A650" s="174">
        <v>2</v>
      </c>
      <c r="B650" s="171" t="s">
        <v>5701</v>
      </c>
      <c r="C650" s="171" t="s">
        <v>6663</v>
      </c>
      <c r="D650" s="164">
        <v>76122242</v>
      </c>
      <c r="E650" s="224">
        <v>2</v>
      </c>
      <c r="F650" s="164" t="s">
        <v>3331</v>
      </c>
      <c r="G650" s="164" t="s">
        <v>3332</v>
      </c>
      <c r="H650" s="17">
        <v>0</v>
      </c>
      <c r="I650" s="307">
        <v>45000</v>
      </c>
      <c r="N650" s="271">
        <v>42067</v>
      </c>
      <c r="O650" s="271">
        <v>42068</v>
      </c>
      <c r="R650" s="164" t="s">
        <v>7346</v>
      </c>
      <c r="S650" s="164">
        <v>946</v>
      </c>
      <c r="T650" s="164" t="s">
        <v>3348</v>
      </c>
      <c r="X650" s="271">
        <v>42069</v>
      </c>
    </row>
    <row r="651" spans="1:24">
      <c r="A651" s="174">
        <v>2</v>
      </c>
      <c r="B651" s="171" t="s">
        <v>5802</v>
      </c>
      <c r="C651" s="171" t="s">
        <v>6664</v>
      </c>
      <c r="D651" s="164">
        <v>7543210</v>
      </c>
      <c r="E651" s="224">
        <v>0</v>
      </c>
      <c r="F651" s="164" t="s">
        <v>3331</v>
      </c>
      <c r="G651" s="164" t="s">
        <v>3337</v>
      </c>
      <c r="H651" s="17">
        <v>0</v>
      </c>
      <c r="I651" s="309">
        <v>58000</v>
      </c>
      <c r="N651" s="271">
        <v>42072</v>
      </c>
      <c r="O651" s="271">
        <v>42073</v>
      </c>
      <c r="R651" s="164" t="s">
        <v>7347</v>
      </c>
      <c r="S651" s="164">
        <v>1037</v>
      </c>
      <c r="T651" s="164" t="s">
        <v>3461</v>
      </c>
      <c r="X651" s="271">
        <v>42074</v>
      </c>
    </row>
    <row r="652" spans="1:24">
      <c r="A652" s="174">
        <v>2</v>
      </c>
      <c r="B652" s="171" t="s">
        <v>5803</v>
      </c>
      <c r="C652" s="171" t="s">
        <v>6665</v>
      </c>
      <c r="D652" s="164">
        <v>15299341</v>
      </c>
      <c r="E652" s="224">
        <v>2</v>
      </c>
      <c r="F652" s="164" t="s">
        <v>3331</v>
      </c>
      <c r="G652" s="164" t="s">
        <v>3332</v>
      </c>
      <c r="H652" s="17">
        <v>0</v>
      </c>
      <c r="I652" s="307">
        <v>58000</v>
      </c>
      <c r="N652" s="271">
        <v>42072</v>
      </c>
      <c r="O652" s="271">
        <v>42073</v>
      </c>
      <c r="R652" s="164" t="s">
        <v>7348</v>
      </c>
      <c r="S652" s="164">
        <v>13249</v>
      </c>
      <c r="T652" s="164" t="s">
        <v>3533</v>
      </c>
      <c r="X652" s="271">
        <v>42074</v>
      </c>
    </row>
    <row r="653" spans="1:24">
      <c r="A653" s="174">
        <v>2</v>
      </c>
      <c r="B653" s="172" t="s">
        <v>5641</v>
      </c>
      <c r="C653" s="172" t="s">
        <v>6666</v>
      </c>
      <c r="D653" s="170">
        <v>16451569</v>
      </c>
      <c r="E653" s="230">
        <v>9</v>
      </c>
      <c r="F653" s="170" t="s">
        <v>3331</v>
      </c>
      <c r="G653" s="170" t="s">
        <v>3332</v>
      </c>
      <c r="H653" s="17">
        <v>0</v>
      </c>
      <c r="I653" s="17">
        <v>0</v>
      </c>
      <c r="N653" s="277">
        <v>42074</v>
      </c>
      <c r="O653" s="170"/>
      <c r="R653" s="170" t="s">
        <v>7349</v>
      </c>
      <c r="S653" s="170">
        <v>5406</v>
      </c>
      <c r="T653" s="170" t="s">
        <v>3512</v>
      </c>
      <c r="X653" s="170"/>
    </row>
    <row r="654" spans="1:24">
      <c r="A654" s="174">
        <v>2</v>
      </c>
      <c r="B654" s="171" t="s">
        <v>5642</v>
      </c>
      <c r="C654" s="171" t="s">
        <v>6667</v>
      </c>
      <c r="D654" s="164">
        <v>7230768</v>
      </c>
      <c r="E654" s="224">
        <v>2</v>
      </c>
      <c r="F654" s="164" t="s">
        <v>3331</v>
      </c>
      <c r="G654" s="164" t="s">
        <v>3337</v>
      </c>
      <c r="H654" s="17">
        <v>0</v>
      </c>
      <c r="I654" s="307">
        <v>58000</v>
      </c>
      <c r="N654" s="271">
        <v>42074</v>
      </c>
      <c r="O654" s="271">
        <v>42078</v>
      </c>
      <c r="R654" s="164" t="s">
        <v>7350</v>
      </c>
      <c r="S654" s="164">
        <v>2476</v>
      </c>
      <c r="T654" s="164" t="s">
        <v>3484</v>
      </c>
      <c r="X654" s="271">
        <v>42078</v>
      </c>
    </row>
    <row r="655" spans="1:24">
      <c r="A655" s="174">
        <v>2</v>
      </c>
      <c r="B655" s="171" t="s">
        <v>5643</v>
      </c>
      <c r="C655" s="171" t="s">
        <v>6668</v>
      </c>
      <c r="D655" s="164">
        <v>9789425</v>
      </c>
      <c r="E655" s="224">
        <v>6</v>
      </c>
      <c r="F655" s="164" t="s">
        <v>3331</v>
      </c>
      <c r="G655" s="164" t="s">
        <v>3381</v>
      </c>
      <c r="H655" s="17">
        <v>0</v>
      </c>
      <c r="I655" s="307">
        <v>58000</v>
      </c>
      <c r="N655" s="271">
        <v>42074</v>
      </c>
      <c r="O655" s="271">
        <v>42079</v>
      </c>
      <c r="R655" s="164" t="s">
        <v>7351</v>
      </c>
      <c r="S655" s="164">
        <v>13</v>
      </c>
      <c r="T655" s="164" t="s">
        <v>3579</v>
      </c>
      <c r="X655" s="271">
        <v>42080</v>
      </c>
    </row>
    <row r="656" spans="1:24">
      <c r="A656" s="174">
        <v>2</v>
      </c>
      <c r="B656" s="171" t="s">
        <v>5645</v>
      </c>
      <c r="C656" s="171" t="s">
        <v>6669</v>
      </c>
      <c r="D656" s="164">
        <v>16003645</v>
      </c>
      <c r="E656" s="224">
        <v>1</v>
      </c>
      <c r="F656" s="164" t="s">
        <v>3331</v>
      </c>
      <c r="G656" s="164" t="s">
        <v>3337</v>
      </c>
      <c r="H656" s="17">
        <v>0</v>
      </c>
      <c r="I656" s="307">
        <v>58000</v>
      </c>
      <c r="N656" s="271">
        <v>42075</v>
      </c>
      <c r="O656" s="271">
        <v>42076</v>
      </c>
      <c r="R656" s="164" t="s">
        <v>7352</v>
      </c>
      <c r="S656" s="164">
        <v>65</v>
      </c>
      <c r="T656" s="164" t="s">
        <v>3334</v>
      </c>
      <c r="X656" s="271">
        <v>42079</v>
      </c>
    </row>
    <row r="657" spans="1:24">
      <c r="A657" s="174">
        <v>2</v>
      </c>
      <c r="B657" s="171" t="s">
        <v>5804</v>
      </c>
      <c r="C657" s="171" t="s">
        <v>6670</v>
      </c>
      <c r="D657" s="164">
        <v>6343121</v>
      </c>
      <c r="E657" s="224">
        <v>4</v>
      </c>
      <c r="F657" s="164" t="s">
        <v>3331</v>
      </c>
      <c r="G657" s="164" t="s">
        <v>3332</v>
      </c>
      <c r="H657" s="17">
        <v>0</v>
      </c>
      <c r="I657" s="307">
        <v>58000</v>
      </c>
      <c r="N657" s="271">
        <v>42075</v>
      </c>
      <c r="O657" s="271">
        <v>42077</v>
      </c>
      <c r="R657" s="164" t="s">
        <v>7353</v>
      </c>
      <c r="S657" s="164">
        <v>2144</v>
      </c>
      <c r="T657" s="164" t="s">
        <v>3721</v>
      </c>
      <c r="X657" s="271">
        <v>42079</v>
      </c>
    </row>
    <row r="658" spans="1:24">
      <c r="A658" s="174">
        <v>2</v>
      </c>
      <c r="B658" s="171" t="s">
        <v>5805</v>
      </c>
      <c r="C658" s="171" t="s">
        <v>6671</v>
      </c>
      <c r="D658" s="164">
        <v>79722860</v>
      </c>
      <c r="E658" s="224">
        <v>5</v>
      </c>
      <c r="F658" s="164" t="s">
        <v>3331</v>
      </c>
      <c r="G658" s="164" t="s">
        <v>3332</v>
      </c>
      <c r="H658" s="17">
        <v>0</v>
      </c>
      <c r="I658" s="307">
        <v>58000</v>
      </c>
      <c r="N658" s="271">
        <v>42076</v>
      </c>
      <c r="O658" s="271">
        <v>42078</v>
      </c>
      <c r="R658" s="164" t="s">
        <v>7354</v>
      </c>
      <c r="S658" s="164">
        <v>375</v>
      </c>
      <c r="T658" s="164" t="s">
        <v>3561</v>
      </c>
      <c r="X658" s="271">
        <v>42080</v>
      </c>
    </row>
    <row r="659" spans="1:24">
      <c r="A659" s="174">
        <v>2</v>
      </c>
      <c r="B659" s="171" t="s">
        <v>5806</v>
      </c>
      <c r="C659" s="171" t="s">
        <v>6672</v>
      </c>
      <c r="D659" s="164">
        <v>9770767</v>
      </c>
      <c r="E659" s="224">
        <v>7</v>
      </c>
      <c r="F659" s="164" t="s">
        <v>3331</v>
      </c>
      <c r="G659" s="164" t="s">
        <v>3337</v>
      </c>
      <c r="H659" s="17">
        <v>0</v>
      </c>
      <c r="I659" s="307">
        <v>58000</v>
      </c>
      <c r="N659" s="271">
        <v>42066</v>
      </c>
      <c r="O659" s="271">
        <v>42067</v>
      </c>
      <c r="R659" s="164" t="s">
        <v>7355</v>
      </c>
      <c r="S659" s="164">
        <v>1156</v>
      </c>
      <c r="T659" s="164" t="s">
        <v>3377</v>
      </c>
      <c r="X659" s="271">
        <v>42078</v>
      </c>
    </row>
    <row r="660" spans="1:24">
      <c r="A660" s="174">
        <v>2</v>
      </c>
      <c r="B660" s="171" t="s">
        <v>5807</v>
      </c>
      <c r="C660" s="171" t="s">
        <v>6673</v>
      </c>
      <c r="D660" s="164">
        <v>24096411</v>
      </c>
      <c r="E660" s="224">
        <v>2</v>
      </c>
      <c r="F660" s="164" t="s">
        <v>3331</v>
      </c>
      <c r="G660" s="164" t="s">
        <v>3332</v>
      </c>
      <c r="H660" s="17">
        <v>0</v>
      </c>
      <c r="I660" s="307">
        <v>58000</v>
      </c>
      <c r="N660" s="271">
        <v>42067</v>
      </c>
      <c r="O660" s="271">
        <v>42068</v>
      </c>
      <c r="R660" s="164" t="s">
        <v>7356</v>
      </c>
      <c r="S660" s="164">
        <v>1647</v>
      </c>
      <c r="T660" s="164" t="s">
        <v>3497</v>
      </c>
      <c r="X660" s="271">
        <v>42078</v>
      </c>
    </row>
    <row r="661" spans="1:24">
      <c r="A661" s="174">
        <v>2</v>
      </c>
      <c r="B661" s="171" t="s">
        <v>5808</v>
      </c>
      <c r="C661" s="171" t="s">
        <v>6674</v>
      </c>
      <c r="D661" s="164">
        <v>8711060</v>
      </c>
      <c r="E661" s="224">
        <v>5</v>
      </c>
      <c r="F661" s="164" t="s">
        <v>3331</v>
      </c>
      <c r="G661" s="164" t="s">
        <v>3337</v>
      </c>
      <c r="H661" s="17">
        <v>0</v>
      </c>
      <c r="I661" s="307">
        <v>58000</v>
      </c>
      <c r="N661" s="271">
        <v>42067</v>
      </c>
      <c r="O661" s="271">
        <v>42068</v>
      </c>
      <c r="R661" s="164" t="s">
        <v>7357</v>
      </c>
      <c r="S661" s="164">
        <v>745</v>
      </c>
      <c r="T661" s="164" t="s">
        <v>3461</v>
      </c>
      <c r="X661" s="271">
        <v>42078</v>
      </c>
    </row>
    <row r="662" spans="1:24">
      <c r="A662" s="174">
        <v>2</v>
      </c>
      <c r="B662" s="171" t="s">
        <v>5809</v>
      </c>
      <c r="C662" s="171" t="s">
        <v>6675</v>
      </c>
      <c r="D662" s="164">
        <v>7914766</v>
      </c>
      <c r="E662" s="224">
        <v>4</v>
      </c>
      <c r="F662" s="164" t="s">
        <v>3331</v>
      </c>
      <c r="G662" s="164" t="s">
        <v>3337</v>
      </c>
      <c r="H662" s="17">
        <v>0</v>
      </c>
      <c r="I662" s="307">
        <v>58000</v>
      </c>
      <c r="N662" s="271">
        <v>42067</v>
      </c>
      <c r="O662" s="271">
        <v>42068</v>
      </c>
      <c r="R662" s="164" t="s">
        <v>7358</v>
      </c>
      <c r="S662" s="164">
        <v>67</v>
      </c>
      <c r="T662" s="164" t="s">
        <v>3334</v>
      </c>
      <c r="X662" s="271">
        <v>42078</v>
      </c>
    </row>
    <row r="663" spans="1:24">
      <c r="A663" s="174">
        <v>2</v>
      </c>
      <c r="B663" s="171" t="s">
        <v>5810</v>
      </c>
      <c r="C663" s="171" t="s">
        <v>6283</v>
      </c>
      <c r="D663" s="164">
        <v>12311705</v>
      </c>
      <c r="E663" s="224">
        <v>0</v>
      </c>
      <c r="F663" s="164" t="s">
        <v>3331</v>
      </c>
      <c r="G663" s="164" t="s">
        <v>3381</v>
      </c>
      <c r="H663" s="17">
        <v>0</v>
      </c>
      <c r="I663" s="307">
        <v>80000</v>
      </c>
      <c r="N663" s="271">
        <v>42080</v>
      </c>
      <c r="O663" s="271">
        <v>42081</v>
      </c>
      <c r="R663" s="164" t="s">
        <v>7359</v>
      </c>
      <c r="S663" s="164"/>
      <c r="T663" s="164" t="s">
        <v>3579</v>
      </c>
      <c r="X663" s="271">
        <v>42082</v>
      </c>
    </row>
    <row r="664" spans="1:24">
      <c r="A664" s="174">
        <v>2</v>
      </c>
      <c r="B664" s="171" t="s">
        <v>5811</v>
      </c>
      <c r="C664" s="171" t="s">
        <v>6676</v>
      </c>
      <c r="D664" s="164">
        <v>12257498</v>
      </c>
      <c r="E664" s="224">
        <v>9</v>
      </c>
      <c r="F664" s="164" t="s">
        <v>3331</v>
      </c>
      <c r="G664" s="164" t="s">
        <v>3332</v>
      </c>
      <c r="H664" s="17">
        <v>0</v>
      </c>
      <c r="I664" s="307">
        <v>58000</v>
      </c>
      <c r="N664" s="271">
        <v>42079</v>
      </c>
      <c r="O664" s="271">
        <v>42080</v>
      </c>
      <c r="R664" s="164" t="s">
        <v>7360</v>
      </c>
      <c r="S664" s="164">
        <v>4870</v>
      </c>
      <c r="T664" s="164" t="s">
        <v>3365</v>
      </c>
      <c r="X664" s="271">
        <v>42081</v>
      </c>
    </row>
    <row r="665" spans="1:24">
      <c r="A665" s="174">
        <v>2</v>
      </c>
      <c r="B665" s="171" t="s">
        <v>5812</v>
      </c>
      <c r="C665" s="171" t="s">
        <v>6677</v>
      </c>
      <c r="D665" s="164">
        <v>5743502</v>
      </c>
      <c r="E665" s="224" t="s">
        <v>3319</v>
      </c>
      <c r="F665" s="164" t="s">
        <v>3331</v>
      </c>
      <c r="G665" s="164" t="s">
        <v>3337</v>
      </c>
      <c r="H665" s="17">
        <v>0</v>
      </c>
      <c r="I665" s="307">
        <v>58000</v>
      </c>
      <c r="N665" s="271">
        <v>42081</v>
      </c>
      <c r="O665" s="271">
        <v>42082</v>
      </c>
      <c r="R665" s="164" t="s">
        <v>7361</v>
      </c>
      <c r="S665" s="164">
        <v>5328</v>
      </c>
      <c r="T665" s="164" t="s">
        <v>3461</v>
      </c>
      <c r="X665" s="271">
        <v>42083</v>
      </c>
    </row>
    <row r="666" spans="1:24">
      <c r="A666" s="174">
        <v>2</v>
      </c>
      <c r="B666" s="171" t="s">
        <v>5813</v>
      </c>
      <c r="C666" s="171" t="s">
        <v>6678</v>
      </c>
      <c r="D666" s="164">
        <v>14053689</v>
      </c>
      <c r="E666" s="224" t="s">
        <v>3319</v>
      </c>
      <c r="F666" s="164" t="s">
        <v>3331</v>
      </c>
      <c r="G666" s="164" t="s">
        <v>3337</v>
      </c>
      <c r="H666" s="17">
        <v>0</v>
      </c>
      <c r="I666" s="307">
        <v>58000</v>
      </c>
      <c r="N666" s="271">
        <v>42073</v>
      </c>
      <c r="O666" s="271">
        <v>42075</v>
      </c>
      <c r="R666" s="164" t="s">
        <v>7362</v>
      </c>
      <c r="S666" s="164">
        <v>1610</v>
      </c>
      <c r="T666" s="164" t="s">
        <v>3334</v>
      </c>
      <c r="X666" s="271">
        <v>42078</v>
      </c>
    </row>
    <row r="667" spans="1:24">
      <c r="A667" s="174">
        <v>2</v>
      </c>
      <c r="B667" s="171" t="s">
        <v>5647</v>
      </c>
      <c r="C667" s="171" t="s">
        <v>6679</v>
      </c>
      <c r="D667" s="164">
        <v>13282807</v>
      </c>
      <c r="E667" s="224">
        <v>5</v>
      </c>
      <c r="F667" s="164" t="s">
        <v>3331</v>
      </c>
      <c r="G667" s="164" t="s">
        <v>3332</v>
      </c>
      <c r="H667" s="17">
        <v>0</v>
      </c>
      <c r="I667" s="307">
        <v>58000</v>
      </c>
      <c r="N667" s="271">
        <v>42086</v>
      </c>
      <c r="O667" s="271">
        <v>42087</v>
      </c>
      <c r="R667" s="164" t="s">
        <v>7363</v>
      </c>
      <c r="S667" s="164">
        <v>20</v>
      </c>
      <c r="T667" s="164" t="s">
        <v>3377</v>
      </c>
      <c r="X667" s="271">
        <v>42088</v>
      </c>
    </row>
    <row r="668" spans="1:24">
      <c r="A668" s="174">
        <v>2</v>
      </c>
      <c r="B668" s="171" t="s">
        <v>5815</v>
      </c>
      <c r="C668" s="171" t="s">
        <v>6680</v>
      </c>
      <c r="D668" s="164">
        <v>13270452</v>
      </c>
      <c r="E668" s="224" t="s">
        <v>3319</v>
      </c>
      <c r="F668" s="164" t="s">
        <v>3331</v>
      </c>
      <c r="G668" s="164" t="s">
        <v>3332</v>
      </c>
      <c r="H668" s="17">
        <v>0</v>
      </c>
      <c r="I668" s="307">
        <v>58000</v>
      </c>
      <c r="N668" s="271">
        <v>42086</v>
      </c>
      <c r="O668" s="271">
        <v>42087</v>
      </c>
      <c r="R668" s="164" t="s">
        <v>7364</v>
      </c>
      <c r="S668" s="164" t="s">
        <v>7421</v>
      </c>
      <c r="T668" s="164" t="s">
        <v>3377</v>
      </c>
      <c r="X668" s="271">
        <v>42088</v>
      </c>
    </row>
    <row r="669" spans="1:24">
      <c r="A669" s="174">
        <v>2</v>
      </c>
      <c r="B669" s="171" t="s">
        <v>5816</v>
      </c>
      <c r="C669" s="171" t="s">
        <v>6681</v>
      </c>
      <c r="D669" s="164">
        <v>11873089</v>
      </c>
      <c r="E669" s="224">
        <v>5</v>
      </c>
      <c r="F669" s="164" t="s">
        <v>3331</v>
      </c>
      <c r="G669" s="164" t="s">
        <v>3332</v>
      </c>
      <c r="H669" s="17">
        <v>0</v>
      </c>
      <c r="I669" s="307">
        <v>36906</v>
      </c>
      <c r="N669" s="271">
        <v>42088</v>
      </c>
      <c r="O669" s="271">
        <v>42089</v>
      </c>
      <c r="R669" s="164" t="s">
        <v>7365</v>
      </c>
      <c r="S669" s="164">
        <v>7700</v>
      </c>
      <c r="T669" s="164" t="s">
        <v>3358</v>
      </c>
      <c r="X669" s="271">
        <v>42090</v>
      </c>
    </row>
    <row r="670" spans="1:24">
      <c r="A670" s="174">
        <v>2</v>
      </c>
      <c r="B670" s="171" t="s">
        <v>5648</v>
      </c>
      <c r="C670" s="171" t="s">
        <v>6682</v>
      </c>
      <c r="D670" s="164">
        <v>15424376</v>
      </c>
      <c r="E670" s="224">
        <v>3</v>
      </c>
      <c r="F670" s="164" t="s">
        <v>3331</v>
      </c>
      <c r="G670" s="164" t="s">
        <v>3337</v>
      </c>
      <c r="H670" s="17">
        <v>0</v>
      </c>
      <c r="I670" s="307">
        <v>58000</v>
      </c>
      <c r="N670" s="271">
        <v>42088</v>
      </c>
      <c r="O670" s="271">
        <v>42089</v>
      </c>
      <c r="R670" s="164" t="s">
        <v>7366</v>
      </c>
      <c r="S670" s="164">
        <v>1585</v>
      </c>
      <c r="T670" s="164" t="s">
        <v>3358</v>
      </c>
      <c r="X670" s="271">
        <v>42090</v>
      </c>
    </row>
    <row r="671" spans="1:24">
      <c r="A671" s="174">
        <v>2</v>
      </c>
      <c r="B671" s="171" t="s">
        <v>5817</v>
      </c>
      <c r="C671" s="171" t="s">
        <v>6454</v>
      </c>
      <c r="D671" s="164">
        <v>6376688</v>
      </c>
      <c r="E671" s="224">
        <v>7</v>
      </c>
      <c r="F671" s="164" t="s">
        <v>3331</v>
      </c>
      <c r="G671" s="164" t="s">
        <v>3337</v>
      </c>
      <c r="H671" s="17">
        <v>0</v>
      </c>
      <c r="I671" s="307">
        <v>58000</v>
      </c>
      <c r="N671" s="271">
        <v>42088</v>
      </c>
      <c r="O671" s="271">
        <v>42089</v>
      </c>
      <c r="R671" s="164" t="s">
        <v>7367</v>
      </c>
      <c r="S671" s="164">
        <v>1585</v>
      </c>
      <c r="T671" s="164" t="s">
        <v>7427</v>
      </c>
      <c r="X671" s="271">
        <v>42090</v>
      </c>
    </row>
    <row r="672" spans="1:24">
      <c r="A672" s="174">
        <v>2</v>
      </c>
      <c r="B672" s="171" t="s">
        <v>5818</v>
      </c>
      <c r="C672" s="171" t="s">
        <v>6683</v>
      </c>
      <c r="D672" s="164">
        <v>13028715</v>
      </c>
      <c r="E672" s="224">
        <v>8</v>
      </c>
      <c r="F672" s="164" t="s">
        <v>3331</v>
      </c>
      <c r="G672" s="164" t="s">
        <v>3337</v>
      </c>
      <c r="H672" s="17">
        <v>0</v>
      </c>
      <c r="I672" s="307">
        <v>58000</v>
      </c>
      <c r="N672" s="271">
        <v>42087</v>
      </c>
      <c r="O672" s="271">
        <v>42088</v>
      </c>
      <c r="R672" s="164" t="s">
        <v>7368</v>
      </c>
      <c r="S672" s="164">
        <v>1110</v>
      </c>
      <c r="T672" s="164" t="s">
        <v>3377</v>
      </c>
      <c r="X672" s="271">
        <v>42089</v>
      </c>
    </row>
    <row r="673" spans="1:24">
      <c r="A673" s="174">
        <v>2</v>
      </c>
      <c r="B673" s="171" t="s">
        <v>5819</v>
      </c>
      <c r="C673" s="171" t="s">
        <v>6684</v>
      </c>
      <c r="D673" s="164">
        <v>6022104</v>
      </c>
      <c r="E673" s="224">
        <v>9</v>
      </c>
      <c r="F673" s="164" t="s">
        <v>3331</v>
      </c>
      <c r="G673" s="164" t="s">
        <v>3337</v>
      </c>
      <c r="H673" s="17">
        <v>0</v>
      </c>
      <c r="I673" s="307">
        <v>58000</v>
      </c>
      <c r="N673" s="271">
        <v>42089</v>
      </c>
      <c r="O673" s="271">
        <v>42091</v>
      </c>
      <c r="R673" s="164" t="s">
        <v>7369</v>
      </c>
      <c r="S673" s="164">
        <v>3561</v>
      </c>
      <c r="T673" s="164" t="s">
        <v>3484</v>
      </c>
      <c r="X673" s="271">
        <v>42091</v>
      </c>
    </row>
    <row r="674" spans="1:24">
      <c r="A674" s="174">
        <v>2</v>
      </c>
      <c r="B674" s="171" t="s">
        <v>5820</v>
      </c>
      <c r="C674" s="171" t="s">
        <v>6685</v>
      </c>
      <c r="D674" s="164">
        <v>14445651</v>
      </c>
      <c r="E674" s="224">
        <v>3</v>
      </c>
      <c r="F674" s="164" t="s">
        <v>3331</v>
      </c>
      <c r="G674" s="164" t="s">
        <v>3337</v>
      </c>
      <c r="H674" s="17">
        <v>0</v>
      </c>
      <c r="I674" s="307">
        <v>58000</v>
      </c>
      <c r="N674" s="271">
        <v>42094</v>
      </c>
      <c r="O674" s="271">
        <v>42095</v>
      </c>
      <c r="R674" s="164" t="s">
        <v>7370</v>
      </c>
      <c r="S674" s="164">
        <v>5505</v>
      </c>
      <c r="T674" s="164" t="s">
        <v>3358</v>
      </c>
      <c r="X674" s="271">
        <v>42100</v>
      </c>
    </row>
    <row r="675" spans="1:24">
      <c r="A675" s="174">
        <v>2</v>
      </c>
      <c r="B675" s="171" t="s">
        <v>5821</v>
      </c>
      <c r="C675" s="171" t="s">
        <v>6686</v>
      </c>
      <c r="D675" s="164">
        <v>16091188</v>
      </c>
      <c r="E675" s="224">
        <v>3</v>
      </c>
      <c r="F675" s="164" t="s">
        <v>3331</v>
      </c>
      <c r="G675" s="164" t="s">
        <v>3337</v>
      </c>
      <c r="H675" s="17">
        <v>0</v>
      </c>
      <c r="I675" s="307">
        <v>58000</v>
      </c>
      <c r="N675" s="271">
        <v>42093</v>
      </c>
      <c r="O675" s="271">
        <v>42094</v>
      </c>
      <c r="R675" s="164" t="s">
        <v>7371</v>
      </c>
      <c r="S675" s="164">
        <v>185</v>
      </c>
      <c r="T675" s="164" t="s">
        <v>3561</v>
      </c>
      <c r="X675" s="271">
        <v>42095</v>
      </c>
    </row>
    <row r="676" spans="1:24">
      <c r="A676" s="174">
        <v>2</v>
      </c>
      <c r="B676" s="171" t="s">
        <v>5822</v>
      </c>
      <c r="C676" s="171" t="s">
        <v>6687</v>
      </c>
      <c r="D676" s="164">
        <v>16907899</v>
      </c>
      <c r="E676" s="224">
        <v>8</v>
      </c>
      <c r="F676" s="164" t="s">
        <v>3331</v>
      </c>
      <c r="G676" s="164" t="s">
        <v>3337</v>
      </c>
      <c r="H676" s="17">
        <v>0</v>
      </c>
      <c r="I676" s="307">
        <v>58000</v>
      </c>
      <c r="N676" s="271">
        <v>42095</v>
      </c>
      <c r="O676" s="271">
        <v>42097</v>
      </c>
      <c r="R676" s="164" t="s">
        <v>7372</v>
      </c>
      <c r="S676" s="164">
        <v>1008</v>
      </c>
      <c r="T676" s="164" t="s">
        <v>3334</v>
      </c>
      <c r="X676" s="271">
        <v>42098</v>
      </c>
    </row>
    <row r="677" spans="1:24">
      <c r="A677" s="174">
        <v>2</v>
      </c>
      <c r="B677" s="171" t="s">
        <v>5823</v>
      </c>
      <c r="C677" s="171" t="s">
        <v>6688</v>
      </c>
      <c r="D677" s="164">
        <v>10257144</v>
      </c>
      <c r="E677" s="224">
        <v>4</v>
      </c>
      <c r="F677" s="164" t="s">
        <v>3331</v>
      </c>
      <c r="G677" s="164" t="s">
        <v>3332</v>
      </c>
      <c r="H677" s="17">
        <v>0</v>
      </c>
      <c r="I677" s="307">
        <v>58000</v>
      </c>
      <c r="N677" s="271">
        <v>42096</v>
      </c>
      <c r="O677" s="271">
        <v>42097</v>
      </c>
      <c r="R677" s="164" t="s">
        <v>7196</v>
      </c>
      <c r="S677" s="164">
        <v>3267</v>
      </c>
      <c r="T677" s="164" t="s">
        <v>3576</v>
      </c>
      <c r="X677" s="271">
        <v>42098</v>
      </c>
    </row>
    <row r="678" spans="1:24">
      <c r="A678" s="174">
        <v>2</v>
      </c>
      <c r="B678" s="171" t="s">
        <v>5824</v>
      </c>
      <c r="C678" s="171" t="s">
        <v>6689</v>
      </c>
      <c r="D678" s="164">
        <v>12586843</v>
      </c>
      <c r="E678" s="224">
        <v>6</v>
      </c>
      <c r="F678" s="164" t="s">
        <v>3331</v>
      </c>
      <c r="G678" s="164" t="s">
        <v>3332</v>
      </c>
      <c r="H678" s="17">
        <v>0</v>
      </c>
      <c r="I678" s="307">
        <v>58000</v>
      </c>
      <c r="N678" s="271">
        <v>42101</v>
      </c>
      <c r="O678" s="271">
        <v>42102</v>
      </c>
      <c r="R678" s="164" t="s">
        <v>7373</v>
      </c>
      <c r="S678" s="164">
        <v>10280</v>
      </c>
      <c r="T678" s="164" t="s">
        <v>3533</v>
      </c>
      <c r="X678" s="271">
        <v>42103</v>
      </c>
    </row>
    <row r="679" spans="1:24">
      <c r="A679" s="174">
        <v>2</v>
      </c>
      <c r="B679" s="171" t="s">
        <v>5825</v>
      </c>
      <c r="C679" s="171" t="s">
        <v>6690</v>
      </c>
      <c r="D679" s="164">
        <v>15462567</v>
      </c>
      <c r="E679" s="224">
        <v>4</v>
      </c>
      <c r="F679" s="164" t="s">
        <v>3331</v>
      </c>
      <c r="G679" s="164" t="s">
        <v>3332</v>
      </c>
      <c r="H679" s="17">
        <v>0</v>
      </c>
      <c r="I679" s="307">
        <v>58000</v>
      </c>
      <c r="N679" s="271">
        <v>42101</v>
      </c>
      <c r="O679" s="271">
        <v>42101</v>
      </c>
      <c r="R679" s="164" t="s">
        <v>7374</v>
      </c>
      <c r="S679" s="164">
        <v>7993</v>
      </c>
      <c r="T679" s="164" t="s">
        <v>3348</v>
      </c>
      <c r="X679" s="271">
        <v>42103</v>
      </c>
    </row>
    <row r="680" spans="1:24">
      <c r="A680" s="174">
        <v>2</v>
      </c>
      <c r="B680" s="171" t="s">
        <v>5826</v>
      </c>
      <c r="C680" s="171" t="s">
        <v>6691</v>
      </c>
      <c r="D680" s="164">
        <v>14444753</v>
      </c>
      <c r="E680" s="224">
        <v>0</v>
      </c>
      <c r="F680" s="164" t="s">
        <v>3331</v>
      </c>
      <c r="G680" s="164" t="s">
        <v>3337</v>
      </c>
      <c r="H680" s="17">
        <v>0</v>
      </c>
      <c r="I680" s="307">
        <v>58000</v>
      </c>
      <c r="N680" s="271">
        <v>42104</v>
      </c>
      <c r="O680" s="271">
        <v>42106</v>
      </c>
      <c r="R680" s="164" t="s">
        <v>7375</v>
      </c>
      <c r="S680" s="164">
        <v>599</v>
      </c>
      <c r="T680" s="164" t="s">
        <v>3334</v>
      </c>
      <c r="X680" s="271">
        <v>42107</v>
      </c>
    </row>
    <row r="681" spans="1:24">
      <c r="A681" s="174">
        <v>2</v>
      </c>
      <c r="B681" s="171" t="s">
        <v>5827</v>
      </c>
      <c r="C681" s="171" t="s">
        <v>6692</v>
      </c>
      <c r="D681" s="164">
        <v>16194279</v>
      </c>
      <c r="E681" s="224">
        <v>1</v>
      </c>
      <c r="F681" s="164" t="s">
        <v>3331</v>
      </c>
      <c r="G681" s="164" t="s">
        <v>3337</v>
      </c>
      <c r="H681" s="17">
        <v>0</v>
      </c>
      <c r="I681" s="307">
        <v>58000</v>
      </c>
      <c r="N681" s="271">
        <v>42104</v>
      </c>
      <c r="O681" s="271">
        <v>42106</v>
      </c>
      <c r="R681" s="164" t="s">
        <v>7376</v>
      </c>
      <c r="S681" s="164">
        <v>1630</v>
      </c>
      <c r="T681" s="164" t="s">
        <v>3334</v>
      </c>
      <c r="X681" s="271">
        <v>42107</v>
      </c>
    </row>
    <row r="682" spans="1:24">
      <c r="A682" s="174">
        <v>2</v>
      </c>
      <c r="B682" s="171" t="s">
        <v>5828</v>
      </c>
      <c r="C682" s="171" t="s">
        <v>6693</v>
      </c>
      <c r="D682" s="164">
        <v>12429196</v>
      </c>
      <c r="E682" s="224">
        <v>8</v>
      </c>
      <c r="F682" s="164" t="s">
        <v>3331</v>
      </c>
      <c r="G682" s="164" t="s">
        <v>3337</v>
      </c>
      <c r="H682" s="17">
        <v>0</v>
      </c>
      <c r="I682" s="307">
        <v>58000</v>
      </c>
      <c r="N682" s="271">
        <v>42104</v>
      </c>
      <c r="O682" s="271">
        <v>42106</v>
      </c>
      <c r="R682" s="164" t="s">
        <v>7377</v>
      </c>
      <c r="S682" s="164">
        <v>10450</v>
      </c>
      <c r="T682" s="164" t="s">
        <v>3728</v>
      </c>
      <c r="X682" s="271">
        <v>42107</v>
      </c>
    </row>
    <row r="683" spans="1:24">
      <c r="A683" s="174">
        <v>2</v>
      </c>
      <c r="B683" s="171" t="s">
        <v>5830</v>
      </c>
      <c r="C683" s="171" t="s">
        <v>6694</v>
      </c>
      <c r="D683" s="164">
        <v>11849513</v>
      </c>
      <c r="E683" s="224">
        <v>6</v>
      </c>
      <c r="F683" s="164" t="s">
        <v>3331</v>
      </c>
      <c r="G683" s="164" t="s">
        <v>3337</v>
      </c>
      <c r="H683" s="17">
        <v>0</v>
      </c>
      <c r="I683" s="307">
        <v>58000</v>
      </c>
      <c r="N683" s="271">
        <v>42107</v>
      </c>
      <c r="O683" s="271">
        <v>42108</v>
      </c>
      <c r="R683" s="164" t="s">
        <v>7378</v>
      </c>
      <c r="S683" s="164">
        <v>527</v>
      </c>
      <c r="T683" s="164" t="s">
        <v>3334</v>
      </c>
      <c r="X683" s="271">
        <v>42109</v>
      </c>
    </row>
    <row r="684" spans="1:24">
      <c r="A684" s="174">
        <v>2</v>
      </c>
      <c r="B684" s="171" t="s">
        <v>5831</v>
      </c>
      <c r="C684" s="171" t="s">
        <v>6695</v>
      </c>
      <c r="D684" s="164">
        <v>12870939</v>
      </c>
      <c r="E684" s="224">
        <v>8</v>
      </c>
      <c r="F684" s="164" t="s">
        <v>3331</v>
      </c>
      <c r="G684" s="164" t="s">
        <v>3337</v>
      </c>
      <c r="H684" s="17">
        <v>0</v>
      </c>
      <c r="I684" s="307">
        <v>58000</v>
      </c>
      <c r="N684" s="271">
        <v>42107</v>
      </c>
      <c r="O684" s="271">
        <v>42108</v>
      </c>
      <c r="R684" s="164" t="s">
        <v>7379</v>
      </c>
      <c r="S684" s="164">
        <v>333</v>
      </c>
      <c r="T684" s="164" t="s">
        <v>3377</v>
      </c>
      <c r="X684" s="271">
        <v>42109</v>
      </c>
    </row>
    <row r="685" spans="1:24">
      <c r="A685" s="174">
        <v>2</v>
      </c>
      <c r="B685" s="171" t="s">
        <v>5832</v>
      </c>
      <c r="C685" s="171" t="s">
        <v>6696</v>
      </c>
      <c r="D685" s="164">
        <v>15901515</v>
      </c>
      <c r="E685" s="224">
        <v>7</v>
      </c>
      <c r="F685" s="164" t="s">
        <v>3331</v>
      </c>
      <c r="G685" s="164" t="s">
        <v>3337</v>
      </c>
      <c r="H685" s="17">
        <v>0</v>
      </c>
      <c r="I685" s="307">
        <v>58000</v>
      </c>
      <c r="N685" s="271">
        <v>42107</v>
      </c>
      <c r="O685" s="271">
        <v>42108</v>
      </c>
      <c r="R685" s="164" t="s">
        <v>7380</v>
      </c>
      <c r="S685" s="164">
        <v>620</v>
      </c>
      <c r="T685" s="164" t="s">
        <v>3334</v>
      </c>
      <c r="X685" s="271">
        <v>42110</v>
      </c>
    </row>
    <row r="686" spans="1:24">
      <c r="A686" s="174">
        <v>2</v>
      </c>
      <c r="B686" s="171" t="s">
        <v>5833</v>
      </c>
      <c r="C686" s="171" t="s">
        <v>6275</v>
      </c>
      <c r="D686" s="164">
        <v>14102118</v>
      </c>
      <c r="E686" s="224">
        <v>4</v>
      </c>
      <c r="F686" s="164" t="s">
        <v>3331</v>
      </c>
      <c r="G686" s="164" t="s">
        <v>3381</v>
      </c>
      <c r="H686" s="17">
        <v>0</v>
      </c>
      <c r="I686" s="307">
        <v>130000</v>
      </c>
      <c r="N686" s="271">
        <v>42107</v>
      </c>
      <c r="O686" s="271">
        <v>42109</v>
      </c>
      <c r="R686" s="164" t="s">
        <v>7381</v>
      </c>
      <c r="S686" s="164"/>
      <c r="T686" s="164" t="s">
        <v>3839</v>
      </c>
      <c r="X686" s="271">
        <v>42114</v>
      </c>
    </row>
    <row r="687" spans="1:24">
      <c r="A687" s="174">
        <v>2</v>
      </c>
      <c r="B687" s="171" t="s">
        <v>5834</v>
      </c>
      <c r="C687" s="171" t="s">
        <v>6697</v>
      </c>
      <c r="D687" s="164">
        <v>12682468</v>
      </c>
      <c r="E687" s="224">
        <v>8</v>
      </c>
      <c r="F687" s="164" t="s">
        <v>3331</v>
      </c>
      <c r="G687" s="164" t="s">
        <v>3332</v>
      </c>
      <c r="H687" s="17">
        <v>0</v>
      </c>
      <c r="I687" s="307">
        <v>35000</v>
      </c>
      <c r="N687" s="271">
        <v>42102</v>
      </c>
      <c r="O687" s="271">
        <v>42103</v>
      </c>
      <c r="R687" s="164" t="s">
        <v>7382</v>
      </c>
      <c r="S687" s="164">
        <v>1050</v>
      </c>
      <c r="T687" s="164" t="s">
        <v>3636</v>
      </c>
      <c r="X687" s="271">
        <v>42104</v>
      </c>
    </row>
    <row r="688" spans="1:24">
      <c r="A688" s="174">
        <v>2</v>
      </c>
      <c r="B688" s="171" t="s">
        <v>5834</v>
      </c>
      <c r="C688" s="171" t="s">
        <v>6698</v>
      </c>
      <c r="D688" s="164">
        <v>9356628</v>
      </c>
      <c r="E688" s="224">
        <v>9</v>
      </c>
      <c r="F688" s="164" t="s">
        <v>3331</v>
      </c>
      <c r="G688" s="164" t="s">
        <v>3337</v>
      </c>
      <c r="H688" s="17">
        <v>0</v>
      </c>
      <c r="I688" s="307">
        <v>162752</v>
      </c>
      <c r="N688" s="271">
        <v>42110</v>
      </c>
      <c r="O688" s="271">
        <v>42111</v>
      </c>
      <c r="R688" s="164" t="s">
        <v>7383</v>
      </c>
      <c r="S688" s="164">
        <v>2093</v>
      </c>
      <c r="T688" s="164" t="s">
        <v>3484</v>
      </c>
      <c r="X688" s="271">
        <v>42114</v>
      </c>
    </row>
    <row r="689" spans="1:24">
      <c r="A689" s="174">
        <v>2</v>
      </c>
      <c r="B689" s="171" t="s">
        <v>5835</v>
      </c>
      <c r="C689" s="171" t="s">
        <v>6699</v>
      </c>
      <c r="D689" s="164">
        <v>6277331</v>
      </c>
      <c r="E689" s="224">
        <v>6</v>
      </c>
      <c r="F689" s="164" t="s">
        <v>3331</v>
      </c>
      <c r="G689" s="164" t="s">
        <v>3332</v>
      </c>
      <c r="H689" s="17">
        <v>0</v>
      </c>
      <c r="I689" s="307">
        <v>405389</v>
      </c>
      <c r="N689" s="271">
        <v>42110</v>
      </c>
      <c r="O689" s="271">
        <v>42111</v>
      </c>
      <c r="R689" s="164" t="s">
        <v>7384</v>
      </c>
      <c r="S689" s="164"/>
      <c r="T689" s="164" t="s">
        <v>3334</v>
      </c>
      <c r="X689" s="271">
        <v>42112</v>
      </c>
    </row>
    <row r="690" spans="1:24">
      <c r="A690" s="174">
        <v>2</v>
      </c>
      <c r="B690" s="171" t="s">
        <v>5836</v>
      </c>
      <c r="C690" s="171" t="s">
        <v>6700</v>
      </c>
      <c r="D690" s="170">
        <v>13213098</v>
      </c>
      <c r="E690" s="230">
        <v>1</v>
      </c>
      <c r="F690" s="164" t="s">
        <v>3331</v>
      </c>
      <c r="G690" s="164" t="s">
        <v>3337</v>
      </c>
      <c r="H690" s="17">
        <v>0</v>
      </c>
      <c r="I690" s="307">
        <v>58000</v>
      </c>
      <c r="N690" s="271">
        <v>42110</v>
      </c>
      <c r="O690" s="271">
        <v>42111</v>
      </c>
      <c r="R690" s="164" t="s">
        <v>7385</v>
      </c>
      <c r="S690" s="164">
        <v>255</v>
      </c>
      <c r="T690" s="164" t="s">
        <v>3358</v>
      </c>
      <c r="X690" s="271">
        <v>42114</v>
      </c>
    </row>
    <row r="691" spans="1:24">
      <c r="A691" s="174">
        <v>2</v>
      </c>
      <c r="B691" s="171" t="s">
        <v>5837</v>
      </c>
      <c r="C691" s="171" t="s">
        <v>6482</v>
      </c>
      <c r="D691" s="164">
        <v>9074088</v>
      </c>
      <c r="E691" s="224">
        <v>1</v>
      </c>
      <c r="F691" s="164" t="s">
        <v>3331</v>
      </c>
      <c r="G691" s="164" t="s">
        <v>3332</v>
      </c>
      <c r="H691" s="17">
        <v>0</v>
      </c>
      <c r="I691" s="307">
        <v>58000</v>
      </c>
      <c r="N691" s="271">
        <v>42115</v>
      </c>
      <c r="O691" s="271">
        <v>42116</v>
      </c>
      <c r="R691" s="164" t="s">
        <v>7162</v>
      </c>
      <c r="S691" s="164">
        <v>6902</v>
      </c>
      <c r="T691" s="164" t="s">
        <v>3340</v>
      </c>
      <c r="X691" s="271">
        <v>42117</v>
      </c>
    </row>
    <row r="692" spans="1:24">
      <c r="A692" s="174">
        <v>2</v>
      </c>
      <c r="B692" s="171" t="s">
        <v>5838</v>
      </c>
      <c r="C692" s="171" t="s">
        <v>6701</v>
      </c>
      <c r="D692" s="164">
        <v>1563651</v>
      </c>
      <c r="E692" s="230">
        <v>3</v>
      </c>
      <c r="F692" s="164" t="s">
        <v>3331</v>
      </c>
      <c r="G692" s="164" t="s">
        <v>3332</v>
      </c>
      <c r="H692" s="17">
        <v>0</v>
      </c>
      <c r="I692" s="307">
        <v>58000</v>
      </c>
      <c r="N692" s="271">
        <v>42122</v>
      </c>
      <c r="O692" s="271">
        <v>42123</v>
      </c>
      <c r="R692" s="164" t="s">
        <v>5026</v>
      </c>
      <c r="S692" s="164">
        <v>1996</v>
      </c>
      <c r="T692" s="164" t="s">
        <v>3390</v>
      </c>
      <c r="X692" s="271">
        <v>42128</v>
      </c>
    </row>
    <row r="693" spans="1:24">
      <c r="A693" s="174">
        <v>2</v>
      </c>
      <c r="B693" s="171" t="s">
        <v>5839</v>
      </c>
      <c r="C693" s="171" t="s">
        <v>6702</v>
      </c>
      <c r="D693" s="164">
        <v>13261493</v>
      </c>
      <c r="E693" s="224">
        <v>8</v>
      </c>
      <c r="F693" s="164" t="s">
        <v>3331</v>
      </c>
      <c r="G693" s="164" t="s">
        <v>3332</v>
      </c>
      <c r="H693" s="17">
        <v>0</v>
      </c>
      <c r="I693" s="307">
        <v>58000</v>
      </c>
      <c r="N693" s="271">
        <v>42117</v>
      </c>
      <c r="O693" s="271">
        <v>42118</v>
      </c>
      <c r="R693" s="164" t="s">
        <v>7386</v>
      </c>
      <c r="S693" s="164">
        <v>5641</v>
      </c>
      <c r="T693" s="164" t="s">
        <v>3721</v>
      </c>
      <c r="X693" s="271">
        <v>42118</v>
      </c>
    </row>
    <row r="694" spans="1:24">
      <c r="A694" s="174">
        <v>2</v>
      </c>
      <c r="B694" s="171" t="s">
        <v>5840</v>
      </c>
      <c r="C694" s="171" t="s">
        <v>6703</v>
      </c>
      <c r="D694" s="164">
        <v>8728008</v>
      </c>
      <c r="E694" s="230" t="s">
        <v>3319</v>
      </c>
      <c r="F694" s="164" t="s">
        <v>3331</v>
      </c>
      <c r="G694" s="164" t="s">
        <v>3337</v>
      </c>
      <c r="H694" s="17">
        <v>0</v>
      </c>
      <c r="I694" s="307">
        <v>58000</v>
      </c>
      <c r="N694" s="271">
        <v>42117</v>
      </c>
      <c r="O694" s="271">
        <v>42118</v>
      </c>
      <c r="R694" s="164" t="s">
        <v>7387</v>
      </c>
      <c r="S694" s="164">
        <v>1856</v>
      </c>
      <c r="T694" s="164" t="s">
        <v>3334</v>
      </c>
      <c r="X694" s="271">
        <v>42119</v>
      </c>
    </row>
    <row r="695" spans="1:24">
      <c r="A695" s="174">
        <v>2</v>
      </c>
      <c r="B695" s="171" t="s">
        <v>5841</v>
      </c>
      <c r="C695" s="171" t="s">
        <v>6704</v>
      </c>
      <c r="D695" s="164">
        <v>17268071</v>
      </c>
      <c r="E695" s="224">
        <v>2</v>
      </c>
      <c r="F695" s="164" t="s">
        <v>3331</v>
      </c>
      <c r="G695" s="164" t="s">
        <v>3337</v>
      </c>
      <c r="H695" s="17">
        <v>0</v>
      </c>
      <c r="I695" s="307">
        <v>58000</v>
      </c>
      <c r="N695" s="271">
        <v>42122</v>
      </c>
      <c r="O695" s="271">
        <v>42123</v>
      </c>
      <c r="R695" s="164" t="s">
        <v>7388</v>
      </c>
      <c r="S695" s="164">
        <v>752</v>
      </c>
      <c r="T695" s="164" t="s">
        <v>3358</v>
      </c>
      <c r="X695" s="271">
        <v>42124</v>
      </c>
    </row>
    <row r="696" spans="1:24">
      <c r="A696" s="174">
        <v>2</v>
      </c>
      <c r="B696" s="171" t="s">
        <v>5842</v>
      </c>
      <c r="C696" s="171" t="s">
        <v>6705</v>
      </c>
      <c r="D696" s="164">
        <v>23039863</v>
      </c>
      <c r="E696" s="224">
        <v>1</v>
      </c>
      <c r="F696" s="164" t="s">
        <v>3331</v>
      </c>
      <c r="G696" s="164" t="s">
        <v>3337</v>
      </c>
      <c r="H696" s="17">
        <v>0</v>
      </c>
      <c r="I696" s="307">
        <v>58000</v>
      </c>
      <c r="N696" s="271">
        <v>42128</v>
      </c>
      <c r="O696" s="271">
        <v>42129</v>
      </c>
      <c r="R696" s="164" t="s">
        <v>7389</v>
      </c>
      <c r="S696" s="164" t="s">
        <v>7422</v>
      </c>
      <c r="T696" s="164" t="s">
        <v>3863</v>
      </c>
      <c r="X696" s="271">
        <v>42130</v>
      </c>
    </row>
    <row r="697" spans="1:24">
      <c r="A697" s="174">
        <v>2</v>
      </c>
      <c r="B697" s="171" t="s">
        <v>5843</v>
      </c>
      <c r="C697" s="171" t="s">
        <v>6706</v>
      </c>
      <c r="D697" s="164">
        <v>13900453</v>
      </c>
      <c r="E697" s="224">
        <v>1</v>
      </c>
      <c r="F697" s="164" t="s">
        <v>3331</v>
      </c>
      <c r="G697" s="164" t="s">
        <v>3332</v>
      </c>
      <c r="H697" s="17">
        <v>0</v>
      </c>
      <c r="I697" s="307">
        <v>58000</v>
      </c>
      <c r="N697" s="271">
        <v>42128</v>
      </c>
      <c r="O697" s="271">
        <v>42129</v>
      </c>
      <c r="R697" s="164" t="s">
        <v>7390</v>
      </c>
      <c r="S697" s="164" t="s">
        <v>3674</v>
      </c>
      <c r="T697" s="164" t="s">
        <v>3605</v>
      </c>
      <c r="X697" s="271">
        <v>42130</v>
      </c>
    </row>
    <row r="698" spans="1:24">
      <c r="A698" s="174">
        <v>2</v>
      </c>
      <c r="B698" s="171" t="s">
        <v>5844</v>
      </c>
      <c r="C698" s="171" t="s">
        <v>6707</v>
      </c>
      <c r="D698" s="164">
        <v>10854484</v>
      </c>
      <c r="E698" s="224">
        <v>8</v>
      </c>
      <c r="F698" s="164" t="s">
        <v>3331</v>
      </c>
      <c r="G698" s="164" t="s">
        <v>3332</v>
      </c>
      <c r="H698" s="17">
        <v>0</v>
      </c>
      <c r="I698" s="307">
        <v>58000</v>
      </c>
      <c r="N698" s="271">
        <v>42128</v>
      </c>
      <c r="O698" s="271">
        <v>42129</v>
      </c>
      <c r="R698" s="164" t="s">
        <v>7391</v>
      </c>
      <c r="S698" s="164">
        <v>92</v>
      </c>
      <c r="T698" s="164" t="s">
        <v>3497</v>
      </c>
      <c r="X698" s="271">
        <v>42131</v>
      </c>
    </row>
    <row r="699" spans="1:24">
      <c r="A699" s="174">
        <v>2</v>
      </c>
      <c r="B699" s="171" t="s">
        <v>5845</v>
      </c>
      <c r="C699" s="171" t="s">
        <v>6708</v>
      </c>
      <c r="D699" s="164">
        <v>14591460</v>
      </c>
      <c r="E699" s="224">
        <v>4</v>
      </c>
      <c r="F699" s="164" t="s">
        <v>3331</v>
      </c>
      <c r="G699" s="164" t="s">
        <v>3332</v>
      </c>
      <c r="H699" s="17">
        <v>0</v>
      </c>
      <c r="I699" s="307">
        <v>58000</v>
      </c>
      <c r="N699" s="271">
        <v>42128</v>
      </c>
      <c r="O699" s="271">
        <v>42129</v>
      </c>
      <c r="R699" s="164" t="s">
        <v>7392</v>
      </c>
      <c r="S699" s="164" t="s">
        <v>7423</v>
      </c>
      <c r="T699" s="164" t="s">
        <v>3497</v>
      </c>
      <c r="X699" s="271">
        <v>42130</v>
      </c>
    </row>
    <row r="700" spans="1:24">
      <c r="A700" s="174">
        <v>2</v>
      </c>
      <c r="B700" s="171" t="s">
        <v>5846</v>
      </c>
      <c r="C700" s="171" t="s">
        <v>6709</v>
      </c>
      <c r="D700" s="164">
        <v>13826795</v>
      </c>
      <c r="E700" s="224">
        <v>4</v>
      </c>
      <c r="F700" s="164" t="s">
        <v>3331</v>
      </c>
      <c r="G700" s="164" t="s">
        <v>3332</v>
      </c>
      <c r="H700" s="17">
        <v>0</v>
      </c>
      <c r="I700" s="307">
        <v>58000</v>
      </c>
      <c r="N700" s="271">
        <v>42130</v>
      </c>
      <c r="O700" s="271">
        <v>42131</v>
      </c>
      <c r="R700" s="164" t="s">
        <v>7393</v>
      </c>
      <c r="S700" s="164">
        <v>8684</v>
      </c>
      <c r="T700" s="164" t="s">
        <v>3358</v>
      </c>
      <c r="X700" s="271">
        <v>42135</v>
      </c>
    </row>
    <row r="701" spans="1:24">
      <c r="A701" s="174">
        <v>2</v>
      </c>
      <c r="B701" s="171" t="s">
        <v>5847</v>
      </c>
      <c r="C701" s="171" t="s">
        <v>6710</v>
      </c>
      <c r="D701" s="164">
        <v>8081933</v>
      </c>
      <c r="E701" s="224">
        <v>1</v>
      </c>
      <c r="F701" s="164" t="s">
        <v>3331</v>
      </c>
      <c r="G701" s="164" t="s">
        <v>3337</v>
      </c>
      <c r="H701" s="17">
        <v>0</v>
      </c>
      <c r="I701" s="307">
        <v>58000</v>
      </c>
      <c r="N701" s="271">
        <v>42130</v>
      </c>
      <c r="O701" s="271">
        <v>42132</v>
      </c>
      <c r="R701" s="164" t="s">
        <v>7069</v>
      </c>
      <c r="S701" s="164">
        <v>2099</v>
      </c>
      <c r="T701" s="164" t="s">
        <v>3484</v>
      </c>
      <c r="X701" s="271">
        <v>42135</v>
      </c>
    </row>
    <row r="702" spans="1:24">
      <c r="A702" s="174">
        <v>2</v>
      </c>
      <c r="B702" s="171" t="s">
        <v>5848</v>
      </c>
      <c r="C702" s="171" t="s">
        <v>6454</v>
      </c>
      <c r="D702" s="164">
        <v>6376688</v>
      </c>
      <c r="E702" s="224">
        <v>7</v>
      </c>
      <c r="F702" s="164" t="s">
        <v>3331</v>
      </c>
      <c r="G702" s="164" t="s">
        <v>3332</v>
      </c>
      <c r="H702" s="17">
        <v>0</v>
      </c>
      <c r="I702" s="307">
        <v>58000</v>
      </c>
      <c r="N702" s="271">
        <v>42132</v>
      </c>
      <c r="O702" s="271">
        <v>42135</v>
      </c>
      <c r="R702" s="164" t="s">
        <v>7133</v>
      </c>
      <c r="S702" s="164">
        <v>1974</v>
      </c>
      <c r="T702" s="164" t="s">
        <v>3358</v>
      </c>
      <c r="X702" s="271">
        <v>42136</v>
      </c>
    </row>
    <row r="703" spans="1:24">
      <c r="A703" s="174">
        <v>2</v>
      </c>
      <c r="B703" s="171" t="s">
        <v>5849</v>
      </c>
      <c r="C703" s="171" t="s">
        <v>6454</v>
      </c>
      <c r="D703" s="164">
        <v>6376688</v>
      </c>
      <c r="E703" s="224">
        <v>7</v>
      </c>
      <c r="F703" s="164" t="s">
        <v>3331</v>
      </c>
      <c r="G703" s="164" t="s">
        <v>3332</v>
      </c>
      <c r="H703" s="17">
        <v>0</v>
      </c>
      <c r="I703" s="307">
        <v>80000</v>
      </c>
      <c r="N703" s="271">
        <v>42132</v>
      </c>
      <c r="O703" s="271">
        <v>42135</v>
      </c>
      <c r="R703" s="164" t="s">
        <v>7133</v>
      </c>
      <c r="S703" s="164">
        <v>1968</v>
      </c>
      <c r="T703" s="164" t="s">
        <v>3358</v>
      </c>
      <c r="X703" s="271">
        <v>42136</v>
      </c>
    </row>
    <row r="704" spans="1:24">
      <c r="A704" s="174">
        <v>2</v>
      </c>
      <c r="B704" s="171" t="s">
        <v>5850</v>
      </c>
      <c r="C704" s="171" t="s">
        <v>6711</v>
      </c>
      <c r="D704" s="164">
        <v>8459081</v>
      </c>
      <c r="E704" s="224">
        <v>9</v>
      </c>
      <c r="F704" s="164" t="s">
        <v>3331</v>
      </c>
      <c r="G704" s="164" t="s">
        <v>3332</v>
      </c>
      <c r="H704" s="17">
        <v>0</v>
      </c>
      <c r="I704" s="307">
        <v>58000</v>
      </c>
      <c r="N704" s="271">
        <v>42137</v>
      </c>
      <c r="O704" s="271">
        <v>42138</v>
      </c>
      <c r="R704" s="164" t="s">
        <v>7394</v>
      </c>
      <c r="S704" s="164">
        <v>916</v>
      </c>
      <c r="T704" s="164" t="s">
        <v>3348</v>
      </c>
      <c r="X704" s="271">
        <v>42139</v>
      </c>
    </row>
    <row r="705" spans="1:24">
      <c r="A705" s="174">
        <v>2</v>
      </c>
      <c r="B705" s="171" t="s">
        <v>5851</v>
      </c>
      <c r="C705" s="171" t="s">
        <v>6712</v>
      </c>
      <c r="D705" s="164">
        <v>11093919</v>
      </c>
      <c r="E705" s="224">
        <v>1</v>
      </c>
      <c r="F705" s="164" t="s">
        <v>3331</v>
      </c>
      <c r="G705" s="164" t="s">
        <v>3337</v>
      </c>
      <c r="H705" s="17">
        <v>0</v>
      </c>
      <c r="I705" s="307">
        <v>37242</v>
      </c>
      <c r="N705" s="271">
        <v>42137</v>
      </c>
      <c r="O705" s="271">
        <v>42139</v>
      </c>
      <c r="R705" s="164" t="s">
        <v>7395</v>
      </c>
      <c r="S705" s="164">
        <v>1068</v>
      </c>
      <c r="T705" s="164" t="s">
        <v>3334</v>
      </c>
      <c r="X705" s="271">
        <v>42142</v>
      </c>
    </row>
    <row r="706" spans="1:24">
      <c r="A706" s="174">
        <v>2</v>
      </c>
      <c r="B706" s="171" t="s">
        <v>5852</v>
      </c>
      <c r="C706" s="171" t="s">
        <v>6713</v>
      </c>
      <c r="D706" s="164">
        <v>10036884</v>
      </c>
      <c r="E706" s="224">
        <v>6</v>
      </c>
      <c r="F706" s="164" t="s">
        <v>3331</v>
      </c>
      <c r="G706" s="164" t="s">
        <v>3337</v>
      </c>
      <c r="H706" s="17">
        <v>0</v>
      </c>
      <c r="I706" s="307">
        <v>58000</v>
      </c>
      <c r="N706" s="271">
        <v>42139</v>
      </c>
      <c r="O706" s="271">
        <v>42140</v>
      </c>
      <c r="R706" s="164" t="s">
        <v>7396</v>
      </c>
      <c r="S706" s="164">
        <v>882</v>
      </c>
      <c r="T706" s="164" t="s">
        <v>3484</v>
      </c>
      <c r="X706" s="271">
        <v>42142</v>
      </c>
    </row>
    <row r="707" spans="1:24">
      <c r="A707" s="174">
        <v>2</v>
      </c>
      <c r="B707" s="171" t="s">
        <v>5853</v>
      </c>
      <c r="C707" s="171" t="s">
        <v>6714</v>
      </c>
      <c r="D707" s="164">
        <v>5192648</v>
      </c>
      <c r="E707" s="224" t="s">
        <v>3319</v>
      </c>
      <c r="F707" s="164" t="s">
        <v>3331</v>
      </c>
      <c r="G707" s="164" t="s">
        <v>3332</v>
      </c>
      <c r="H707" s="17">
        <v>0</v>
      </c>
      <c r="I707" s="307">
        <v>58000</v>
      </c>
      <c r="N707" s="271">
        <v>42139</v>
      </c>
      <c r="O707" s="271">
        <v>42140</v>
      </c>
      <c r="R707" s="164" t="s">
        <v>7397</v>
      </c>
      <c r="S707" s="164">
        <v>1760</v>
      </c>
      <c r="T707" s="164" t="s">
        <v>3461</v>
      </c>
      <c r="X707" s="271">
        <v>42142</v>
      </c>
    </row>
    <row r="708" spans="1:24">
      <c r="A708" s="174">
        <v>2</v>
      </c>
      <c r="B708" s="172" t="s">
        <v>5854</v>
      </c>
      <c r="C708" s="172" t="s">
        <v>6715</v>
      </c>
      <c r="D708" s="170">
        <v>9705918</v>
      </c>
      <c r="E708" s="230">
        <v>7</v>
      </c>
      <c r="F708" s="170" t="s">
        <v>3331</v>
      </c>
      <c r="G708" s="170" t="s">
        <v>3614</v>
      </c>
      <c r="H708" s="17">
        <v>0</v>
      </c>
      <c r="I708" s="17">
        <v>0</v>
      </c>
      <c r="N708" s="277">
        <v>42139</v>
      </c>
      <c r="O708" s="170"/>
      <c r="R708" s="170" t="s">
        <v>7398</v>
      </c>
      <c r="S708" s="170">
        <v>555</v>
      </c>
      <c r="T708" s="170" t="s">
        <v>3484</v>
      </c>
      <c r="X708" s="170"/>
    </row>
    <row r="709" spans="1:24">
      <c r="A709" s="174">
        <v>2</v>
      </c>
      <c r="B709" s="172" t="s">
        <v>5855</v>
      </c>
      <c r="C709" s="172" t="s">
        <v>6716</v>
      </c>
      <c r="D709" s="170">
        <v>11650970</v>
      </c>
      <c r="E709" s="230">
        <v>9</v>
      </c>
      <c r="F709" s="170" t="s">
        <v>3331</v>
      </c>
      <c r="G709" s="170" t="s">
        <v>3337</v>
      </c>
      <c r="H709" s="17">
        <v>0</v>
      </c>
      <c r="I709" s="17">
        <v>0</v>
      </c>
      <c r="N709" s="277">
        <v>42146</v>
      </c>
      <c r="O709" s="170"/>
      <c r="R709" s="170" t="s">
        <v>7399</v>
      </c>
      <c r="S709" s="170">
        <v>3121</v>
      </c>
      <c r="T709" s="170" t="s">
        <v>3576</v>
      </c>
      <c r="X709" s="170"/>
    </row>
    <row r="710" spans="1:24">
      <c r="A710" s="174">
        <v>2</v>
      </c>
      <c r="B710" s="171" t="s">
        <v>5856</v>
      </c>
      <c r="C710" s="171" t="s">
        <v>6717</v>
      </c>
      <c r="D710" s="164">
        <v>15384380</v>
      </c>
      <c r="E710" s="224">
        <v>5</v>
      </c>
      <c r="F710" s="164" t="s">
        <v>3331</v>
      </c>
      <c r="G710" s="164" t="s">
        <v>3337</v>
      </c>
      <c r="H710" s="17">
        <v>0</v>
      </c>
      <c r="I710" s="307">
        <v>58000</v>
      </c>
      <c r="N710" s="271">
        <v>42146</v>
      </c>
      <c r="O710" s="271">
        <v>42149</v>
      </c>
      <c r="R710" s="164" t="s">
        <v>7400</v>
      </c>
      <c r="S710" s="164">
        <v>835</v>
      </c>
      <c r="T710" s="164" t="s">
        <v>3377</v>
      </c>
      <c r="X710" s="271">
        <v>42150</v>
      </c>
    </row>
    <row r="711" spans="1:24">
      <c r="A711" s="174">
        <v>2</v>
      </c>
      <c r="B711" s="171" t="s">
        <v>5857</v>
      </c>
      <c r="C711" s="171" t="s">
        <v>6718</v>
      </c>
      <c r="D711" s="164">
        <v>24133714</v>
      </c>
      <c r="E711" s="224">
        <v>6</v>
      </c>
      <c r="F711" s="164" t="s">
        <v>3331</v>
      </c>
      <c r="G711" s="164" t="s">
        <v>3337</v>
      </c>
      <c r="H711" s="17">
        <v>0</v>
      </c>
      <c r="I711" s="307">
        <v>58000</v>
      </c>
      <c r="N711" s="271">
        <v>42146</v>
      </c>
      <c r="O711" s="271">
        <v>42149</v>
      </c>
      <c r="R711" s="164" t="s">
        <v>7401</v>
      </c>
      <c r="S711" s="164">
        <v>90</v>
      </c>
      <c r="T711" s="164" t="s">
        <v>3377</v>
      </c>
      <c r="X711" s="271">
        <v>42150</v>
      </c>
    </row>
    <row r="712" spans="1:24">
      <c r="A712" s="174">
        <v>2</v>
      </c>
      <c r="B712" s="171" t="s">
        <v>5858</v>
      </c>
      <c r="C712" s="171" t="s">
        <v>6719</v>
      </c>
      <c r="D712" s="164">
        <v>63080439</v>
      </c>
      <c r="E712" s="230">
        <v>6</v>
      </c>
      <c r="F712" s="164" t="s">
        <v>3331</v>
      </c>
      <c r="G712" s="164" t="s">
        <v>3337</v>
      </c>
      <c r="H712" s="17">
        <v>0</v>
      </c>
      <c r="I712" s="307">
        <v>58000</v>
      </c>
      <c r="N712" s="271">
        <v>42150</v>
      </c>
      <c r="O712" s="271">
        <v>42151</v>
      </c>
      <c r="R712" s="164" t="s">
        <v>7402</v>
      </c>
      <c r="S712" s="164">
        <v>130</v>
      </c>
      <c r="T712" s="164" t="s">
        <v>3358</v>
      </c>
      <c r="X712" s="271">
        <v>42156</v>
      </c>
    </row>
    <row r="713" spans="1:24">
      <c r="A713" s="174">
        <v>2</v>
      </c>
      <c r="B713" s="171" t="s">
        <v>5859</v>
      </c>
      <c r="C713" s="171" t="s">
        <v>6719</v>
      </c>
      <c r="D713" s="164">
        <v>63080439</v>
      </c>
      <c r="E713" s="224">
        <v>8</v>
      </c>
      <c r="F713" s="164" t="s">
        <v>3331</v>
      </c>
      <c r="G713" s="164" t="s">
        <v>4894</v>
      </c>
      <c r="H713" s="17">
        <v>0</v>
      </c>
      <c r="I713" s="307">
        <v>58000</v>
      </c>
      <c r="N713" s="271">
        <v>42150</v>
      </c>
      <c r="O713" s="271">
        <v>42151</v>
      </c>
      <c r="R713" s="164" t="s">
        <v>7403</v>
      </c>
      <c r="S713" s="164">
        <v>1927</v>
      </c>
      <c r="T713" s="164" t="s">
        <v>3358</v>
      </c>
      <c r="X713" s="271">
        <v>42156</v>
      </c>
    </row>
    <row r="714" spans="1:24">
      <c r="A714" s="174">
        <v>2</v>
      </c>
      <c r="B714" s="172" t="s">
        <v>5860</v>
      </c>
      <c r="C714" s="172" t="s">
        <v>6720</v>
      </c>
      <c r="D714" s="170">
        <v>6680552</v>
      </c>
      <c r="E714" s="230">
        <v>2</v>
      </c>
      <c r="F714" s="170" t="s">
        <v>3331</v>
      </c>
      <c r="G714" s="170" t="s">
        <v>3332</v>
      </c>
      <c r="H714" s="17">
        <v>0</v>
      </c>
      <c r="I714" s="17">
        <v>0</v>
      </c>
      <c r="N714" s="277">
        <v>42150</v>
      </c>
      <c r="R714" s="170" t="s">
        <v>7404</v>
      </c>
      <c r="S714" s="170">
        <v>174</v>
      </c>
      <c r="T714" s="170" t="s">
        <v>3497</v>
      </c>
    </row>
    <row r="715" spans="1:24">
      <c r="A715" s="174">
        <v>2</v>
      </c>
      <c r="B715" s="172" t="s">
        <v>5861</v>
      </c>
      <c r="C715" s="172" t="s">
        <v>6721</v>
      </c>
      <c r="D715" s="170">
        <v>9764607</v>
      </c>
      <c r="E715" s="230">
        <v>4</v>
      </c>
      <c r="F715" s="170" t="s">
        <v>3331</v>
      </c>
      <c r="G715" s="170" t="s">
        <v>3332</v>
      </c>
      <c r="H715" s="17">
        <v>0</v>
      </c>
      <c r="I715" s="17">
        <v>0</v>
      </c>
      <c r="N715" s="277">
        <v>42150</v>
      </c>
      <c r="R715" s="170" t="s">
        <v>6988</v>
      </c>
      <c r="S715" s="170">
        <v>574</v>
      </c>
      <c r="T715" s="170" t="s">
        <v>3561</v>
      </c>
    </row>
    <row r="716" spans="1:24">
      <c r="A716" s="174">
        <v>2</v>
      </c>
      <c r="B716" s="172" t="s">
        <v>5862</v>
      </c>
      <c r="C716" s="172" t="s">
        <v>6722</v>
      </c>
      <c r="D716" s="170">
        <v>8886881</v>
      </c>
      <c r="E716" s="230">
        <v>1</v>
      </c>
      <c r="F716" s="170" t="s">
        <v>3331</v>
      </c>
      <c r="G716" s="170" t="s">
        <v>3332</v>
      </c>
      <c r="H716" s="17">
        <v>0</v>
      </c>
      <c r="I716" s="17">
        <v>0</v>
      </c>
      <c r="N716" s="277">
        <v>42150</v>
      </c>
      <c r="R716" s="170" t="s">
        <v>7405</v>
      </c>
      <c r="S716" s="170">
        <v>716</v>
      </c>
      <c r="T716" s="170" t="s">
        <v>3497</v>
      </c>
    </row>
    <row r="717" spans="1:24">
      <c r="A717" s="174">
        <v>2</v>
      </c>
      <c r="B717" s="172" t="s">
        <v>5863</v>
      </c>
      <c r="C717" s="172" t="s">
        <v>6723</v>
      </c>
      <c r="D717" s="170">
        <v>9951874</v>
      </c>
      <c r="E717" s="230" t="s">
        <v>3319</v>
      </c>
      <c r="F717" s="170" t="s">
        <v>3331</v>
      </c>
      <c r="G717" s="170" t="s">
        <v>3332</v>
      </c>
      <c r="H717" s="17">
        <v>0</v>
      </c>
      <c r="I717" s="17">
        <v>0</v>
      </c>
      <c r="N717" s="277">
        <v>42156</v>
      </c>
      <c r="R717" s="170" t="s">
        <v>7406</v>
      </c>
      <c r="S717" s="170">
        <v>2939</v>
      </c>
      <c r="T717" s="170" t="s">
        <v>3400</v>
      </c>
    </row>
  </sheetData>
  <mergeCells count="1">
    <mergeCell ref="R1:S1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255"/>
  <sheetViews>
    <sheetView topLeftCell="E1" workbookViewId="0">
      <selection activeCell="E1" sqref="E1"/>
    </sheetView>
  </sheetViews>
  <sheetFormatPr baseColWidth="10" defaultRowHeight="15"/>
  <cols>
    <col min="2" max="2" width="11.42578125" style="341"/>
    <col min="3" max="3" width="54.140625" bestFit="1" customWidth="1"/>
    <col min="9" max="16" width="11.42578125" style="17"/>
    <col min="18" max="18" width="45.5703125" customWidth="1"/>
    <col min="24" max="24" width="11.42578125" style="17"/>
  </cols>
  <sheetData>
    <row r="1" spans="1:26" s="17" customFormat="1" ht="37.5" customHeight="1">
      <c r="A1" s="173" t="s">
        <v>0</v>
      </c>
      <c r="B1" s="340" t="s">
        <v>1</v>
      </c>
      <c r="C1" s="17" t="s">
        <v>1618</v>
      </c>
      <c r="D1" s="17" t="s">
        <v>3312</v>
      </c>
      <c r="E1" s="17" t="s">
        <v>3313</v>
      </c>
      <c r="F1" s="43" t="s">
        <v>5435</v>
      </c>
      <c r="G1" s="44" t="s">
        <v>5436</v>
      </c>
      <c r="H1" s="45" t="s">
        <v>5437</v>
      </c>
      <c r="I1" s="45" t="s">
        <v>7429</v>
      </c>
      <c r="J1" s="45" t="s">
        <v>5438</v>
      </c>
      <c r="K1" s="45" t="s">
        <v>5439</v>
      </c>
      <c r="L1" s="45" t="s">
        <v>5440</v>
      </c>
      <c r="M1" s="44" t="s">
        <v>3321</v>
      </c>
      <c r="N1" s="44" t="s">
        <v>5441</v>
      </c>
      <c r="O1" s="44" t="s">
        <v>5442</v>
      </c>
      <c r="P1" s="140" t="s">
        <v>3322</v>
      </c>
      <c r="Q1" s="140" t="s">
        <v>3323</v>
      </c>
      <c r="R1" s="290" t="s">
        <v>3324</v>
      </c>
      <c r="S1" s="291"/>
      <c r="T1" s="47" t="s">
        <v>3325</v>
      </c>
      <c r="U1" s="48" t="s">
        <v>3326</v>
      </c>
      <c r="V1" s="49" t="s">
        <v>3327</v>
      </c>
      <c r="W1" s="49" t="s">
        <v>3328</v>
      </c>
      <c r="X1" s="50" t="s">
        <v>3329</v>
      </c>
      <c r="Y1" s="47" t="s">
        <v>3330</v>
      </c>
      <c r="Z1" s="420" t="s">
        <v>11369</v>
      </c>
    </row>
    <row r="2" spans="1:26">
      <c r="A2">
        <v>3</v>
      </c>
      <c r="B2" s="341">
        <v>19474</v>
      </c>
      <c r="C2" t="s">
        <v>8460</v>
      </c>
      <c r="D2">
        <v>11587753</v>
      </c>
      <c r="E2">
        <v>4</v>
      </c>
      <c r="F2" s="232" t="s">
        <v>3331</v>
      </c>
      <c r="G2" t="s">
        <v>3332</v>
      </c>
      <c r="I2" s="334">
        <v>57755</v>
      </c>
      <c r="L2" s="334">
        <v>51979</v>
      </c>
      <c r="N2" s="323">
        <v>41554</v>
      </c>
      <c r="O2" s="323">
        <v>41555</v>
      </c>
      <c r="P2" s="323">
        <v>41557</v>
      </c>
      <c r="R2" t="s">
        <v>9680</v>
      </c>
      <c r="S2">
        <v>3955</v>
      </c>
      <c r="T2" t="s">
        <v>3576</v>
      </c>
      <c r="X2" s="323">
        <v>41557</v>
      </c>
    </row>
    <row r="3" spans="1:26">
      <c r="A3">
        <v>3</v>
      </c>
      <c r="B3" s="341">
        <v>19491</v>
      </c>
      <c r="C3" t="s">
        <v>8461</v>
      </c>
      <c r="D3">
        <v>13463729</v>
      </c>
      <c r="E3">
        <v>3</v>
      </c>
      <c r="F3" s="232" t="s">
        <v>3331</v>
      </c>
      <c r="G3" t="s">
        <v>3332</v>
      </c>
      <c r="I3" s="334">
        <v>57755</v>
      </c>
      <c r="L3" s="334">
        <v>51979</v>
      </c>
      <c r="N3" s="323">
        <v>41554</v>
      </c>
      <c r="O3" s="323">
        <v>41555</v>
      </c>
      <c r="P3" s="323">
        <v>41556</v>
      </c>
      <c r="R3" t="s">
        <v>9681</v>
      </c>
      <c r="S3">
        <v>1733</v>
      </c>
      <c r="T3" t="s">
        <v>3400</v>
      </c>
      <c r="X3" s="323">
        <v>41556</v>
      </c>
    </row>
    <row r="4" spans="1:26">
      <c r="A4">
        <v>3</v>
      </c>
      <c r="B4" s="341">
        <v>19534</v>
      </c>
      <c r="C4" t="s">
        <v>8462</v>
      </c>
      <c r="D4">
        <v>13908854</v>
      </c>
      <c r="E4">
        <v>9</v>
      </c>
      <c r="F4" s="232" t="s">
        <v>3331</v>
      </c>
      <c r="G4" t="s">
        <v>3332</v>
      </c>
      <c r="I4" s="334">
        <v>57755</v>
      </c>
      <c r="L4" s="334">
        <v>51979</v>
      </c>
      <c r="N4" s="323">
        <v>41554</v>
      </c>
      <c r="O4" s="323">
        <v>41555</v>
      </c>
      <c r="P4" s="323">
        <v>41556</v>
      </c>
      <c r="R4" t="s">
        <v>9682</v>
      </c>
      <c r="S4">
        <v>13540</v>
      </c>
      <c r="T4" t="s">
        <v>5260</v>
      </c>
      <c r="X4" s="323">
        <v>41556</v>
      </c>
    </row>
    <row r="5" spans="1:26">
      <c r="A5">
        <v>3</v>
      </c>
      <c r="B5" s="341">
        <v>19777</v>
      </c>
      <c r="F5" s="232" t="s">
        <v>3331</v>
      </c>
      <c r="G5" t="s">
        <v>3332</v>
      </c>
      <c r="I5" s="342" t="s">
        <v>3405</v>
      </c>
      <c r="L5" s="342" t="s">
        <v>3405</v>
      </c>
      <c r="N5" s="343">
        <v>41557</v>
      </c>
      <c r="O5" s="343" t="s">
        <v>3405</v>
      </c>
      <c r="P5" s="343" t="s">
        <v>3405</v>
      </c>
      <c r="R5" t="s">
        <v>3405</v>
      </c>
      <c r="T5" t="s">
        <v>3363</v>
      </c>
      <c r="X5" s="343" t="s">
        <v>3405</v>
      </c>
    </row>
    <row r="6" spans="1:26">
      <c r="A6">
        <v>3</v>
      </c>
      <c r="B6" s="341">
        <v>19800</v>
      </c>
      <c r="C6" t="s">
        <v>8463</v>
      </c>
      <c r="D6">
        <v>11404876</v>
      </c>
      <c r="E6">
        <v>3</v>
      </c>
      <c r="F6" s="232" t="s">
        <v>3331</v>
      </c>
      <c r="G6" t="s">
        <v>3332</v>
      </c>
      <c r="I6" s="334">
        <v>73949</v>
      </c>
      <c r="L6" s="334">
        <v>59158</v>
      </c>
      <c r="N6" s="323">
        <v>41557</v>
      </c>
      <c r="O6" s="323">
        <v>41557</v>
      </c>
      <c r="P6" s="323">
        <v>41562</v>
      </c>
      <c r="R6" t="s">
        <v>9683</v>
      </c>
      <c r="S6">
        <v>2546</v>
      </c>
      <c r="T6" t="s">
        <v>3512</v>
      </c>
      <c r="X6" s="323">
        <v>41562</v>
      </c>
    </row>
    <row r="7" spans="1:26">
      <c r="A7">
        <v>3</v>
      </c>
      <c r="B7" s="341">
        <v>20177</v>
      </c>
      <c r="C7" t="s">
        <v>8464</v>
      </c>
      <c r="D7">
        <v>16069650</v>
      </c>
      <c r="E7">
        <v>8</v>
      </c>
      <c r="F7" s="232" t="s">
        <v>3331</v>
      </c>
      <c r="G7" t="s">
        <v>3332</v>
      </c>
      <c r="I7" s="334">
        <v>57827</v>
      </c>
      <c r="L7" s="334">
        <v>52044</v>
      </c>
      <c r="N7" s="323">
        <v>41563</v>
      </c>
      <c r="O7" s="323">
        <v>41563</v>
      </c>
      <c r="P7" s="323">
        <v>41569</v>
      </c>
      <c r="R7" t="s">
        <v>9684</v>
      </c>
      <c r="S7">
        <v>3611</v>
      </c>
      <c r="T7" t="s">
        <v>3390</v>
      </c>
      <c r="X7" s="323">
        <v>41569</v>
      </c>
    </row>
    <row r="8" spans="1:26">
      <c r="A8">
        <v>3</v>
      </c>
      <c r="B8" s="341">
        <v>20275</v>
      </c>
      <c r="C8" t="s">
        <v>8465</v>
      </c>
      <c r="D8">
        <v>13708306</v>
      </c>
      <c r="E8" t="s">
        <v>3320</v>
      </c>
      <c r="F8" s="232" t="s">
        <v>3331</v>
      </c>
      <c r="G8" t="s">
        <v>3332</v>
      </c>
      <c r="I8" s="334">
        <v>57827</v>
      </c>
      <c r="L8" s="334">
        <v>52044</v>
      </c>
      <c r="N8" s="323">
        <v>41563</v>
      </c>
      <c r="O8" s="323">
        <v>41563</v>
      </c>
      <c r="P8" s="323">
        <v>41569</v>
      </c>
      <c r="R8" t="s">
        <v>9685</v>
      </c>
      <c r="S8">
        <v>61</v>
      </c>
      <c r="T8" t="s">
        <v>3377</v>
      </c>
      <c r="X8" s="323">
        <v>41569</v>
      </c>
    </row>
    <row r="9" spans="1:26">
      <c r="A9">
        <v>3</v>
      </c>
      <c r="B9" s="341">
        <v>20336</v>
      </c>
      <c r="C9" t="s">
        <v>8466</v>
      </c>
      <c r="D9">
        <v>12313546</v>
      </c>
      <c r="E9">
        <v>6</v>
      </c>
      <c r="F9" s="232" t="s">
        <v>3331</v>
      </c>
      <c r="G9" t="s">
        <v>3332</v>
      </c>
      <c r="I9" s="334" t="s">
        <v>3405</v>
      </c>
      <c r="L9" s="334" t="s">
        <v>3405</v>
      </c>
      <c r="N9" s="323">
        <v>41564</v>
      </c>
      <c r="O9" s="313" t="s">
        <v>3405</v>
      </c>
      <c r="P9" s="313" t="s">
        <v>3405</v>
      </c>
      <c r="R9" t="s">
        <v>9686</v>
      </c>
      <c r="S9">
        <v>332</v>
      </c>
      <c r="T9" t="s">
        <v>3605</v>
      </c>
      <c r="X9" s="313" t="s">
        <v>3405</v>
      </c>
    </row>
    <row r="10" spans="1:26">
      <c r="A10">
        <v>3</v>
      </c>
      <c r="B10" s="341">
        <v>20454</v>
      </c>
      <c r="C10" t="s">
        <v>8467</v>
      </c>
      <c r="D10">
        <v>1055900</v>
      </c>
      <c r="E10" s="283">
        <v>6</v>
      </c>
      <c r="F10" s="232" t="s">
        <v>3331</v>
      </c>
      <c r="G10" t="s">
        <v>3332</v>
      </c>
      <c r="I10" s="334">
        <v>57846</v>
      </c>
      <c r="L10" s="334">
        <v>52061</v>
      </c>
      <c r="N10" s="323">
        <v>41565</v>
      </c>
      <c r="O10" s="323">
        <v>41569</v>
      </c>
      <c r="P10" s="323">
        <v>41569</v>
      </c>
      <c r="R10" t="s">
        <v>9687</v>
      </c>
      <c r="S10">
        <v>350</v>
      </c>
      <c r="T10" t="s">
        <v>3334</v>
      </c>
      <c r="X10" s="323">
        <v>41570</v>
      </c>
    </row>
    <row r="11" spans="1:26">
      <c r="A11">
        <v>3</v>
      </c>
      <c r="B11" s="341">
        <v>20535</v>
      </c>
      <c r="C11" t="s">
        <v>8468</v>
      </c>
      <c r="D11">
        <v>6434393</v>
      </c>
      <c r="E11">
        <v>9</v>
      </c>
      <c r="F11" s="232" t="s">
        <v>3331</v>
      </c>
      <c r="G11" t="s">
        <v>3332</v>
      </c>
      <c r="I11" s="334">
        <v>57874</v>
      </c>
      <c r="L11" s="334">
        <v>52087</v>
      </c>
      <c r="N11" s="323">
        <v>41568</v>
      </c>
      <c r="O11" s="323">
        <v>41568</v>
      </c>
      <c r="P11" s="323">
        <v>41569</v>
      </c>
      <c r="R11" t="s">
        <v>9688</v>
      </c>
      <c r="S11">
        <v>1324</v>
      </c>
      <c r="T11" t="s">
        <v>3636</v>
      </c>
      <c r="X11" s="323">
        <v>41570</v>
      </c>
    </row>
    <row r="12" spans="1:26">
      <c r="A12">
        <v>3</v>
      </c>
      <c r="B12" s="341">
        <v>20685</v>
      </c>
      <c r="C12" t="s">
        <v>8469</v>
      </c>
      <c r="D12">
        <v>13125490</v>
      </c>
      <c r="E12">
        <v>3</v>
      </c>
      <c r="F12" s="232" t="s">
        <v>3331</v>
      </c>
      <c r="G12" t="s">
        <v>3332</v>
      </c>
      <c r="I12" s="334">
        <v>57883</v>
      </c>
      <c r="L12" s="334">
        <v>52095</v>
      </c>
      <c r="N12" s="323">
        <v>41569</v>
      </c>
      <c r="O12" s="323">
        <v>41570</v>
      </c>
      <c r="P12" s="323">
        <v>41575</v>
      </c>
      <c r="R12" t="s">
        <v>9689</v>
      </c>
      <c r="S12">
        <v>4010</v>
      </c>
      <c r="T12" t="s">
        <v>3461</v>
      </c>
      <c r="X12" s="323">
        <v>41570</v>
      </c>
    </row>
    <row r="13" spans="1:26">
      <c r="A13">
        <v>3</v>
      </c>
      <c r="B13" s="341">
        <v>20865</v>
      </c>
      <c r="C13" t="s">
        <v>8470</v>
      </c>
      <c r="D13">
        <v>12410736</v>
      </c>
      <c r="E13">
        <v>9</v>
      </c>
      <c r="F13" s="232" t="s">
        <v>3331</v>
      </c>
      <c r="G13" t="s">
        <v>3332</v>
      </c>
      <c r="I13" s="334">
        <v>57902</v>
      </c>
      <c r="L13" s="334">
        <v>52112</v>
      </c>
      <c r="N13" s="323">
        <v>41571</v>
      </c>
      <c r="O13" s="323">
        <v>41575</v>
      </c>
      <c r="P13" s="323">
        <v>41576</v>
      </c>
      <c r="R13" t="s">
        <v>9690</v>
      </c>
      <c r="S13">
        <v>7248</v>
      </c>
      <c r="T13" t="s">
        <v>4027</v>
      </c>
      <c r="X13" s="323">
        <v>41576</v>
      </c>
    </row>
    <row r="14" spans="1:26">
      <c r="A14">
        <v>3</v>
      </c>
      <c r="B14" s="341">
        <v>20825</v>
      </c>
      <c r="C14" t="s">
        <v>8471</v>
      </c>
      <c r="D14">
        <v>15698790</v>
      </c>
      <c r="E14">
        <v>5</v>
      </c>
      <c r="F14" s="232" t="s">
        <v>3331</v>
      </c>
      <c r="G14" t="s">
        <v>3332</v>
      </c>
      <c r="I14" s="334">
        <v>57902</v>
      </c>
      <c r="L14" s="334">
        <v>52112</v>
      </c>
      <c r="N14" s="323">
        <v>41571</v>
      </c>
      <c r="O14" s="323">
        <v>41577</v>
      </c>
      <c r="P14" s="323">
        <v>41577</v>
      </c>
      <c r="R14" t="s">
        <v>9691</v>
      </c>
      <c r="S14">
        <v>2298</v>
      </c>
      <c r="T14" t="s">
        <v>3576</v>
      </c>
      <c r="X14" s="323">
        <v>41577</v>
      </c>
    </row>
    <row r="15" spans="1:26">
      <c r="A15">
        <v>3</v>
      </c>
      <c r="B15" s="341">
        <v>21005</v>
      </c>
      <c r="C15" t="s">
        <v>8472</v>
      </c>
      <c r="D15">
        <v>96592480</v>
      </c>
      <c r="E15">
        <v>9</v>
      </c>
      <c r="F15" s="232" t="s">
        <v>3331</v>
      </c>
      <c r="G15" t="s">
        <v>3332</v>
      </c>
      <c r="I15" s="334">
        <v>66747</v>
      </c>
      <c r="L15" s="334">
        <v>51914</v>
      </c>
      <c r="N15" s="323">
        <v>41575</v>
      </c>
      <c r="O15" s="323">
        <v>41575</v>
      </c>
      <c r="P15" s="323">
        <v>41577</v>
      </c>
      <c r="R15" t="s">
        <v>9692</v>
      </c>
      <c r="S15">
        <v>131</v>
      </c>
      <c r="T15" t="s">
        <v>3334</v>
      </c>
      <c r="X15" s="323">
        <v>41577</v>
      </c>
    </row>
    <row r="16" spans="1:26">
      <c r="A16">
        <v>3</v>
      </c>
      <c r="B16" s="341">
        <v>21006</v>
      </c>
      <c r="C16" t="s">
        <v>8472</v>
      </c>
      <c r="D16">
        <v>96592480</v>
      </c>
      <c r="E16">
        <v>9</v>
      </c>
      <c r="F16" s="232" t="s">
        <v>3331</v>
      </c>
      <c r="G16" t="s">
        <v>3332</v>
      </c>
      <c r="I16" s="334">
        <v>66746</v>
      </c>
      <c r="L16" s="334">
        <v>51914</v>
      </c>
      <c r="N16" s="323">
        <v>41575</v>
      </c>
      <c r="O16" s="323">
        <v>41575</v>
      </c>
      <c r="P16" s="323">
        <v>41577</v>
      </c>
      <c r="R16" t="s">
        <v>9693</v>
      </c>
      <c r="S16">
        <v>131</v>
      </c>
      <c r="T16" t="s">
        <v>3334</v>
      </c>
      <c r="X16" s="323">
        <v>41577</v>
      </c>
    </row>
    <row r="17" spans="1:24">
      <c r="A17">
        <v>3</v>
      </c>
      <c r="B17" s="341">
        <v>21172</v>
      </c>
      <c r="C17" t="s">
        <v>8472</v>
      </c>
      <c r="D17">
        <v>96592480</v>
      </c>
      <c r="E17">
        <v>9</v>
      </c>
      <c r="F17" s="232" t="s">
        <v>3331</v>
      </c>
      <c r="G17" t="s">
        <v>3332</v>
      </c>
      <c r="I17" s="334">
        <v>75101</v>
      </c>
      <c r="L17" s="334">
        <v>58412</v>
      </c>
      <c r="N17" s="323">
        <v>41575</v>
      </c>
      <c r="O17" s="323">
        <v>41575</v>
      </c>
      <c r="P17" s="323">
        <v>41577</v>
      </c>
      <c r="R17" t="s">
        <v>9694</v>
      </c>
      <c r="S17">
        <v>131</v>
      </c>
      <c r="T17" t="s">
        <v>3334</v>
      </c>
      <c r="X17" s="323">
        <v>41577</v>
      </c>
    </row>
    <row r="18" spans="1:24">
      <c r="A18">
        <v>3</v>
      </c>
      <c r="B18" s="341">
        <v>21293</v>
      </c>
      <c r="C18" t="s">
        <v>8473</v>
      </c>
      <c r="D18">
        <v>12810002</v>
      </c>
      <c r="E18">
        <v>4</v>
      </c>
      <c r="F18" s="232" t="s">
        <v>3331</v>
      </c>
      <c r="G18" t="s">
        <v>3332</v>
      </c>
      <c r="I18" s="334">
        <v>58004</v>
      </c>
      <c r="L18" s="334">
        <v>52204</v>
      </c>
      <c r="N18" s="323">
        <v>41582</v>
      </c>
      <c r="O18" s="323">
        <v>41582</v>
      </c>
      <c r="P18" s="323">
        <v>41584</v>
      </c>
      <c r="R18" t="s">
        <v>9695</v>
      </c>
      <c r="S18">
        <v>744</v>
      </c>
      <c r="T18" t="s">
        <v>3334</v>
      </c>
      <c r="X18" s="323">
        <v>41584</v>
      </c>
    </row>
    <row r="19" spans="1:24">
      <c r="A19">
        <v>3</v>
      </c>
      <c r="B19" s="341">
        <v>21312</v>
      </c>
      <c r="C19" t="s">
        <v>8474</v>
      </c>
      <c r="D19">
        <v>13454388</v>
      </c>
      <c r="E19">
        <v>4</v>
      </c>
      <c r="F19" s="232" t="s">
        <v>3331</v>
      </c>
      <c r="G19" t="s">
        <v>3332</v>
      </c>
      <c r="I19" s="334">
        <v>58004</v>
      </c>
      <c r="L19" s="334">
        <v>52204</v>
      </c>
      <c r="N19" s="323">
        <v>41582</v>
      </c>
      <c r="O19" s="323">
        <v>41582</v>
      </c>
      <c r="P19" s="323">
        <v>41584</v>
      </c>
      <c r="R19" t="s">
        <v>9696</v>
      </c>
      <c r="S19">
        <v>5395</v>
      </c>
      <c r="T19" t="s">
        <v>3390</v>
      </c>
      <c r="X19" s="323">
        <v>41584</v>
      </c>
    </row>
    <row r="20" spans="1:24">
      <c r="A20">
        <v>3</v>
      </c>
      <c r="B20" s="341">
        <v>21102</v>
      </c>
      <c r="C20" t="s">
        <v>8475</v>
      </c>
      <c r="D20">
        <v>12477923</v>
      </c>
      <c r="E20">
        <v>5</v>
      </c>
      <c r="F20" s="232" t="s">
        <v>3331</v>
      </c>
      <c r="G20" t="s">
        <v>3332</v>
      </c>
      <c r="I20" s="334">
        <v>57939</v>
      </c>
      <c r="L20" s="334">
        <v>52145</v>
      </c>
      <c r="N20" s="323">
        <v>41575</v>
      </c>
      <c r="O20" s="323">
        <v>41576</v>
      </c>
      <c r="P20" s="323">
        <v>41584</v>
      </c>
      <c r="R20" t="s">
        <v>9697</v>
      </c>
      <c r="S20">
        <v>417</v>
      </c>
      <c r="T20" t="s">
        <v>3363</v>
      </c>
      <c r="X20" s="323">
        <v>41584</v>
      </c>
    </row>
    <row r="21" spans="1:24">
      <c r="A21">
        <v>3</v>
      </c>
      <c r="B21" s="341">
        <v>21387</v>
      </c>
      <c r="C21" t="s">
        <v>8476</v>
      </c>
      <c r="D21">
        <v>15334178</v>
      </c>
      <c r="E21">
        <v>8</v>
      </c>
      <c r="F21" s="232" t="s">
        <v>3331</v>
      </c>
      <c r="G21" t="s">
        <v>3332</v>
      </c>
      <c r="I21" s="334">
        <v>58014</v>
      </c>
      <c r="L21" s="334">
        <v>40610</v>
      </c>
      <c r="N21" s="323">
        <v>41583</v>
      </c>
      <c r="O21" s="323">
        <v>41583</v>
      </c>
      <c r="P21" s="323">
        <v>41589</v>
      </c>
      <c r="R21" t="s">
        <v>9698</v>
      </c>
      <c r="S21">
        <v>4242</v>
      </c>
      <c r="T21" t="s">
        <v>3512</v>
      </c>
      <c r="X21" s="323">
        <v>41589</v>
      </c>
    </row>
    <row r="22" spans="1:24">
      <c r="A22">
        <v>3</v>
      </c>
      <c r="B22" s="341">
        <v>21640</v>
      </c>
      <c r="C22" t="s">
        <v>8477</v>
      </c>
      <c r="D22">
        <v>14148181</v>
      </c>
      <c r="E22">
        <v>9</v>
      </c>
      <c r="F22" s="232" t="s">
        <v>3331</v>
      </c>
      <c r="G22" t="s">
        <v>3332</v>
      </c>
      <c r="I22" s="334">
        <v>58032</v>
      </c>
      <c r="L22" s="334">
        <v>52229</v>
      </c>
      <c r="N22" s="323">
        <v>41585</v>
      </c>
      <c r="O22" s="323">
        <v>41586</v>
      </c>
      <c r="P22" s="323">
        <v>41589</v>
      </c>
      <c r="R22" t="s">
        <v>9699</v>
      </c>
      <c r="S22">
        <v>401</v>
      </c>
      <c r="T22" t="s">
        <v>3334</v>
      </c>
      <c r="X22" s="323">
        <v>41589</v>
      </c>
    </row>
    <row r="23" spans="1:24">
      <c r="A23">
        <v>3</v>
      </c>
      <c r="B23" s="341">
        <v>21803</v>
      </c>
      <c r="C23" t="s">
        <v>8478</v>
      </c>
      <c r="D23">
        <v>11226008</v>
      </c>
      <c r="E23">
        <v>0</v>
      </c>
      <c r="F23" s="232" t="s">
        <v>3331</v>
      </c>
      <c r="G23" t="s">
        <v>3332</v>
      </c>
      <c r="I23" s="334">
        <v>58042</v>
      </c>
      <c r="L23" s="334">
        <v>52238</v>
      </c>
      <c r="N23" s="323">
        <v>41585</v>
      </c>
      <c r="O23" s="323"/>
      <c r="P23" s="323"/>
      <c r="R23" t="s">
        <v>9700</v>
      </c>
      <c r="S23">
        <v>246</v>
      </c>
      <c r="T23" t="s">
        <v>3497</v>
      </c>
      <c r="X23" s="323">
        <v>41589</v>
      </c>
    </row>
    <row r="24" spans="1:24">
      <c r="A24">
        <v>3</v>
      </c>
      <c r="B24" s="341">
        <v>21686</v>
      </c>
      <c r="C24" t="s">
        <v>8479</v>
      </c>
      <c r="D24">
        <v>15433530</v>
      </c>
      <c r="E24">
        <v>7</v>
      </c>
      <c r="F24" s="232" t="s">
        <v>3331</v>
      </c>
      <c r="G24" t="s">
        <v>3332</v>
      </c>
      <c r="I24" s="334">
        <v>58032</v>
      </c>
      <c r="L24" s="334">
        <v>52229</v>
      </c>
      <c r="N24" s="323">
        <v>41585</v>
      </c>
      <c r="O24" s="323"/>
      <c r="P24" s="323"/>
      <c r="R24" t="s">
        <v>9701</v>
      </c>
      <c r="S24">
        <v>4356</v>
      </c>
      <c r="T24" t="s">
        <v>3363</v>
      </c>
      <c r="X24" s="323">
        <v>41590</v>
      </c>
    </row>
    <row r="25" spans="1:24">
      <c r="A25">
        <v>3</v>
      </c>
      <c r="B25" s="341">
        <v>21683</v>
      </c>
      <c r="C25" t="s">
        <v>8480</v>
      </c>
      <c r="D25">
        <v>16069001</v>
      </c>
      <c r="E25">
        <v>1</v>
      </c>
      <c r="F25" s="232" t="s">
        <v>3331</v>
      </c>
      <c r="G25" t="s">
        <v>3332</v>
      </c>
      <c r="I25" s="334">
        <v>52229</v>
      </c>
      <c r="L25" s="334">
        <v>52251</v>
      </c>
      <c r="N25" s="323">
        <v>41585</v>
      </c>
      <c r="O25" s="323">
        <v>41586</v>
      </c>
      <c r="P25" s="323">
        <v>41590</v>
      </c>
      <c r="R25" t="s">
        <v>9702</v>
      </c>
      <c r="S25">
        <v>1260</v>
      </c>
      <c r="T25" t="s">
        <v>3334</v>
      </c>
      <c r="X25" s="323">
        <v>41590</v>
      </c>
    </row>
    <row r="26" spans="1:24">
      <c r="A26">
        <v>3</v>
      </c>
      <c r="B26" s="341">
        <v>21915</v>
      </c>
      <c r="C26" t="s">
        <v>8481</v>
      </c>
      <c r="D26">
        <v>13711424</v>
      </c>
      <c r="E26">
        <v>0</v>
      </c>
      <c r="F26" s="232" t="s">
        <v>3331</v>
      </c>
      <c r="G26" t="s">
        <v>3332</v>
      </c>
      <c r="I26" s="334">
        <v>58005</v>
      </c>
      <c r="L26" s="334">
        <v>52249</v>
      </c>
      <c r="N26" s="323">
        <v>41589</v>
      </c>
      <c r="O26" s="323">
        <v>41591</v>
      </c>
      <c r="P26" s="323">
        <v>41596</v>
      </c>
      <c r="R26" t="s">
        <v>9703</v>
      </c>
      <c r="S26">
        <v>9281</v>
      </c>
      <c r="T26" t="s">
        <v>3728</v>
      </c>
      <c r="X26" s="323">
        <v>41596</v>
      </c>
    </row>
    <row r="27" spans="1:24">
      <c r="A27">
        <v>3</v>
      </c>
      <c r="B27" s="341">
        <v>21957</v>
      </c>
      <c r="C27" t="s">
        <v>8482</v>
      </c>
      <c r="F27" s="232" t="s">
        <v>3331</v>
      </c>
      <c r="G27" t="s">
        <v>3332</v>
      </c>
      <c r="I27" s="334">
        <v>58057</v>
      </c>
      <c r="L27" s="334">
        <v>61772</v>
      </c>
      <c r="N27" s="323">
        <v>41590</v>
      </c>
      <c r="O27" s="323">
        <v>41591</v>
      </c>
      <c r="P27" s="323">
        <v>41597</v>
      </c>
      <c r="R27" t="s">
        <v>9704</v>
      </c>
      <c r="S27">
        <v>365</v>
      </c>
      <c r="T27" t="s">
        <v>3863</v>
      </c>
      <c r="X27" s="323">
        <v>41597</v>
      </c>
    </row>
    <row r="28" spans="1:24">
      <c r="A28">
        <v>3</v>
      </c>
      <c r="B28" s="341">
        <v>21999</v>
      </c>
      <c r="C28" t="s">
        <v>8483</v>
      </c>
      <c r="D28">
        <v>6976406</v>
      </c>
      <c r="E28">
        <v>1</v>
      </c>
      <c r="F28" s="232" t="s">
        <v>3331</v>
      </c>
      <c r="G28" t="s">
        <v>3332</v>
      </c>
      <c r="I28" s="334">
        <v>58057</v>
      </c>
      <c r="L28" s="334">
        <v>52251</v>
      </c>
      <c r="N28" s="323">
        <v>41590</v>
      </c>
      <c r="O28" s="323">
        <v>41592</v>
      </c>
      <c r="P28" s="323">
        <v>41597</v>
      </c>
      <c r="R28" t="s">
        <v>9705</v>
      </c>
      <c r="S28">
        <v>12993</v>
      </c>
      <c r="T28" t="s">
        <v>5260</v>
      </c>
      <c r="X28" s="323">
        <v>41597</v>
      </c>
    </row>
    <row r="29" spans="1:24">
      <c r="A29">
        <v>3</v>
      </c>
      <c r="B29" s="341">
        <v>21984</v>
      </c>
      <c r="C29" t="s">
        <v>8484</v>
      </c>
      <c r="D29">
        <v>15832907</v>
      </c>
      <c r="E29">
        <v>7</v>
      </c>
      <c r="F29" s="232" t="s">
        <v>3331</v>
      </c>
      <c r="G29" t="s">
        <v>3332</v>
      </c>
      <c r="I29" s="334">
        <v>58058</v>
      </c>
      <c r="L29" s="334"/>
      <c r="N29" s="323">
        <v>41590</v>
      </c>
      <c r="O29" s="323">
        <v>41592</v>
      </c>
      <c r="P29" s="323">
        <v>41596</v>
      </c>
      <c r="R29" t="s">
        <v>9706</v>
      </c>
      <c r="S29">
        <v>357</v>
      </c>
      <c r="T29" t="s">
        <v>3400</v>
      </c>
      <c r="X29" s="323">
        <v>41596</v>
      </c>
    </row>
    <row r="30" spans="1:24">
      <c r="A30">
        <v>3</v>
      </c>
      <c r="B30" s="341">
        <v>22295</v>
      </c>
      <c r="C30" t="s">
        <v>8485</v>
      </c>
      <c r="D30">
        <v>14177461</v>
      </c>
      <c r="E30">
        <v>1</v>
      </c>
      <c r="F30" s="232" t="s">
        <v>3331</v>
      </c>
      <c r="G30" t="s">
        <v>3332</v>
      </c>
      <c r="I30" s="334">
        <v>58068</v>
      </c>
      <c r="L30" s="334">
        <v>40648</v>
      </c>
      <c r="N30" s="323">
        <v>41596</v>
      </c>
      <c r="O30" s="323">
        <v>41597</v>
      </c>
      <c r="P30" s="323">
        <v>41599</v>
      </c>
      <c r="R30" t="s">
        <v>9707</v>
      </c>
      <c r="S30">
        <v>7111</v>
      </c>
      <c r="T30" t="s">
        <v>3363</v>
      </c>
      <c r="X30" s="323">
        <v>41599</v>
      </c>
    </row>
    <row r="31" spans="1:24">
      <c r="A31">
        <v>3</v>
      </c>
      <c r="B31" s="341">
        <v>22421</v>
      </c>
      <c r="C31" t="s">
        <v>8486</v>
      </c>
      <c r="D31">
        <v>15483344</v>
      </c>
      <c r="E31">
        <v>7</v>
      </c>
      <c r="F31" s="232" t="s">
        <v>3331</v>
      </c>
      <c r="G31" t="s">
        <v>3332</v>
      </c>
      <c r="I31" s="334">
        <v>58070</v>
      </c>
      <c r="L31" s="334">
        <v>52263</v>
      </c>
      <c r="N31" s="323">
        <v>41597</v>
      </c>
      <c r="O31" s="323">
        <v>41597</v>
      </c>
      <c r="P31" s="323">
        <v>41600</v>
      </c>
      <c r="R31" t="s">
        <v>9708</v>
      </c>
      <c r="S31">
        <v>1328</v>
      </c>
      <c r="T31" t="s">
        <v>3579</v>
      </c>
      <c r="X31" s="323">
        <v>41600</v>
      </c>
    </row>
    <row r="32" spans="1:24">
      <c r="A32">
        <v>3</v>
      </c>
      <c r="B32" s="341">
        <v>22722</v>
      </c>
      <c r="C32" t="s">
        <v>8487</v>
      </c>
      <c r="D32">
        <v>7968388</v>
      </c>
      <c r="E32">
        <v>4</v>
      </c>
      <c r="F32" s="232" t="s">
        <v>3331</v>
      </c>
      <c r="G32" t="s">
        <v>3332</v>
      </c>
      <c r="I32" s="334">
        <v>58074</v>
      </c>
      <c r="L32" s="334">
        <v>40652</v>
      </c>
      <c r="N32" s="323">
        <v>41599</v>
      </c>
      <c r="O32" s="323">
        <v>41600</v>
      </c>
      <c r="P32" s="323">
        <v>41603</v>
      </c>
      <c r="R32" t="s">
        <v>9709</v>
      </c>
      <c r="S32">
        <v>1160</v>
      </c>
      <c r="T32" t="s">
        <v>3461</v>
      </c>
      <c r="X32" s="323">
        <v>41603</v>
      </c>
    </row>
    <row r="33" spans="1:24">
      <c r="A33">
        <v>3</v>
      </c>
      <c r="B33" s="341">
        <v>22772</v>
      </c>
      <c r="C33" t="s">
        <v>8488</v>
      </c>
      <c r="D33">
        <v>14761263</v>
      </c>
      <c r="E33" t="s">
        <v>3319</v>
      </c>
      <c r="F33" s="232" t="s">
        <v>3331</v>
      </c>
      <c r="G33" t="s">
        <v>3332</v>
      </c>
      <c r="I33" s="334">
        <v>58076</v>
      </c>
      <c r="L33" s="334">
        <v>52277</v>
      </c>
      <c r="N33" s="323">
        <v>41600</v>
      </c>
      <c r="O33" s="323">
        <v>41603</v>
      </c>
      <c r="P33" s="323">
        <v>41605</v>
      </c>
      <c r="R33" t="s">
        <v>9710</v>
      </c>
      <c r="S33">
        <v>6310</v>
      </c>
      <c r="T33" t="s">
        <v>3390</v>
      </c>
      <c r="X33" s="323">
        <v>40874</v>
      </c>
    </row>
    <row r="34" spans="1:24">
      <c r="A34">
        <v>3</v>
      </c>
      <c r="B34" s="341">
        <v>22503</v>
      </c>
      <c r="C34" t="s">
        <v>8489</v>
      </c>
      <c r="D34">
        <v>9588010</v>
      </c>
      <c r="E34" t="s">
        <v>3319</v>
      </c>
      <c r="F34" s="232" t="s">
        <v>3331</v>
      </c>
      <c r="G34" t="s">
        <v>3332</v>
      </c>
      <c r="I34" s="334">
        <v>58070</v>
      </c>
      <c r="L34" s="334">
        <v>52263</v>
      </c>
      <c r="N34" s="323">
        <v>41597</v>
      </c>
      <c r="O34" s="323">
        <v>41598</v>
      </c>
      <c r="P34" s="323">
        <v>41603</v>
      </c>
      <c r="R34" t="s">
        <v>9711</v>
      </c>
      <c r="S34">
        <v>1060</v>
      </c>
      <c r="T34" t="s">
        <v>3363</v>
      </c>
      <c r="X34" s="323">
        <v>41603</v>
      </c>
    </row>
    <row r="35" spans="1:24">
      <c r="A35">
        <v>3</v>
      </c>
      <c r="B35" s="341">
        <v>22849</v>
      </c>
      <c r="C35" t="s">
        <v>8490</v>
      </c>
      <c r="D35">
        <v>15481476</v>
      </c>
      <c r="E35">
        <v>0</v>
      </c>
      <c r="F35" s="232" t="s">
        <v>3331</v>
      </c>
      <c r="G35" t="s">
        <v>3332</v>
      </c>
      <c r="I35" s="334">
        <v>58082</v>
      </c>
      <c r="L35" s="334">
        <v>66123</v>
      </c>
      <c r="N35" s="323">
        <v>41603</v>
      </c>
      <c r="O35" s="323">
        <v>41604</v>
      </c>
      <c r="P35" s="323">
        <v>41607</v>
      </c>
      <c r="R35" t="s">
        <v>9712</v>
      </c>
      <c r="S35">
        <v>421</v>
      </c>
      <c r="T35" t="s">
        <v>3883</v>
      </c>
      <c r="X35" s="323">
        <v>41607</v>
      </c>
    </row>
    <row r="36" spans="1:24">
      <c r="A36">
        <v>3</v>
      </c>
      <c r="B36" s="341">
        <v>23056</v>
      </c>
      <c r="C36" t="s">
        <v>8491</v>
      </c>
      <c r="D36">
        <v>9151782</v>
      </c>
      <c r="E36">
        <v>5</v>
      </c>
      <c r="F36" s="232" t="s">
        <v>3331</v>
      </c>
      <c r="G36" t="s">
        <v>3332</v>
      </c>
      <c r="I36" s="334">
        <v>58086</v>
      </c>
      <c r="L36" s="334">
        <v>52277</v>
      </c>
      <c r="N36" s="323">
        <v>41605</v>
      </c>
      <c r="O36" s="323">
        <v>41605</v>
      </c>
      <c r="P36" s="323">
        <v>41607</v>
      </c>
      <c r="R36" t="s">
        <v>9713</v>
      </c>
      <c r="S36">
        <v>5901</v>
      </c>
      <c r="T36" t="s">
        <v>3365</v>
      </c>
      <c r="X36" s="323">
        <v>41607</v>
      </c>
    </row>
    <row r="37" spans="1:24">
      <c r="A37">
        <v>3</v>
      </c>
      <c r="B37" s="341">
        <v>23163</v>
      </c>
      <c r="C37" t="s">
        <v>8492</v>
      </c>
      <c r="D37">
        <v>9794004</v>
      </c>
      <c r="E37">
        <v>5</v>
      </c>
      <c r="F37" s="232" t="s">
        <v>3331</v>
      </c>
      <c r="G37" t="s">
        <v>3332</v>
      </c>
      <c r="I37" s="334">
        <v>58088</v>
      </c>
      <c r="L37" s="334">
        <v>52279</v>
      </c>
      <c r="N37" s="323">
        <v>41606</v>
      </c>
      <c r="O37" s="323">
        <v>41607</v>
      </c>
      <c r="P37" s="323">
        <v>41610</v>
      </c>
      <c r="R37" t="s">
        <v>9714</v>
      </c>
      <c r="S37">
        <v>635</v>
      </c>
      <c r="T37" t="s">
        <v>5260</v>
      </c>
      <c r="X37" s="323">
        <v>41610</v>
      </c>
    </row>
    <row r="38" spans="1:24">
      <c r="A38">
        <v>3</v>
      </c>
      <c r="B38" s="341">
        <v>23334</v>
      </c>
      <c r="C38" t="s">
        <v>8493</v>
      </c>
      <c r="D38">
        <v>9832980</v>
      </c>
      <c r="E38">
        <v>3</v>
      </c>
      <c r="F38" s="232" t="s">
        <v>3331</v>
      </c>
      <c r="G38" t="s">
        <v>3332</v>
      </c>
      <c r="I38" s="334">
        <v>58090</v>
      </c>
      <c r="L38" s="334">
        <v>52281</v>
      </c>
      <c r="N38" s="323">
        <v>41607</v>
      </c>
      <c r="O38" s="323">
        <v>41610</v>
      </c>
      <c r="P38" s="323">
        <v>41611</v>
      </c>
      <c r="R38" t="s">
        <v>9715</v>
      </c>
      <c r="S38">
        <v>131</v>
      </c>
      <c r="T38" t="s">
        <v>3334</v>
      </c>
      <c r="X38" s="323">
        <v>41611</v>
      </c>
    </row>
    <row r="39" spans="1:24">
      <c r="A39">
        <v>3</v>
      </c>
      <c r="B39" s="341">
        <v>23492</v>
      </c>
      <c r="C39" t="s">
        <v>8494</v>
      </c>
      <c r="D39">
        <v>17182101</v>
      </c>
      <c r="E39">
        <v>0</v>
      </c>
      <c r="F39" s="232" t="s">
        <v>3331</v>
      </c>
      <c r="G39" t="s">
        <v>3332</v>
      </c>
      <c r="I39" s="334">
        <v>58097</v>
      </c>
      <c r="L39" s="334">
        <v>52287</v>
      </c>
      <c r="N39" s="324">
        <v>41611</v>
      </c>
      <c r="O39" s="324">
        <v>41612</v>
      </c>
      <c r="P39" s="324">
        <v>41614</v>
      </c>
      <c r="R39" t="s">
        <v>9716</v>
      </c>
      <c r="S39" t="s">
        <v>10850</v>
      </c>
      <c r="T39" t="s">
        <v>3728</v>
      </c>
      <c r="X39" s="323">
        <v>41614</v>
      </c>
    </row>
    <row r="40" spans="1:24">
      <c r="A40">
        <v>3</v>
      </c>
      <c r="B40" s="341">
        <v>23132</v>
      </c>
      <c r="C40" t="s">
        <v>8495</v>
      </c>
      <c r="D40">
        <v>12368773</v>
      </c>
      <c r="E40">
        <v>6</v>
      </c>
      <c r="F40" s="232" t="s">
        <v>3331</v>
      </c>
      <c r="G40" t="s">
        <v>3332</v>
      </c>
      <c r="I40" s="334">
        <v>58086</v>
      </c>
      <c r="L40" s="334">
        <v>52277</v>
      </c>
      <c r="N40" s="324">
        <v>41607</v>
      </c>
      <c r="O40" s="324">
        <v>41608</v>
      </c>
      <c r="P40" s="324">
        <v>41612</v>
      </c>
      <c r="R40" t="s">
        <v>9717</v>
      </c>
      <c r="S40">
        <v>389</v>
      </c>
      <c r="T40" t="s">
        <v>3400</v>
      </c>
      <c r="X40" s="323">
        <v>41612</v>
      </c>
    </row>
    <row r="41" spans="1:24">
      <c r="A41">
        <v>3</v>
      </c>
      <c r="B41" s="341">
        <v>23586</v>
      </c>
      <c r="C41" t="s">
        <v>8496</v>
      </c>
      <c r="D41">
        <v>17663124</v>
      </c>
      <c r="E41">
        <v>4</v>
      </c>
      <c r="F41" s="232" t="s">
        <v>3331</v>
      </c>
      <c r="G41" t="s">
        <v>3332</v>
      </c>
      <c r="I41" s="334">
        <v>58099</v>
      </c>
      <c r="L41" s="334">
        <v>52289</v>
      </c>
      <c r="N41" s="324">
        <v>41612</v>
      </c>
      <c r="O41" s="324">
        <v>41613</v>
      </c>
      <c r="P41" s="324">
        <v>41618</v>
      </c>
      <c r="R41" t="s">
        <v>9718</v>
      </c>
      <c r="S41">
        <v>1537</v>
      </c>
      <c r="T41" t="s">
        <v>3377</v>
      </c>
      <c r="X41" s="323">
        <v>41618</v>
      </c>
    </row>
    <row r="42" spans="1:24">
      <c r="A42">
        <v>3</v>
      </c>
      <c r="B42" s="341">
        <v>23613</v>
      </c>
      <c r="C42" t="s">
        <v>8497</v>
      </c>
      <c r="D42">
        <v>15962453</v>
      </c>
      <c r="E42">
        <v>6</v>
      </c>
      <c r="F42" s="232" t="s">
        <v>3331</v>
      </c>
      <c r="G42" t="s">
        <v>3332</v>
      </c>
      <c r="I42" s="334">
        <v>58099</v>
      </c>
      <c r="L42" s="334">
        <v>52289</v>
      </c>
      <c r="N42" s="324">
        <v>41612</v>
      </c>
      <c r="O42" s="324">
        <v>41613</v>
      </c>
      <c r="P42" s="324">
        <v>41614</v>
      </c>
      <c r="R42" t="s">
        <v>9719</v>
      </c>
      <c r="S42">
        <v>6299</v>
      </c>
      <c r="T42" t="s">
        <v>3365</v>
      </c>
      <c r="X42" s="323">
        <v>41249</v>
      </c>
    </row>
    <row r="43" spans="1:24">
      <c r="A43">
        <v>3</v>
      </c>
      <c r="B43" s="341">
        <v>23780</v>
      </c>
      <c r="C43" t="s">
        <v>8498</v>
      </c>
      <c r="D43">
        <v>16199446</v>
      </c>
      <c r="E43">
        <v>4</v>
      </c>
      <c r="F43" s="232" t="s">
        <v>3331</v>
      </c>
      <c r="G43" t="s">
        <v>3332</v>
      </c>
      <c r="I43" s="335">
        <v>58101</v>
      </c>
      <c r="L43" s="335">
        <v>52291</v>
      </c>
      <c r="N43" s="325">
        <v>41613</v>
      </c>
      <c r="O43" s="325">
        <v>41614</v>
      </c>
      <c r="P43" s="325">
        <v>41618</v>
      </c>
      <c r="R43" t="s">
        <v>9720</v>
      </c>
      <c r="S43">
        <v>7477</v>
      </c>
      <c r="T43" t="s">
        <v>3605</v>
      </c>
      <c r="X43" s="327">
        <v>41618</v>
      </c>
    </row>
    <row r="44" spans="1:24">
      <c r="A44">
        <v>3</v>
      </c>
      <c r="B44" s="341">
        <v>23985</v>
      </c>
      <c r="C44" t="s">
        <v>8499</v>
      </c>
      <c r="D44">
        <v>12478785</v>
      </c>
      <c r="E44">
        <v>8</v>
      </c>
      <c r="F44" s="232" t="s">
        <v>3331</v>
      </c>
      <c r="G44" t="s">
        <v>3332</v>
      </c>
      <c r="I44" s="335">
        <v>58109</v>
      </c>
      <c r="L44" s="335">
        <v>40676</v>
      </c>
      <c r="N44" s="325">
        <v>41617</v>
      </c>
      <c r="O44" s="325">
        <v>41620</v>
      </c>
      <c r="P44" s="325">
        <v>41621</v>
      </c>
      <c r="R44" t="s">
        <v>9721</v>
      </c>
      <c r="S44">
        <v>4242</v>
      </c>
      <c r="T44" t="s">
        <v>3512</v>
      </c>
      <c r="X44" s="327">
        <v>41621</v>
      </c>
    </row>
    <row r="45" spans="1:24">
      <c r="A45">
        <v>3</v>
      </c>
      <c r="B45" s="341">
        <v>24084</v>
      </c>
      <c r="C45" t="s">
        <v>8500</v>
      </c>
      <c r="D45">
        <v>15741505</v>
      </c>
      <c r="E45">
        <v>0</v>
      </c>
      <c r="F45" s="232" t="s">
        <v>3331</v>
      </c>
      <c r="G45" t="s">
        <v>3332</v>
      </c>
      <c r="I45" s="335">
        <v>58117</v>
      </c>
      <c r="L45" s="335">
        <v>52305</v>
      </c>
      <c r="N45" s="325">
        <v>41618</v>
      </c>
      <c r="O45" s="325">
        <v>41618</v>
      </c>
      <c r="P45" s="325">
        <v>41621</v>
      </c>
      <c r="R45" t="s">
        <v>9722</v>
      </c>
      <c r="S45">
        <v>1581</v>
      </c>
      <c r="T45" t="s">
        <v>3365</v>
      </c>
      <c r="X45" s="327">
        <v>41621</v>
      </c>
    </row>
    <row r="46" spans="1:24">
      <c r="A46">
        <v>3</v>
      </c>
      <c r="B46" s="341">
        <v>24156</v>
      </c>
      <c r="C46" t="s">
        <v>8501</v>
      </c>
      <c r="D46">
        <v>10915196</v>
      </c>
      <c r="E46">
        <v>3</v>
      </c>
      <c r="F46" s="232" t="s">
        <v>3331</v>
      </c>
      <c r="G46" t="s">
        <v>3332</v>
      </c>
      <c r="I46" s="335">
        <v>58117</v>
      </c>
      <c r="L46" s="335">
        <v>52305</v>
      </c>
      <c r="N46" s="326">
        <v>41618</v>
      </c>
      <c r="O46" s="326">
        <v>41619</v>
      </c>
      <c r="P46" s="326">
        <v>41621</v>
      </c>
      <c r="R46" t="s">
        <v>9723</v>
      </c>
      <c r="S46">
        <v>738</v>
      </c>
      <c r="T46" t="s">
        <v>3334</v>
      </c>
      <c r="X46" s="327">
        <v>41621</v>
      </c>
    </row>
    <row r="47" spans="1:24">
      <c r="A47">
        <v>3</v>
      </c>
      <c r="B47" s="341">
        <v>24253</v>
      </c>
      <c r="C47" t="s">
        <v>8502</v>
      </c>
      <c r="D47">
        <v>10237842</v>
      </c>
      <c r="E47">
        <v>2</v>
      </c>
      <c r="F47" s="232" t="s">
        <v>3331</v>
      </c>
      <c r="G47" t="s">
        <v>3332</v>
      </c>
      <c r="I47" s="335">
        <v>58124</v>
      </c>
      <c r="L47" s="335">
        <v>40687</v>
      </c>
      <c r="N47" s="325">
        <v>41619</v>
      </c>
      <c r="O47" s="325">
        <v>41620</v>
      </c>
      <c r="P47" s="325">
        <v>41624</v>
      </c>
      <c r="R47" t="s">
        <v>9724</v>
      </c>
      <c r="S47">
        <v>825</v>
      </c>
      <c r="T47" t="s">
        <v>3334</v>
      </c>
      <c r="X47" s="327">
        <v>41624</v>
      </c>
    </row>
    <row r="48" spans="1:24">
      <c r="A48">
        <v>3</v>
      </c>
      <c r="B48" s="341">
        <v>24623</v>
      </c>
      <c r="C48" t="s">
        <v>8503</v>
      </c>
      <c r="D48">
        <v>17763757</v>
      </c>
      <c r="E48">
        <v>2</v>
      </c>
      <c r="F48" s="232" t="s">
        <v>3331</v>
      </c>
      <c r="G48" t="s">
        <v>3332</v>
      </c>
      <c r="I48" s="339">
        <v>58161</v>
      </c>
      <c r="L48" s="339">
        <v>52345</v>
      </c>
      <c r="N48" s="87">
        <v>41624</v>
      </c>
      <c r="O48" s="87">
        <v>41625</v>
      </c>
      <c r="P48" s="87">
        <v>41626</v>
      </c>
      <c r="R48" t="s">
        <v>9725</v>
      </c>
      <c r="S48">
        <v>15560</v>
      </c>
      <c r="T48" t="s">
        <v>3636</v>
      </c>
      <c r="X48" s="87">
        <v>41626</v>
      </c>
    </row>
    <row r="49" spans="1:24">
      <c r="A49">
        <v>3</v>
      </c>
      <c r="B49" s="341">
        <v>24620</v>
      </c>
      <c r="C49" t="s">
        <v>8504</v>
      </c>
      <c r="D49">
        <v>12665399</v>
      </c>
      <c r="E49">
        <v>9</v>
      </c>
      <c r="F49" s="232" t="s">
        <v>3331</v>
      </c>
      <c r="G49" t="s">
        <v>3332</v>
      </c>
      <c r="I49" s="335">
        <v>58161</v>
      </c>
      <c r="L49" s="335">
        <v>52345</v>
      </c>
      <c r="N49" s="327">
        <v>41624</v>
      </c>
      <c r="O49" s="327">
        <v>41625</v>
      </c>
      <c r="P49" s="327">
        <v>41626</v>
      </c>
      <c r="R49" t="s">
        <v>9726</v>
      </c>
      <c r="S49">
        <v>2347</v>
      </c>
      <c r="T49" t="s">
        <v>3363</v>
      </c>
      <c r="X49" s="327">
        <v>41626</v>
      </c>
    </row>
    <row r="50" spans="1:24">
      <c r="A50">
        <v>3</v>
      </c>
      <c r="B50" s="341" t="s">
        <v>7436</v>
      </c>
      <c r="C50" t="s">
        <v>8505</v>
      </c>
      <c r="D50">
        <v>15724671</v>
      </c>
      <c r="E50">
        <v>2</v>
      </c>
      <c r="F50" s="232" t="s">
        <v>3331</v>
      </c>
      <c r="G50" t="s">
        <v>3332</v>
      </c>
      <c r="I50" s="335">
        <v>58236</v>
      </c>
      <c r="L50" s="335">
        <v>52412</v>
      </c>
      <c r="N50" s="327">
        <v>41631</v>
      </c>
      <c r="O50" s="327">
        <v>41635</v>
      </c>
      <c r="P50" s="327">
        <v>41641</v>
      </c>
      <c r="R50" t="s">
        <v>4275</v>
      </c>
      <c r="S50">
        <v>3207</v>
      </c>
      <c r="T50" t="s">
        <v>3400</v>
      </c>
      <c r="X50" s="327">
        <v>41641</v>
      </c>
    </row>
    <row r="51" spans="1:24">
      <c r="A51">
        <v>3</v>
      </c>
      <c r="B51" s="341">
        <v>24794</v>
      </c>
      <c r="C51" t="s">
        <v>8506</v>
      </c>
      <c r="D51">
        <v>7549914</v>
      </c>
      <c r="E51">
        <v>0</v>
      </c>
      <c r="F51" s="232" t="s">
        <v>3331</v>
      </c>
      <c r="G51" t="s">
        <v>3332</v>
      </c>
      <c r="I51" s="335">
        <v>58169</v>
      </c>
      <c r="L51" s="335">
        <v>40718</v>
      </c>
      <c r="N51" s="327">
        <v>41625</v>
      </c>
      <c r="O51" s="327">
        <v>41626</v>
      </c>
      <c r="P51" s="327">
        <v>41262</v>
      </c>
      <c r="R51" t="s">
        <v>9727</v>
      </c>
      <c r="S51">
        <v>12030</v>
      </c>
      <c r="T51" t="s">
        <v>3533</v>
      </c>
      <c r="X51" s="327">
        <v>41627</v>
      </c>
    </row>
    <row r="52" spans="1:24">
      <c r="A52">
        <v>3</v>
      </c>
      <c r="B52" s="341">
        <v>24927</v>
      </c>
      <c r="C52" t="s">
        <v>8507</v>
      </c>
      <c r="D52">
        <v>6984886</v>
      </c>
      <c r="E52">
        <v>9</v>
      </c>
      <c r="F52" s="232" t="s">
        <v>3331</v>
      </c>
      <c r="G52" t="s">
        <v>3332</v>
      </c>
      <c r="I52" s="335">
        <v>58176</v>
      </c>
      <c r="L52" s="335">
        <v>52358</v>
      </c>
      <c r="N52" s="327">
        <v>41626</v>
      </c>
      <c r="O52" s="327">
        <v>41627</v>
      </c>
      <c r="P52" s="327">
        <v>41628</v>
      </c>
      <c r="R52" t="s">
        <v>9728</v>
      </c>
      <c r="S52">
        <v>1835</v>
      </c>
      <c r="T52" t="s">
        <v>3484</v>
      </c>
      <c r="X52" s="327">
        <v>41628</v>
      </c>
    </row>
    <row r="53" spans="1:24">
      <c r="A53">
        <v>3</v>
      </c>
      <c r="B53" s="341">
        <v>24937</v>
      </c>
      <c r="C53" t="s">
        <v>8508</v>
      </c>
      <c r="D53">
        <v>8981444</v>
      </c>
      <c r="E53">
        <v>8</v>
      </c>
      <c r="F53" s="232" t="s">
        <v>3331</v>
      </c>
      <c r="G53" t="s">
        <v>3332</v>
      </c>
      <c r="I53" s="335">
        <v>58184</v>
      </c>
      <c r="L53" s="335">
        <v>40729</v>
      </c>
      <c r="N53" s="327">
        <v>41627</v>
      </c>
      <c r="O53" s="327">
        <v>41628</v>
      </c>
      <c r="P53" s="327">
        <v>41631</v>
      </c>
      <c r="R53" t="s">
        <v>9729</v>
      </c>
      <c r="S53">
        <v>18</v>
      </c>
      <c r="T53" t="s">
        <v>3396</v>
      </c>
      <c r="X53" s="327">
        <v>41631</v>
      </c>
    </row>
    <row r="54" spans="1:24">
      <c r="A54">
        <v>3</v>
      </c>
      <c r="B54" s="341">
        <v>25019</v>
      </c>
      <c r="C54" t="s">
        <v>8509</v>
      </c>
      <c r="D54">
        <v>16013654</v>
      </c>
      <c r="E54">
        <v>5</v>
      </c>
      <c r="F54" s="232" t="s">
        <v>3331</v>
      </c>
      <c r="G54" t="s">
        <v>3332</v>
      </c>
      <c r="I54" s="335">
        <v>58184</v>
      </c>
      <c r="L54" s="335">
        <v>40729</v>
      </c>
      <c r="N54" s="327">
        <v>41627</v>
      </c>
      <c r="O54" s="327">
        <v>41628</v>
      </c>
      <c r="P54" s="327">
        <v>41634</v>
      </c>
      <c r="R54" t="s">
        <v>9730</v>
      </c>
      <c r="S54">
        <v>1207</v>
      </c>
      <c r="T54" t="s">
        <v>3461</v>
      </c>
      <c r="X54" s="327">
        <v>41634</v>
      </c>
    </row>
    <row r="55" spans="1:24">
      <c r="A55">
        <v>3</v>
      </c>
      <c r="B55" s="341">
        <v>25016</v>
      </c>
      <c r="C55" t="s">
        <v>8510</v>
      </c>
      <c r="D55">
        <v>13585420</v>
      </c>
      <c r="E55">
        <v>4</v>
      </c>
      <c r="F55" s="232" t="s">
        <v>3331</v>
      </c>
      <c r="G55" t="s">
        <v>3332</v>
      </c>
      <c r="I55" s="335">
        <v>58184</v>
      </c>
      <c r="L55" s="335">
        <v>52366</v>
      </c>
      <c r="N55" s="327">
        <v>41628</v>
      </c>
      <c r="O55" s="327">
        <v>41628</v>
      </c>
      <c r="P55" s="327">
        <v>41634</v>
      </c>
      <c r="R55" t="s">
        <v>9731</v>
      </c>
      <c r="S55">
        <v>979</v>
      </c>
      <c r="T55" t="s">
        <v>3728</v>
      </c>
      <c r="X55" s="327">
        <v>41634</v>
      </c>
    </row>
    <row r="56" spans="1:24">
      <c r="A56">
        <v>3</v>
      </c>
      <c r="B56" s="341">
        <v>25074</v>
      </c>
      <c r="C56" t="s">
        <v>8511</v>
      </c>
      <c r="D56">
        <v>9352538</v>
      </c>
      <c r="E56">
        <v>8</v>
      </c>
      <c r="F56" s="232" t="s">
        <v>3331</v>
      </c>
      <c r="G56" t="s">
        <v>3332</v>
      </c>
      <c r="I56" s="335">
        <v>58191</v>
      </c>
      <c r="L56" s="335">
        <v>52372</v>
      </c>
      <c r="N56" s="327">
        <v>41631</v>
      </c>
      <c r="O56" s="327">
        <v>41634</v>
      </c>
      <c r="P56" s="327">
        <v>41635</v>
      </c>
      <c r="R56" t="s">
        <v>9732</v>
      </c>
      <c r="S56">
        <v>4606</v>
      </c>
      <c r="T56" t="s">
        <v>3730</v>
      </c>
      <c r="X56" s="327">
        <v>41635</v>
      </c>
    </row>
    <row r="57" spans="1:24">
      <c r="A57">
        <v>3</v>
      </c>
      <c r="B57" s="341">
        <v>25353</v>
      </c>
      <c r="C57" t="s">
        <v>8512</v>
      </c>
      <c r="D57">
        <v>12674674</v>
      </c>
      <c r="E57">
        <v>1</v>
      </c>
      <c r="F57" s="232" t="s">
        <v>3331</v>
      </c>
      <c r="G57" t="s">
        <v>3332</v>
      </c>
      <c r="I57" s="335">
        <v>58236</v>
      </c>
      <c r="L57" s="335">
        <v>52412</v>
      </c>
      <c r="N57" s="327">
        <v>41634</v>
      </c>
      <c r="O57" s="327">
        <v>41635</v>
      </c>
      <c r="P57" s="327">
        <v>41645</v>
      </c>
      <c r="R57" t="s">
        <v>9733</v>
      </c>
      <c r="S57">
        <v>618</v>
      </c>
      <c r="T57" t="s">
        <v>3605</v>
      </c>
      <c r="X57" s="327">
        <v>41645</v>
      </c>
    </row>
    <row r="58" spans="1:24">
      <c r="A58">
        <v>3</v>
      </c>
      <c r="B58" s="341">
        <v>25342</v>
      </c>
      <c r="C58" t="s">
        <v>8513</v>
      </c>
      <c r="D58">
        <v>7709786</v>
      </c>
      <c r="E58">
        <v>4</v>
      </c>
      <c r="F58" s="232" t="s">
        <v>3331</v>
      </c>
      <c r="G58" t="s">
        <v>3332</v>
      </c>
      <c r="I58" s="335">
        <v>58236</v>
      </c>
      <c r="L58" s="335">
        <v>52412</v>
      </c>
      <c r="N58" s="327">
        <v>41634</v>
      </c>
      <c r="O58" s="327">
        <v>41634</v>
      </c>
      <c r="P58" s="327">
        <v>41638</v>
      </c>
      <c r="R58" t="s">
        <v>9734</v>
      </c>
      <c r="S58">
        <v>652</v>
      </c>
      <c r="T58" t="s">
        <v>3400</v>
      </c>
      <c r="X58" s="327">
        <v>41638</v>
      </c>
    </row>
    <row r="59" spans="1:24">
      <c r="A59">
        <v>3</v>
      </c>
      <c r="B59" s="341">
        <v>25461</v>
      </c>
      <c r="C59" t="s">
        <v>8514</v>
      </c>
      <c r="D59">
        <v>9528152</v>
      </c>
      <c r="E59">
        <v>4</v>
      </c>
      <c r="F59" s="232" t="s">
        <v>3331</v>
      </c>
      <c r="G59" t="s">
        <v>3332</v>
      </c>
      <c r="I59" s="336">
        <v>58244</v>
      </c>
      <c r="L59" s="336">
        <v>52412</v>
      </c>
      <c r="N59" s="328">
        <v>41635</v>
      </c>
      <c r="O59" s="328">
        <v>41641</v>
      </c>
      <c r="P59" s="328">
        <v>41646</v>
      </c>
      <c r="R59" t="s">
        <v>9735</v>
      </c>
      <c r="S59">
        <v>116</v>
      </c>
      <c r="T59" t="s">
        <v>3396</v>
      </c>
      <c r="X59" s="328">
        <v>41646</v>
      </c>
    </row>
    <row r="60" spans="1:24">
      <c r="A60">
        <v>3</v>
      </c>
      <c r="B60" s="341">
        <v>25470</v>
      </c>
      <c r="C60" t="s">
        <v>8515</v>
      </c>
      <c r="D60">
        <v>12793322</v>
      </c>
      <c r="E60">
        <v>7</v>
      </c>
      <c r="F60" s="232" t="s">
        <v>3331</v>
      </c>
      <c r="G60" t="s">
        <v>3332</v>
      </c>
      <c r="I60" s="337">
        <v>58244</v>
      </c>
      <c r="L60" s="337">
        <v>52420</v>
      </c>
      <c r="N60" s="329">
        <v>41635</v>
      </c>
      <c r="O60" s="329">
        <v>41638</v>
      </c>
      <c r="P60" s="329">
        <v>41645</v>
      </c>
      <c r="R60" t="s">
        <v>9736</v>
      </c>
      <c r="S60">
        <v>5782</v>
      </c>
      <c r="T60" t="s">
        <v>3721</v>
      </c>
      <c r="X60" s="329">
        <v>41645</v>
      </c>
    </row>
    <row r="61" spans="1:24">
      <c r="A61">
        <v>3</v>
      </c>
      <c r="B61" s="341">
        <v>279</v>
      </c>
      <c r="C61" t="s">
        <v>8516</v>
      </c>
      <c r="D61">
        <v>14471281</v>
      </c>
      <c r="E61">
        <v>1</v>
      </c>
      <c r="F61" s="232" t="s">
        <v>3331</v>
      </c>
      <c r="G61" t="s">
        <v>3332</v>
      </c>
      <c r="I61" s="337">
        <v>58319</v>
      </c>
      <c r="L61" s="337">
        <v>52487</v>
      </c>
      <c r="N61" s="329">
        <v>41646</v>
      </c>
      <c r="O61" s="329">
        <v>41647</v>
      </c>
      <c r="P61" s="329">
        <v>41655</v>
      </c>
      <c r="R61" t="s">
        <v>9737</v>
      </c>
      <c r="S61">
        <v>5628</v>
      </c>
      <c r="T61" t="s">
        <v>3863</v>
      </c>
      <c r="X61" s="329">
        <v>41655</v>
      </c>
    </row>
    <row r="62" spans="1:24">
      <c r="A62">
        <v>3</v>
      </c>
      <c r="B62" s="341">
        <v>297</v>
      </c>
      <c r="C62" t="s">
        <v>8517</v>
      </c>
      <c r="D62">
        <v>12018538</v>
      </c>
      <c r="E62">
        <v>1</v>
      </c>
      <c r="F62" s="232" t="s">
        <v>3331</v>
      </c>
      <c r="G62" t="s">
        <v>3332</v>
      </c>
      <c r="I62" s="337">
        <v>74658</v>
      </c>
      <c r="L62" s="337">
        <v>71625</v>
      </c>
      <c r="N62" s="329">
        <v>41646</v>
      </c>
      <c r="O62" s="329">
        <v>41647</v>
      </c>
      <c r="P62" s="329">
        <v>41659</v>
      </c>
      <c r="R62" t="s">
        <v>9738</v>
      </c>
      <c r="S62">
        <v>18</v>
      </c>
      <c r="T62" t="s">
        <v>3563</v>
      </c>
      <c r="X62" s="329">
        <v>41659</v>
      </c>
    </row>
    <row r="63" spans="1:24">
      <c r="A63">
        <v>3</v>
      </c>
      <c r="B63" s="341">
        <v>393</v>
      </c>
      <c r="C63" t="s">
        <v>8518</v>
      </c>
      <c r="D63">
        <v>16863164</v>
      </c>
      <c r="E63">
        <v>2</v>
      </c>
      <c r="F63" s="232" t="s">
        <v>3331</v>
      </c>
      <c r="G63" t="s">
        <v>3332</v>
      </c>
      <c r="I63" s="337">
        <v>58334</v>
      </c>
      <c r="L63" s="337">
        <v>40834</v>
      </c>
      <c r="N63" s="329">
        <v>41647</v>
      </c>
      <c r="O63" s="329">
        <v>41648</v>
      </c>
      <c r="P63" s="329">
        <v>41652</v>
      </c>
      <c r="R63" t="s">
        <v>9739</v>
      </c>
      <c r="S63">
        <v>4242</v>
      </c>
      <c r="T63" t="s">
        <v>3512</v>
      </c>
      <c r="X63" s="329">
        <v>41652</v>
      </c>
    </row>
    <row r="64" spans="1:24">
      <c r="A64">
        <v>3</v>
      </c>
      <c r="B64" s="341">
        <v>525</v>
      </c>
      <c r="C64" t="s">
        <v>8519</v>
      </c>
      <c r="D64">
        <v>11687794</v>
      </c>
      <c r="E64">
        <v>5</v>
      </c>
      <c r="F64" s="232" t="s">
        <v>3331</v>
      </c>
      <c r="G64" t="s">
        <v>3332</v>
      </c>
      <c r="I64" s="337">
        <v>58341</v>
      </c>
      <c r="L64" s="338">
        <v>52507</v>
      </c>
      <c r="N64" s="329">
        <v>41648</v>
      </c>
      <c r="O64" s="323">
        <v>41659</v>
      </c>
      <c r="P64" s="323">
        <v>41655</v>
      </c>
      <c r="R64" t="s">
        <v>9740</v>
      </c>
      <c r="S64">
        <v>7966</v>
      </c>
      <c r="T64" t="s">
        <v>3365</v>
      </c>
      <c r="X64" s="329">
        <v>41655</v>
      </c>
    </row>
    <row r="65" spans="1:24">
      <c r="A65">
        <v>3</v>
      </c>
      <c r="B65" s="341">
        <v>490</v>
      </c>
      <c r="C65" t="s">
        <v>8520</v>
      </c>
      <c r="D65">
        <v>8966970</v>
      </c>
      <c r="E65">
        <v>7</v>
      </c>
      <c r="F65" s="232" t="s">
        <v>3331</v>
      </c>
      <c r="G65" t="s">
        <v>3332</v>
      </c>
      <c r="I65" s="337">
        <v>58334</v>
      </c>
      <c r="L65" s="337">
        <v>40834</v>
      </c>
      <c r="N65" s="329">
        <v>41649</v>
      </c>
      <c r="O65" s="323">
        <v>41649</v>
      </c>
      <c r="P65" s="323">
        <v>41653</v>
      </c>
      <c r="R65" t="s">
        <v>9741</v>
      </c>
      <c r="S65">
        <v>4242</v>
      </c>
      <c r="T65" t="s">
        <v>3512</v>
      </c>
      <c r="X65" s="329">
        <v>41653</v>
      </c>
    </row>
    <row r="66" spans="1:24">
      <c r="A66">
        <v>3</v>
      </c>
      <c r="B66" s="341">
        <v>598</v>
      </c>
      <c r="C66" t="s">
        <v>8521</v>
      </c>
      <c r="D66">
        <v>12856269</v>
      </c>
      <c r="E66">
        <v>9</v>
      </c>
      <c r="F66" s="232" t="s">
        <v>3331</v>
      </c>
      <c r="G66" t="s">
        <v>3332</v>
      </c>
      <c r="I66" s="337">
        <v>58341</v>
      </c>
      <c r="L66" s="337">
        <v>52507</v>
      </c>
      <c r="N66" s="329">
        <v>41649</v>
      </c>
      <c r="O66" s="329">
        <v>41649</v>
      </c>
      <c r="P66" s="329">
        <v>41653</v>
      </c>
      <c r="R66" t="s">
        <v>9742</v>
      </c>
      <c r="S66">
        <v>1906</v>
      </c>
      <c r="T66" t="s">
        <v>4264</v>
      </c>
      <c r="X66" s="329">
        <v>41653</v>
      </c>
    </row>
    <row r="67" spans="1:24">
      <c r="A67">
        <v>3</v>
      </c>
      <c r="B67" s="341">
        <v>681</v>
      </c>
      <c r="C67" t="s">
        <v>8522</v>
      </c>
      <c r="D67">
        <v>15940263</v>
      </c>
      <c r="E67">
        <v>0</v>
      </c>
      <c r="F67" s="232" t="s">
        <v>3331</v>
      </c>
      <c r="G67" t="s">
        <v>3332</v>
      </c>
      <c r="I67" s="334">
        <v>58353</v>
      </c>
      <c r="L67" s="334">
        <v>52518</v>
      </c>
      <c r="N67" s="329">
        <v>41649</v>
      </c>
      <c r="O67" s="329">
        <v>41652</v>
      </c>
      <c r="P67" s="329">
        <v>41654</v>
      </c>
      <c r="R67" t="s">
        <v>9743</v>
      </c>
      <c r="S67">
        <v>430</v>
      </c>
      <c r="T67" t="s">
        <v>3400</v>
      </c>
      <c r="X67" s="329">
        <v>41654</v>
      </c>
    </row>
    <row r="68" spans="1:24">
      <c r="A68">
        <v>3</v>
      </c>
      <c r="B68" s="341">
        <v>372</v>
      </c>
      <c r="C68" t="s">
        <v>8523</v>
      </c>
      <c r="D68">
        <v>10443353</v>
      </c>
      <c r="E68">
        <v>7</v>
      </c>
      <c r="F68" s="232" t="s">
        <v>3331</v>
      </c>
      <c r="G68" t="s">
        <v>3332</v>
      </c>
      <c r="I68" s="334">
        <v>58326</v>
      </c>
      <c r="L68" s="334">
        <v>40828</v>
      </c>
      <c r="N68" s="329">
        <v>41646</v>
      </c>
      <c r="O68" s="329">
        <v>41647</v>
      </c>
      <c r="P68" s="329">
        <v>41648</v>
      </c>
      <c r="R68" t="s">
        <v>9744</v>
      </c>
      <c r="S68">
        <v>4242</v>
      </c>
      <c r="T68" t="s">
        <v>3512</v>
      </c>
      <c r="X68" s="329">
        <v>41648</v>
      </c>
    </row>
    <row r="69" spans="1:24">
      <c r="A69">
        <v>3</v>
      </c>
      <c r="B69" s="341">
        <v>964</v>
      </c>
      <c r="C69" t="s">
        <v>8524</v>
      </c>
      <c r="D69">
        <v>10910079</v>
      </c>
      <c r="E69" t="s">
        <v>3319</v>
      </c>
      <c r="F69" s="232" t="s">
        <v>3331</v>
      </c>
      <c r="G69" t="s">
        <v>3332</v>
      </c>
      <c r="I69" s="334">
        <v>58409</v>
      </c>
      <c r="L69" s="334">
        <v>52568</v>
      </c>
      <c r="N69" s="329">
        <v>41654</v>
      </c>
      <c r="O69" s="329">
        <v>41654</v>
      </c>
      <c r="P69" s="329">
        <v>41659</v>
      </c>
      <c r="R69" t="s">
        <v>9745</v>
      </c>
      <c r="S69">
        <v>951</v>
      </c>
      <c r="T69" t="s">
        <v>3377</v>
      </c>
      <c r="X69" s="329">
        <v>41659</v>
      </c>
    </row>
    <row r="70" spans="1:24">
      <c r="A70">
        <v>3</v>
      </c>
      <c r="B70" s="341">
        <v>1043</v>
      </c>
      <c r="C70" t="s">
        <v>8525</v>
      </c>
      <c r="D70">
        <v>13244519</v>
      </c>
      <c r="E70">
        <v>2</v>
      </c>
      <c r="F70" s="232" t="s">
        <v>3331</v>
      </c>
      <c r="G70" t="s">
        <v>3332</v>
      </c>
      <c r="I70" s="334">
        <v>58420</v>
      </c>
      <c r="L70" s="334">
        <v>52578</v>
      </c>
      <c r="N70" s="329">
        <v>41655</v>
      </c>
      <c r="O70" s="329">
        <v>41655</v>
      </c>
      <c r="P70" s="329">
        <v>41656</v>
      </c>
      <c r="R70" t="s">
        <v>9746</v>
      </c>
      <c r="S70">
        <v>826</v>
      </c>
      <c r="T70" t="s">
        <v>3365</v>
      </c>
      <c r="X70" s="323">
        <v>41656</v>
      </c>
    </row>
    <row r="71" spans="1:24">
      <c r="A71">
        <v>3</v>
      </c>
      <c r="B71" s="341">
        <v>1118</v>
      </c>
      <c r="C71" t="s">
        <v>8526</v>
      </c>
      <c r="D71">
        <v>9536089</v>
      </c>
      <c r="E71">
        <v>0</v>
      </c>
      <c r="F71" s="232" t="s">
        <v>3331</v>
      </c>
      <c r="G71" t="s">
        <v>3332</v>
      </c>
      <c r="I71" s="334">
        <v>58420</v>
      </c>
      <c r="L71" s="334">
        <v>52578</v>
      </c>
      <c r="N71" s="329">
        <v>41655</v>
      </c>
      <c r="O71" s="329">
        <v>41656</v>
      </c>
      <c r="P71" s="329">
        <v>41660</v>
      </c>
      <c r="R71" t="s">
        <v>9747</v>
      </c>
      <c r="S71">
        <v>7587</v>
      </c>
      <c r="T71" t="s">
        <v>3365</v>
      </c>
      <c r="X71" s="323">
        <v>41660</v>
      </c>
    </row>
    <row r="72" spans="1:24">
      <c r="A72">
        <v>3</v>
      </c>
      <c r="B72" s="341">
        <v>1246</v>
      </c>
      <c r="C72" t="s">
        <v>8527</v>
      </c>
      <c r="D72">
        <v>14682774</v>
      </c>
      <c r="E72">
        <v>8</v>
      </c>
      <c r="F72" s="232" t="s">
        <v>3331</v>
      </c>
      <c r="G72" t="s">
        <v>3332</v>
      </c>
      <c r="I72" s="334">
        <v>58465</v>
      </c>
      <c r="L72" s="334">
        <v>52618</v>
      </c>
      <c r="N72" s="329">
        <v>41659</v>
      </c>
      <c r="O72" s="329">
        <v>41659</v>
      </c>
      <c r="P72" s="329">
        <v>41660</v>
      </c>
      <c r="R72" t="s">
        <v>9748</v>
      </c>
      <c r="S72">
        <v>7164</v>
      </c>
      <c r="T72" t="s">
        <v>3605</v>
      </c>
      <c r="X72" s="323">
        <v>41660</v>
      </c>
    </row>
    <row r="73" spans="1:24">
      <c r="A73">
        <v>3</v>
      </c>
      <c r="B73" s="341">
        <v>1260</v>
      </c>
      <c r="C73" t="s">
        <v>8528</v>
      </c>
      <c r="D73">
        <v>15410581</v>
      </c>
      <c r="E73">
        <v>6</v>
      </c>
      <c r="F73" s="232" t="s">
        <v>3331</v>
      </c>
      <c r="G73" t="s">
        <v>3332</v>
      </c>
      <c r="I73" s="334">
        <v>58565</v>
      </c>
      <c r="L73" s="334">
        <v>52618</v>
      </c>
      <c r="N73" s="329">
        <v>41659</v>
      </c>
      <c r="O73" s="329">
        <v>41660</v>
      </c>
      <c r="P73" s="329">
        <v>41660</v>
      </c>
      <c r="R73" t="s">
        <v>9749</v>
      </c>
      <c r="S73">
        <v>4540</v>
      </c>
      <c r="T73" t="s">
        <v>3363</v>
      </c>
      <c r="X73" s="323">
        <v>41660</v>
      </c>
    </row>
    <row r="74" spans="1:24">
      <c r="A74">
        <v>3</v>
      </c>
      <c r="B74" s="341">
        <v>1239</v>
      </c>
      <c r="C74" t="s">
        <v>8529</v>
      </c>
      <c r="D74">
        <v>9489382</v>
      </c>
      <c r="E74">
        <v>8</v>
      </c>
      <c r="F74" s="232" t="s">
        <v>3331</v>
      </c>
      <c r="G74" t="s">
        <v>3332</v>
      </c>
      <c r="I74" s="334">
        <v>52618</v>
      </c>
      <c r="L74" s="334">
        <v>52618</v>
      </c>
      <c r="N74" s="329">
        <v>41659</v>
      </c>
      <c r="O74" s="329">
        <v>41662</v>
      </c>
      <c r="P74" s="329">
        <v>41297</v>
      </c>
      <c r="R74" t="s">
        <v>9750</v>
      </c>
      <c r="S74">
        <v>6387</v>
      </c>
      <c r="T74" t="s">
        <v>3863</v>
      </c>
      <c r="X74" s="323">
        <v>41297</v>
      </c>
    </row>
    <row r="75" spans="1:24">
      <c r="A75">
        <v>3</v>
      </c>
      <c r="B75" s="341">
        <v>1428</v>
      </c>
      <c r="C75" t="s">
        <v>8530</v>
      </c>
      <c r="D75">
        <v>14511593</v>
      </c>
      <c r="E75">
        <v>0</v>
      </c>
      <c r="F75" s="232" t="s">
        <v>3331</v>
      </c>
      <c r="G75" t="s">
        <v>3332</v>
      </c>
      <c r="I75" s="334">
        <v>58488</v>
      </c>
      <c r="L75" s="334">
        <v>52639</v>
      </c>
      <c r="N75" s="329">
        <v>41661</v>
      </c>
      <c r="O75" s="329">
        <v>41662</v>
      </c>
      <c r="P75" s="329">
        <v>41663</v>
      </c>
      <c r="R75" t="s">
        <v>9751</v>
      </c>
      <c r="S75">
        <v>1382</v>
      </c>
      <c r="T75" t="s">
        <v>3400</v>
      </c>
      <c r="X75" s="323">
        <v>41663</v>
      </c>
    </row>
    <row r="76" spans="1:24">
      <c r="A76">
        <v>3</v>
      </c>
      <c r="B76" s="341">
        <v>1429</v>
      </c>
      <c r="C76" t="s">
        <v>8531</v>
      </c>
      <c r="D76">
        <v>15215953</v>
      </c>
      <c r="E76">
        <v>6</v>
      </c>
      <c r="F76" s="232" t="s">
        <v>3331</v>
      </c>
      <c r="G76" t="s">
        <v>3332</v>
      </c>
      <c r="I76" s="334">
        <v>58488</v>
      </c>
      <c r="L76" s="334">
        <v>52639</v>
      </c>
      <c r="N76" s="329">
        <v>41661</v>
      </c>
      <c r="O76" s="329">
        <v>41662</v>
      </c>
      <c r="P76" s="329">
        <v>41663</v>
      </c>
      <c r="R76" t="s">
        <v>9752</v>
      </c>
      <c r="S76">
        <v>2026</v>
      </c>
      <c r="T76" t="s">
        <v>3363</v>
      </c>
      <c r="X76" s="323">
        <v>41663</v>
      </c>
    </row>
    <row r="77" spans="1:24">
      <c r="A77">
        <v>3</v>
      </c>
      <c r="B77" s="341">
        <v>1434</v>
      </c>
      <c r="C77" t="s">
        <v>8532</v>
      </c>
      <c r="D77">
        <v>9246803</v>
      </c>
      <c r="E77">
        <v>8</v>
      </c>
      <c r="F77" s="232" t="s">
        <v>3331</v>
      </c>
      <c r="G77" t="s">
        <v>3332</v>
      </c>
      <c r="I77" s="334">
        <v>58488</v>
      </c>
      <c r="L77" s="334">
        <v>52639</v>
      </c>
      <c r="N77" s="329">
        <v>41661</v>
      </c>
      <c r="O77" s="329">
        <v>41661</v>
      </c>
      <c r="P77" s="329">
        <v>41662</v>
      </c>
      <c r="R77" t="s">
        <v>9753</v>
      </c>
      <c r="S77">
        <v>2111</v>
      </c>
      <c r="T77" t="s">
        <v>3363</v>
      </c>
      <c r="X77" s="323">
        <v>41662</v>
      </c>
    </row>
    <row r="78" spans="1:24">
      <c r="A78">
        <v>3</v>
      </c>
      <c r="B78" s="341">
        <v>1438</v>
      </c>
      <c r="C78" t="s">
        <v>8533</v>
      </c>
      <c r="D78">
        <v>13631881</v>
      </c>
      <c r="E78">
        <v>0</v>
      </c>
      <c r="F78" s="232" t="s">
        <v>3331</v>
      </c>
      <c r="G78" t="s">
        <v>3332</v>
      </c>
      <c r="I78" s="334">
        <v>58488</v>
      </c>
      <c r="L78" s="334">
        <v>52639</v>
      </c>
      <c r="N78" s="329">
        <v>41661</v>
      </c>
      <c r="O78" s="329">
        <v>41662</v>
      </c>
      <c r="P78" s="329">
        <v>41666</v>
      </c>
      <c r="R78" t="s">
        <v>9754</v>
      </c>
      <c r="S78">
        <v>1832</v>
      </c>
      <c r="T78" t="s">
        <v>3400</v>
      </c>
      <c r="X78" s="329">
        <v>41663</v>
      </c>
    </row>
    <row r="79" spans="1:24">
      <c r="A79">
        <v>3</v>
      </c>
      <c r="B79" s="341">
        <v>1430</v>
      </c>
      <c r="C79" t="s">
        <v>8534</v>
      </c>
      <c r="D79">
        <v>16689605</v>
      </c>
      <c r="E79">
        <v>3</v>
      </c>
      <c r="F79" s="232" t="s">
        <v>3331</v>
      </c>
      <c r="G79" t="s">
        <v>3332</v>
      </c>
      <c r="I79" s="334">
        <v>58588</v>
      </c>
      <c r="L79" s="334">
        <v>52639</v>
      </c>
      <c r="N79" s="329">
        <v>41661</v>
      </c>
      <c r="O79" s="329">
        <v>41661</v>
      </c>
      <c r="P79" s="329">
        <v>41662</v>
      </c>
      <c r="R79" t="s">
        <v>9755</v>
      </c>
      <c r="S79">
        <v>5208</v>
      </c>
      <c r="T79" t="s">
        <v>3863</v>
      </c>
      <c r="X79" s="323">
        <v>41662</v>
      </c>
    </row>
    <row r="80" spans="1:24">
      <c r="A80">
        <v>3</v>
      </c>
      <c r="B80" s="341">
        <v>1460</v>
      </c>
      <c r="C80" t="s">
        <v>8535</v>
      </c>
      <c r="D80">
        <v>16165979</v>
      </c>
      <c r="E80">
        <v>7</v>
      </c>
      <c r="F80" s="232" t="s">
        <v>3331</v>
      </c>
      <c r="G80" t="s">
        <v>3332</v>
      </c>
      <c r="I80" s="334">
        <v>58488</v>
      </c>
      <c r="L80" s="334">
        <v>52639</v>
      </c>
      <c r="N80" s="329">
        <v>41661</v>
      </c>
      <c r="O80" s="329">
        <v>41661</v>
      </c>
      <c r="P80" s="329">
        <v>41662</v>
      </c>
      <c r="R80" t="s">
        <v>9756</v>
      </c>
      <c r="S80">
        <v>1500</v>
      </c>
      <c r="T80" t="s">
        <v>3390</v>
      </c>
      <c r="X80" s="323">
        <v>41662</v>
      </c>
    </row>
    <row r="81" spans="1:24">
      <c r="A81">
        <v>3</v>
      </c>
      <c r="B81" s="341">
        <v>1446</v>
      </c>
      <c r="C81" t="s">
        <v>8536</v>
      </c>
      <c r="D81">
        <v>16385517</v>
      </c>
      <c r="E81">
        <v>8</v>
      </c>
      <c r="F81" s="232" t="s">
        <v>3331</v>
      </c>
      <c r="G81" t="s">
        <v>3332</v>
      </c>
      <c r="I81" s="334">
        <v>58488</v>
      </c>
      <c r="L81" s="334">
        <v>52639</v>
      </c>
      <c r="N81" s="329">
        <v>41662</v>
      </c>
      <c r="O81" s="329">
        <v>41662</v>
      </c>
      <c r="P81" s="329">
        <v>41667</v>
      </c>
      <c r="R81" t="s">
        <v>9757</v>
      </c>
      <c r="S81">
        <v>9874</v>
      </c>
      <c r="T81" t="s">
        <v>3365</v>
      </c>
      <c r="X81" s="323">
        <v>41667</v>
      </c>
    </row>
    <row r="82" spans="1:24">
      <c r="A82">
        <v>3</v>
      </c>
      <c r="B82" s="341">
        <v>1450</v>
      </c>
      <c r="C82" t="s">
        <v>8537</v>
      </c>
      <c r="D82">
        <v>13497408</v>
      </c>
      <c r="E82">
        <v>7</v>
      </c>
      <c r="F82" s="232" t="s">
        <v>3331</v>
      </c>
      <c r="G82" t="s">
        <v>3332</v>
      </c>
      <c r="I82" s="334">
        <v>58488</v>
      </c>
      <c r="L82" s="334">
        <v>52639</v>
      </c>
      <c r="N82" s="323">
        <v>41662</v>
      </c>
      <c r="O82" s="323">
        <v>41667</v>
      </c>
      <c r="P82" s="323">
        <v>41669</v>
      </c>
      <c r="R82" t="s">
        <v>9758</v>
      </c>
      <c r="S82">
        <v>10240</v>
      </c>
      <c r="T82" t="s">
        <v>3365</v>
      </c>
      <c r="X82" s="323">
        <v>41669</v>
      </c>
    </row>
    <row r="83" spans="1:24">
      <c r="A83">
        <v>3</v>
      </c>
      <c r="B83" s="341">
        <v>1575</v>
      </c>
      <c r="C83" t="s">
        <v>8538</v>
      </c>
      <c r="D83">
        <v>16116796</v>
      </c>
      <c r="E83">
        <v>7</v>
      </c>
      <c r="F83" s="232" t="s">
        <v>3331</v>
      </c>
      <c r="G83" t="s">
        <v>3332</v>
      </c>
      <c r="I83" s="334">
        <v>58499</v>
      </c>
      <c r="L83" s="334">
        <v>52649</v>
      </c>
      <c r="N83" s="323">
        <v>41663</v>
      </c>
      <c r="O83" s="323">
        <v>41666</v>
      </c>
      <c r="P83" s="323">
        <v>41667</v>
      </c>
      <c r="R83" t="s">
        <v>9759</v>
      </c>
      <c r="S83">
        <v>77</v>
      </c>
      <c r="T83" t="s">
        <v>3334</v>
      </c>
      <c r="X83" s="323">
        <v>41667</v>
      </c>
    </row>
    <row r="84" spans="1:24">
      <c r="A84">
        <v>3</v>
      </c>
      <c r="B84" s="341">
        <v>1543</v>
      </c>
      <c r="C84" t="s">
        <v>8539</v>
      </c>
      <c r="D84">
        <v>11814542</v>
      </c>
      <c r="E84">
        <v>9</v>
      </c>
      <c r="F84" s="232" t="s">
        <v>3331</v>
      </c>
      <c r="G84" t="s">
        <v>3332</v>
      </c>
      <c r="I84" s="334">
        <v>58499</v>
      </c>
      <c r="L84" s="334">
        <v>52649</v>
      </c>
      <c r="N84" s="323">
        <v>41663</v>
      </c>
      <c r="O84" s="323">
        <v>41667</v>
      </c>
      <c r="P84" s="323">
        <v>41669</v>
      </c>
      <c r="R84" t="s">
        <v>9760</v>
      </c>
      <c r="S84">
        <v>2655</v>
      </c>
      <c r="T84" t="s">
        <v>3365</v>
      </c>
      <c r="X84" s="323">
        <v>41669</v>
      </c>
    </row>
    <row r="85" spans="1:24">
      <c r="A85">
        <v>3</v>
      </c>
      <c r="B85" s="341">
        <v>1590</v>
      </c>
      <c r="C85" t="s">
        <v>8540</v>
      </c>
      <c r="D85">
        <v>12364381</v>
      </c>
      <c r="E85" t="s">
        <v>3319</v>
      </c>
      <c r="F85" s="232" t="s">
        <v>3331</v>
      </c>
      <c r="G85" t="s">
        <v>3332</v>
      </c>
      <c r="I85" s="334">
        <v>58511</v>
      </c>
      <c r="L85" s="334">
        <v>52660</v>
      </c>
      <c r="N85" s="323">
        <v>41663</v>
      </c>
      <c r="O85" s="323">
        <v>41663</v>
      </c>
      <c r="P85" s="323">
        <v>41670</v>
      </c>
      <c r="R85" t="s">
        <v>9740</v>
      </c>
      <c r="S85">
        <v>2589</v>
      </c>
      <c r="T85" t="s">
        <v>3363</v>
      </c>
      <c r="X85" s="323">
        <v>41670</v>
      </c>
    </row>
    <row r="86" spans="1:24">
      <c r="A86">
        <v>3</v>
      </c>
      <c r="B86" s="341">
        <v>1593</v>
      </c>
      <c r="C86" t="s">
        <v>8541</v>
      </c>
      <c r="D86">
        <v>15068278</v>
      </c>
      <c r="E86">
        <v>9</v>
      </c>
      <c r="F86" s="232" t="s">
        <v>3331</v>
      </c>
      <c r="G86" t="s">
        <v>3332</v>
      </c>
      <c r="I86" s="334">
        <v>58511</v>
      </c>
      <c r="L86" s="334">
        <v>52660</v>
      </c>
      <c r="N86" s="323">
        <v>41663</v>
      </c>
      <c r="O86" s="323">
        <v>41666</v>
      </c>
      <c r="P86" s="323">
        <v>41668</v>
      </c>
      <c r="R86" t="s">
        <v>9761</v>
      </c>
      <c r="S86">
        <v>1350</v>
      </c>
      <c r="T86" s="283" t="s">
        <v>3334</v>
      </c>
      <c r="X86" s="323">
        <v>41668</v>
      </c>
    </row>
    <row r="87" spans="1:24">
      <c r="A87">
        <v>3</v>
      </c>
      <c r="B87" s="341">
        <v>1639</v>
      </c>
      <c r="C87" t="s">
        <v>8542</v>
      </c>
      <c r="D87">
        <v>15700080</v>
      </c>
      <c r="E87">
        <v>6</v>
      </c>
      <c r="F87" s="232" t="s">
        <v>3331</v>
      </c>
      <c r="G87" t="s">
        <v>3332</v>
      </c>
      <c r="I87" s="339">
        <v>58511</v>
      </c>
      <c r="L87" s="339">
        <v>52660</v>
      </c>
      <c r="N87" s="87">
        <v>41666</v>
      </c>
      <c r="O87" s="87">
        <v>41666</v>
      </c>
      <c r="P87" s="87">
        <v>41668</v>
      </c>
      <c r="R87" t="s">
        <v>9762</v>
      </c>
      <c r="S87">
        <v>8473</v>
      </c>
      <c r="T87" t="s">
        <v>3365</v>
      </c>
      <c r="X87" s="87">
        <v>41668</v>
      </c>
    </row>
    <row r="88" spans="1:24">
      <c r="A88">
        <v>3</v>
      </c>
      <c r="B88" s="341">
        <v>1686</v>
      </c>
      <c r="C88" t="s">
        <v>8543</v>
      </c>
      <c r="D88">
        <v>9743561</v>
      </c>
      <c r="E88">
        <v>8</v>
      </c>
      <c r="F88" s="232" t="s">
        <v>3331</v>
      </c>
      <c r="G88" t="s">
        <v>3332</v>
      </c>
      <c r="I88" s="339">
        <v>58544</v>
      </c>
      <c r="L88" s="339">
        <v>52690</v>
      </c>
      <c r="N88" s="87">
        <v>41666</v>
      </c>
      <c r="O88" s="87">
        <v>41668</v>
      </c>
      <c r="P88" s="87">
        <v>41669</v>
      </c>
      <c r="R88" t="s">
        <v>9763</v>
      </c>
      <c r="S88">
        <v>2261</v>
      </c>
      <c r="T88" t="s">
        <v>3363</v>
      </c>
      <c r="X88" s="87">
        <v>41669</v>
      </c>
    </row>
    <row r="89" spans="1:24">
      <c r="A89">
        <v>3</v>
      </c>
      <c r="B89" s="341">
        <v>1702</v>
      </c>
      <c r="C89" t="s">
        <v>8544</v>
      </c>
      <c r="D89">
        <v>15357880</v>
      </c>
      <c r="E89" t="s">
        <v>3319</v>
      </c>
      <c r="F89" s="232" t="s">
        <v>3331</v>
      </c>
      <c r="G89" t="s">
        <v>3332</v>
      </c>
      <c r="I89" s="339">
        <v>58544</v>
      </c>
      <c r="L89" s="339">
        <v>52690</v>
      </c>
      <c r="N89" s="87">
        <v>41666</v>
      </c>
      <c r="O89" s="87">
        <v>41666</v>
      </c>
      <c r="P89" s="87">
        <v>41668</v>
      </c>
      <c r="R89" t="s">
        <v>9764</v>
      </c>
      <c r="S89">
        <v>78</v>
      </c>
      <c r="T89" t="s">
        <v>3484</v>
      </c>
      <c r="X89" s="87">
        <v>41668</v>
      </c>
    </row>
    <row r="90" spans="1:24">
      <c r="A90">
        <v>3</v>
      </c>
      <c r="B90" s="341">
        <v>1721</v>
      </c>
      <c r="C90" t="s">
        <v>8545</v>
      </c>
      <c r="D90">
        <v>15701588</v>
      </c>
      <c r="E90">
        <v>5</v>
      </c>
      <c r="F90" s="232" t="s">
        <v>3331</v>
      </c>
      <c r="G90" t="s">
        <v>3332</v>
      </c>
      <c r="I90" s="339">
        <v>58544</v>
      </c>
      <c r="L90" s="339">
        <v>52690</v>
      </c>
      <c r="N90" s="87">
        <v>41667</v>
      </c>
      <c r="O90" s="87">
        <v>41667</v>
      </c>
      <c r="P90" s="87">
        <v>41668</v>
      </c>
      <c r="R90" t="s">
        <v>9765</v>
      </c>
      <c r="S90">
        <v>827</v>
      </c>
      <c r="T90" t="s">
        <v>3365</v>
      </c>
      <c r="X90" s="87">
        <v>41668</v>
      </c>
    </row>
    <row r="91" spans="1:24">
      <c r="A91">
        <v>3</v>
      </c>
      <c r="B91" s="341">
        <v>1879</v>
      </c>
      <c r="C91" t="s">
        <v>8546</v>
      </c>
      <c r="D91">
        <v>8736648</v>
      </c>
      <c r="E91">
        <v>0</v>
      </c>
      <c r="F91" s="232" t="s">
        <v>3331</v>
      </c>
      <c r="G91" t="s">
        <v>3332</v>
      </c>
      <c r="I91" s="339">
        <v>58567</v>
      </c>
      <c r="L91" s="339">
        <v>52710</v>
      </c>
      <c r="N91" s="87">
        <v>41668</v>
      </c>
      <c r="O91" s="87">
        <v>41669</v>
      </c>
      <c r="P91" s="87">
        <v>41670</v>
      </c>
      <c r="R91" t="s">
        <v>9766</v>
      </c>
      <c r="S91">
        <v>1385</v>
      </c>
      <c r="T91" t="s">
        <v>3396</v>
      </c>
      <c r="X91" s="87">
        <v>41670</v>
      </c>
    </row>
    <row r="92" spans="1:24">
      <c r="A92">
        <v>3</v>
      </c>
      <c r="B92" s="341">
        <v>2013</v>
      </c>
      <c r="C92" t="s">
        <v>8547</v>
      </c>
      <c r="D92">
        <v>13291074</v>
      </c>
      <c r="E92" t="s">
        <v>3319</v>
      </c>
      <c r="F92" s="232" t="s">
        <v>3331</v>
      </c>
      <c r="G92" t="s">
        <v>3332</v>
      </c>
      <c r="I92" s="339">
        <v>58578</v>
      </c>
      <c r="L92" s="339">
        <v>52720</v>
      </c>
      <c r="N92" s="87">
        <v>41670</v>
      </c>
      <c r="O92" s="87">
        <v>41670</v>
      </c>
      <c r="P92" s="87">
        <v>41673</v>
      </c>
      <c r="R92" t="s">
        <v>9767</v>
      </c>
      <c r="S92">
        <v>166</v>
      </c>
      <c r="T92" t="s">
        <v>3605</v>
      </c>
      <c r="X92" s="87">
        <v>41673</v>
      </c>
    </row>
    <row r="93" spans="1:24">
      <c r="A93">
        <v>3</v>
      </c>
      <c r="B93" s="341">
        <v>1972</v>
      </c>
      <c r="C93" t="s">
        <v>8548</v>
      </c>
      <c r="D93">
        <v>6382564</v>
      </c>
      <c r="E93">
        <v>6</v>
      </c>
      <c r="F93" s="232" t="s">
        <v>3331</v>
      </c>
      <c r="G93" t="s">
        <v>3332</v>
      </c>
      <c r="I93" s="339">
        <v>58578</v>
      </c>
      <c r="L93" s="339">
        <v>52720</v>
      </c>
      <c r="N93" s="87">
        <v>41669</v>
      </c>
      <c r="O93" s="87">
        <v>41669</v>
      </c>
      <c r="P93" s="87">
        <v>41673</v>
      </c>
      <c r="R93" t="s">
        <v>9768</v>
      </c>
      <c r="S93">
        <v>1260</v>
      </c>
      <c r="T93" t="s">
        <v>3400</v>
      </c>
      <c r="X93" s="348">
        <v>41673</v>
      </c>
    </row>
    <row r="94" spans="1:24">
      <c r="A94">
        <v>3</v>
      </c>
      <c r="B94" s="341">
        <v>1976</v>
      </c>
      <c r="C94" t="s">
        <v>8549</v>
      </c>
      <c r="D94">
        <v>13756142</v>
      </c>
      <c r="E94">
        <v>5</v>
      </c>
      <c r="F94" s="232" t="s">
        <v>3331</v>
      </c>
      <c r="G94" t="s">
        <v>3332</v>
      </c>
      <c r="I94" s="339">
        <v>58578</v>
      </c>
      <c r="L94" s="339">
        <v>41005</v>
      </c>
      <c r="N94" s="87">
        <v>41669</v>
      </c>
      <c r="O94" s="87">
        <v>41669</v>
      </c>
      <c r="P94" s="87">
        <v>41673</v>
      </c>
      <c r="R94" t="s">
        <v>9769</v>
      </c>
      <c r="S94">
        <v>2775</v>
      </c>
      <c r="T94" t="s">
        <v>3363</v>
      </c>
      <c r="X94" s="87">
        <v>41673</v>
      </c>
    </row>
    <row r="95" spans="1:24">
      <c r="A95">
        <v>3</v>
      </c>
      <c r="B95" s="341">
        <v>1983</v>
      </c>
      <c r="C95" t="s">
        <v>8550</v>
      </c>
      <c r="D95">
        <v>16666606</v>
      </c>
      <c r="E95">
        <v>8</v>
      </c>
      <c r="F95" s="232" t="s">
        <v>3331</v>
      </c>
      <c r="G95" t="s">
        <v>3332</v>
      </c>
      <c r="I95" s="339">
        <v>58578</v>
      </c>
      <c r="L95" s="339">
        <v>52720</v>
      </c>
      <c r="N95" s="87">
        <v>41669</v>
      </c>
      <c r="O95" s="87">
        <v>41670</v>
      </c>
      <c r="P95" s="87">
        <v>41676</v>
      </c>
      <c r="R95" t="s">
        <v>9770</v>
      </c>
      <c r="S95">
        <v>1350</v>
      </c>
      <c r="T95" t="s">
        <v>3605</v>
      </c>
      <c r="X95" s="87">
        <v>41676</v>
      </c>
    </row>
    <row r="96" spans="1:24">
      <c r="A96">
        <v>3</v>
      </c>
      <c r="B96" s="341">
        <v>2003</v>
      </c>
      <c r="C96" t="s">
        <v>8551</v>
      </c>
      <c r="D96">
        <v>10039666</v>
      </c>
      <c r="E96">
        <v>1</v>
      </c>
      <c r="F96" s="232" t="s">
        <v>3331</v>
      </c>
      <c r="G96" t="s">
        <v>3332</v>
      </c>
      <c r="I96" s="339">
        <v>58578</v>
      </c>
      <c r="L96" s="339">
        <v>52720</v>
      </c>
      <c r="N96" s="87">
        <v>41669</v>
      </c>
      <c r="O96" s="87">
        <v>41670</v>
      </c>
      <c r="P96" s="87">
        <v>41675</v>
      </c>
      <c r="R96" t="s">
        <v>9771</v>
      </c>
      <c r="S96">
        <v>749</v>
      </c>
      <c r="T96" t="s">
        <v>3400</v>
      </c>
      <c r="X96" s="87">
        <v>41675</v>
      </c>
    </row>
    <row r="97" spans="1:24">
      <c r="A97">
        <v>3</v>
      </c>
      <c r="B97" s="341">
        <v>2051</v>
      </c>
      <c r="C97" t="s">
        <v>8552</v>
      </c>
      <c r="D97">
        <v>11827730</v>
      </c>
      <c r="E97">
        <v>9</v>
      </c>
      <c r="F97" s="232" t="s">
        <v>3331</v>
      </c>
      <c r="G97" t="s">
        <v>3332</v>
      </c>
      <c r="I97" s="339">
        <v>58590</v>
      </c>
      <c r="L97" s="339">
        <v>52731</v>
      </c>
      <c r="N97" s="87">
        <v>41670</v>
      </c>
      <c r="O97" s="87">
        <v>41670</v>
      </c>
      <c r="P97" s="87">
        <v>41677</v>
      </c>
      <c r="R97" t="s">
        <v>9772</v>
      </c>
      <c r="S97">
        <v>467</v>
      </c>
      <c r="T97" t="s">
        <v>3334</v>
      </c>
      <c r="X97" s="87">
        <v>41677</v>
      </c>
    </row>
    <row r="98" spans="1:24">
      <c r="A98">
        <v>3</v>
      </c>
      <c r="B98" s="341">
        <v>2131</v>
      </c>
      <c r="C98" t="s">
        <v>8553</v>
      </c>
      <c r="D98">
        <v>12807908</v>
      </c>
      <c r="E98">
        <v>4</v>
      </c>
      <c r="F98" s="232" t="s">
        <v>3331</v>
      </c>
      <c r="G98" t="s">
        <v>3332</v>
      </c>
      <c r="I98" s="339">
        <v>70308</v>
      </c>
      <c r="L98" s="339">
        <v>49216</v>
      </c>
      <c r="N98" s="87">
        <v>41673</v>
      </c>
      <c r="O98" s="87">
        <v>41674</v>
      </c>
      <c r="P98" s="87">
        <v>41675</v>
      </c>
      <c r="R98" t="s">
        <v>9773</v>
      </c>
      <c r="S98">
        <v>1770</v>
      </c>
      <c r="T98" t="s">
        <v>3561</v>
      </c>
      <c r="X98" s="87">
        <v>41675</v>
      </c>
    </row>
    <row r="99" spans="1:24">
      <c r="A99">
        <v>3</v>
      </c>
      <c r="B99" s="341">
        <v>2079</v>
      </c>
      <c r="C99" t="s">
        <v>8554</v>
      </c>
      <c r="D99">
        <v>12311488</v>
      </c>
      <c r="E99">
        <v>4</v>
      </c>
      <c r="F99" s="232" t="s">
        <v>3331</v>
      </c>
      <c r="G99" t="s">
        <v>3332</v>
      </c>
      <c r="I99" s="339">
        <v>58590</v>
      </c>
      <c r="L99" s="339">
        <v>52731</v>
      </c>
      <c r="N99" s="87">
        <v>41673</v>
      </c>
      <c r="O99" s="87">
        <v>41674</v>
      </c>
      <c r="P99" s="87">
        <v>41677</v>
      </c>
      <c r="R99" t="s">
        <v>9774</v>
      </c>
      <c r="S99">
        <v>2316</v>
      </c>
      <c r="T99" t="s">
        <v>3334</v>
      </c>
      <c r="X99" s="87">
        <v>41677</v>
      </c>
    </row>
    <row r="100" spans="1:24">
      <c r="A100">
        <v>3</v>
      </c>
      <c r="B100" s="341">
        <v>2158</v>
      </c>
      <c r="C100" t="s">
        <v>8555</v>
      </c>
      <c r="D100">
        <v>10886515</v>
      </c>
      <c r="E100">
        <v>6</v>
      </c>
      <c r="F100" s="232" t="s">
        <v>3331</v>
      </c>
      <c r="G100" t="s">
        <v>3332</v>
      </c>
      <c r="I100" s="334" t="s">
        <v>3405</v>
      </c>
      <c r="L100" s="334" t="s">
        <v>3405</v>
      </c>
      <c r="N100" s="87">
        <v>41673</v>
      </c>
      <c r="O100" s="87"/>
      <c r="P100" s="53"/>
      <c r="R100" t="s">
        <v>9775</v>
      </c>
      <c r="S100">
        <v>845</v>
      </c>
      <c r="T100" t="s">
        <v>3512</v>
      </c>
      <c r="X100" s="313" t="s">
        <v>3405</v>
      </c>
    </row>
    <row r="101" spans="1:24">
      <c r="A101">
        <v>3</v>
      </c>
      <c r="B101" s="341">
        <v>2161</v>
      </c>
      <c r="C101" t="s">
        <v>8556</v>
      </c>
      <c r="D101">
        <v>5080783</v>
      </c>
      <c r="E101">
        <v>5</v>
      </c>
      <c r="F101" s="232" t="s">
        <v>3331</v>
      </c>
      <c r="G101" t="s">
        <v>3332</v>
      </c>
      <c r="I101" s="339">
        <v>70348</v>
      </c>
      <c r="L101" s="339">
        <v>56278</v>
      </c>
      <c r="N101" s="87">
        <v>41673</v>
      </c>
      <c r="O101" s="87">
        <v>41675</v>
      </c>
      <c r="P101" s="87">
        <v>41676</v>
      </c>
      <c r="R101" t="s">
        <v>9776</v>
      </c>
      <c r="S101">
        <v>641</v>
      </c>
      <c r="T101" t="s">
        <v>3533</v>
      </c>
      <c r="X101" s="87">
        <v>41676</v>
      </c>
    </row>
    <row r="102" spans="1:24">
      <c r="A102">
        <v>3</v>
      </c>
      <c r="B102" s="341">
        <v>2236</v>
      </c>
      <c r="C102" t="s">
        <v>8557</v>
      </c>
      <c r="D102">
        <v>8792430</v>
      </c>
      <c r="E102">
        <v>0</v>
      </c>
      <c r="F102" s="232" t="s">
        <v>3331</v>
      </c>
      <c r="G102" t="s">
        <v>3332</v>
      </c>
      <c r="I102" s="339">
        <v>58635</v>
      </c>
      <c r="L102" s="339">
        <v>52771</v>
      </c>
      <c r="N102" s="87">
        <v>41674</v>
      </c>
      <c r="O102" s="87">
        <v>41674</v>
      </c>
      <c r="P102" s="87">
        <v>41676</v>
      </c>
      <c r="R102" t="s">
        <v>9777</v>
      </c>
      <c r="S102">
        <v>10353</v>
      </c>
      <c r="T102" t="s">
        <v>3533</v>
      </c>
      <c r="X102" s="87">
        <v>41676</v>
      </c>
    </row>
    <row r="103" spans="1:24">
      <c r="A103">
        <v>3</v>
      </c>
      <c r="B103" s="341">
        <v>2242</v>
      </c>
      <c r="C103" t="s">
        <v>8558</v>
      </c>
      <c r="D103">
        <v>17851289</v>
      </c>
      <c r="E103">
        <v>7</v>
      </c>
      <c r="F103" s="232" t="s">
        <v>3331</v>
      </c>
      <c r="G103" t="s">
        <v>3332</v>
      </c>
      <c r="I103" s="339">
        <v>58635</v>
      </c>
      <c r="L103" s="339">
        <v>52771</v>
      </c>
      <c r="N103" s="87">
        <v>41674</v>
      </c>
      <c r="O103" s="87">
        <v>41675</v>
      </c>
      <c r="P103" s="87">
        <v>41676</v>
      </c>
      <c r="R103" t="s">
        <v>9778</v>
      </c>
      <c r="S103">
        <v>269</v>
      </c>
      <c r="T103" t="s">
        <v>3728</v>
      </c>
      <c r="X103" s="87">
        <v>41676</v>
      </c>
    </row>
    <row r="104" spans="1:24">
      <c r="A104">
        <v>3</v>
      </c>
      <c r="B104" s="341">
        <v>2258</v>
      </c>
      <c r="C104" t="s">
        <v>8559</v>
      </c>
      <c r="D104">
        <v>13973830</v>
      </c>
      <c r="E104">
        <v>6</v>
      </c>
      <c r="F104" s="232" t="s">
        <v>3331</v>
      </c>
      <c r="G104" t="s">
        <v>3332</v>
      </c>
      <c r="I104" s="339">
        <v>58635</v>
      </c>
      <c r="L104" s="339">
        <v>68485</v>
      </c>
      <c r="N104" s="87">
        <v>41674</v>
      </c>
      <c r="O104" s="87">
        <v>41675</v>
      </c>
      <c r="P104" s="87">
        <v>41676</v>
      </c>
      <c r="R104" t="s">
        <v>9779</v>
      </c>
      <c r="S104">
        <v>375</v>
      </c>
      <c r="T104" t="s">
        <v>3567</v>
      </c>
      <c r="X104" s="87">
        <v>41676</v>
      </c>
    </row>
    <row r="105" spans="1:24">
      <c r="A105">
        <v>3</v>
      </c>
      <c r="B105" s="341">
        <v>2247</v>
      </c>
      <c r="C105" t="s">
        <v>8560</v>
      </c>
      <c r="D105">
        <v>16839670</v>
      </c>
      <c r="E105">
        <v>8</v>
      </c>
      <c r="F105" s="232" t="s">
        <v>3331</v>
      </c>
      <c r="G105" t="s">
        <v>3332</v>
      </c>
      <c r="I105" s="339">
        <v>58635</v>
      </c>
      <c r="L105" s="339">
        <v>53006</v>
      </c>
      <c r="N105" s="87">
        <v>41674</v>
      </c>
      <c r="O105" s="87">
        <v>41674</v>
      </c>
      <c r="P105" s="87">
        <v>41677</v>
      </c>
      <c r="R105" t="s">
        <v>9780</v>
      </c>
      <c r="S105">
        <v>321</v>
      </c>
      <c r="T105" t="s">
        <v>3563</v>
      </c>
      <c r="X105" s="87">
        <v>41677</v>
      </c>
    </row>
    <row r="106" spans="1:24">
      <c r="A106">
        <v>3</v>
      </c>
      <c r="B106" s="341">
        <v>2417</v>
      </c>
      <c r="C106" t="s">
        <v>8561</v>
      </c>
      <c r="D106">
        <v>16043492</v>
      </c>
      <c r="E106">
        <v>9</v>
      </c>
      <c r="F106" s="232" t="s">
        <v>3331</v>
      </c>
      <c r="G106" t="s">
        <v>3332</v>
      </c>
      <c r="I106" s="339">
        <v>58658</v>
      </c>
      <c r="L106" s="339">
        <v>52792</v>
      </c>
      <c r="N106" s="87">
        <v>41676</v>
      </c>
      <c r="O106" s="87">
        <v>41677</v>
      </c>
      <c r="P106" s="87">
        <v>41684</v>
      </c>
      <c r="R106" t="s">
        <v>9781</v>
      </c>
      <c r="S106">
        <v>6034</v>
      </c>
      <c r="T106" t="s">
        <v>3863</v>
      </c>
      <c r="X106" s="87">
        <v>41684</v>
      </c>
    </row>
    <row r="107" spans="1:24">
      <c r="A107">
        <v>3</v>
      </c>
      <c r="B107" s="341">
        <v>2490</v>
      </c>
      <c r="C107" t="s">
        <v>8562</v>
      </c>
      <c r="D107">
        <v>12969902</v>
      </c>
      <c r="E107">
        <v>7</v>
      </c>
      <c r="F107" s="232" t="s">
        <v>3331</v>
      </c>
      <c r="G107" t="s">
        <v>3332</v>
      </c>
      <c r="I107" s="339">
        <v>84467</v>
      </c>
      <c r="L107" s="339">
        <v>67574</v>
      </c>
      <c r="N107" s="87">
        <v>41677</v>
      </c>
      <c r="O107" s="87">
        <v>41677</v>
      </c>
      <c r="P107" s="87">
        <v>41680</v>
      </c>
      <c r="R107" t="s">
        <v>9782</v>
      </c>
      <c r="S107">
        <v>41</v>
      </c>
      <c r="T107" t="s">
        <v>3334</v>
      </c>
      <c r="X107" s="87">
        <v>41680</v>
      </c>
    </row>
    <row r="108" spans="1:24">
      <c r="A108">
        <v>3</v>
      </c>
      <c r="B108" s="341">
        <v>2525</v>
      </c>
      <c r="C108" t="s">
        <v>8563</v>
      </c>
      <c r="D108">
        <v>15799085</v>
      </c>
      <c r="E108">
        <v>3</v>
      </c>
      <c r="F108" s="232" t="s">
        <v>3331</v>
      </c>
      <c r="G108" t="s">
        <v>3332</v>
      </c>
      <c r="I108" s="339">
        <v>75096</v>
      </c>
      <c r="L108" s="339">
        <v>60077</v>
      </c>
      <c r="N108" s="87">
        <v>41677</v>
      </c>
      <c r="O108" s="87">
        <v>41677</v>
      </c>
      <c r="P108" s="87">
        <v>41683</v>
      </c>
      <c r="R108" t="s">
        <v>9783</v>
      </c>
      <c r="S108">
        <v>5384</v>
      </c>
      <c r="T108" t="s">
        <v>3390</v>
      </c>
      <c r="X108" s="87">
        <v>41683</v>
      </c>
    </row>
    <row r="109" spans="1:24">
      <c r="A109">
        <v>3</v>
      </c>
      <c r="B109" s="341">
        <v>2536</v>
      </c>
      <c r="C109" t="s">
        <v>8564</v>
      </c>
      <c r="D109">
        <v>13629889</v>
      </c>
      <c r="E109">
        <v>5</v>
      </c>
      <c r="F109" s="232" t="s">
        <v>3331</v>
      </c>
      <c r="G109" t="s">
        <v>3332</v>
      </c>
      <c r="I109" s="339">
        <v>58669</v>
      </c>
      <c r="L109" s="339">
        <v>52802</v>
      </c>
      <c r="N109" s="87">
        <v>41677</v>
      </c>
      <c r="O109" s="87">
        <v>41677</v>
      </c>
      <c r="P109" s="87">
        <v>41681</v>
      </c>
      <c r="R109" t="s">
        <v>9784</v>
      </c>
      <c r="S109">
        <v>13442</v>
      </c>
      <c r="T109" t="s">
        <v>3636</v>
      </c>
      <c r="X109" s="87">
        <v>41681</v>
      </c>
    </row>
    <row r="110" spans="1:24">
      <c r="A110">
        <v>3</v>
      </c>
      <c r="B110" s="341">
        <v>2541</v>
      </c>
      <c r="C110" t="s">
        <v>8565</v>
      </c>
      <c r="D110">
        <v>14412178</v>
      </c>
      <c r="E110">
        <v>3</v>
      </c>
      <c r="F110" s="232" t="s">
        <v>3331</v>
      </c>
      <c r="G110" t="s">
        <v>3332</v>
      </c>
      <c r="I110" s="339">
        <v>58669</v>
      </c>
      <c r="L110" s="339">
        <v>52802</v>
      </c>
      <c r="N110" s="87">
        <v>41677</v>
      </c>
      <c r="O110" s="87">
        <v>41649</v>
      </c>
      <c r="P110" s="87">
        <v>41684</v>
      </c>
      <c r="R110" t="s">
        <v>9785</v>
      </c>
      <c r="S110">
        <v>2045</v>
      </c>
      <c r="T110" t="s">
        <v>3334</v>
      </c>
      <c r="X110" s="87">
        <v>41684</v>
      </c>
    </row>
    <row r="111" spans="1:24">
      <c r="A111">
        <v>3</v>
      </c>
      <c r="B111" s="341">
        <v>2581</v>
      </c>
      <c r="C111" t="s">
        <v>8566</v>
      </c>
      <c r="D111">
        <v>16420559</v>
      </c>
      <c r="E111">
        <v>2</v>
      </c>
      <c r="F111" s="232" t="s">
        <v>3331</v>
      </c>
      <c r="G111" t="s">
        <v>3332</v>
      </c>
      <c r="I111" s="339">
        <v>58696</v>
      </c>
      <c r="L111" s="339">
        <v>52826</v>
      </c>
      <c r="N111" s="87">
        <v>41680</v>
      </c>
      <c r="O111" s="87">
        <v>41681</v>
      </c>
      <c r="P111" s="87">
        <v>41684</v>
      </c>
      <c r="R111" t="s">
        <v>9786</v>
      </c>
      <c r="S111">
        <v>1571</v>
      </c>
      <c r="T111" t="s">
        <v>3400</v>
      </c>
      <c r="X111" s="87">
        <v>41684</v>
      </c>
    </row>
    <row r="112" spans="1:24">
      <c r="A112">
        <v>3</v>
      </c>
      <c r="B112" s="341">
        <v>2584</v>
      </c>
      <c r="C112" t="s">
        <v>8567</v>
      </c>
      <c r="D112">
        <v>3676195</v>
      </c>
      <c r="E112">
        <v>4</v>
      </c>
      <c r="F112" s="232" t="s">
        <v>3331</v>
      </c>
      <c r="G112" t="s">
        <v>3332</v>
      </c>
      <c r="I112" s="339">
        <v>58696</v>
      </c>
      <c r="L112" s="339">
        <v>52826</v>
      </c>
      <c r="N112" s="87">
        <v>41681</v>
      </c>
      <c r="O112" s="87">
        <v>41682</v>
      </c>
      <c r="P112" s="87">
        <v>41683</v>
      </c>
      <c r="R112" t="s">
        <v>9787</v>
      </c>
      <c r="S112">
        <v>217</v>
      </c>
      <c r="T112" t="s">
        <v>3452</v>
      </c>
      <c r="X112" s="87">
        <v>41683</v>
      </c>
    </row>
    <row r="113" spans="1:24">
      <c r="A113">
        <v>3</v>
      </c>
      <c r="B113" s="341">
        <v>2586</v>
      </c>
      <c r="C113" t="s">
        <v>8568</v>
      </c>
      <c r="D113">
        <v>3432047</v>
      </c>
      <c r="E113">
        <v>0</v>
      </c>
      <c r="F113" s="232" t="s">
        <v>3331</v>
      </c>
      <c r="G113" t="s">
        <v>3332</v>
      </c>
      <c r="I113" s="339">
        <v>58696</v>
      </c>
      <c r="L113" s="339">
        <v>52826</v>
      </c>
      <c r="N113" s="87">
        <v>41681</v>
      </c>
      <c r="O113" s="87">
        <v>41682</v>
      </c>
      <c r="P113" s="87">
        <v>41684</v>
      </c>
      <c r="R113" t="s">
        <v>9788</v>
      </c>
      <c r="S113">
        <v>4697</v>
      </c>
      <c r="T113" t="s">
        <v>3461</v>
      </c>
      <c r="X113" s="87">
        <v>41684</v>
      </c>
    </row>
    <row r="114" spans="1:24">
      <c r="A114">
        <v>3</v>
      </c>
      <c r="B114" s="341">
        <v>2582</v>
      </c>
      <c r="C114" t="s">
        <v>8569</v>
      </c>
      <c r="D114">
        <v>10860778</v>
      </c>
      <c r="E114">
        <v>5</v>
      </c>
      <c r="F114" s="232" t="s">
        <v>3331</v>
      </c>
      <c r="G114" t="s">
        <v>3332</v>
      </c>
      <c r="I114" s="339">
        <v>58696</v>
      </c>
      <c r="L114" s="339">
        <v>52826</v>
      </c>
      <c r="N114" s="87">
        <v>41681</v>
      </c>
      <c r="O114" s="87">
        <v>41681</v>
      </c>
      <c r="P114" s="87">
        <v>41683</v>
      </c>
      <c r="R114" t="s">
        <v>9789</v>
      </c>
      <c r="S114">
        <v>3007</v>
      </c>
      <c r="T114" t="s">
        <v>3363</v>
      </c>
      <c r="X114" s="87">
        <v>41683</v>
      </c>
    </row>
    <row r="115" spans="1:24">
      <c r="A115">
        <v>3</v>
      </c>
      <c r="B115" s="341">
        <v>2774</v>
      </c>
      <c r="C115" t="s">
        <v>8570</v>
      </c>
      <c r="D115">
        <v>13937318</v>
      </c>
      <c r="E115">
        <v>9</v>
      </c>
      <c r="F115" s="232" t="s">
        <v>3331</v>
      </c>
      <c r="G115" t="s">
        <v>3332</v>
      </c>
      <c r="I115" s="339">
        <v>58704</v>
      </c>
      <c r="L115" s="339">
        <v>41093</v>
      </c>
      <c r="N115" s="87">
        <v>41682</v>
      </c>
      <c r="O115" s="87">
        <v>41683</v>
      </c>
      <c r="P115" s="87">
        <v>41687</v>
      </c>
      <c r="R115" t="s">
        <v>9790</v>
      </c>
      <c r="S115">
        <v>696</v>
      </c>
      <c r="T115" t="s">
        <v>3348</v>
      </c>
      <c r="X115" s="87">
        <v>41687</v>
      </c>
    </row>
    <row r="116" spans="1:24">
      <c r="A116">
        <v>3</v>
      </c>
      <c r="B116" s="341">
        <v>2755</v>
      </c>
      <c r="C116" t="s">
        <v>8571</v>
      </c>
      <c r="D116">
        <v>15373392</v>
      </c>
      <c r="E116">
        <v>9</v>
      </c>
      <c r="F116" s="232" t="s">
        <v>3331</v>
      </c>
      <c r="G116" t="s">
        <v>3332</v>
      </c>
      <c r="I116" s="339">
        <v>58704</v>
      </c>
      <c r="L116" s="339">
        <v>52834</v>
      </c>
      <c r="N116" s="87">
        <v>41682</v>
      </c>
      <c r="O116" s="87">
        <v>41683</v>
      </c>
      <c r="P116" s="87">
        <v>41684</v>
      </c>
      <c r="R116" t="s">
        <v>9791</v>
      </c>
      <c r="S116">
        <v>329</v>
      </c>
      <c r="T116" t="s">
        <v>3636</v>
      </c>
      <c r="X116" s="87">
        <v>41684</v>
      </c>
    </row>
    <row r="117" spans="1:24">
      <c r="A117">
        <v>3</v>
      </c>
      <c r="B117" s="341">
        <v>2827</v>
      </c>
      <c r="C117" t="s">
        <v>8572</v>
      </c>
      <c r="D117">
        <v>12776311</v>
      </c>
      <c r="E117">
        <v>9</v>
      </c>
      <c r="F117" s="232" t="s">
        <v>3331</v>
      </c>
      <c r="G117" t="s">
        <v>3332</v>
      </c>
      <c r="I117" s="339">
        <v>58704</v>
      </c>
      <c r="L117" s="339">
        <v>52834</v>
      </c>
      <c r="N117" s="87">
        <v>41682</v>
      </c>
      <c r="O117" s="87">
        <v>41683</v>
      </c>
      <c r="P117" s="87">
        <v>41684</v>
      </c>
      <c r="R117" t="s">
        <v>9792</v>
      </c>
      <c r="S117">
        <v>3121</v>
      </c>
      <c r="T117" t="s">
        <v>3377</v>
      </c>
      <c r="X117" s="87">
        <v>41684</v>
      </c>
    </row>
    <row r="118" spans="1:24">
      <c r="A118">
        <v>3</v>
      </c>
      <c r="B118" s="341">
        <v>2904</v>
      </c>
      <c r="C118" t="s">
        <v>8573</v>
      </c>
      <c r="D118">
        <v>12236463</v>
      </c>
      <c r="E118">
        <v>1</v>
      </c>
      <c r="F118" s="232" t="s">
        <v>3331</v>
      </c>
      <c r="G118" t="s">
        <v>3332</v>
      </c>
      <c r="I118" s="339">
        <v>58708</v>
      </c>
      <c r="L118" s="339">
        <v>52837</v>
      </c>
      <c r="N118" s="87">
        <v>41684</v>
      </c>
      <c r="O118" s="87">
        <v>41687</v>
      </c>
      <c r="P118" s="87">
        <v>41688</v>
      </c>
      <c r="R118" t="s">
        <v>9793</v>
      </c>
      <c r="S118">
        <v>471</v>
      </c>
      <c r="T118" t="s">
        <v>3334</v>
      </c>
      <c r="X118" s="87">
        <v>41688</v>
      </c>
    </row>
    <row r="119" spans="1:24">
      <c r="A119">
        <v>3</v>
      </c>
      <c r="B119" s="341">
        <v>2947</v>
      </c>
      <c r="C119" t="s">
        <v>8574</v>
      </c>
      <c r="D119">
        <v>14199422</v>
      </c>
      <c r="E119">
        <v>0</v>
      </c>
      <c r="F119" s="232" t="s">
        <v>3331</v>
      </c>
      <c r="G119" t="s">
        <v>3332</v>
      </c>
      <c r="I119" s="339">
        <v>58712</v>
      </c>
      <c r="L119" s="339">
        <v>52841</v>
      </c>
      <c r="N119" s="87">
        <v>41684</v>
      </c>
      <c r="O119" s="87">
        <v>41687</v>
      </c>
      <c r="P119" s="87">
        <v>41688</v>
      </c>
      <c r="R119" t="s">
        <v>9794</v>
      </c>
      <c r="S119">
        <v>10943</v>
      </c>
      <c r="T119" t="s">
        <v>5260</v>
      </c>
      <c r="X119" s="87">
        <v>41688</v>
      </c>
    </row>
    <row r="120" spans="1:24">
      <c r="A120">
        <v>3</v>
      </c>
      <c r="B120" s="341">
        <v>2965</v>
      </c>
      <c r="C120" t="s">
        <v>8575</v>
      </c>
      <c r="D120">
        <v>15538050</v>
      </c>
      <c r="E120">
        <v>0</v>
      </c>
      <c r="F120" s="232" t="s">
        <v>3331</v>
      </c>
      <c r="G120" t="s">
        <v>3332</v>
      </c>
      <c r="I120" s="339">
        <v>58712</v>
      </c>
      <c r="L120" s="339">
        <v>52841</v>
      </c>
      <c r="N120" s="87">
        <v>41684</v>
      </c>
      <c r="O120" s="87">
        <v>41687</v>
      </c>
      <c r="P120" s="87">
        <v>41688</v>
      </c>
      <c r="R120" t="s">
        <v>9795</v>
      </c>
      <c r="S120">
        <v>3436</v>
      </c>
      <c r="T120" t="s">
        <v>3730</v>
      </c>
      <c r="X120" s="87">
        <v>41688</v>
      </c>
    </row>
    <row r="121" spans="1:24">
      <c r="A121">
        <v>3</v>
      </c>
      <c r="B121" s="341">
        <v>3011</v>
      </c>
      <c r="C121" t="s">
        <v>8576</v>
      </c>
      <c r="D121">
        <v>15664183</v>
      </c>
      <c r="E121">
        <v>9</v>
      </c>
      <c r="F121" s="232" t="s">
        <v>3331</v>
      </c>
      <c r="G121" t="s">
        <v>3332</v>
      </c>
      <c r="I121" s="339">
        <v>58725</v>
      </c>
      <c r="L121" s="339">
        <v>52852</v>
      </c>
      <c r="N121" s="87">
        <v>41687</v>
      </c>
      <c r="O121" s="87">
        <v>41688</v>
      </c>
      <c r="P121" s="87">
        <v>41689</v>
      </c>
      <c r="R121" t="s">
        <v>9796</v>
      </c>
      <c r="S121">
        <v>322</v>
      </c>
      <c r="T121" t="s">
        <v>3605</v>
      </c>
      <c r="X121" s="87">
        <v>41689</v>
      </c>
    </row>
    <row r="122" spans="1:24">
      <c r="A122">
        <v>3</v>
      </c>
      <c r="B122" s="341">
        <v>3022</v>
      </c>
      <c r="C122" t="s">
        <v>8577</v>
      </c>
      <c r="D122">
        <v>10792872</v>
      </c>
      <c r="E122">
        <v>3</v>
      </c>
      <c r="F122" s="232" t="s">
        <v>3331</v>
      </c>
      <c r="G122" t="s">
        <v>3332</v>
      </c>
      <c r="I122" s="339">
        <v>58725</v>
      </c>
      <c r="L122" s="339">
        <v>41107</v>
      </c>
      <c r="N122" s="87">
        <v>41687</v>
      </c>
      <c r="O122" s="87">
        <v>41688</v>
      </c>
      <c r="P122" s="87">
        <v>41691</v>
      </c>
      <c r="R122" t="s">
        <v>9797</v>
      </c>
      <c r="S122">
        <v>4242</v>
      </c>
      <c r="T122" t="s">
        <v>3512</v>
      </c>
      <c r="X122" s="87">
        <v>41691</v>
      </c>
    </row>
    <row r="123" spans="1:24">
      <c r="A123">
        <v>3</v>
      </c>
      <c r="B123" s="341">
        <v>3036</v>
      </c>
      <c r="C123" t="s">
        <v>8578</v>
      </c>
      <c r="D123">
        <v>16750109</v>
      </c>
      <c r="E123">
        <v>5</v>
      </c>
      <c r="F123" s="232" t="s">
        <v>3331</v>
      </c>
      <c r="G123" t="s">
        <v>3332</v>
      </c>
      <c r="I123" s="339">
        <v>58725</v>
      </c>
      <c r="L123" s="339">
        <v>52852</v>
      </c>
      <c r="N123" s="87">
        <v>41688</v>
      </c>
      <c r="O123" s="87">
        <v>41688</v>
      </c>
      <c r="P123" s="87">
        <v>41691</v>
      </c>
      <c r="R123" t="s">
        <v>9798</v>
      </c>
      <c r="S123">
        <v>1527</v>
      </c>
      <c r="T123" t="s">
        <v>3363</v>
      </c>
      <c r="X123" s="87">
        <v>41691</v>
      </c>
    </row>
    <row r="124" spans="1:24">
      <c r="A124">
        <v>3</v>
      </c>
      <c r="B124" s="341">
        <v>3075</v>
      </c>
      <c r="C124" t="s">
        <v>8579</v>
      </c>
      <c r="D124">
        <v>16422658</v>
      </c>
      <c r="E124">
        <v>1</v>
      </c>
      <c r="F124" s="232" t="s">
        <v>3331</v>
      </c>
      <c r="G124" t="s">
        <v>3332</v>
      </c>
      <c r="I124" s="339">
        <v>58729</v>
      </c>
      <c r="L124" s="339">
        <v>52856</v>
      </c>
      <c r="N124" s="87">
        <v>41688</v>
      </c>
      <c r="O124" s="87">
        <v>41689</v>
      </c>
      <c r="P124" s="87">
        <v>41690</v>
      </c>
      <c r="R124" t="s">
        <v>9799</v>
      </c>
      <c r="S124">
        <v>4184</v>
      </c>
      <c r="T124" t="s">
        <v>3363</v>
      </c>
      <c r="X124" s="87">
        <v>41690</v>
      </c>
    </row>
    <row r="125" spans="1:24">
      <c r="A125">
        <v>3</v>
      </c>
      <c r="B125" s="341">
        <v>3060</v>
      </c>
      <c r="C125" t="s">
        <v>8580</v>
      </c>
      <c r="D125">
        <v>11889108</v>
      </c>
      <c r="E125">
        <v>2</v>
      </c>
      <c r="F125" s="232" t="s">
        <v>3331</v>
      </c>
      <c r="G125" t="s">
        <v>3332</v>
      </c>
      <c r="I125" s="339">
        <v>82215</v>
      </c>
      <c r="L125" s="339">
        <v>73993</v>
      </c>
      <c r="N125" s="87">
        <v>41687</v>
      </c>
      <c r="O125" s="87">
        <v>41688</v>
      </c>
      <c r="P125" s="87">
        <v>41690</v>
      </c>
      <c r="R125" t="s">
        <v>9800</v>
      </c>
      <c r="S125">
        <v>2954</v>
      </c>
      <c r="T125" t="s">
        <v>3484</v>
      </c>
      <c r="X125" s="87">
        <v>41690</v>
      </c>
    </row>
    <row r="126" spans="1:24">
      <c r="A126">
        <v>3</v>
      </c>
      <c r="B126" s="341">
        <v>3083</v>
      </c>
      <c r="C126" t="s">
        <v>8581</v>
      </c>
      <c r="D126">
        <v>10837305</v>
      </c>
      <c r="E126">
        <v>9</v>
      </c>
      <c r="F126" s="232" t="s">
        <v>3331</v>
      </c>
      <c r="G126" t="s">
        <v>3332</v>
      </c>
      <c r="I126" s="339">
        <v>58729</v>
      </c>
      <c r="L126" s="339">
        <v>52802</v>
      </c>
      <c r="N126" s="87">
        <v>41688</v>
      </c>
      <c r="O126" s="87">
        <v>41689</v>
      </c>
      <c r="P126" s="87">
        <v>41690</v>
      </c>
      <c r="R126" t="s">
        <v>9801</v>
      </c>
      <c r="S126">
        <v>15626</v>
      </c>
      <c r="T126" t="s">
        <v>3636</v>
      </c>
      <c r="X126" s="87">
        <v>41690</v>
      </c>
    </row>
    <row r="127" spans="1:24">
      <c r="A127">
        <v>3</v>
      </c>
      <c r="B127" s="341">
        <v>3127</v>
      </c>
      <c r="C127" t="s">
        <v>8582</v>
      </c>
      <c r="D127">
        <v>16376475</v>
      </c>
      <c r="E127" t="s">
        <v>3319</v>
      </c>
      <c r="F127" s="232" t="s">
        <v>3331</v>
      </c>
      <c r="G127" t="s">
        <v>3332</v>
      </c>
      <c r="I127" s="339">
        <v>58729</v>
      </c>
      <c r="L127" s="339">
        <v>52856</v>
      </c>
      <c r="N127" s="87">
        <v>41688</v>
      </c>
      <c r="O127" s="87">
        <v>41689</v>
      </c>
      <c r="P127" s="87">
        <v>41690</v>
      </c>
      <c r="R127" t="s">
        <v>9802</v>
      </c>
      <c r="S127">
        <v>3601</v>
      </c>
      <c r="T127" t="s">
        <v>3363</v>
      </c>
      <c r="X127" s="87">
        <v>41690</v>
      </c>
    </row>
    <row r="128" spans="1:24">
      <c r="A128">
        <v>3</v>
      </c>
      <c r="B128" s="341">
        <v>3128</v>
      </c>
      <c r="C128" t="s">
        <v>8583</v>
      </c>
      <c r="D128">
        <v>8828394</v>
      </c>
      <c r="E128">
        <v>5</v>
      </c>
      <c r="F128" s="232" t="s">
        <v>3331</v>
      </c>
      <c r="G128" t="s">
        <v>3332</v>
      </c>
      <c r="I128" s="334" t="s">
        <v>3405</v>
      </c>
      <c r="L128" s="334" t="s">
        <v>3405</v>
      </c>
      <c r="N128" s="87">
        <v>41689</v>
      </c>
      <c r="O128" s="87"/>
      <c r="P128" s="53"/>
      <c r="R128" t="s">
        <v>9803</v>
      </c>
      <c r="S128">
        <v>655</v>
      </c>
      <c r="T128" t="s">
        <v>3636</v>
      </c>
      <c r="X128" s="313" t="s">
        <v>3405</v>
      </c>
    </row>
    <row r="129" spans="1:24">
      <c r="A129">
        <v>3</v>
      </c>
      <c r="B129" s="341">
        <v>3301</v>
      </c>
      <c r="C129" t="s">
        <v>8584</v>
      </c>
      <c r="D129">
        <v>12498752</v>
      </c>
      <c r="E129">
        <v>0</v>
      </c>
      <c r="F129" s="232" t="s">
        <v>3331</v>
      </c>
      <c r="G129" t="s">
        <v>3332</v>
      </c>
      <c r="I129" s="339">
        <v>58738</v>
      </c>
      <c r="L129" s="339">
        <v>41117</v>
      </c>
      <c r="N129" s="87">
        <v>41691</v>
      </c>
      <c r="O129" s="87">
        <v>41691</v>
      </c>
      <c r="P129" s="87">
        <v>41695</v>
      </c>
      <c r="R129" t="s">
        <v>9804</v>
      </c>
      <c r="S129">
        <v>1770</v>
      </c>
      <c r="T129" t="s">
        <v>3377</v>
      </c>
      <c r="X129" s="87">
        <v>41695</v>
      </c>
    </row>
    <row r="130" spans="1:24">
      <c r="A130">
        <v>3</v>
      </c>
      <c r="B130" s="341">
        <v>3302</v>
      </c>
      <c r="C130" t="s">
        <v>8584</v>
      </c>
      <c r="D130">
        <v>12498752</v>
      </c>
      <c r="E130">
        <v>0</v>
      </c>
      <c r="F130" s="232" t="s">
        <v>3331</v>
      </c>
      <c r="G130" t="s">
        <v>3332</v>
      </c>
      <c r="I130" s="339">
        <v>58738</v>
      </c>
      <c r="L130" s="339">
        <v>41117</v>
      </c>
      <c r="N130" s="87">
        <v>41691</v>
      </c>
      <c r="O130" s="87">
        <v>41691</v>
      </c>
      <c r="P130" s="87">
        <v>41695</v>
      </c>
      <c r="R130" t="s">
        <v>9805</v>
      </c>
      <c r="S130">
        <v>1770</v>
      </c>
      <c r="T130" t="s">
        <v>3377</v>
      </c>
      <c r="X130" s="87">
        <v>41695</v>
      </c>
    </row>
    <row r="131" spans="1:24">
      <c r="A131">
        <v>3</v>
      </c>
      <c r="B131" s="341">
        <v>3306</v>
      </c>
      <c r="C131" t="s">
        <v>8585</v>
      </c>
      <c r="D131">
        <v>9279905</v>
      </c>
      <c r="E131">
        <v>0</v>
      </c>
      <c r="F131" s="232" t="s">
        <v>3331</v>
      </c>
      <c r="G131" t="s">
        <v>3332</v>
      </c>
      <c r="I131" s="339">
        <v>58742</v>
      </c>
      <c r="L131" s="344">
        <v>52868</v>
      </c>
      <c r="N131" s="87">
        <v>41691</v>
      </c>
      <c r="O131" s="87">
        <v>41694</v>
      </c>
      <c r="P131" s="87">
        <v>41695</v>
      </c>
      <c r="R131" t="s">
        <v>9806</v>
      </c>
      <c r="S131">
        <v>184</v>
      </c>
      <c r="T131" t="s">
        <v>3334</v>
      </c>
      <c r="X131" s="87">
        <v>41695</v>
      </c>
    </row>
    <row r="132" spans="1:24">
      <c r="A132">
        <v>3</v>
      </c>
      <c r="B132" s="341">
        <v>3312</v>
      </c>
      <c r="C132" t="s">
        <v>8586</v>
      </c>
      <c r="D132">
        <v>14146754</v>
      </c>
      <c r="E132">
        <v>9</v>
      </c>
      <c r="F132" s="232" t="s">
        <v>3331</v>
      </c>
      <c r="G132" t="s">
        <v>3332</v>
      </c>
      <c r="I132" s="339">
        <v>58742</v>
      </c>
      <c r="L132" s="339">
        <v>52868</v>
      </c>
      <c r="N132" s="87">
        <v>41691</v>
      </c>
      <c r="O132" s="87">
        <v>41694</v>
      </c>
      <c r="P132" s="87">
        <v>41696</v>
      </c>
      <c r="R132" t="s">
        <v>9807</v>
      </c>
      <c r="S132">
        <v>617</v>
      </c>
      <c r="T132" t="s">
        <v>3334</v>
      </c>
      <c r="X132" s="87">
        <v>41696</v>
      </c>
    </row>
    <row r="133" spans="1:24">
      <c r="A133">
        <v>3</v>
      </c>
      <c r="B133" s="341">
        <v>3361</v>
      </c>
      <c r="C133" t="s">
        <v>8587</v>
      </c>
      <c r="D133">
        <v>9473959</v>
      </c>
      <c r="E133">
        <v>4</v>
      </c>
      <c r="F133" s="232" t="s">
        <v>3331</v>
      </c>
      <c r="G133" t="s">
        <v>3332</v>
      </c>
      <c r="I133" s="339">
        <v>70490</v>
      </c>
      <c r="L133" s="339">
        <v>49343</v>
      </c>
      <c r="N133" s="87">
        <v>41691</v>
      </c>
      <c r="O133" s="87">
        <v>41694</v>
      </c>
      <c r="P133" s="87">
        <v>41695</v>
      </c>
      <c r="R133" t="s">
        <v>9808</v>
      </c>
      <c r="S133">
        <v>1770</v>
      </c>
      <c r="T133" t="s">
        <v>3377</v>
      </c>
      <c r="X133" s="87">
        <v>41695</v>
      </c>
    </row>
    <row r="134" spans="1:24">
      <c r="A134">
        <v>3</v>
      </c>
      <c r="B134" s="341">
        <v>3379</v>
      </c>
      <c r="C134" t="s">
        <v>8588</v>
      </c>
      <c r="D134">
        <v>12647782</v>
      </c>
      <c r="E134">
        <v>1</v>
      </c>
      <c r="F134" s="232" t="s">
        <v>3331</v>
      </c>
      <c r="G134" t="s">
        <v>3332</v>
      </c>
      <c r="I134" s="339">
        <v>58742</v>
      </c>
      <c r="L134" s="339">
        <v>52868</v>
      </c>
      <c r="N134" s="87">
        <v>41691</v>
      </c>
      <c r="O134" s="87">
        <v>41695</v>
      </c>
      <c r="P134" s="87">
        <v>41697</v>
      </c>
      <c r="R134" t="s">
        <v>9809</v>
      </c>
      <c r="S134">
        <v>1999</v>
      </c>
      <c r="T134" t="s">
        <v>3400</v>
      </c>
      <c r="X134" s="87">
        <v>41697</v>
      </c>
    </row>
    <row r="135" spans="1:24">
      <c r="A135">
        <v>3</v>
      </c>
      <c r="B135" s="341">
        <v>3381</v>
      </c>
      <c r="C135" t="s">
        <v>8589</v>
      </c>
      <c r="D135">
        <v>6865019</v>
      </c>
      <c r="E135">
        <v>4</v>
      </c>
      <c r="F135" s="232" t="s">
        <v>3331</v>
      </c>
      <c r="G135" t="s">
        <v>3332</v>
      </c>
      <c r="I135" s="334" t="s">
        <v>3405</v>
      </c>
      <c r="L135" s="334" t="s">
        <v>3405</v>
      </c>
      <c r="N135" s="87">
        <v>41694</v>
      </c>
      <c r="O135" s="87">
        <v>41696</v>
      </c>
      <c r="P135" s="53"/>
      <c r="R135" t="s">
        <v>9810</v>
      </c>
      <c r="S135">
        <v>2325</v>
      </c>
      <c r="T135" t="s">
        <v>3636</v>
      </c>
      <c r="X135" s="313" t="s">
        <v>3405</v>
      </c>
    </row>
    <row r="136" spans="1:24">
      <c r="A136">
        <v>3</v>
      </c>
      <c r="B136" s="341">
        <v>3388</v>
      </c>
      <c r="C136" t="s">
        <v>8590</v>
      </c>
      <c r="D136">
        <v>7109757</v>
      </c>
      <c r="E136">
        <v>9</v>
      </c>
      <c r="F136" s="232" t="s">
        <v>3331</v>
      </c>
      <c r="G136" t="s">
        <v>3332</v>
      </c>
      <c r="I136" s="339">
        <v>58754</v>
      </c>
      <c r="L136" s="339">
        <v>52879</v>
      </c>
      <c r="N136" s="87">
        <v>41694</v>
      </c>
      <c r="O136" s="87">
        <v>41695</v>
      </c>
      <c r="P136" s="87">
        <v>41696</v>
      </c>
      <c r="R136" t="s">
        <v>9811</v>
      </c>
      <c r="S136">
        <v>11215</v>
      </c>
      <c r="T136" t="s">
        <v>3533</v>
      </c>
      <c r="X136" s="87">
        <v>41696</v>
      </c>
    </row>
    <row r="137" spans="1:24">
      <c r="A137">
        <v>3</v>
      </c>
      <c r="B137" s="341">
        <v>3526</v>
      </c>
      <c r="C137" t="s">
        <v>8591</v>
      </c>
      <c r="D137">
        <v>14090636</v>
      </c>
      <c r="E137">
        <v>0</v>
      </c>
      <c r="F137" s="232" t="s">
        <v>3331</v>
      </c>
      <c r="G137" t="s">
        <v>3332</v>
      </c>
      <c r="I137" s="339">
        <v>58763</v>
      </c>
      <c r="L137" s="339">
        <v>52887</v>
      </c>
      <c r="N137" s="87">
        <v>41696</v>
      </c>
      <c r="O137" s="87">
        <v>41697</v>
      </c>
      <c r="P137" s="87">
        <v>41698</v>
      </c>
      <c r="R137" t="s">
        <v>9812</v>
      </c>
      <c r="S137">
        <v>13942</v>
      </c>
      <c r="T137" t="s">
        <v>3636</v>
      </c>
      <c r="X137" s="87">
        <v>41698</v>
      </c>
    </row>
    <row r="138" spans="1:24">
      <c r="A138">
        <v>3</v>
      </c>
      <c r="B138" s="341">
        <v>3533</v>
      </c>
      <c r="C138" t="s">
        <v>8592</v>
      </c>
      <c r="D138">
        <v>16540317</v>
      </c>
      <c r="E138">
        <v>7</v>
      </c>
      <c r="F138" s="232" t="s">
        <v>3331</v>
      </c>
      <c r="G138" t="s">
        <v>3332</v>
      </c>
      <c r="I138" s="339">
        <v>58763</v>
      </c>
      <c r="L138" s="339">
        <v>52887</v>
      </c>
      <c r="N138" s="87">
        <v>41696</v>
      </c>
      <c r="O138" s="87">
        <v>41696</v>
      </c>
      <c r="P138" s="87">
        <v>41698</v>
      </c>
      <c r="R138" t="s">
        <v>9813</v>
      </c>
      <c r="S138">
        <v>82</v>
      </c>
      <c r="T138" t="s">
        <v>3605</v>
      </c>
      <c r="X138" s="87">
        <v>41698</v>
      </c>
    </row>
    <row r="139" spans="1:24">
      <c r="A139">
        <v>3</v>
      </c>
      <c r="B139" s="341">
        <v>3535</v>
      </c>
      <c r="C139" t="s">
        <v>8593</v>
      </c>
      <c r="D139">
        <v>16908109</v>
      </c>
      <c r="E139">
        <v>3</v>
      </c>
      <c r="F139" s="232" t="s">
        <v>3331</v>
      </c>
      <c r="G139" t="s">
        <v>3332</v>
      </c>
      <c r="I139" s="339">
        <v>58763</v>
      </c>
      <c r="L139" s="339">
        <v>52887</v>
      </c>
      <c r="N139" s="87">
        <v>41697</v>
      </c>
      <c r="O139" s="87">
        <v>41697</v>
      </c>
      <c r="P139" s="87">
        <v>41698</v>
      </c>
      <c r="R139" t="s">
        <v>9814</v>
      </c>
      <c r="S139">
        <v>436</v>
      </c>
      <c r="T139" t="s">
        <v>3400</v>
      </c>
      <c r="X139" s="87">
        <v>41698</v>
      </c>
    </row>
    <row r="140" spans="1:24">
      <c r="A140">
        <v>3</v>
      </c>
      <c r="B140" s="341">
        <v>3536</v>
      </c>
      <c r="C140" t="s">
        <v>8594</v>
      </c>
      <c r="D140">
        <v>9782157</v>
      </c>
      <c r="E140">
        <v>7</v>
      </c>
      <c r="F140" s="232" t="s">
        <v>3331</v>
      </c>
      <c r="G140" t="s">
        <v>3332</v>
      </c>
      <c r="I140" s="339">
        <v>58763</v>
      </c>
      <c r="L140" s="339">
        <v>52887</v>
      </c>
      <c r="N140" s="87">
        <v>41697</v>
      </c>
      <c r="O140" s="87">
        <v>41697</v>
      </c>
      <c r="P140" s="87">
        <v>41701</v>
      </c>
      <c r="R140" t="s">
        <v>9815</v>
      </c>
      <c r="S140">
        <v>1282</v>
      </c>
      <c r="T140" t="s">
        <v>3400</v>
      </c>
      <c r="X140" s="87">
        <v>41701</v>
      </c>
    </row>
    <row r="141" spans="1:24">
      <c r="A141">
        <v>3</v>
      </c>
      <c r="B141" s="341">
        <v>3543</v>
      </c>
      <c r="C141" t="s">
        <v>8595</v>
      </c>
      <c r="D141">
        <v>10361669</v>
      </c>
      <c r="E141">
        <v>7</v>
      </c>
      <c r="F141" s="232" t="s">
        <v>3331</v>
      </c>
      <c r="G141" t="s">
        <v>3332</v>
      </c>
      <c r="I141" s="339">
        <v>58767</v>
      </c>
      <c r="L141" s="339">
        <v>52890</v>
      </c>
      <c r="N141" s="87">
        <v>41697</v>
      </c>
      <c r="O141" s="87">
        <v>41698</v>
      </c>
      <c r="P141" s="87">
        <v>41702</v>
      </c>
      <c r="R141" t="s">
        <v>9816</v>
      </c>
      <c r="S141">
        <v>133</v>
      </c>
      <c r="T141" t="s">
        <v>4027</v>
      </c>
      <c r="X141" s="87">
        <v>41702</v>
      </c>
    </row>
    <row r="142" spans="1:24">
      <c r="A142">
        <v>3</v>
      </c>
      <c r="B142" s="341">
        <v>3551</v>
      </c>
      <c r="C142" t="s">
        <v>8596</v>
      </c>
      <c r="D142">
        <v>19455219</v>
      </c>
      <c r="E142" t="s">
        <v>3319</v>
      </c>
      <c r="F142" s="232" t="s">
        <v>3331</v>
      </c>
      <c r="G142" t="s">
        <v>3332</v>
      </c>
      <c r="I142" s="339">
        <v>56767</v>
      </c>
      <c r="L142" s="339">
        <v>52890</v>
      </c>
      <c r="N142" s="87">
        <v>41697</v>
      </c>
      <c r="O142" s="87">
        <v>41701</v>
      </c>
      <c r="P142" s="87">
        <v>41703</v>
      </c>
      <c r="R142" t="s">
        <v>9817</v>
      </c>
      <c r="S142">
        <v>3985</v>
      </c>
      <c r="T142" t="s">
        <v>3396</v>
      </c>
      <c r="X142" s="87">
        <v>41703</v>
      </c>
    </row>
    <row r="143" spans="1:24">
      <c r="A143">
        <v>3</v>
      </c>
      <c r="B143" s="341">
        <v>3589</v>
      </c>
      <c r="C143" t="s">
        <v>8597</v>
      </c>
      <c r="D143">
        <v>12896540</v>
      </c>
      <c r="E143">
        <v>8</v>
      </c>
      <c r="F143" s="232" t="s">
        <v>3331</v>
      </c>
      <c r="G143" t="s">
        <v>3332</v>
      </c>
      <c r="I143" s="339">
        <v>58767</v>
      </c>
      <c r="L143" s="339">
        <v>52890</v>
      </c>
      <c r="N143" s="87">
        <v>41697</v>
      </c>
      <c r="O143" s="87">
        <v>41698</v>
      </c>
      <c r="P143" s="87">
        <v>41702</v>
      </c>
      <c r="R143" t="s">
        <v>9818</v>
      </c>
      <c r="S143">
        <v>5829</v>
      </c>
      <c r="T143" t="s">
        <v>3365</v>
      </c>
      <c r="X143" s="87">
        <v>41702</v>
      </c>
    </row>
    <row r="144" spans="1:24">
      <c r="A144">
        <v>3</v>
      </c>
      <c r="B144" s="341">
        <v>3596</v>
      </c>
      <c r="C144" t="s">
        <v>8589</v>
      </c>
      <c r="D144">
        <v>6865019</v>
      </c>
      <c r="E144">
        <v>4</v>
      </c>
      <c r="F144" s="232" t="s">
        <v>3331</v>
      </c>
      <c r="G144" t="s">
        <v>3332</v>
      </c>
      <c r="I144" s="339">
        <v>58771</v>
      </c>
      <c r="L144" s="339">
        <v>52894</v>
      </c>
      <c r="N144" s="87">
        <v>41698</v>
      </c>
      <c r="O144" s="87">
        <v>41698</v>
      </c>
      <c r="P144" s="87">
        <v>41702</v>
      </c>
      <c r="R144" t="s">
        <v>9810</v>
      </c>
      <c r="S144">
        <v>2325</v>
      </c>
      <c r="T144" t="s">
        <v>3636</v>
      </c>
      <c r="X144" s="87">
        <v>41702</v>
      </c>
    </row>
    <row r="145" spans="1:24">
      <c r="A145">
        <v>3</v>
      </c>
      <c r="B145" s="341">
        <v>3607</v>
      </c>
      <c r="C145" t="s">
        <v>8598</v>
      </c>
      <c r="D145">
        <v>15341216</v>
      </c>
      <c r="E145">
        <v>2</v>
      </c>
      <c r="F145" s="232" t="s">
        <v>3331</v>
      </c>
      <c r="G145" t="s">
        <v>3332</v>
      </c>
      <c r="I145" s="339">
        <v>58771</v>
      </c>
      <c r="L145" s="339">
        <v>52894</v>
      </c>
      <c r="N145" s="87">
        <v>41698</v>
      </c>
      <c r="O145" s="87">
        <v>41698</v>
      </c>
      <c r="P145" s="87">
        <v>41702</v>
      </c>
      <c r="R145" t="s">
        <v>9819</v>
      </c>
      <c r="S145">
        <v>3087</v>
      </c>
      <c r="T145" t="s">
        <v>3863</v>
      </c>
      <c r="X145" s="87">
        <v>41702</v>
      </c>
    </row>
    <row r="146" spans="1:24">
      <c r="A146">
        <v>3</v>
      </c>
      <c r="B146" s="341">
        <v>3627</v>
      </c>
      <c r="C146" t="s">
        <v>8599</v>
      </c>
      <c r="D146">
        <v>13896234</v>
      </c>
      <c r="E146">
        <v>2</v>
      </c>
      <c r="F146" s="232" t="s">
        <v>3331</v>
      </c>
      <c r="G146" t="s">
        <v>3332</v>
      </c>
      <c r="I146" s="339">
        <v>58771</v>
      </c>
      <c r="L146" s="339">
        <v>41140</v>
      </c>
      <c r="N146" s="87">
        <v>41698</v>
      </c>
      <c r="O146" s="87">
        <v>41701</v>
      </c>
      <c r="P146" s="87">
        <v>41703</v>
      </c>
      <c r="R146" t="s">
        <v>9820</v>
      </c>
      <c r="S146">
        <v>1136</v>
      </c>
      <c r="T146" t="s">
        <v>3399</v>
      </c>
      <c r="X146" s="87">
        <v>41703</v>
      </c>
    </row>
    <row r="147" spans="1:24">
      <c r="A147">
        <v>3</v>
      </c>
      <c r="B147" s="341">
        <v>3676</v>
      </c>
      <c r="C147" t="s">
        <v>8600</v>
      </c>
      <c r="D147">
        <v>18977583</v>
      </c>
      <c r="E147">
        <v>0</v>
      </c>
      <c r="F147" s="232" t="s">
        <v>3331</v>
      </c>
      <c r="G147" t="s">
        <v>3332</v>
      </c>
      <c r="I147" s="339">
        <v>58784</v>
      </c>
      <c r="L147" s="339">
        <v>41149</v>
      </c>
      <c r="N147" s="87">
        <v>41701</v>
      </c>
      <c r="O147" s="87">
        <v>41703</v>
      </c>
      <c r="P147" s="87">
        <v>41705</v>
      </c>
      <c r="R147" t="s">
        <v>9821</v>
      </c>
      <c r="S147">
        <v>3515</v>
      </c>
      <c r="T147" t="s">
        <v>3636</v>
      </c>
      <c r="X147" s="87">
        <v>41705</v>
      </c>
    </row>
    <row r="148" spans="1:24">
      <c r="A148">
        <v>3</v>
      </c>
      <c r="B148" s="341">
        <v>3701</v>
      </c>
      <c r="C148" t="s">
        <v>8601</v>
      </c>
      <c r="D148">
        <v>13838288</v>
      </c>
      <c r="E148">
        <v>5</v>
      </c>
      <c r="F148" s="232" t="s">
        <v>3331</v>
      </c>
      <c r="G148" t="s">
        <v>3332</v>
      </c>
      <c r="I148" s="339">
        <v>58784</v>
      </c>
      <c r="L148" s="339">
        <v>52906</v>
      </c>
      <c r="N148" s="87">
        <v>41701</v>
      </c>
      <c r="O148" s="87">
        <v>41703</v>
      </c>
      <c r="P148" s="87">
        <v>41708</v>
      </c>
      <c r="R148" t="s">
        <v>9822</v>
      </c>
      <c r="S148">
        <v>1570</v>
      </c>
      <c r="T148" t="s">
        <v>5260</v>
      </c>
      <c r="X148" s="87">
        <v>41708</v>
      </c>
    </row>
    <row r="149" spans="1:24">
      <c r="A149">
        <v>3</v>
      </c>
      <c r="B149" s="341">
        <v>3744</v>
      </c>
      <c r="C149" t="s">
        <v>8602</v>
      </c>
      <c r="D149">
        <v>14233173</v>
      </c>
      <c r="E149" t="s">
        <v>3319</v>
      </c>
      <c r="F149" s="232" t="s">
        <v>3331</v>
      </c>
      <c r="G149" t="s">
        <v>3332</v>
      </c>
      <c r="I149" s="339">
        <v>58788</v>
      </c>
      <c r="L149" s="339">
        <v>41152</v>
      </c>
      <c r="N149" s="87">
        <v>41702</v>
      </c>
      <c r="O149" s="87">
        <v>41704</v>
      </c>
      <c r="P149" s="87">
        <v>41709</v>
      </c>
      <c r="R149" t="s">
        <v>9823</v>
      </c>
      <c r="S149">
        <v>450</v>
      </c>
      <c r="T149" t="s">
        <v>3883</v>
      </c>
      <c r="X149" s="87">
        <v>41681</v>
      </c>
    </row>
    <row r="150" spans="1:24">
      <c r="A150">
        <v>3</v>
      </c>
      <c r="B150" s="341">
        <v>3772</v>
      </c>
      <c r="C150" t="s">
        <v>8603</v>
      </c>
      <c r="D150">
        <v>15837114</v>
      </c>
      <c r="E150">
        <v>6</v>
      </c>
      <c r="F150" s="232" t="s">
        <v>3331</v>
      </c>
      <c r="G150" t="s">
        <v>3332</v>
      </c>
      <c r="I150" s="339">
        <v>58788</v>
      </c>
      <c r="L150" s="339">
        <v>41152</v>
      </c>
      <c r="N150" s="87">
        <v>41702</v>
      </c>
      <c r="O150" s="87">
        <v>41704</v>
      </c>
      <c r="P150" s="87">
        <v>41708</v>
      </c>
      <c r="R150" t="s">
        <v>9824</v>
      </c>
      <c r="S150">
        <v>3650</v>
      </c>
      <c r="T150" t="s">
        <v>3384</v>
      </c>
      <c r="X150" s="87">
        <v>41708</v>
      </c>
    </row>
    <row r="151" spans="1:24">
      <c r="A151">
        <v>3</v>
      </c>
      <c r="B151" s="341">
        <v>3781</v>
      </c>
      <c r="C151" t="s">
        <v>8604</v>
      </c>
      <c r="D151">
        <v>13683930</v>
      </c>
      <c r="E151">
        <v>6</v>
      </c>
      <c r="F151" s="232" t="s">
        <v>3331</v>
      </c>
      <c r="G151" t="s">
        <v>3332</v>
      </c>
      <c r="I151" s="339">
        <v>58792</v>
      </c>
      <c r="L151" s="339">
        <v>52913</v>
      </c>
      <c r="N151" s="87">
        <v>41703</v>
      </c>
      <c r="O151" s="87">
        <v>41704</v>
      </c>
      <c r="P151" s="87">
        <v>41709</v>
      </c>
      <c r="R151" t="s">
        <v>9825</v>
      </c>
      <c r="S151">
        <v>8133</v>
      </c>
      <c r="T151" t="s">
        <v>3353</v>
      </c>
      <c r="X151" s="87">
        <v>41709</v>
      </c>
    </row>
    <row r="152" spans="1:24">
      <c r="A152">
        <v>3</v>
      </c>
      <c r="B152" s="341">
        <v>3823</v>
      </c>
      <c r="C152" t="s">
        <v>8605</v>
      </c>
      <c r="D152">
        <v>7149217</v>
      </c>
      <c r="E152">
        <v>6</v>
      </c>
      <c r="F152" s="232" t="s">
        <v>3331</v>
      </c>
      <c r="G152" t="s">
        <v>3332</v>
      </c>
      <c r="I152" s="339">
        <v>58792</v>
      </c>
      <c r="L152" s="339">
        <v>52913</v>
      </c>
      <c r="N152" s="87">
        <v>41703</v>
      </c>
      <c r="O152" s="87">
        <v>41704</v>
      </c>
      <c r="P152" s="87">
        <v>41709</v>
      </c>
      <c r="R152" t="s">
        <v>9826</v>
      </c>
      <c r="S152">
        <v>9180</v>
      </c>
      <c r="T152" t="s">
        <v>3348</v>
      </c>
      <c r="X152" s="87">
        <v>41709</v>
      </c>
    </row>
    <row r="153" spans="1:24">
      <c r="A153">
        <v>3</v>
      </c>
      <c r="B153" s="341">
        <v>3843</v>
      </c>
      <c r="C153" t="s">
        <v>8606</v>
      </c>
      <c r="D153">
        <v>6644093</v>
      </c>
      <c r="E153">
        <v>1</v>
      </c>
      <c r="F153" s="232" t="s">
        <v>3331</v>
      </c>
      <c r="G153" t="s">
        <v>3332</v>
      </c>
      <c r="I153" s="339">
        <v>58796</v>
      </c>
      <c r="L153" s="339">
        <v>66322</v>
      </c>
      <c r="N153" s="87">
        <v>41704</v>
      </c>
      <c r="O153" s="87">
        <v>41705</v>
      </c>
      <c r="P153" s="87">
        <v>41709</v>
      </c>
      <c r="R153" t="s">
        <v>9827</v>
      </c>
      <c r="S153">
        <v>3981</v>
      </c>
      <c r="T153" t="s">
        <v>3550</v>
      </c>
      <c r="X153" s="87">
        <v>41709</v>
      </c>
    </row>
    <row r="154" spans="1:24">
      <c r="A154">
        <v>3</v>
      </c>
      <c r="B154" s="341">
        <v>3882</v>
      </c>
      <c r="C154" t="s">
        <v>8607</v>
      </c>
      <c r="D154">
        <v>21248037</v>
      </c>
      <c r="E154">
        <v>1</v>
      </c>
      <c r="F154" s="232" t="s">
        <v>3331</v>
      </c>
      <c r="G154" t="s">
        <v>3332</v>
      </c>
      <c r="I154" s="339">
        <v>58796</v>
      </c>
      <c r="L154" s="339">
        <v>52916</v>
      </c>
      <c r="N154" s="87">
        <v>41704</v>
      </c>
      <c r="O154" s="87">
        <v>41705</v>
      </c>
      <c r="P154" s="87">
        <v>41710</v>
      </c>
      <c r="R154" t="s">
        <v>9828</v>
      </c>
      <c r="S154">
        <v>2874</v>
      </c>
      <c r="T154" t="s">
        <v>3561</v>
      </c>
      <c r="X154" s="87">
        <v>41710</v>
      </c>
    </row>
    <row r="155" spans="1:24">
      <c r="A155">
        <v>3</v>
      </c>
      <c r="B155" s="341">
        <v>3955</v>
      </c>
      <c r="C155" t="s">
        <v>8608</v>
      </c>
      <c r="D155">
        <v>13066332</v>
      </c>
      <c r="E155" t="s">
        <v>3319</v>
      </c>
      <c r="F155" s="232" t="s">
        <v>3331</v>
      </c>
      <c r="G155" t="s">
        <v>3332</v>
      </c>
      <c r="I155" s="339">
        <v>58801</v>
      </c>
      <c r="L155" s="339">
        <v>41161</v>
      </c>
      <c r="N155" s="87">
        <v>41705</v>
      </c>
      <c r="O155" s="87">
        <v>41708</v>
      </c>
      <c r="P155" s="87">
        <v>41709</v>
      </c>
      <c r="R155" t="s">
        <v>9829</v>
      </c>
      <c r="S155">
        <v>546</v>
      </c>
      <c r="T155" t="s">
        <v>3334</v>
      </c>
      <c r="X155" s="87">
        <v>41709</v>
      </c>
    </row>
    <row r="156" spans="1:24">
      <c r="A156">
        <v>3</v>
      </c>
      <c r="B156" s="341">
        <v>3981</v>
      </c>
      <c r="C156" t="s">
        <v>8609</v>
      </c>
      <c r="D156">
        <v>9654304</v>
      </c>
      <c r="E156">
        <v>2</v>
      </c>
      <c r="F156" s="232" t="s">
        <v>3331</v>
      </c>
      <c r="G156" t="s">
        <v>3332</v>
      </c>
      <c r="I156" s="339">
        <v>58818</v>
      </c>
      <c r="L156" s="339">
        <v>41173</v>
      </c>
      <c r="N156" s="87">
        <v>41708</v>
      </c>
      <c r="O156" s="87">
        <v>41709</v>
      </c>
      <c r="P156" s="87">
        <v>41711</v>
      </c>
      <c r="R156" t="s">
        <v>9830</v>
      </c>
      <c r="S156">
        <v>181</v>
      </c>
      <c r="T156" t="s">
        <v>3334</v>
      </c>
      <c r="X156" s="87">
        <v>41711</v>
      </c>
    </row>
    <row r="157" spans="1:24">
      <c r="A157">
        <v>3</v>
      </c>
      <c r="B157" s="341">
        <v>4028</v>
      </c>
      <c r="C157" t="s">
        <v>8610</v>
      </c>
      <c r="D157">
        <v>16640677</v>
      </c>
      <c r="E157">
        <v>3</v>
      </c>
      <c r="F157" s="232" t="s">
        <v>3331</v>
      </c>
      <c r="G157" t="s">
        <v>3332</v>
      </c>
      <c r="I157" s="339">
        <v>58818</v>
      </c>
      <c r="L157" s="339">
        <v>52936</v>
      </c>
      <c r="N157" s="87">
        <v>41708</v>
      </c>
      <c r="O157" s="87">
        <v>41709</v>
      </c>
      <c r="P157" s="87">
        <v>41710</v>
      </c>
      <c r="R157" t="s">
        <v>9831</v>
      </c>
      <c r="S157">
        <v>850</v>
      </c>
      <c r="T157" t="s">
        <v>3334</v>
      </c>
      <c r="X157" s="87">
        <v>41710</v>
      </c>
    </row>
    <row r="158" spans="1:24">
      <c r="A158">
        <v>3</v>
      </c>
      <c r="B158" s="341">
        <v>4040</v>
      </c>
      <c r="C158" t="s">
        <v>8611</v>
      </c>
      <c r="D158">
        <v>14713510</v>
      </c>
      <c r="E158">
        <v>6</v>
      </c>
      <c r="F158" s="232" t="s">
        <v>3331</v>
      </c>
      <c r="G158" t="s">
        <v>3332</v>
      </c>
      <c r="I158" s="339">
        <v>70593</v>
      </c>
      <c r="L158" s="339">
        <v>63534</v>
      </c>
      <c r="N158" s="87">
        <v>41709</v>
      </c>
      <c r="O158" s="87">
        <v>41710</v>
      </c>
      <c r="P158" s="87">
        <v>41711</v>
      </c>
      <c r="R158" t="s">
        <v>9832</v>
      </c>
      <c r="S158">
        <v>1570</v>
      </c>
      <c r="T158" t="s">
        <v>3497</v>
      </c>
      <c r="X158" s="87">
        <v>41711</v>
      </c>
    </row>
    <row r="159" spans="1:24">
      <c r="A159">
        <v>3</v>
      </c>
      <c r="B159" s="341">
        <v>4102</v>
      </c>
      <c r="C159" t="s">
        <v>8612</v>
      </c>
      <c r="D159">
        <v>13951091</v>
      </c>
      <c r="E159">
        <v>7</v>
      </c>
      <c r="F159" s="232" t="s">
        <v>3331</v>
      </c>
      <c r="G159" t="s">
        <v>3332</v>
      </c>
      <c r="I159" s="339">
        <v>58828</v>
      </c>
      <c r="L159" s="339">
        <v>41180</v>
      </c>
      <c r="N159" s="87">
        <v>41709</v>
      </c>
      <c r="O159" s="87">
        <v>41710</v>
      </c>
      <c r="P159" s="87">
        <v>41712</v>
      </c>
      <c r="R159" t="s">
        <v>9833</v>
      </c>
      <c r="S159">
        <v>40</v>
      </c>
      <c r="T159" t="s">
        <v>3377</v>
      </c>
      <c r="X159" s="87">
        <v>41712</v>
      </c>
    </row>
    <row r="160" spans="1:24">
      <c r="A160">
        <v>3</v>
      </c>
      <c r="B160" s="341">
        <v>4112</v>
      </c>
      <c r="C160" t="s">
        <v>8613</v>
      </c>
      <c r="D160">
        <v>13052133</v>
      </c>
      <c r="E160">
        <v>9</v>
      </c>
      <c r="F160" s="232" t="s">
        <v>3331</v>
      </c>
      <c r="G160" t="s">
        <v>3332</v>
      </c>
      <c r="I160" s="339">
        <v>58837</v>
      </c>
      <c r="L160" s="339">
        <v>52953</v>
      </c>
      <c r="N160" s="87">
        <v>41710</v>
      </c>
      <c r="O160" s="87">
        <v>41711</v>
      </c>
      <c r="P160" s="87">
        <v>41711</v>
      </c>
      <c r="R160" t="s">
        <v>9834</v>
      </c>
      <c r="S160">
        <v>154</v>
      </c>
      <c r="T160" t="s">
        <v>3605</v>
      </c>
      <c r="X160" s="87">
        <v>41711</v>
      </c>
    </row>
    <row r="161" spans="1:24">
      <c r="A161">
        <v>3</v>
      </c>
      <c r="B161" s="341">
        <v>4115</v>
      </c>
      <c r="C161" t="s">
        <v>8614</v>
      </c>
      <c r="D161">
        <v>11483915</v>
      </c>
      <c r="E161">
        <v>9</v>
      </c>
      <c r="F161" s="232" t="s">
        <v>3331</v>
      </c>
      <c r="G161" t="s">
        <v>3332</v>
      </c>
      <c r="I161" s="339">
        <v>58837</v>
      </c>
      <c r="L161" s="339">
        <v>52953</v>
      </c>
      <c r="N161" s="87">
        <v>41710</v>
      </c>
      <c r="O161" s="87">
        <v>41711</v>
      </c>
      <c r="P161" s="87">
        <v>41711</v>
      </c>
      <c r="R161" t="s">
        <v>9835</v>
      </c>
      <c r="S161">
        <v>1729</v>
      </c>
      <c r="T161" t="s">
        <v>3363</v>
      </c>
      <c r="X161" s="87">
        <v>41711</v>
      </c>
    </row>
    <row r="162" spans="1:24">
      <c r="A162">
        <v>3</v>
      </c>
      <c r="B162" s="341">
        <v>4117</v>
      </c>
      <c r="C162" t="s">
        <v>8615</v>
      </c>
      <c r="D162">
        <v>14029990</v>
      </c>
      <c r="E162">
        <v>1</v>
      </c>
      <c r="F162" s="232" t="s">
        <v>3331</v>
      </c>
      <c r="G162" t="s">
        <v>3332</v>
      </c>
      <c r="I162" s="339">
        <v>58837</v>
      </c>
      <c r="L162" s="339">
        <v>52953</v>
      </c>
      <c r="N162" s="87">
        <v>41710</v>
      </c>
      <c r="O162" s="87">
        <v>41715</v>
      </c>
      <c r="P162" s="87">
        <v>41717</v>
      </c>
      <c r="R162" t="s">
        <v>9836</v>
      </c>
      <c r="S162">
        <v>4640</v>
      </c>
      <c r="T162" t="s">
        <v>3400</v>
      </c>
      <c r="X162" s="87">
        <v>41717</v>
      </c>
    </row>
    <row r="163" spans="1:24">
      <c r="A163">
        <v>3</v>
      </c>
      <c r="B163" s="341">
        <v>4121</v>
      </c>
      <c r="C163" t="s">
        <v>8616</v>
      </c>
      <c r="D163">
        <v>9381766</v>
      </c>
      <c r="E163">
        <v>4</v>
      </c>
      <c r="F163" s="232" t="s">
        <v>3331</v>
      </c>
      <c r="G163" t="s">
        <v>3332</v>
      </c>
      <c r="I163" s="339">
        <v>58837</v>
      </c>
      <c r="L163" s="339">
        <v>52953</v>
      </c>
      <c r="N163" s="87">
        <v>41710</v>
      </c>
      <c r="O163" s="87">
        <v>41710</v>
      </c>
      <c r="P163" s="87">
        <v>41711</v>
      </c>
      <c r="R163" t="s">
        <v>9837</v>
      </c>
      <c r="S163">
        <v>8969</v>
      </c>
      <c r="T163" t="s">
        <v>3365</v>
      </c>
      <c r="X163" s="87">
        <v>41711</v>
      </c>
    </row>
    <row r="164" spans="1:24">
      <c r="A164">
        <v>3</v>
      </c>
      <c r="B164" s="341">
        <v>4195</v>
      </c>
      <c r="C164" t="s">
        <v>8617</v>
      </c>
      <c r="D164">
        <v>15663777</v>
      </c>
      <c r="E164">
        <v>7</v>
      </c>
      <c r="F164" s="232" t="s">
        <v>3331</v>
      </c>
      <c r="G164" t="s">
        <v>3332</v>
      </c>
      <c r="I164" s="339">
        <v>58847</v>
      </c>
      <c r="L164" s="339">
        <v>52962</v>
      </c>
      <c r="N164" s="87">
        <v>41711</v>
      </c>
      <c r="O164" s="87">
        <v>41711</v>
      </c>
      <c r="P164" s="87">
        <v>41712</v>
      </c>
      <c r="R164" t="s">
        <v>9838</v>
      </c>
      <c r="S164">
        <v>666</v>
      </c>
      <c r="T164" t="s">
        <v>3400</v>
      </c>
      <c r="X164" s="87">
        <v>41712</v>
      </c>
    </row>
    <row r="165" spans="1:24">
      <c r="A165">
        <v>3</v>
      </c>
      <c r="B165" s="341">
        <v>4198</v>
      </c>
      <c r="C165" t="s">
        <v>8618</v>
      </c>
      <c r="D165">
        <v>13889193</v>
      </c>
      <c r="E165">
        <v>3</v>
      </c>
      <c r="F165" s="232" t="s">
        <v>3331</v>
      </c>
      <c r="G165" t="s">
        <v>3332</v>
      </c>
      <c r="I165" s="339">
        <v>58547</v>
      </c>
      <c r="L165" s="339">
        <v>41193</v>
      </c>
      <c r="N165" s="87">
        <v>41711</v>
      </c>
      <c r="O165" s="87">
        <v>41711</v>
      </c>
      <c r="P165" s="87">
        <v>41715</v>
      </c>
      <c r="R165" t="s">
        <v>9839</v>
      </c>
      <c r="S165">
        <v>95</v>
      </c>
      <c r="T165" t="s">
        <v>3384</v>
      </c>
      <c r="X165" s="87">
        <v>41715</v>
      </c>
    </row>
    <row r="166" spans="1:24">
      <c r="A166">
        <v>3</v>
      </c>
      <c r="B166" s="341">
        <v>4263</v>
      </c>
      <c r="C166" t="s">
        <v>8619</v>
      </c>
      <c r="D166">
        <v>8005826</v>
      </c>
      <c r="E166">
        <v>8</v>
      </c>
      <c r="F166" s="232" t="s">
        <v>3331</v>
      </c>
      <c r="G166" t="s">
        <v>3332</v>
      </c>
      <c r="I166" s="339">
        <v>58856</v>
      </c>
      <c r="L166" s="339">
        <v>41199</v>
      </c>
      <c r="N166" s="87">
        <v>41712</v>
      </c>
      <c r="O166" s="87">
        <v>41712</v>
      </c>
      <c r="P166" s="87">
        <v>41715</v>
      </c>
      <c r="R166" t="s">
        <v>9840</v>
      </c>
      <c r="S166">
        <v>4242</v>
      </c>
      <c r="T166" t="s">
        <v>3512</v>
      </c>
      <c r="X166" s="87">
        <v>41715</v>
      </c>
    </row>
    <row r="167" spans="1:24">
      <c r="A167">
        <v>3</v>
      </c>
      <c r="B167" s="341">
        <v>4267</v>
      </c>
      <c r="C167" t="s">
        <v>8620</v>
      </c>
      <c r="D167">
        <v>15971448</v>
      </c>
      <c r="E167">
        <v>9</v>
      </c>
      <c r="F167" s="232" t="s">
        <v>3331</v>
      </c>
      <c r="G167" t="s">
        <v>3332</v>
      </c>
      <c r="I167" s="339">
        <v>58856</v>
      </c>
      <c r="L167" s="339">
        <v>52970</v>
      </c>
      <c r="N167" s="87">
        <v>41712</v>
      </c>
      <c r="O167" s="87">
        <v>41712</v>
      </c>
      <c r="P167" s="87">
        <v>41716</v>
      </c>
      <c r="R167" t="s">
        <v>9841</v>
      </c>
      <c r="S167">
        <v>3983</v>
      </c>
      <c r="T167" t="s">
        <v>3400</v>
      </c>
      <c r="X167" s="87">
        <v>41716</v>
      </c>
    </row>
    <row r="168" spans="1:24">
      <c r="A168">
        <v>3</v>
      </c>
      <c r="B168" s="341">
        <v>4271</v>
      </c>
      <c r="C168" t="s">
        <v>8621</v>
      </c>
      <c r="D168">
        <v>10794431</v>
      </c>
      <c r="E168">
        <v>1</v>
      </c>
      <c r="F168" s="232" t="s">
        <v>3331</v>
      </c>
      <c r="G168" t="s">
        <v>3332</v>
      </c>
      <c r="I168" s="339">
        <v>58856</v>
      </c>
      <c r="L168" s="339">
        <v>52970</v>
      </c>
      <c r="N168" s="87">
        <v>41712</v>
      </c>
      <c r="O168" s="87">
        <v>41715</v>
      </c>
      <c r="P168" s="87">
        <v>41717</v>
      </c>
      <c r="R168" t="s">
        <v>9842</v>
      </c>
      <c r="S168">
        <v>677</v>
      </c>
      <c r="T168" t="s">
        <v>3400</v>
      </c>
      <c r="X168" s="87">
        <v>41717</v>
      </c>
    </row>
    <row r="169" spans="1:24">
      <c r="A169">
        <v>3</v>
      </c>
      <c r="B169" s="341">
        <v>4277</v>
      </c>
      <c r="C169" t="s">
        <v>8622</v>
      </c>
      <c r="D169">
        <v>16423696</v>
      </c>
      <c r="E169" t="s">
        <v>3319</v>
      </c>
      <c r="F169" s="232" t="s">
        <v>3331</v>
      </c>
      <c r="G169" t="s">
        <v>3332</v>
      </c>
      <c r="I169" s="339">
        <v>58856</v>
      </c>
      <c r="L169" s="339">
        <v>52970</v>
      </c>
      <c r="N169" s="87">
        <v>41712</v>
      </c>
      <c r="O169" s="87">
        <v>41715</v>
      </c>
      <c r="P169" s="87">
        <v>41718</v>
      </c>
      <c r="R169" t="s">
        <v>9843</v>
      </c>
      <c r="S169">
        <v>1665</v>
      </c>
      <c r="T169" t="s">
        <v>3400</v>
      </c>
      <c r="X169" s="87">
        <v>41718</v>
      </c>
    </row>
    <row r="170" spans="1:24">
      <c r="A170">
        <v>3</v>
      </c>
      <c r="B170" s="341">
        <v>4266</v>
      </c>
      <c r="C170" t="s">
        <v>8623</v>
      </c>
      <c r="D170">
        <v>6675725</v>
      </c>
      <c r="E170">
        <v>0</v>
      </c>
      <c r="F170" s="232" t="s">
        <v>3331</v>
      </c>
      <c r="G170" t="s">
        <v>3332</v>
      </c>
      <c r="I170" s="339">
        <v>58856</v>
      </c>
      <c r="L170" s="339">
        <v>52970</v>
      </c>
      <c r="N170" s="87">
        <v>41712</v>
      </c>
      <c r="O170" s="87">
        <v>41712</v>
      </c>
      <c r="P170" s="87">
        <v>41715</v>
      </c>
      <c r="R170" t="s">
        <v>9844</v>
      </c>
      <c r="S170">
        <v>9402</v>
      </c>
      <c r="T170" t="s">
        <v>3605</v>
      </c>
      <c r="X170" s="87">
        <v>41715</v>
      </c>
    </row>
    <row r="171" spans="1:24">
      <c r="A171">
        <v>3</v>
      </c>
      <c r="B171" s="341">
        <v>4278</v>
      </c>
      <c r="C171" t="s">
        <v>8624</v>
      </c>
      <c r="D171">
        <v>10662164</v>
      </c>
      <c r="E171">
        <v>0</v>
      </c>
      <c r="F171" s="232" t="s">
        <v>3331</v>
      </c>
      <c r="G171" t="s">
        <v>3332</v>
      </c>
      <c r="I171" s="339">
        <v>58856</v>
      </c>
      <c r="L171" s="339">
        <v>52970</v>
      </c>
      <c r="N171" s="87">
        <v>41712</v>
      </c>
      <c r="O171" s="87">
        <v>41712</v>
      </c>
      <c r="P171" s="87">
        <v>41715</v>
      </c>
      <c r="R171" t="s">
        <v>9845</v>
      </c>
      <c r="S171">
        <v>3005</v>
      </c>
      <c r="T171" t="s">
        <v>3561</v>
      </c>
      <c r="X171" s="87">
        <v>41715</v>
      </c>
    </row>
    <row r="172" spans="1:24">
      <c r="A172">
        <v>3</v>
      </c>
      <c r="B172" s="341">
        <v>4293</v>
      </c>
      <c r="C172" t="s">
        <v>8625</v>
      </c>
      <c r="D172">
        <v>12643515</v>
      </c>
      <c r="E172">
        <v>0</v>
      </c>
      <c r="F172" s="232" t="s">
        <v>3331</v>
      </c>
      <c r="G172" t="s">
        <v>3332</v>
      </c>
      <c r="I172" s="339">
        <v>58856</v>
      </c>
      <c r="L172" s="339">
        <v>52970</v>
      </c>
      <c r="N172" s="87">
        <v>41712</v>
      </c>
      <c r="O172" s="87">
        <v>41712</v>
      </c>
      <c r="P172" s="87">
        <v>41719</v>
      </c>
      <c r="R172" t="s">
        <v>9846</v>
      </c>
      <c r="S172">
        <v>375</v>
      </c>
      <c r="T172" t="s">
        <v>3987</v>
      </c>
      <c r="X172" s="87">
        <v>41719</v>
      </c>
    </row>
    <row r="173" spans="1:24">
      <c r="A173">
        <v>3</v>
      </c>
      <c r="B173" s="341">
        <v>4385</v>
      </c>
      <c r="C173" t="s">
        <v>8626</v>
      </c>
      <c r="D173">
        <v>10656664</v>
      </c>
      <c r="E173" t="s">
        <v>3319</v>
      </c>
      <c r="F173" s="232" t="s">
        <v>3331</v>
      </c>
      <c r="G173" t="s">
        <v>3332</v>
      </c>
      <c r="I173" s="339">
        <v>58885</v>
      </c>
      <c r="L173" s="339">
        <v>52996</v>
      </c>
      <c r="N173" s="87">
        <v>41715</v>
      </c>
      <c r="O173" s="87">
        <v>41716</v>
      </c>
      <c r="P173" s="87">
        <v>41718</v>
      </c>
      <c r="R173" t="s">
        <v>9847</v>
      </c>
      <c r="S173">
        <v>6091</v>
      </c>
      <c r="T173" t="s">
        <v>3512</v>
      </c>
      <c r="X173" s="87">
        <v>41718</v>
      </c>
    </row>
    <row r="174" spans="1:24">
      <c r="A174">
        <v>3</v>
      </c>
      <c r="B174" s="341">
        <v>4394</v>
      </c>
      <c r="C174" t="s">
        <v>8627</v>
      </c>
      <c r="D174">
        <v>15601391</v>
      </c>
      <c r="E174">
        <v>9</v>
      </c>
      <c r="F174" s="232" t="s">
        <v>3331</v>
      </c>
      <c r="G174" t="s">
        <v>3332</v>
      </c>
      <c r="I174" s="334" t="s">
        <v>3405</v>
      </c>
      <c r="L174" s="334" t="s">
        <v>3405</v>
      </c>
      <c r="N174" s="87">
        <v>41716</v>
      </c>
      <c r="O174" s="87">
        <v>41717</v>
      </c>
      <c r="P174" s="53"/>
      <c r="R174" t="s">
        <v>9848</v>
      </c>
      <c r="S174">
        <v>2084</v>
      </c>
      <c r="T174" t="s">
        <v>3384</v>
      </c>
      <c r="X174" s="313" t="s">
        <v>3405</v>
      </c>
    </row>
    <row r="175" spans="1:24">
      <c r="A175">
        <v>3</v>
      </c>
      <c r="B175" s="341">
        <v>4396</v>
      </c>
      <c r="C175" t="s">
        <v>8628</v>
      </c>
      <c r="D175">
        <v>16696561</v>
      </c>
      <c r="E175">
        <v>6</v>
      </c>
      <c r="F175" s="232" t="s">
        <v>3331</v>
      </c>
      <c r="G175" t="s">
        <v>3332</v>
      </c>
      <c r="I175" s="339">
        <v>58894</v>
      </c>
      <c r="L175" s="339">
        <v>53005</v>
      </c>
      <c r="N175" s="87">
        <v>41716</v>
      </c>
      <c r="O175" s="87">
        <v>41716</v>
      </c>
      <c r="P175" s="87">
        <v>41716</v>
      </c>
      <c r="R175" t="s">
        <v>9849</v>
      </c>
      <c r="S175">
        <v>130</v>
      </c>
      <c r="T175" t="s">
        <v>3365</v>
      </c>
      <c r="X175" s="87">
        <v>41716</v>
      </c>
    </row>
    <row r="176" spans="1:24">
      <c r="A176">
        <v>3</v>
      </c>
      <c r="B176" s="341">
        <v>4466</v>
      </c>
      <c r="C176" t="s">
        <v>8629</v>
      </c>
      <c r="D176">
        <v>16190044</v>
      </c>
      <c r="E176">
        <v>3</v>
      </c>
      <c r="F176" s="232" t="s">
        <v>3331</v>
      </c>
      <c r="G176" t="s">
        <v>3332</v>
      </c>
      <c r="I176" s="339">
        <v>58904</v>
      </c>
      <c r="L176" s="339">
        <v>53014</v>
      </c>
      <c r="N176" s="87">
        <v>41717</v>
      </c>
      <c r="O176" s="87">
        <v>41718</v>
      </c>
      <c r="P176" s="87">
        <v>41722</v>
      </c>
      <c r="R176" t="s">
        <v>9850</v>
      </c>
      <c r="S176">
        <v>33</v>
      </c>
      <c r="T176" t="s">
        <v>3400</v>
      </c>
      <c r="X176" s="87">
        <v>41722</v>
      </c>
    </row>
    <row r="177" spans="1:24">
      <c r="A177">
        <v>3</v>
      </c>
      <c r="B177" s="341">
        <v>4474</v>
      </c>
      <c r="C177" t="s">
        <v>8630</v>
      </c>
      <c r="D177">
        <v>11640185</v>
      </c>
      <c r="E177">
        <v>1</v>
      </c>
      <c r="F177" s="232" t="s">
        <v>3331</v>
      </c>
      <c r="G177" t="s">
        <v>3332</v>
      </c>
      <c r="I177" s="339">
        <v>58904</v>
      </c>
      <c r="L177" s="339">
        <v>53014</v>
      </c>
      <c r="N177" s="87">
        <v>41717</v>
      </c>
      <c r="O177" s="87">
        <v>41717</v>
      </c>
      <c r="P177" s="87">
        <v>41718</v>
      </c>
      <c r="R177" t="s">
        <v>9851</v>
      </c>
      <c r="S177">
        <v>7917</v>
      </c>
      <c r="T177" t="s">
        <v>3365</v>
      </c>
      <c r="X177" s="87">
        <v>41718</v>
      </c>
    </row>
    <row r="178" spans="1:24">
      <c r="A178">
        <v>3</v>
      </c>
      <c r="B178" s="341">
        <v>4491</v>
      </c>
      <c r="C178" t="s">
        <v>8631</v>
      </c>
      <c r="D178">
        <v>14171816</v>
      </c>
      <c r="E178">
        <v>9</v>
      </c>
      <c r="F178" s="232" t="s">
        <v>3331</v>
      </c>
      <c r="G178" t="s">
        <v>3332</v>
      </c>
      <c r="I178" s="339">
        <v>58904</v>
      </c>
      <c r="L178" s="339">
        <v>53014</v>
      </c>
      <c r="N178" s="87">
        <v>41717</v>
      </c>
      <c r="O178" s="87">
        <v>41718</v>
      </c>
      <c r="P178" s="87">
        <v>41719</v>
      </c>
      <c r="R178" t="s">
        <v>9852</v>
      </c>
      <c r="S178">
        <v>9630</v>
      </c>
      <c r="T178" t="s">
        <v>3365</v>
      </c>
      <c r="X178" s="87">
        <v>41719</v>
      </c>
    </row>
    <row r="179" spans="1:24">
      <c r="A179">
        <v>3</v>
      </c>
      <c r="B179" s="341">
        <v>4532</v>
      </c>
      <c r="C179" t="s">
        <v>8632</v>
      </c>
      <c r="D179">
        <v>16808932</v>
      </c>
      <c r="E179">
        <v>5</v>
      </c>
      <c r="F179" s="232" t="s">
        <v>3331</v>
      </c>
      <c r="G179" t="s">
        <v>3332</v>
      </c>
      <c r="I179" s="339">
        <v>58904</v>
      </c>
      <c r="L179" s="339">
        <v>53014</v>
      </c>
      <c r="N179" s="87">
        <v>41717</v>
      </c>
      <c r="O179" s="87">
        <v>41718</v>
      </c>
      <c r="P179" s="87">
        <v>41724</v>
      </c>
      <c r="R179" t="s">
        <v>9853</v>
      </c>
      <c r="S179">
        <v>967</v>
      </c>
      <c r="T179" t="s">
        <v>3333</v>
      </c>
      <c r="X179" s="87">
        <v>41724</v>
      </c>
    </row>
    <row r="180" spans="1:24">
      <c r="A180">
        <v>3</v>
      </c>
      <c r="B180" s="341">
        <v>4537</v>
      </c>
      <c r="C180" t="s">
        <v>8633</v>
      </c>
      <c r="D180">
        <v>8107827</v>
      </c>
      <c r="E180">
        <v>0</v>
      </c>
      <c r="F180" s="232" t="s">
        <v>3331</v>
      </c>
      <c r="G180" t="s">
        <v>3332</v>
      </c>
      <c r="I180" s="339">
        <v>58904</v>
      </c>
      <c r="L180" s="339">
        <v>41233</v>
      </c>
      <c r="N180" s="87">
        <v>41717</v>
      </c>
      <c r="O180" s="87">
        <v>41718</v>
      </c>
      <c r="P180" s="87">
        <v>41719</v>
      </c>
      <c r="R180" t="s">
        <v>9854</v>
      </c>
      <c r="S180">
        <v>4562</v>
      </c>
      <c r="T180" t="s">
        <v>3363</v>
      </c>
      <c r="X180" s="87">
        <v>41719</v>
      </c>
    </row>
    <row r="181" spans="1:24">
      <c r="A181">
        <v>3</v>
      </c>
      <c r="B181" s="341">
        <v>4624</v>
      </c>
      <c r="C181" t="s">
        <v>8634</v>
      </c>
      <c r="D181">
        <v>12173627</v>
      </c>
      <c r="E181">
        <v>6</v>
      </c>
      <c r="F181" s="232" t="s">
        <v>3331</v>
      </c>
      <c r="G181" t="s">
        <v>3332</v>
      </c>
      <c r="I181" s="339">
        <v>58923</v>
      </c>
      <c r="L181" s="339">
        <v>53031</v>
      </c>
      <c r="N181" s="87">
        <v>41719</v>
      </c>
      <c r="O181" s="87">
        <v>41723</v>
      </c>
      <c r="P181" s="87">
        <v>41725</v>
      </c>
      <c r="R181" t="s">
        <v>9855</v>
      </c>
      <c r="S181">
        <v>7165</v>
      </c>
      <c r="T181" t="s">
        <v>3365</v>
      </c>
      <c r="X181" s="87">
        <v>41725</v>
      </c>
    </row>
    <row r="182" spans="1:24">
      <c r="A182">
        <v>3</v>
      </c>
      <c r="B182" s="341">
        <v>4659</v>
      </c>
      <c r="C182" t="s">
        <v>8635</v>
      </c>
      <c r="D182">
        <v>8978318</v>
      </c>
      <c r="E182">
        <v>6</v>
      </c>
      <c r="F182" s="232" t="s">
        <v>3331</v>
      </c>
      <c r="G182" t="s">
        <v>3332</v>
      </c>
      <c r="I182" s="339">
        <v>58923</v>
      </c>
      <c r="L182" s="339">
        <v>53031</v>
      </c>
      <c r="N182" s="87">
        <v>41719</v>
      </c>
      <c r="O182" s="87">
        <v>41722</v>
      </c>
      <c r="P182" s="87">
        <v>41724</v>
      </c>
      <c r="R182" t="s">
        <v>9856</v>
      </c>
      <c r="S182">
        <v>8842</v>
      </c>
      <c r="T182" t="s">
        <v>3390</v>
      </c>
      <c r="X182" s="87">
        <v>41724</v>
      </c>
    </row>
    <row r="183" spans="1:24">
      <c r="A183">
        <v>3</v>
      </c>
      <c r="B183" s="341">
        <v>4644</v>
      </c>
      <c r="C183" t="s">
        <v>8636</v>
      </c>
      <c r="D183">
        <v>14038399</v>
      </c>
      <c r="E183">
        <v>6</v>
      </c>
      <c r="F183" s="232" t="s">
        <v>3331</v>
      </c>
      <c r="G183" t="s">
        <v>3332</v>
      </c>
      <c r="I183" s="339">
        <v>58923</v>
      </c>
      <c r="L183" s="339">
        <v>53031</v>
      </c>
      <c r="N183" s="87">
        <v>41719</v>
      </c>
      <c r="O183" s="87">
        <v>41722</v>
      </c>
      <c r="P183" s="87">
        <v>41725</v>
      </c>
      <c r="R183" t="s">
        <v>9857</v>
      </c>
      <c r="S183">
        <v>5834</v>
      </c>
      <c r="T183" t="s">
        <v>3512</v>
      </c>
      <c r="X183" s="87">
        <v>41725</v>
      </c>
    </row>
    <row r="184" spans="1:24">
      <c r="A184">
        <v>3</v>
      </c>
      <c r="B184" s="341">
        <v>4681</v>
      </c>
      <c r="C184" t="s">
        <v>8637</v>
      </c>
      <c r="D184">
        <v>7847354</v>
      </c>
      <c r="E184">
        <v>1</v>
      </c>
      <c r="F184" s="232" t="s">
        <v>3331</v>
      </c>
      <c r="G184" t="s">
        <v>3332</v>
      </c>
      <c r="I184" s="339">
        <v>58951</v>
      </c>
      <c r="L184" s="339">
        <v>53056</v>
      </c>
      <c r="N184" s="87">
        <v>41722</v>
      </c>
      <c r="O184" s="87">
        <v>41723</v>
      </c>
      <c r="P184" s="87">
        <v>41725</v>
      </c>
      <c r="R184" t="s">
        <v>9858</v>
      </c>
      <c r="S184">
        <v>76</v>
      </c>
      <c r="T184" t="s">
        <v>3363</v>
      </c>
      <c r="X184" s="87">
        <v>41725</v>
      </c>
    </row>
    <row r="185" spans="1:24">
      <c r="A185">
        <v>3</v>
      </c>
      <c r="B185" s="341">
        <v>4683</v>
      </c>
      <c r="C185" t="s">
        <v>8638</v>
      </c>
      <c r="D185">
        <v>13700392</v>
      </c>
      <c r="E185">
        <v>9</v>
      </c>
      <c r="F185" s="232" t="s">
        <v>3331</v>
      </c>
      <c r="G185" t="s">
        <v>3332</v>
      </c>
      <c r="I185" s="334" t="s">
        <v>3405</v>
      </c>
      <c r="L185" s="334" t="s">
        <v>3405</v>
      </c>
      <c r="N185" s="87">
        <v>41722</v>
      </c>
      <c r="O185" s="87">
        <v>41722</v>
      </c>
      <c r="P185" s="53"/>
      <c r="R185" t="s">
        <v>9859</v>
      </c>
      <c r="S185">
        <v>2272</v>
      </c>
      <c r="T185" t="s">
        <v>3400</v>
      </c>
      <c r="X185" s="313" t="s">
        <v>3405</v>
      </c>
    </row>
    <row r="186" spans="1:24">
      <c r="A186">
        <v>3</v>
      </c>
      <c r="B186" s="341">
        <v>4778</v>
      </c>
      <c r="C186" t="s">
        <v>8639</v>
      </c>
      <c r="D186">
        <v>12593145</v>
      </c>
      <c r="E186">
        <v>6</v>
      </c>
      <c r="F186" s="232" t="s">
        <v>3331</v>
      </c>
      <c r="G186" t="s">
        <v>3332</v>
      </c>
      <c r="I186" s="339">
        <v>58960</v>
      </c>
      <c r="L186" s="339">
        <v>53064</v>
      </c>
      <c r="N186" s="87">
        <v>41723</v>
      </c>
      <c r="O186" s="87">
        <v>41724</v>
      </c>
      <c r="P186" s="87">
        <v>41725</v>
      </c>
      <c r="R186" t="s">
        <v>9860</v>
      </c>
      <c r="S186">
        <v>4420</v>
      </c>
      <c r="T186" t="s">
        <v>3353</v>
      </c>
      <c r="X186" s="87">
        <v>41725</v>
      </c>
    </row>
    <row r="187" spans="1:24">
      <c r="A187">
        <v>3</v>
      </c>
      <c r="B187" s="341">
        <v>4835</v>
      </c>
      <c r="C187" t="s">
        <v>8640</v>
      </c>
      <c r="D187">
        <v>16187645</v>
      </c>
      <c r="E187">
        <v>3</v>
      </c>
      <c r="F187" s="232" t="s">
        <v>3331</v>
      </c>
      <c r="G187" t="s">
        <v>3332</v>
      </c>
      <c r="I187" s="339">
        <v>58970</v>
      </c>
      <c r="L187" s="339">
        <v>53073</v>
      </c>
      <c r="N187" s="87">
        <v>41724</v>
      </c>
      <c r="O187" s="87">
        <v>41725</v>
      </c>
      <c r="P187" s="87">
        <v>41730</v>
      </c>
      <c r="R187" t="s">
        <v>9861</v>
      </c>
      <c r="S187">
        <v>225</v>
      </c>
      <c r="T187" t="s">
        <v>3863</v>
      </c>
      <c r="X187" s="87">
        <v>41730</v>
      </c>
    </row>
    <row r="188" spans="1:24">
      <c r="A188">
        <v>3</v>
      </c>
      <c r="B188" s="341">
        <v>4664</v>
      </c>
      <c r="C188" t="s">
        <v>8641</v>
      </c>
      <c r="D188">
        <v>13949997</v>
      </c>
      <c r="E188">
        <v>2</v>
      </c>
      <c r="F188" s="232" t="s">
        <v>3331</v>
      </c>
      <c r="G188" t="s">
        <v>3332</v>
      </c>
      <c r="I188" s="339">
        <v>58923</v>
      </c>
      <c r="L188" s="339">
        <v>41246</v>
      </c>
      <c r="N188" s="87">
        <v>41719</v>
      </c>
      <c r="O188" s="87">
        <v>41750</v>
      </c>
      <c r="P188" s="87">
        <v>41725</v>
      </c>
      <c r="R188" t="s">
        <v>9862</v>
      </c>
      <c r="S188">
        <v>1770</v>
      </c>
      <c r="T188" t="s">
        <v>3377</v>
      </c>
      <c r="X188" s="87">
        <v>41725</v>
      </c>
    </row>
    <row r="189" spans="1:24">
      <c r="A189">
        <v>3</v>
      </c>
      <c r="B189" s="341">
        <v>4934</v>
      </c>
      <c r="C189" t="s">
        <v>8642</v>
      </c>
      <c r="D189">
        <v>10602633</v>
      </c>
      <c r="E189">
        <v>5</v>
      </c>
      <c r="F189" s="232" t="s">
        <v>3331</v>
      </c>
      <c r="G189" t="s">
        <v>3332</v>
      </c>
      <c r="I189" s="339">
        <v>58979</v>
      </c>
      <c r="L189" s="339">
        <v>53081</v>
      </c>
      <c r="N189" s="87">
        <v>41725</v>
      </c>
      <c r="O189" s="87">
        <v>41726</v>
      </c>
      <c r="P189" s="87">
        <v>41729</v>
      </c>
      <c r="R189" t="s">
        <v>9863</v>
      </c>
      <c r="S189">
        <v>326</v>
      </c>
      <c r="T189" t="s">
        <v>3400</v>
      </c>
      <c r="X189" s="87">
        <v>41729</v>
      </c>
    </row>
    <row r="190" spans="1:24">
      <c r="A190">
        <v>3</v>
      </c>
      <c r="B190" s="341">
        <v>4933</v>
      </c>
      <c r="C190" t="s">
        <v>8643</v>
      </c>
      <c r="D190">
        <v>8518408</v>
      </c>
      <c r="E190">
        <v>3</v>
      </c>
      <c r="F190" s="232" t="s">
        <v>3331</v>
      </c>
      <c r="G190" t="s">
        <v>3332</v>
      </c>
      <c r="I190" s="339">
        <v>58979</v>
      </c>
      <c r="L190" s="339">
        <v>53081</v>
      </c>
      <c r="N190" s="87">
        <v>41725</v>
      </c>
      <c r="O190" s="87">
        <v>41729</v>
      </c>
      <c r="P190" s="87">
        <v>41731</v>
      </c>
      <c r="R190" t="s">
        <v>9864</v>
      </c>
      <c r="S190">
        <v>4102</v>
      </c>
      <c r="T190" t="s">
        <v>3576</v>
      </c>
      <c r="X190" s="87">
        <v>41731</v>
      </c>
    </row>
    <row r="191" spans="1:24">
      <c r="A191">
        <v>3</v>
      </c>
      <c r="B191" s="341">
        <v>4932</v>
      </c>
      <c r="C191" t="s">
        <v>8644</v>
      </c>
      <c r="D191">
        <v>14649531</v>
      </c>
      <c r="E191">
        <v>1</v>
      </c>
      <c r="F191" s="232" t="s">
        <v>3331</v>
      </c>
      <c r="G191" t="s">
        <v>3332</v>
      </c>
      <c r="I191" s="339">
        <v>75494</v>
      </c>
      <c r="L191" s="339">
        <v>60395</v>
      </c>
      <c r="N191" s="87">
        <v>41725</v>
      </c>
      <c r="O191" s="87">
        <v>41726</v>
      </c>
      <c r="P191" s="87">
        <v>41731</v>
      </c>
      <c r="R191" t="s">
        <v>9865</v>
      </c>
      <c r="S191">
        <v>44114</v>
      </c>
      <c r="T191" t="s">
        <v>3576</v>
      </c>
      <c r="X191" s="87">
        <v>41731</v>
      </c>
    </row>
    <row r="192" spans="1:24">
      <c r="A192">
        <v>3</v>
      </c>
      <c r="B192" s="341">
        <v>4950</v>
      </c>
      <c r="C192" t="s">
        <v>8645</v>
      </c>
      <c r="D192">
        <v>17783216</v>
      </c>
      <c r="E192">
        <v>2</v>
      </c>
      <c r="F192" s="232" t="s">
        <v>3331</v>
      </c>
      <c r="G192" t="s">
        <v>3332</v>
      </c>
      <c r="I192" s="339">
        <v>58989</v>
      </c>
      <c r="L192" s="339">
        <v>53090</v>
      </c>
      <c r="N192" s="87">
        <v>41726</v>
      </c>
      <c r="O192" s="87">
        <v>41729</v>
      </c>
      <c r="P192" s="87">
        <v>41731</v>
      </c>
      <c r="R192" t="s">
        <v>9866</v>
      </c>
      <c r="S192">
        <v>2668</v>
      </c>
      <c r="T192" t="s">
        <v>3400</v>
      </c>
      <c r="X192" s="87">
        <v>41731</v>
      </c>
    </row>
    <row r="193" spans="1:24">
      <c r="A193">
        <v>3</v>
      </c>
      <c r="B193" s="341">
        <v>5025</v>
      </c>
      <c r="C193" t="s">
        <v>8646</v>
      </c>
      <c r="D193">
        <v>17108395</v>
      </c>
      <c r="E193">
        <v>8</v>
      </c>
      <c r="F193" s="232" t="s">
        <v>3331</v>
      </c>
      <c r="G193" t="s">
        <v>3332</v>
      </c>
      <c r="I193" s="339">
        <v>59017</v>
      </c>
      <c r="L193" s="339">
        <v>62794</v>
      </c>
      <c r="N193" s="87">
        <v>41729</v>
      </c>
      <c r="O193" s="87">
        <v>41730</v>
      </c>
      <c r="P193" s="87">
        <v>41739</v>
      </c>
      <c r="R193" t="s">
        <v>9867</v>
      </c>
      <c r="S193">
        <v>105</v>
      </c>
      <c r="T193" t="s">
        <v>3579</v>
      </c>
      <c r="X193" s="87">
        <v>41739</v>
      </c>
    </row>
    <row r="194" spans="1:24">
      <c r="A194">
        <v>3</v>
      </c>
      <c r="B194" s="341">
        <v>5049</v>
      </c>
      <c r="C194" t="s">
        <v>8647</v>
      </c>
      <c r="D194">
        <v>9475348</v>
      </c>
      <c r="E194">
        <v>1</v>
      </c>
      <c r="F194" s="232" t="s">
        <v>3331</v>
      </c>
      <c r="G194" t="s">
        <v>3332</v>
      </c>
      <c r="I194" s="339">
        <v>59017</v>
      </c>
      <c r="L194" s="339">
        <v>53115</v>
      </c>
      <c r="N194" s="87">
        <v>41729</v>
      </c>
      <c r="O194" s="87">
        <v>41732</v>
      </c>
      <c r="P194" s="87">
        <v>41736</v>
      </c>
      <c r="R194" t="s">
        <v>9868</v>
      </c>
      <c r="S194">
        <v>384</v>
      </c>
      <c r="T194" t="s">
        <v>3334</v>
      </c>
      <c r="X194" s="87">
        <v>41736</v>
      </c>
    </row>
    <row r="195" spans="1:24">
      <c r="A195">
        <v>3</v>
      </c>
      <c r="B195" s="341">
        <v>5060</v>
      </c>
      <c r="C195" t="s">
        <v>8648</v>
      </c>
      <c r="D195">
        <v>15390591</v>
      </c>
      <c r="E195">
        <v>6</v>
      </c>
      <c r="F195" s="232" t="s">
        <v>3331</v>
      </c>
      <c r="G195" t="s">
        <v>3332</v>
      </c>
      <c r="I195" s="339">
        <v>59027</v>
      </c>
      <c r="L195" s="339">
        <v>53124</v>
      </c>
      <c r="N195" s="87">
        <v>41730</v>
      </c>
      <c r="O195" s="87">
        <v>41730</v>
      </c>
      <c r="P195" s="87">
        <v>41736</v>
      </c>
      <c r="R195" t="s">
        <v>9869</v>
      </c>
      <c r="S195">
        <v>7903</v>
      </c>
      <c r="T195" t="s">
        <v>3605</v>
      </c>
      <c r="X195" s="87">
        <v>41736</v>
      </c>
    </row>
    <row r="196" spans="1:24">
      <c r="A196">
        <v>3</v>
      </c>
      <c r="B196" s="341">
        <v>5075</v>
      </c>
      <c r="C196" t="s">
        <v>8649</v>
      </c>
      <c r="D196">
        <v>8316722</v>
      </c>
      <c r="E196" t="s">
        <v>3319</v>
      </c>
      <c r="F196" s="232" t="s">
        <v>3331</v>
      </c>
      <c r="G196" t="s">
        <v>3332</v>
      </c>
      <c r="I196" s="339">
        <v>59027</v>
      </c>
      <c r="L196" s="339">
        <v>53124</v>
      </c>
      <c r="N196" s="87">
        <v>41730</v>
      </c>
      <c r="O196" s="87">
        <v>41732</v>
      </c>
      <c r="P196" s="87">
        <v>41733</v>
      </c>
      <c r="R196" t="s">
        <v>9870</v>
      </c>
      <c r="S196">
        <v>283</v>
      </c>
      <c r="T196" t="s">
        <v>3561</v>
      </c>
      <c r="X196" s="87">
        <v>41733</v>
      </c>
    </row>
    <row r="197" spans="1:24">
      <c r="A197">
        <v>3</v>
      </c>
      <c r="B197" s="341">
        <v>5115</v>
      </c>
      <c r="C197" t="s">
        <v>8650</v>
      </c>
      <c r="D197">
        <v>9571267</v>
      </c>
      <c r="E197">
        <v>3</v>
      </c>
      <c r="F197" s="232" t="s">
        <v>3331</v>
      </c>
      <c r="G197" t="s">
        <v>3332</v>
      </c>
      <c r="I197" s="339">
        <v>59036</v>
      </c>
      <c r="L197" s="339">
        <v>53132</v>
      </c>
      <c r="N197" s="87">
        <v>41731</v>
      </c>
      <c r="O197" s="87">
        <v>41731</v>
      </c>
      <c r="P197" s="87">
        <v>41732</v>
      </c>
      <c r="R197" t="s">
        <v>9871</v>
      </c>
      <c r="S197">
        <v>1525</v>
      </c>
      <c r="T197" t="s">
        <v>3334</v>
      </c>
      <c r="X197" s="87">
        <v>41732</v>
      </c>
    </row>
    <row r="198" spans="1:24">
      <c r="A198">
        <v>3</v>
      </c>
      <c r="B198" s="341">
        <v>5213</v>
      </c>
      <c r="C198" t="s">
        <v>8651</v>
      </c>
      <c r="D198">
        <v>7685443</v>
      </c>
      <c r="E198">
        <v>2</v>
      </c>
      <c r="F198" s="232" t="s">
        <v>3331</v>
      </c>
      <c r="G198" t="s">
        <v>3332</v>
      </c>
      <c r="I198" s="339">
        <v>59046</v>
      </c>
      <c r="L198" s="339">
        <v>53141</v>
      </c>
      <c r="N198" s="87">
        <v>41732</v>
      </c>
      <c r="O198" s="87">
        <v>41733</v>
      </c>
      <c r="P198" s="87">
        <v>41736</v>
      </c>
      <c r="R198" t="s">
        <v>9872</v>
      </c>
      <c r="S198">
        <v>3958</v>
      </c>
      <c r="T198" t="s">
        <v>3576</v>
      </c>
      <c r="X198" s="87">
        <v>41736</v>
      </c>
    </row>
    <row r="199" spans="1:24">
      <c r="A199">
        <v>3</v>
      </c>
      <c r="B199" s="341">
        <v>5182</v>
      </c>
      <c r="C199" t="s">
        <v>8652</v>
      </c>
      <c r="D199">
        <v>11917978</v>
      </c>
      <c r="E199">
        <v>5</v>
      </c>
      <c r="F199" s="232" t="s">
        <v>3331</v>
      </c>
      <c r="G199" t="s">
        <v>3332</v>
      </c>
      <c r="I199" s="334" t="s">
        <v>3405</v>
      </c>
      <c r="L199" s="334" t="s">
        <v>3405</v>
      </c>
      <c r="N199" s="87">
        <v>41732</v>
      </c>
      <c r="O199" s="87" t="s">
        <v>3405</v>
      </c>
      <c r="P199" s="53"/>
      <c r="R199" t="s">
        <v>9873</v>
      </c>
      <c r="S199">
        <v>3960</v>
      </c>
      <c r="T199" t="s">
        <v>3400</v>
      </c>
      <c r="X199" s="313" t="s">
        <v>3405</v>
      </c>
    </row>
    <row r="200" spans="1:24">
      <c r="A200">
        <v>3</v>
      </c>
      <c r="B200" s="341">
        <v>5179</v>
      </c>
      <c r="C200" t="s">
        <v>8653</v>
      </c>
      <c r="D200">
        <v>8395278</v>
      </c>
      <c r="E200">
        <v>4</v>
      </c>
      <c r="F200" s="232" t="s">
        <v>3331</v>
      </c>
      <c r="G200" t="s">
        <v>3332</v>
      </c>
      <c r="I200" s="339">
        <v>59046</v>
      </c>
      <c r="L200" s="339">
        <v>53141</v>
      </c>
      <c r="N200" s="87">
        <v>41732</v>
      </c>
      <c r="O200" s="87">
        <v>41732</v>
      </c>
      <c r="P200" s="87">
        <v>41733</v>
      </c>
      <c r="R200" t="s">
        <v>9874</v>
      </c>
      <c r="S200">
        <v>27</v>
      </c>
      <c r="T200" t="s">
        <v>3497</v>
      </c>
      <c r="X200" s="87">
        <v>41733</v>
      </c>
    </row>
    <row r="201" spans="1:24">
      <c r="A201">
        <v>3</v>
      </c>
      <c r="B201" s="341">
        <v>5239</v>
      </c>
      <c r="C201" t="s">
        <v>8654</v>
      </c>
      <c r="D201">
        <v>13077384</v>
      </c>
      <c r="E201">
        <v>2</v>
      </c>
      <c r="F201" s="232" t="s">
        <v>3331</v>
      </c>
      <c r="G201" t="s">
        <v>3332</v>
      </c>
      <c r="I201" s="339">
        <v>59046</v>
      </c>
      <c r="L201" s="339">
        <v>41332</v>
      </c>
      <c r="N201" s="87">
        <v>41732</v>
      </c>
      <c r="O201" s="87">
        <v>41733</v>
      </c>
      <c r="P201" s="87">
        <v>41737</v>
      </c>
      <c r="R201" t="s">
        <v>9875</v>
      </c>
      <c r="S201">
        <v>1207</v>
      </c>
      <c r="T201" t="s">
        <v>3334</v>
      </c>
      <c r="X201" s="87">
        <v>41737</v>
      </c>
    </row>
    <row r="202" spans="1:24">
      <c r="A202">
        <v>3</v>
      </c>
      <c r="B202" s="341">
        <v>5293</v>
      </c>
      <c r="C202" t="s">
        <v>8655</v>
      </c>
      <c r="D202">
        <v>14584074</v>
      </c>
      <c r="E202">
        <v>0</v>
      </c>
      <c r="F202" s="232" t="s">
        <v>3331</v>
      </c>
      <c r="G202" t="s">
        <v>3332</v>
      </c>
      <c r="I202" s="339">
        <v>59084</v>
      </c>
      <c r="L202" s="339">
        <v>53176</v>
      </c>
      <c r="N202" s="87">
        <v>41736</v>
      </c>
      <c r="O202" s="87">
        <v>41737</v>
      </c>
      <c r="P202" s="87">
        <v>41740</v>
      </c>
      <c r="R202" t="s">
        <v>9876</v>
      </c>
      <c r="S202">
        <v>5081</v>
      </c>
      <c r="T202" t="s">
        <v>3512</v>
      </c>
      <c r="X202" s="87">
        <v>41740</v>
      </c>
    </row>
    <row r="203" spans="1:24">
      <c r="A203">
        <v>3</v>
      </c>
      <c r="B203" s="341">
        <v>5329</v>
      </c>
      <c r="C203" t="s">
        <v>8656</v>
      </c>
      <c r="D203">
        <v>13292033</v>
      </c>
      <c r="E203">
        <v>8</v>
      </c>
      <c r="F203" s="232" t="s">
        <v>3331</v>
      </c>
      <c r="G203" t="s">
        <v>3332</v>
      </c>
      <c r="I203" s="339">
        <v>59084</v>
      </c>
      <c r="L203" s="339">
        <v>53176</v>
      </c>
      <c r="N203" s="87">
        <v>41736</v>
      </c>
      <c r="O203" s="87">
        <v>41738</v>
      </c>
      <c r="P203" s="87">
        <v>41740</v>
      </c>
      <c r="R203" t="s">
        <v>9877</v>
      </c>
      <c r="S203">
        <v>8043</v>
      </c>
      <c r="T203" t="s">
        <v>4027</v>
      </c>
      <c r="X203" s="87">
        <v>41740</v>
      </c>
    </row>
    <row r="204" spans="1:24">
      <c r="A204">
        <v>3</v>
      </c>
      <c r="B204" s="341">
        <v>5301</v>
      </c>
      <c r="C204" t="s">
        <v>8657</v>
      </c>
      <c r="D204">
        <v>14189784</v>
      </c>
      <c r="E204">
        <v>5</v>
      </c>
      <c r="F204" s="232" t="s">
        <v>3331</v>
      </c>
      <c r="G204" t="s">
        <v>3332</v>
      </c>
      <c r="I204" s="339">
        <v>59084</v>
      </c>
      <c r="L204" s="339">
        <v>53176</v>
      </c>
      <c r="N204" s="87">
        <v>41736</v>
      </c>
      <c r="O204" s="87">
        <v>41737</v>
      </c>
      <c r="P204" s="87">
        <v>41738</v>
      </c>
      <c r="R204" t="s">
        <v>9878</v>
      </c>
      <c r="S204">
        <v>2587</v>
      </c>
      <c r="T204" t="s">
        <v>3363</v>
      </c>
      <c r="X204" s="87">
        <v>41738</v>
      </c>
    </row>
    <row r="205" spans="1:24">
      <c r="A205">
        <v>3</v>
      </c>
      <c r="B205" s="341">
        <v>5370</v>
      </c>
      <c r="C205" t="s">
        <v>8658</v>
      </c>
      <c r="D205">
        <v>13684734</v>
      </c>
      <c r="E205">
        <v>1</v>
      </c>
      <c r="F205" s="232" t="s">
        <v>3331</v>
      </c>
      <c r="G205" t="s">
        <v>3332</v>
      </c>
      <c r="I205" s="334" t="s">
        <v>3405</v>
      </c>
      <c r="L205" s="334" t="s">
        <v>3405</v>
      </c>
      <c r="N205" s="87">
        <v>41736</v>
      </c>
      <c r="O205" s="53" t="s">
        <v>3405</v>
      </c>
      <c r="P205" s="53"/>
      <c r="R205" t="s">
        <v>9879</v>
      </c>
      <c r="S205">
        <v>1681</v>
      </c>
      <c r="T205" t="s">
        <v>3512</v>
      </c>
      <c r="X205" s="313" t="s">
        <v>3405</v>
      </c>
    </row>
    <row r="206" spans="1:24">
      <c r="A206">
        <v>3</v>
      </c>
      <c r="B206" s="341">
        <v>5373</v>
      </c>
      <c r="C206" t="s">
        <v>8659</v>
      </c>
      <c r="D206">
        <v>13473522</v>
      </c>
      <c r="E206">
        <v>8</v>
      </c>
      <c r="F206" s="232" t="s">
        <v>3331</v>
      </c>
      <c r="G206" t="s">
        <v>3332</v>
      </c>
      <c r="I206" s="339">
        <v>59093</v>
      </c>
      <c r="L206" s="339">
        <v>53184</v>
      </c>
      <c r="N206" s="87">
        <v>41737</v>
      </c>
      <c r="O206" s="87">
        <v>41738</v>
      </c>
      <c r="P206" s="87">
        <v>41743</v>
      </c>
      <c r="R206" t="s">
        <v>9880</v>
      </c>
      <c r="S206">
        <v>381</v>
      </c>
      <c r="T206" t="s">
        <v>3400</v>
      </c>
      <c r="X206" s="87">
        <v>41743</v>
      </c>
    </row>
    <row r="207" spans="1:24">
      <c r="A207">
        <v>3</v>
      </c>
      <c r="B207" s="341">
        <v>5375</v>
      </c>
      <c r="C207" t="s">
        <v>8660</v>
      </c>
      <c r="D207">
        <v>15150987</v>
      </c>
      <c r="E207">
        <v>8</v>
      </c>
      <c r="F207" s="232" t="s">
        <v>3331</v>
      </c>
      <c r="G207" t="s">
        <v>3332</v>
      </c>
      <c r="I207" s="339">
        <v>59093</v>
      </c>
      <c r="L207" s="339">
        <v>53184</v>
      </c>
      <c r="N207" s="345">
        <v>41737</v>
      </c>
      <c r="O207" s="87">
        <v>41738</v>
      </c>
      <c r="P207" s="87">
        <v>41740</v>
      </c>
      <c r="R207" t="s">
        <v>9881</v>
      </c>
      <c r="S207">
        <v>515</v>
      </c>
      <c r="T207" t="s">
        <v>3400</v>
      </c>
      <c r="X207" s="87">
        <v>41740</v>
      </c>
    </row>
    <row r="208" spans="1:24">
      <c r="A208">
        <v>3</v>
      </c>
      <c r="B208" s="341">
        <v>5429</v>
      </c>
      <c r="C208" t="s">
        <v>8661</v>
      </c>
      <c r="D208">
        <v>11974902</v>
      </c>
      <c r="E208">
        <v>6</v>
      </c>
      <c r="F208" s="232" t="s">
        <v>3331</v>
      </c>
      <c r="G208" t="s">
        <v>3332</v>
      </c>
      <c r="I208" s="339">
        <v>59103</v>
      </c>
      <c r="L208" s="339">
        <v>53193</v>
      </c>
      <c r="N208" s="87">
        <v>41738</v>
      </c>
      <c r="O208" s="87">
        <v>41739</v>
      </c>
      <c r="P208" s="87">
        <v>41739</v>
      </c>
      <c r="R208" t="s">
        <v>9882</v>
      </c>
      <c r="S208">
        <v>3943</v>
      </c>
      <c r="T208" t="s">
        <v>3400</v>
      </c>
      <c r="X208" s="87">
        <v>41739</v>
      </c>
    </row>
    <row r="209" spans="1:24">
      <c r="A209">
        <v>3</v>
      </c>
      <c r="B209" s="341">
        <v>5478</v>
      </c>
      <c r="C209" t="s">
        <v>8662</v>
      </c>
      <c r="D209">
        <v>14490251</v>
      </c>
      <c r="E209">
        <v>3</v>
      </c>
      <c r="F209" s="232" t="s">
        <v>3331</v>
      </c>
      <c r="G209" t="s">
        <v>3332</v>
      </c>
      <c r="I209" s="339">
        <v>59103</v>
      </c>
      <c r="L209" s="339">
        <v>53193</v>
      </c>
      <c r="N209" s="87">
        <v>41738</v>
      </c>
      <c r="O209" s="87">
        <v>41739</v>
      </c>
      <c r="P209" s="87">
        <v>41743</v>
      </c>
      <c r="R209" t="s">
        <v>9883</v>
      </c>
      <c r="S209">
        <v>9501</v>
      </c>
      <c r="T209" t="s">
        <v>3987</v>
      </c>
      <c r="X209" s="87">
        <v>41743</v>
      </c>
    </row>
    <row r="210" spans="1:24">
      <c r="A210">
        <v>3</v>
      </c>
      <c r="B210" s="341">
        <v>5492</v>
      </c>
      <c r="C210" t="s">
        <v>8663</v>
      </c>
      <c r="D210">
        <v>13445254</v>
      </c>
      <c r="E210">
        <v>4</v>
      </c>
      <c r="F210" s="232" t="s">
        <v>3331</v>
      </c>
      <c r="G210" t="s">
        <v>3332</v>
      </c>
      <c r="I210" s="339">
        <v>59119</v>
      </c>
      <c r="L210" s="339">
        <v>53207</v>
      </c>
      <c r="N210" s="87">
        <v>41739</v>
      </c>
      <c r="O210" s="87">
        <v>41740</v>
      </c>
      <c r="P210" s="87">
        <v>41746</v>
      </c>
      <c r="R210" t="s">
        <v>9884</v>
      </c>
      <c r="S210">
        <v>10339</v>
      </c>
      <c r="T210" t="s">
        <v>3365</v>
      </c>
      <c r="X210" s="87">
        <v>41746</v>
      </c>
    </row>
    <row r="211" spans="1:24">
      <c r="A211">
        <v>3</v>
      </c>
      <c r="B211" s="341">
        <v>5540</v>
      </c>
      <c r="C211" t="s">
        <v>8664</v>
      </c>
      <c r="D211">
        <v>14182863</v>
      </c>
      <c r="E211">
        <v>0</v>
      </c>
      <c r="F211" s="232" t="s">
        <v>3331</v>
      </c>
      <c r="G211" t="s">
        <v>3332</v>
      </c>
      <c r="I211" s="339">
        <v>59119</v>
      </c>
      <c r="L211" s="339">
        <v>53207</v>
      </c>
      <c r="N211" s="87">
        <v>41739</v>
      </c>
      <c r="O211" s="87">
        <v>41743</v>
      </c>
      <c r="P211" s="87">
        <v>41744</v>
      </c>
      <c r="R211" t="s">
        <v>9885</v>
      </c>
      <c r="S211">
        <v>1152</v>
      </c>
      <c r="T211" t="s">
        <v>3348</v>
      </c>
      <c r="X211" s="87">
        <v>41744</v>
      </c>
    </row>
    <row r="212" spans="1:24">
      <c r="A212">
        <v>3</v>
      </c>
      <c r="B212" s="341">
        <v>5546</v>
      </c>
      <c r="C212" t="s">
        <v>8665</v>
      </c>
      <c r="D212">
        <v>15459540</v>
      </c>
      <c r="E212">
        <v>6</v>
      </c>
      <c r="F212" s="232" t="s">
        <v>3331</v>
      </c>
      <c r="G212" t="s">
        <v>3332</v>
      </c>
      <c r="I212" s="339">
        <v>59119</v>
      </c>
      <c r="L212" s="339">
        <v>53207</v>
      </c>
      <c r="N212" s="87">
        <v>41739</v>
      </c>
      <c r="O212" s="87">
        <v>41743</v>
      </c>
      <c r="P212" s="87">
        <v>41746</v>
      </c>
      <c r="R212" t="s">
        <v>9886</v>
      </c>
      <c r="S212">
        <v>5156</v>
      </c>
      <c r="T212" t="s">
        <v>3400</v>
      </c>
      <c r="X212" s="87">
        <v>41746</v>
      </c>
    </row>
    <row r="213" spans="1:24">
      <c r="A213">
        <v>3</v>
      </c>
      <c r="B213" s="341">
        <v>5572</v>
      </c>
      <c r="C213" t="s">
        <v>8666</v>
      </c>
      <c r="D213">
        <v>16131063</v>
      </c>
      <c r="E213">
        <v>8</v>
      </c>
      <c r="F213" s="232" t="s">
        <v>3331</v>
      </c>
      <c r="G213" t="s">
        <v>3332</v>
      </c>
      <c r="I213" s="339">
        <v>59134</v>
      </c>
      <c r="L213" s="339">
        <v>53221</v>
      </c>
      <c r="N213" s="87">
        <v>41740</v>
      </c>
      <c r="O213" s="87">
        <v>41743</v>
      </c>
      <c r="P213" s="87">
        <v>41746</v>
      </c>
      <c r="R213" t="s">
        <v>9887</v>
      </c>
      <c r="S213">
        <v>2545</v>
      </c>
      <c r="T213" t="s">
        <v>10849</v>
      </c>
      <c r="X213" s="87">
        <v>41746</v>
      </c>
    </row>
    <row r="214" spans="1:24">
      <c r="A214">
        <v>3</v>
      </c>
      <c r="B214" s="341">
        <v>5622</v>
      </c>
      <c r="C214" t="s">
        <v>8667</v>
      </c>
      <c r="D214">
        <v>15330931</v>
      </c>
      <c r="E214">
        <v>0</v>
      </c>
      <c r="F214" s="232" t="s">
        <v>3331</v>
      </c>
      <c r="G214" t="s">
        <v>3332</v>
      </c>
      <c r="I214" s="334" t="s">
        <v>3405</v>
      </c>
      <c r="L214" s="334" t="s">
        <v>3405</v>
      </c>
      <c r="N214" s="87">
        <v>41743</v>
      </c>
      <c r="O214" s="53" t="s">
        <v>3405</v>
      </c>
      <c r="P214" s="53"/>
      <c r="R214" t="s">
        <v>9888</v>
      </c>
      <c r="S214">
        <v>55</v>
      </c>
      <c r="T214" t="s">
        <v>3391</v>
      </c>
      <c r="X214" s="313" t="s">
        <v>3405</v>
      </c>
    </row>
    <row r="215" spans="1:24">
      <c r="A215">
        <v>3</v>
      </c>
      <c r="B215" s="341">
        <v>5607</v>
      </c>
      <c r="C215" t="s">
        <v>8668</v>
      </c>
      <c r="D215">
        <v>13038733</v>
      </c>
      <c r="E215">
        <v>0</v>
      </c>
      <c r="F215" s="232" t="s">
        <v>3331</v>
      </c>
      <c r="G215" t="s">
        <v>3332</v>
      </c>
      <c r="I215" s="339">
        <v>59134</v>
      </c>
      <c r="L215" s="339">
        <v>41394</v>
      </c>
      <c r="N215" s="87">
        <v>41743</v>
      </c>
      <c r="O215" s="87">
        <v>41744</v>
      </c>
      <c r="P215" s="87">
        <v>41746</v>
      </c>
      <c r="R215" t="s">
        <v>9889</v>
      </c>
      <c r="S215">
        <v>9559</v>
      </c>
      <c r="T215" t="s">
        <v>3384</v>
      </c>
      <c r="X215" s="87">
        <v>41746</v>
      </c>
    </row>
    <row r="216" spans="1:24">
      <c r="A216">
        <v>3</v>
      </c>
      <c r="B216" s="341">
        <v>5667</v>
      </c>
      <c r="C216" t="s">
        <v>8669</v>
      </c>
      <c r="D216">
        <v>12853167</v>
      </c>
      <c r="E216" s="283" t="s">
        <v>3319</v>
      </c>
      <c r="F216" s="232" t="s">
        <v>3331</v>
      </c>
      <c r="G216" t="s">
        <v>3332</v>
      </c>
      <c r="I216" s="339">
        <v>59197</v>
      </c>
      <c r="L216" s="339">
        <v>53277</v>
      </c>
      <c r="N216" s="87">
        <v>41744</v>
      </c>
      <c r="O216" s="87">
        <v>41745</v>
      </c>
      <c r="P216" s="87">
        <v>41750</v>
      </c>
      <c r="R216" t="s">
        <v>9890</v>
      </c>
      <c r="S216">
        <v>230</v>
      </c>
      <c r="T216" t="s">
        <v>4027</v>
      </c>
      <c r="X216" s="87">
        <v>41750</v>
      </c>
    </row>
    <row r="217" spans="1:24">
      <c r="A217">
        <v>3</v>
      </c>
      <c r="B217" s="341">
        <v>5688</v>
      </c>
      <c r="C217" t="s">
        <v>8670</v>
      </c>
      <c r="D217">
        <v>16274304</v>
      </c>
      <c r="E217" t="s">
        <v>3319</v>
      </c>
      <c r="F217" s="232" t="s">
        <v>3331</v>
      </c>
      <c r="G217" t="s">
        <v>3332</v>
      </c>
      <c r="I217" s="339">
        <v>59197</v>
      </c>
      <c r="L217" s="339">
        <v>53277</v>
      </c>
      <c r="N217" s="87">
        <v>41744</v>
      </c>
      <c r="O217" s="87">
        <v>41745</v>
      </c>
      <c r="P217" s="87">
        <v>41746</v>
      </c>
      <c r="R217" t="s">
        <v>9891</v>
      </c>
      <c r="S217">
        <v>53</v>
      </c>
      <c r="T217" t="s">
        <v>4027</v>
      </c>
      <c r="X217" s="87">
        <v>41746</v>
      </c>
    </row>
    <row r="218" spans="1:24">
      <c r="A218">
        <v>3</v>
      </c>
      <c r="B218" s="341">
        <v>5699</v>
      </c>
      <c r="C218" t="s">
        <v>8671</v>
      </c>
      <c r="D218">
        <v>15662968</v>
      </c>
      <c r="E218">
        <v>5</v>
      </c>
      <c r="F218" s="232" t="s">
        <v>3331</v>
      </c>
      <c r="G218" t="s">
        <v>3332</v>
      </c>
      <c r="I218" s="339">
        <v>59197</v>
      </c>
      <c r="L218" s="339">
        <v>53277</v>
      </c>
      <c r="N218" s="87">
        <v>41744</v>
      </c>
      <c r="O218" s="87">
        <v>41746</v>
      </c>
      <c r="P218" s="87">
        <v>41751</v>
      </c>
      <c r="R218" t="s">
        <v>9892</v>
      </c>
      <c r="S218">
        <v>231</v>
      </c>
      <c r="T218" t="s">
        <v>3497</v>
      </c>
      <c r="X218" s="87">
        <v>41751</v>
      </c>
    </row>
    <row r="219" spans="1:24">
      <c r="A219">
        <v>3</v>
      </c>
      <c r="B219" s="341">
        <v>5704</v>
      </c>
      <c r="C219" t="s">
        <v>8672</v>
      </c>
      <c r="D219">
        <v>15338123</v>
      </c>
      <c r="E219">
        <v>2</v>
      </c>
      <c r="F219" s="232" t="s">
        <v>3331</v>
      </c>
      <c r="G219" t="s">
        <v>3332</v>
      </c>
      <c r="I219" s="339">
        <v>59197</v>
      </c>
      <c r="L219" s="339">
        <v>53277</v>
      </c>
      <c r="N219" s="87">
        <v>41744</v>
      </c>
      <c r="O219" s="87">
        <v>41746</v>
      </c>
      <c r="P219" s="87">
        <v>41746</v>
      </c>
      <c r="R219" t="s">
        <v>9893</v>
      </c>
      <c r="S219">
        <v>8380</v>
      </c>
      <c r="T219" t="s">
        <v>3605</v>
      </c>
      <c r="X219" s="87">
        <v>41746</v>
      </c>
    </row>
    <row r="220" spans="1:24">
      <c r="A220">
        <v>3</v>
      </c>
      <c r="B220" s="341">
        <v>5787</v>
      </c>
      <c r="C220" t="s">
        <v>8673</v>
      </c>
      <c r="D220">
        <v>16071301</v>
      </c>
      <c r="E220">
        <v>1</v>
      </c>
      <c r="F220" s="232" t="s">
        <v>3331</v>
      </c>
      <c r="G220" t="s">
        <v>3332</v>
      </c>
      <c r="I220" s="334" t="s">
        <v>3405</v>
      </c>
      <c r="L220" s="334" t="s">
        <v>3405</v>
      </c>
      <c r="N220" s="116">
        <v>41745</v>
      </c>
      <c r="O220" s="117" t="s">
        <v>3405</v>
      </c>
      <c r="P220" s="117"/>
      <c r="R220" t="s">
        <v>9894</v>
      </c>
      <c r="S220">
        <v>2322</v>
      </c>
      <c r="T220" t="s">
        <v>3400</v>
      </c>
      <c r="X220" s="313" t="s">
        <v>3405</v>
      </c>
    </row>
    <row r="221" spans="1:24">
      <c r="A221">
        <v>3</v>
      </c>
      <c r="B221" s="341" t="s">
        <v>7437</v>
      </c>
      <c r="C221" t="s">
        <v>8674</v>
      </c>
      <c r="D221">
        <v>15435233</v>
      </c>
      <c r="E221" t="s">
        <v>3319</v>
      </c>
      <c r="F221" s="232" t="s">
        <v>3331</v>
      </c>
      <c r="G221" t="s">
        <v>3332</v>
      </c>
      <c r="I221" s="339">
        <v>71074</v>
      </c>
      <c r="L221" s="339">
        <v>63967</v>
      </c>
      <c r="N221" s="87">
        <v>41745</v>
      </c>
      <c r="O221" s="87">
        <v>41750</v>
      </c>
      <c r="P221" s="87">
        <v>41750</v>
      </c>
      <c r="R221" t="s">
        <v>9895</v>
      </c>
      <c r="S221">
        <v>8476</v>
      </c>
      <c r="T221" t="s">
        <v>3365</v>
      </c>
      <c r="X221" s="87">
        <v>41750</v>
      </c>
    </row>
    <row r="222" spans="1:24">
      <c r="A222">
        <v>3</v>
      </c>
      <c r="B222" s="341" t="s">
        <v>7438</v>
      </c>
      <c r="C222" t="s">
        <v>8675</v>
      </c>
      <c r="D222">
        <v>9760949</v>
      </c>
      <c r="E222">
        <v>7</v>
      </c>
      <c r="F222" s="232" t="s">
        <v>3331</v>
      </c>
      <c r="G222" t="s">
        <v>3332</v>
      </c>
      <c r="I222" s="339">
        <v>59229</v>
      </c>
      <c r="L222" s="339">
        <v>53306</v>
      </c>
      <c r="N222" s="87">
        <v>41746</v>
      </c>
      <c r="O222" s="87">
        <v>41750</v>
      </c>
      <c r="P222" s="87">
        <v>41751</v>
      </c>
      <c r="R222" t="s">
        <v>9896</v>
      </c>
      <c r="S222">
        <v>3087</v>
      </c>
      <c r="T222" t="s">
        <v>3730</v>
      </c>
      <c r="X222" s="87">
        <v>41751</v>
      </c>
    </row>
    <row r="223" spans="1:24">
      <c r="A223">
        <v>3</v>
      </c>
      <c r="B223" s="341" t="s">
        <v>7439</v>
      </c>
      <c r="C223" t="s">
        <v>8676</v>
      </c>
      <c r="D223">
        <v>9745977</v>
      </c>
      <c r="E223">
        <v>0</v>
      </c>
      <c r="F223" s="232" t="s">
        <v>3331</v>
      </c>
      <c r="G223" t="s">
        <v>3332</v>
      </c>
      <c r="I223" s="339">
        <v>71074</v>
      </c>
      <c r="L223" s="339">
        <v>63967</v>
      </c>
      <c r="N223" s="87">
        <v>41746</v>
      </c>
      <c r="O223" s="87">
        <v>41750</v>
      </c>
      <c r="P223" s="87">
        <v>41751</v>
      </c>
      <c r="R223" t="s">
        <v>9897</v>
      </c>
      <c r="S223">
        <v>4776</v>
      </c>
      <c r="T223" t="s">
        <v>3377</v>
      </c>
      <c r="X223" s="87" t="str">
        <f>T223</f>
        <v>NUÑOA</v>
      </c>
    </row>
    <row r="224" spans="1:24">
      <c r="A224">
        <v>3</v>
      </c>
      <c r="B224" s="341" t="s">
        <v>7440</v>
      </c>
      <c r="C224" t="s">
        <v>8677</v>
      </c>
      <c r="D224">
        <v>13480959</v>
      </c>
      <c r="E224" s="283">
        <v>0</v>
      </c>
      <c r="F224" s="232" t="s">
        <v>3331</v>
      </c>
      <c r="G224" t="s">
        <v>3332</v>
      </c>
      <c r="I224" s="339">
        <v>59229</v>
      </c>
      <c r="L224" s="339">
        <v>53306</v>
      </c>
      <c r="N224" s="87">
        <v>41746</v>
      </c>
      <c r="O224" s="87">
        <v>41750</v>
      </c>
      <c r="P224" s="87">
        <v>41752</v>
      </c>
      <c r="R224" t="s">
        <v>9898</v>
      </c>
      <c r="S224">
        <v>420</v>
      </c>
      <c r="T224" t="s">
        <v>3365</v>
      </c>
      <c r="X224" s="87">
        <v>41752</v>
      </c>
    </row>
    <row r="225" spans="1:24">
      <c r="A225">
        <v>3</v>
      </c>
      <c r="B225" s="341" t="s">
        <v>7441</v>
      </c>
      <c r="C225" t="s">
        <v>8678</v>
      </c>
      <c r="D225">
        <v>15586149</v>
      </c>
      <c r="E225">
        <v>5</v>
      </c>
      <c r="F225" s="232" t="s">
        <v>3331</v>
      </c>
      <c r="G225" t="s">
        <v>3332</v>
      </c>
      <c r="I225" s="339">
        <v>59229</v>
      </c>
      <c r="L225" s="339">
        <v>53306</v>
      </c>
      <c r="N225" s="87">
        <v>41746</v>
      </c>
      <c r="O225" s="87">
        <v>41751</v>
      </c>
      <c r="P225" s="87">
        <v>41752</v>
      </c>
      <c r="R225" t="s">
        <v>9899</v>
      </c>
      <c r="S225">
        <v>1327</v>
      </c>
      <c r="T225" t="s">
        <v>3839</v>
      </c>
      <c r="X225" s="87">
        <v>41752</v>
      </c>
    </row>
    <row r="226" spans="1:24">
      <c r="A226">
        <v>3</v>
      </c>
      <c r="B226" s="341" t="s">
        <v>7442</v>
      </c>
      <c r="C226" t="s">
        <v>8679</v>
      </c>
      <c r="D226">
        <v>8957144</v>
      </c>
      <c r="E226">
        <v>8</v>
      </c>
      <c r="F226" s="232" t="s">
        <v>3331</v>
      </c>
      <c r="G226" t="s">
        <v>3332</v>
      </c>
      <c r="I226" s="339">
        <v>59292</v>
      </c>
      <c r="L226" s="339">
        <v>53363</v>
      </c>
      <c r="N226" s="87">
        <v>41750</v>
      </c>
      <c r="O226" s="87">
        <v>41751</v>
      </c>
      <c r="P226" s="87">
        <v>41752</v>
      </c>
      <c r="R226" t="s">
        <v>9900</v>
      </c>
      <c r="S226">
        <v>541</v>
      </c>
      <c r="T226" t="s">
        <v>3605</v>
      </c>
      <c r="X226" s="87" t="str">
        <f t="shared" ref="X226:X233" si="0">T226</f>
        <v>PUDAHUEL</v>
      </c>
    </row>
    <row r="227" spans="1:24">
      <c r="A227">
        <v>3</v>
      </c>
      <c r="B227" s="341" t="s">
        <v>7443</v>
      </c>
      <c r="C227" t="s">
        <v>8680</v>
      </c>
      <c r="D227">
        <v>6921066</v>
      </c>
      <c r="E227" t="s">
        <v>3319</v>
      </c>
      <c r="F227" s="232" t="s">
        <v>3331</v>
      </c>
      <c r="G227" t="s">
        <v>3332</v>
      </c>
      <c r="I227" s="339">
        <v>59307</v>
      </c>
      <c r="L227" s="339">
        <v>53376</v>
      </c>
      <c r="N227" s="87">
        <v>41751</v>
      </c>
      <c r="O227" s="87">
        <v>41752</v>
      </c>
      <c r="P227" s="87">
        <v>41753</v>
      </c>
      <c r="R227" t="s">
        <v>9901</v>
      </c>
      <c r="S227">
        <v>485</v>
      </c>
      <c r="T227" t="s">
        <v>3365</v>
      </c>
      <c r="X227" s="87" t="str">
        <f t="shared" si="0"/>
        <v>LA FLORIDA</v>
      </c>
    </row>
    <row r="228" spans="1:24">
      <c r="A228">
        <v>3</v>
      </c>
      <c r="B228" s="341" t="s">
        <v>7444</v>
      </c>
      <c r="C228" t="s">
        <v>8681</v>
      </c>
      <c r="D228">
        <v>15937041</v>
      </c>
      <c r="E228">
        <v>0</v>
      </c>
      <c r="F228" s="232" t="s">
        <v>3331</v>
      </c>
      <c r="G228" t="s">
        <v>3332</v>
      </c>
      <c r="I228" s="339">
        <v>59307</v>
      </c>
      <c r="L228" s="339">
        <v>53376</v>
      </c>
      <c r="N228" s="87">
        <v>41751</v>
      </c>
      <c r="O228" s="87">
        <v>41752</v>
      </c>
      <c r="P228" s="87">
        <v>41753</v>
      </c>
      <c r="R228" t="s">
        <v>9902</v>
      </c>
      <c r="S228">
        <v>9422</v>
      </c>
      <c r="T228" t="s">
        <v>3358</v>
      </c>
      <c r="X228" s="87" t="str">
        <f t="shared" si="0"/>
        <v>LAS CONDES</v>
      </c>
    </row>
    <row r="229" spans="1:24">
      <c r="A229">
        <v>3</v>
      </c>
      <c r="B229" s="341" t="s">
        <v>7445</v>
      </c>
      <c r="C229" t="s">
        <v>8682</v>
      </c>
      <c r="D229">
        <v>10427430</v>
      </c>
      <c r="E229">
        <v>7</v>
      </c>
      <c r="F229" s="232" t="s">
        <v>3331</v>
      </c>
      <c r="G229" t="s">
        <v>3332</v>
      </c>
      <c r="I229" s="339">
        <v>59323</v>
      </c>
      <c r="L229" s="339">
        <v>53391</v>
      </c>
      <c r="N229" s="87">
        <v>41752</v>
      </c>
      <c r="O229" s="87">
        <v>41754</v>
      </c>
      <c r="P229" s="87">
        <v>41757</v>
      </c>
      <c r="R229" t="s">
        <v>9903</v>
      </c>
      <c r="S229">
        <v>812</v>
      </c>
      <c r="T229" t="s">
        <v>5260</v>
      </c>
      <c r="X229" s="87" t="str">
        <f t="shared" si="0"/>
        <v>LA PINTANA</v>
      </c>
    </row>
    <row r="230" spans="1:24">
      <c r="A230">
        <v>3</v>
      </c>
      <c r="B230" s="341" t="s">
        <v>7446</v>
      </c>
      <c r="C230" t="s">
        <v>8683</v>
      </c>
      <c r="D230">
        <v>10462687</v>
      </c>
      <c r="E230">
        <v>4</v>
      </c>
      <c r="F230" s="232" t="s">
        <v>3331</v>
      </c>
      <c r="G230" t="s">
        <v>3332</v>
      </c>
      <c r="I230" s="339">
        <v>59323</v>
      </c>
      <c r="L230" s="339">
        <v>59391</v>
      </c>
      <c r="N230" s="87">
        <v>41752</v>
      </c>
      <c r="O230" s="87">
        <v>41753</v>
      </c>
      <c r="P230" s="87">
        <v>41754</v>
      </c>
      <c r="R230" t="s">
        <v>9904</v>
      </c>
      <c r="S230">
        <v>1062</v>
      </c>
      <c r="T230" t="s">
        <v>3528</v>
      </c>
      <c r="X230" s="87" t="str">
        <f t="shared" si="0"/>
        <v>INDEPENDENCIA</v>
      </c>
    </row>
    <row r="231" spans="1:24">
      <c r="A231">
        <v>3</v>
      </c>
      <c r="B231" s="341" t="s">
        <v>7447</v>
      </c>
      <c r="C231" t="s">
        <v>8684</v>
      </c>
      <c r="D231">
        <v>12739094</v>
      </c>
      <c r="E231">
        <v>0</v>
      </c>
      <c r="F231" s="232" t="s">
        <v>3331</v>
      </c>
      <c r="G231" t="s">
        <v>3332</v>
      </c>
      <c r="I231" s="339">
        <v>59323</v>
      </c>
      <c r="L231" s="339">
        <v>63120</v>
      </c>
      <c r="N231" s="87">
        <v>41752</v>
      </c>
      <c r="O231" s="87">
        <v>41753</v>
      </c>
      <c r="P231" s="87">
        <v>41754</v>
      </c>
      <c r="R231" t="s">
        <v>9905</v>
      </c>
      <c r="S231">
        <v>279</v>
      </c>
      <c r="T231" t="s">
        <v>3579</v>
      </c>
      <c r="X231" s="87" t="str">
        <f t="shared" si="0"/>
        <v>COLINA</v>
      </c>
    </row>
    <row r="232" spans="1:24">
      <c r="A232">
        <v>3</v>
      </c>
      <c r="B232" s="341" t="s">
        <v>7448</v>
      </c>
      <c r="C232" t="s">
        <v>8685</v>
      </c>
      <c r="D232">
        <v>13075816</v>
      </c>
      <c r="E232">
        <v>9</v>
      </c>
      <c r="F232" s="232" t="s">
        <v>3331</v>
      </c>
      <c r="G232" t="s">
        <v>3332</v>
      </c>
      <c r="I232" s="339">
        <v>59323</v>
      </c>
      <c r="L232" s="339">
        <v>53391</v>
      </c>
      <c r="N232" s="87">
        <v>41752</v>
      </c>
      <c r="O232" s="87">
        <v>41752</v>
      </c>
      <c r="P232" s="87">
        <v>41753</v>
      </c>
      <c r="R232" t="s">
        <v>9906</v>
      </c>
      <c r="S232">
        <v>685</v>
      </c>
      <c r="T232" t="s">
        <v>3452</v>
      </c>
      <c r="X232" s="87" t="str">
        <f t="shared" si="0"/>
        <v>LA REINA</v>
      </c>
    </row>
    <row r="233" spans="1:24">
      <c r="A233">
        <v>3</v>
      </c>
      <c r="B233" s="341" t="s">
        <v>7449</v>
      </c>
      <c r="C233" t="s">
        <v>8686</v>
      </c>
      <c r="D233">
        <v>10375889</v>
      </c>
      <c r="E233">
        <v>0</v>
      </c>
      <c r="F233" s="232" t="s">
        <v>3331</v>
      </c>
      <c r="G233" t="s">
        <v>3332</v>
      </c>
      <c r="I233" s="339">
        <v>59339</v>
      </c>
      <c r="L233" s="339">
        <v>53642</v>
      </c>
      <c r="N233" s="87">
        <v>41753</v>
      </c>
      <c r="O233" s="87">
        <v>41758</v>
      </c>
      <c r="P233" s="87">
        <v>41761</v>
      </c>
      <c r="R233" t="s">
        <v>9907</v>
      </c>
      <c r="S233">
        <v>21</v>
      </c>
      <c r="T233" t="s">
        <v>3563</v>
      </c>
      <c r="X233" s="87" t="str">
        <f t="shared" si="0"/>
        <v>BUIN</v>
      </c>
    </row>
    <row r="234" spans="1:24">
      <c r="A234">
        <v>3</v>
      </c>
      <c r="B234" s="341" t="s">
        <v>7450</v>
      </c>
      <c r="C234" t="s">
        <v>8687</v>
      </c>
      <c r="D234">
        <v>10806960</v>
      </c>
      <c r="E234">
        <v>0</v>
      </c>
      <c r="F234" s="232" t="s">
        <v>3331</v>
      </c>
      <c r="G234" t="s">
        <v>3332</v>
      </c>
      <c r="I234" s="339">
        <v>59339</v>
      </c>
      <c r="L234" s="339">
        <v>53405</v>
      </c>
      <c r="N234" s="87">
        <v>41753</v>
      </c>
      <c r="O234" s="87">
        <v>41757</v>
      </c>
      <c r="P234" s="87">
        <v>41758</v>
      </c>
      <c r="R234" t="s">
        <v>9908</v>
      </c>
      <c r="S234">
        <v>325</v>
      </c>
      <c r="T234" t="s">
        <v>3400</v>
      </c>
      <c r="X234" s="87">
        <v>41758</v>
      </c>
    </row>
    <row r="235" spans="1:24">
      <c r="A235">
        <v>3</v>
      </c>
      <c r="B235" s="341" t="s">
        <v>7451</v>
      </c>
      <c r="C235" t="s">
        <v>8688</v>
      </c>
      <c r="D235">
        <v>16787282</v>
      </c>
      <c r="E235">
        <v>4</v>
      </c>
      <c r="F235" s="232" t="s">
        <v>3331</v>
      </c>
      <c r="G235" t="s">
        <v>3332</v>
      </c>
      <c r="I235" s="339">
        <v>59339</v>
      </c>
      <c r="L235" s="339">
        <v>53405</v>
      </c>
      <c r="N235" s="87">
        <v>41753</v>
      </c>
      <c r="O235" s="87">
        <v>41757</v>
      </c>
      <c r="P235" s="87">
        <v>41761</v>
      </c>
      <c r="R235" t="s">
        <v>9909</v>
      </c>
      <c r="S235">
        <v>2707</v>
      </c>
      <c r="T235" t="s">
        <v>3512</v>
      </c>
      <c r="X235" s="87" t="str">
        <f t="shared" ref="X235:X241" si="1">T235</f>
        <v>QUINTA NORMAL</v>
      </c>
    </row>
    <row r="236" spans="1:24">
      <c r="A236">
        <v>3</v>
      </c>
      <c r="B236" s="341" t="s">
        <v>7452</v>
      </c>
      <c r="C236" t="s">
        <v>8689</v>
      </c>
      <c r="D236">
        <v>14668311</v>
      </c>
      <c r="E236">
        <v>8</v>
      </c>
      <c r="F236" s="232" t="s">
        <v>3331</v>
      </c>
      <c r="G236" t="s">
        <v>3332</v>
      </c>
      <c r="I236" s="339">
        <v>85448</v>
      </c>
      <c r="L236" s="339">
        <f>K236*0.9</f>
        <v>0</v>
      </c>
      <c r="N236" s="87">
        <v>41753</v>
      </c>
      <c r="O236" s="87">
        <v>41757</v>
      </c>
      <c r="P236" s="87">
        <v>41761</v>
      </c>
      <c r="R236" t="s">
        <v>9910</v>
      </c>
      <c r="S236">
        <v>2727</v>
      </c>
      <c r="T236" t="s">
        <v>3377</v>
      </c>
      <c r="X236" s="87" t="str">
        <f t="shared" si="1"/>
        <v>NUÑOA</v>
      </c>
    </row>
    <row r="237" spans="1:24">
      <c r="A237">
        <v>3</v>
      </c>
      <c r="B237" s="341" t="s">
        <v>7453</v>
      </c>
      <c r="C237" t="s">
        <v>8690</v>
      </c>
      <c r="D237">
        <v>9458500</v>
      </c>
      <c r="E237">
        <v>7</v>
      </c>
      <c r="F237" s="232" t="s">
        <v>3331</v>
      </c>
      <c r="G237" t="s">
        <v>3332</v>
      </c>
      <c r="I237" s="339">
        <v>59339</v>
      </c>
      <c r="L237" s="339">
        <v>53405</v>
      </c>
      <c r="N237" s="87">
        <v>41753</v>
      </c>
      <c r="O237" s="87">
        <v>41757</v>
      </c>
      <c r="P237" s="87">
        <v>41758</v>
      </c>
      <c r="R237" t="s">
        <v>9911</v>
      </c>
      <c r="S237">
        <v>2501</v>
      </c>
      <c r="T237" t="s">
        <v>3334</v>
      </c>
      <c r="X237" s="87" t="str">
        <f t="shared" si="1"/>
        <v>SANTIAGO</v>
      </c>
    </row>
    <row r="238" spans="1:24">
      <c r="A238">
        <v>3</v>
      </c>
      <c r="B238" s="341" t="s">
        <v>7454</v>
      </c>
      <c r="C238" t="s">
        <v>8691</v>
      </c>
      <c r="D238">
        <v>15703250</v>
      </c>
      <c r="E238" t="s">
        <v>3319</v>
      </c>
      <c r="F238" s="232" t="s">
        <v>3331</v>
      </c>
      <c r="G238" t="s">
        <v>3332</v>
      </c>
      <c r="I238" s="339">
        <v>59402</v>
      </c>
      <c r="L238" s="339">
        <v>41581</v>
      </c>
      <c r="N238" s="87">
        <v>41757</v>
      </c>
      <c r="O238" s="87">
        <v>41758</v>
      </c>
      <c r="P238" s="87">
        <v>41761</v>
      </c>
      <c r="R238" t="s">
        <v>9912</v>
      </c>
      <c r="S238">
        <v>2034</v>
      </c>
      <c r="T238" t="s">
        <v>3363</v>
      </c>
      <c r="X238" s="87" t="str">
        <f t="shared" si="1"/>
        <v>PUENTE ALTO</v>
      </c>
    </row>
    <row r="239" spans="1:24">
      <c r="A239">
        <v>3</v>
      </c>
      <c r="B239" s="341" t="s">
        <v>7455</v>
      </c>
      <c r="C239" t="s">
        <v>8692</v>
      </c>
      <c r="D239">
        <v>8300941</v>
      </c>
      <c r="E239">
        <v>1</v>
      </c>
      <c r="F239" s="232" t="s">
        <v>3331</v>
      </c>
      <c r="G239" t="s">
        <v>3332</v>
      </c>
      <c r="I239" s="339">
        <v>59418</v>
      </c>
      <c r="L239" s="339">
        <v>53476</v>
      </c>
      <c r="N239" s="87">
        <v>41758</v>
      </c>
      <c r="O239" s="87">
        <v>41761</v>
      </c>
      <c r="P239" s="87">
        <v>41764</v>
      </c>
      <c r="R239" t="s">
        <v>3400</v>
      </c>
      <c r="S239">
        <v>970</v>
      </c>
      <c r="T239" t="s">
        <v>3636</v>
      </c>
      <c r="X239" s="87" t="str">
        <f t="shared" si="1"/>
        <v>SAN BERNARDO</v>
      </c>
    </row>
    <row r="240" spans="1:24">
      <c r="A240">
        <v>3</v>
      </c>
      <c r="B240" s="341" t="s">
        <v>7456</v>
      </c>
      <c r="C240" t="s">
        <v>8693</v>
      </c>
      <c r="D240">
        <v>13451207</v>
      </c>
      <c r="E240">
        <v>5</v>
      </c>
      <c r="F240" s="232" t="s">
        <v>3331</v>
      </c>
      <c r="G240" t="s">
        <v>3332</v>
      </c>
      <c r="I240" s="339">
        <v>59418</v>
      </c>
      <c r="L240" s="339">
        <v>53476</v>
      </c>
      <c r="N240" s="87">
        <v>41758</v>
      </c>
      <c r="O240" s="87">
        <v>41761</v>
      </c>
      <c r="P240" s="87">
        <v>41764</v>
      </c>
      <c r="R240" t="s">
        <v>9913</v>
      </c>
      <c r="S240">
        <v>9724</v>
      </c>
      <c r="T240" t="s">
        <v>3365</v>
      </c>
      <c r="X240" s="87" t="str">
        <f t="shared" si="1"/>
        <v>LA FLORIDA</v>
      </c>
    </row>
    <row r="241" spans="1:24">
      <c r="A241">
        <v>3</v>
      </c>
      <c r="B241" s="341" t="s">
        <v>7457</v>
      </c>
      <c r="C241" t="s">
        <v>8694</v>
      </c>
      <c r="D241">
        <v>16032539</v>
      </c>
      <c r="E241">
        <v>9</v>
      </c>
      <c r="F241" s="232" t="s">
        <v>3331</v>
      </c>
      <c r="G241" t="s">
        <v>3332</v>
      </c>
      <c r="I241" s="339">
        <v>59418</v>
      </c>
      <c r="L241" s="339">
        <v>53476</v>
      </c>
      <c r="N241" s="87">
        <v>41758</v>
      </c>
      <c r="O241" s="87">
        <v>41761</v>
      </c>
      <c r="P241" s="87">
        <v>41764</v>
      </c>
      <c r="R241" t="s">
        <v>9914</v>
      </c>
      <c r="S241">
        <v>3659</v>
      </c>
      <c r="T241" t="s">
        <v>3365</v>
      </c>
      <c r="X241" s="87" t="str">
        <f t="shared" si="1"/>
        <v>LA FLORIDA</v>
      </c>
    </row>
    <row r="242" spans="1:24">
      <c r="A242">
        <v>3</v>
      </c>
      <c r="B242" s="341" t="s">
        <v>7458</v>
      </c>
      <c r="C242" t="s">
        <v>8695</v>
      </c>
      <c r="F242" s="232" t="s">
        <v>3331</v>
      </c>
      <c r="G242" t="s">
        <v>3332</v>
      </c>
      <c r="I242" s="334" t="s">
        <v>3405</v>
      </c>
      <c r="L242" s="334" t="s">
        <v>3405</v>
      </c>
      <c r="N242" s="87">
        <v>41764</v>
      </c>
      <c r="O242" s="87">
        <v>41765</v>
      </c>
      <c r="P242" s="346"/>
      <c r="R242" t="s">
        <v>9915</v>
      </c>
      <c r="S242">
        <v>59</v>
      </c>
      <c r="T242" t="s">
        <v>3567</v>
      </c>
      <c r="X242" s="313" t="s">
        <v>3405</v>
      </c>
    </row>
    <row r="243" spans="1:24">
      <c r="A243">
        <v>3</v>
      </c>
      <c r="B243" s="341" t="s">
        <v>7459</v>
      </c>
      <c r="C243" t="s">
        <v>8696</v>
      </c>
      <c r="D243">
        <v>9157267</v>
      </c>
      <c r="E243">
        <v>2</v>
      </c>
      <c r="F243" s="232" t="s">
        <v>3331</v>
      </c>
      <c r="G243" t="s">
        <v>3332</v>
      </c>
      <c r="I243" s="339">
        <v>59513</v>
      </c>
      <c r="L243" s="339">
        <v>53562</v>
      </c>
      <c r="N243" s="87">
        <v>41764</v>
      </c>
      <c r="O243" s="87">
        <v>41765</v>
      </c>
      <c r="P243" s="87">
        <v>41768</v>
      </c>
      <c r="R243" t="s">
        <v>9916</v>
      </c>
      <c r="S243">
        <v>1131</v>
      </c>
      <c r="T243" t="s">
        <v>3334</v>
      </c>
      <c r="X243" s="87" t="str">
        <f t="shared" ref="X243:X250" si="2">T243</f>
        <v>SANTIAGO</v>
      </c>
    </row>
    <row r="244" spans="1:24">
      <c r="A244">
        <v>3</v>
      </c>
      <c r="B244" s="341" t="s">
        <v>7460</v>
      </c>
      <c r="C244" t="s">
        <v>8697</v>
      </c>
      <c r="D244">
        <v>10321805</v>
      </c>
      <c r="E244">
        <v>5</v>
      </c>
      <c r="F244" s="232" t="s">
        <v>3331</v>
      </c>
      <c r="G244" t="s">
        <v>3332</v>
      </c>
      <c r="I244" s="339">
        <v>59513</v>
      </c>
      <c r="L244" s="339">
        <v>63322</v>
      </c>
      <c r="N244" s="87">
        <v>41764</v>
      </c>
      <c r="O244" s="87">
        <v>41765</v>
      </c>
      <c r="P244" s="87">
        <v>41771</v>
      </c>
      <c r="R244" t="s">
        <v>9917</v>
      </c>
      <c r="S244">
        <v>110</v>
      </c>
      <c r="T244" t="s">
        <v>3384</v>
      </c>
      <c r="X244" s="87" t="str">
        <f t="shared" si="2"/>
        <v>LAMPA</v>
      </c>
    </row>
    <row r="245" spans="1:24">
      <c r="A245">
        <v>3</v>
      </c>
      <c r="B245" s="341" t="s">
        <v>7461</v>
      </c>
      <c r="C245" t="s">
        <v>8698</v>
      </c>
      <c r="D245">
        <v>14676037</v>
      </c>
      <c r="E245">
        <v>6</v>
      </c>
      <c r="F245" s="232" t="s">
        <v>3331</v>
      </c>
      <c r="G245" t="s">
        <v>3332</v>
      </c>
      <c r="I245" s="339">
        <v>59513</v>
      </c>
      <c r="L245" s="339">
        <v>53562</v>
      </c>
      <c r="N245" s="87">
        <v>41764</v>
      </c>
      <c r="O245" s="87">
        <v>41765</v>
      </c>
      <c r="P245" s="87">
        <v>41768</v>
      </c>
      <c r="R245" t="s">
        <v>9918</v>
      </c>
      <c r="S245">
        <v>920</v>
      </c>
      <c r="T245" t="s">
        <v>3528</v>
      </c>
      <c r="X245" s="87" t="str">
        <f t="shared" si="2"/>
        <v>INDEPENDENCIA</v>
      </c>
    </row>
    <row r="246" spans="1:24">
      <c r="A246">
        <v>3</v>
      </c>
      <c r="B246" s="341" t="s">
        <v>7462</v>
      </c>
      <c r="C246" t="s">
        <v>8699</v>
      </c>
      <c r="D246">
        <v>13700392</v>
      </c>
      <c r="E246">
        <v>9</v>
      </c>
      <c r="F246" s="232" t="s">
        <v>3331</v>
      </c>
      <c r="G246" t="s">
        <v>3332</v>
      </c>
      <c r="I246" s="347">
        <v>59528</v>
      </c>
      <c r="L246" s="347">
        <v>53575</v>
      </c>
      <c r="N246" s="116">
        <v>41765</v>
      </c>
      <c r="O246" s="116">
        <v>41766</v>
      </c>
      <c r="P246" s="116">
        <v>41774</v>
      </c>
      <c r="R246" t="s">
        <v>9919</v>
      </c>
      <c r="S246">
        <v>2272</v>
      </c>
      <c r="T246" t="s">
        <v>3400</v>
      </c>
      <c r="X246" s="116" t="str">
        <f t="shared" si="2"/>
        <v>MAIPU</v>
      </c>
    </row>
    <row r="247" spans="1:24">
      <c r="A247">
        <v>3</v>
      </c>
      <c r="B247" s="341" t="s">
        <v>7463</v>
      </c>
      <c r="C247" t="s">
        <v>8700</v>
      </c>
      <c r="D247">
        <v>11410962</v>
      </c>
      <c r="E247">
        <v>2</v>
      </c>
      <c r="F247" s="232" t="s">
        <v>3331</v>
      </c>
      <c r="G247" t="s">
        <v>3332</v>
      </c>
      <c r="I247" s="339">
        <v>59528</v>
      </c>
      <c r="L247" s="339">
        <v>53575</v>
      </c>
      <c r="N247" s="87">
        <v>41765</v>
      </c>
      <c r="O247" s="87">
        <v>41771</v>
      </c>
      <c r="P247" s="87">
        <v>41772</v>
      </c>
      <c r="R247" t="s">
        <v>9920</v>
      </c>
      <c r="S247">
        <v>507</v>
      </c>
      <c r="T247" t="s">
        <v>3400</v>
      </c>
      <c r="X247" s="116" t="str">
        <f t="shared" si="2"/>
        <v>MAIPU</v>
      </c>
    </row>
    <row r="248" spans="1:24">
      <c r="A248">
        <v>3</v>
      </c>
      <c r="B248" s="341" t="s">
        <v>7464</v>
      </c>
      <c r="C248" t="s">
        <v>8701</v>
      </c>
      <c r="D248">
        <v>10141330</v>
      </c>
      <c r="E248">
        <v>6</v>
      </c>
      <c r="F248" s="232" t="s">
        <v>3331</v>
      </c>
      <c r="G248" t="s">
        <v>3332</v>
      </c>
      <c r="I248" s="339">
        <v>85721</v>
      </c>
      <c r="L248" s="339">
        <v>68358</v>
      </c>
      <c r="N248" s="87">
        <v>41765</v>
      </c>
      <c r="O248" s="87">
        <v>41766</v>
      </c>
      <c r="P248" s="87">
        <v>41771</v>
      </c>
      <c r="R248" t="s">
        <v>9921</v>
      </c>
      <c r="S248">
        <v>161</v>
      </c>
      <c r="T248" t="s">
        <v>3334</v>
      </c>
      <c r="X248" s="116" t="str">
        <f t="shared" si="2"/>
        <v>SANTIAGO</v>
      </c>
    </row>
    <row r="249" spans="1:24">
      <c r="A249">
        <v>3</v>
      </c>
      <c r="B249" s="341" t="s">
        <v>7465</v>
      </c>
      <c r="C249" t="s">
        <v>8702</v>
      </c>
      <c r="D249">
        <v>15664984</v>
      </c>
      <c r="E249">
        <v>8</v>
      </c>
      <c r="F249" s="232" t="s">
        <v>3331</v>
      </c>
      <c r="G249" t="s">
        <v>3332</v>
      </c>
      <c r="I249" s="339">
        <v>59544</v>
      </c>
      <c r="L249" s="339">
        <v>53590</v>
      </c>
      <c r="N249" s="87">
        <v>41766</v>
      </c>
      <c r="O249" s="87">
        <v>41767</v>
      </c>
      <c r="P249" s="87">
        <v>41773</v>
      </c>
      <c r="R249" t="s">
        <v>9922</v>
      </c>
      <c r="S249">
        <v>3275</v>
      </c>
      <c r="T249" t="s">
        <v>3400</v>
      </c>
      <c r="X249" s="116" t="str">
        <f t="shared" si="2"/>
        <v>MAIPU</v>
      </c>
    </row>
    <row r="250" spans="1:24">
      <c r="A250">
        <v>3</v>
      </c>
      <c r="B250" s="341" t="s">
        <v>7466</v>
      </c>
      <c r="C250" t="s">
        <v>8703</v>
      </c>
      <c r="D250">
        <v>16391394</v>
      </c>
      <c r="E250">
        <v>1</v>
      </c>
      <c r="F250" s="232" t="s">
        <v>3331</v>
      </c>
      <c r="G250" t="s">
        <v>3332</v>
      </c>
      <c r="I250" s="339">
        <v>59576</v>
      </c>
      <c r="L250" s="339">
        <v>53618</v>
      </c>
      <c r="N250" s="87">
        <v>41768</v>
      </c>
      <c r="O250" s="87">
        <v>41771</v>
      </c>
      <c r="P250" s="87">
        <v>41775</v>
      </c>
      <c r="R250" t="s">
        <v>9923</v>
      </c>
      <c r="S250">
        <v>9468</v>
      </c>
      <c r="T250" t="s">
        <v>3605</v>
      </c>
      <c r="X250" s="116" t="str">
        <f t="shared" si="2"/>
        <v>PUDAHUEL</v>
      </c>
    </row>
    <row r="251" spans="1:24">
      <c r="A251">
        <v>3</v>
      </c>
      <c r="B251" s="341" t="s">
        <v>7467</v>
      </c>
      <c r="C251" t="s">
        <v>8704</v>
      </c>
      <c r="D251">
        <v>11482186</v>
      </c>
      <c r="E251">
        <v>1</v>
      </c>
      <c r="F251" s="232" t="s">
        <v>3331</v>
      </c>
      <c r="G251" t="s">
        <v>3332</v>
      </c>
      <c r="I251" s="339">
        <v>59622</v>
      </c>
      <c r="L251" s="339">
        <v>53660</v>
      </c>
      <c r="N251" s="87">
        <v>41772</v>
      </c>
      <c r="O251" s="87">
        <v>41773</v>
      </c>
      <c r="P251" s="87">
        <v>41778</v>
      </c>
      <c r="R251" t="s">
        <v>9924</v>
      </c>
      <c r="S251">
        <v>245</v>
      </c>
      <c r="T251" t="s">
        <v>3497</v>
      </c>
      <c r="X251" s="87">
        <v>41774</v>
      </c>
    </row>
    <row r="252" spans="1:24">
      <c r="A252">
        <v>3</v>
      </c>
      <c r="B252" s="341" t="s">
        <v>7468</v>
      </c>
      <c r="C252" t="s">
        <v>8705</v>
      </c>
      <c r="D252">
        <v>15337289</v>
      </c>
      <c r="E252">
        <v>6</v>
      </c>
      <c r="F252" s="232" t="s">
        <v>3331</v>
      </c>
      <c r="G252" t="s">
        <v>3332</v>
      </c>
      <c r="I252" s="339">
        <v>59576</v>
      </c>
      <c r="L252" s="339">
        <v>53618</v>
      </c>
      <c r="N252" s="87">
        <v>41772</v>
      </c>
      <c r="O252" s="87">
        <v>41774</v>
      </c>
      <c r="P252" s="87">
        <v>41774</v>
      </c>
      <c r="R252" t="s">
        <v>9925</v>
      </c>
      <c r="S252">
        <v>1680</v>
      </c>
      <c r="T252" t="s">
        <v>3334</v>
      </c>
      <c r="X252" s="87">
        <v>41774</v>
      </c>
    </row>
    <row r="253" spans="1:24">
      <c r="A253">
        <v>3</v>
      </c>
      <c r="B253" s="341" t="s">
        <v>7469</v>
      </c>
      <c r="C253" t="s">
        <v>8706</v>
      </c>
      <c r="D253">
        <v>13603293</v>
      </c>
      <c r="E253">
        <v>3</v>
      </c>
      <c r="F253" s="232" t="s">
        <v>3331</v>
      </c>
      <c r="G253" t="s">
        <v>3332</v>
      </c>
      <c r="I253" s="339">
        <v>59576</v>
      </c>
      <c r="L253" s="339">
        <v>53618</v>
      </c>
      <c r="N253" s="87">
        <v>41772</v>
      </c>
      <c r="O253" s="87">
        <v>41773</v>
      </c>
      <c r="P253" s="87">
        <v>41774</v>
      </c>
      <c r="R253" t="s">
        <v>9926</v>
      </c>
      <c r="S253">
        <v>2045</v>
      </c>
      <c r="T253" t="s">
        <v>3334</v>
      </c>
      <c r="X253" s="87">
        <v>41774</v>
      </c>
    </row>
    <row r="254" spans="1:24">
      <c r="A254">
        <v>3</v>
      </c>
      <c r="B254" s="341" t="s">
        <v>7470</v>
      </c>
      <c r="C254" t="s">
        <v>8707</v>
      </c>
      <c r="D254">
        <v>15463104</v>
      </c>
      <c r="E254">
        <v>6</v>
      </c>
      <c r="F254" s="232" t="s">
        <v>3331</v>
      </c>
      <c r="G254" t="s">
        <v>3332</v>
      </c>
      <c r="I254" s="339">
        <v>59633</v>
      </c>
      <c r="L254" s="339">
        <v>53670</v>
      </c>
      <c r="N254" s="87">
        <v>41773</v>
      </c>
      <c r="O254" s="87">
        <v>41775</v>
      </c>
      <c r="P254" s="87">
        <v>41779</v>
      </c>
      <c r="R254" t="s">
        <v>9927</v>
      </c>
      <c r="S254">
        <v>2146</v>
      </c>
      <c r="T254" t="s">
        <v>3363</v>
      </c>
      <c r="X254" s="87">
        <v>41779</v>
      </c>
    </row>
    <row r="255" spans="1:24">
      <c r="A255">
        <v>3</v>
      </c>
      <c r="B255" s="341" t="s">
        <v>7471</v>
      </c>
      <c r="C255" t="s">
        <v>8708</v>
      </c>
      <c r="D255">
        <v>13475225</v>
      </c>
      <c r="E255">
        <v>4</v>
      </c>
      <c r="F255" s="232" t="s">
        <v>3331</v>
      </c>
      <c r="G255" t="s">
        <v>3332</v>
      </c>
      <c r="I255" s="339">
        <v>59645</v>
      </c>
      <c r="L255" s="339">
        <v>53680</v>
      </c>
      <c r="N255" s="87">
        <v>41774</v>
      </c>
      <c r="O255" s="87">
        <v>41774</v>
      </c>
      <c r="P255" s="348">
        <v>41775</v>
      </c>
      <c r="R255" t="s">
        <v>9928</v>
      </c>
      <c r="S255">
        <v>5437</v>
      </c>
      <c r="T255" t="s">
        <v>3390</v>
      </c>
      <c r="X255" s="87">
        <v>41775</v>
      </c>
    </row>
    <row r="256" spans="1:24">
      <c r="A256">
        <v>3</v>
      </c>
      <c r="B256" s="341" t="s">
        <v>7472</v>
      </c>
      <c r="C256" t="s">
        <v>8709</v>
      </c>
      <c r="D256">
        <v>9272663</v>
      </c>
      <c r="E256">
        <v>0</v>
      </c>
      <c r="F256" s="232" t="s">
        <v>3331</v>
      </c>
      <c r="G256" t="s">
        <v>3332</v>
      </c>
      <c r="I256" s="339">
        <v>59645</v>
      </c>
      <c r="L256" s="339">
        <v>53680</v>
      </c>
      <c r="N256" s="87">
        <v>41774</v>
      </c>
      <c r="O256" s="87">
        <v>41775</v>
      </c>
      <c r="P256" s="348">
        <v>41778</v>
      </c>
      <c r="R256" t="s">
        <v>9929</v>
      </c>
      <c r="S256">
        <v>1136</v>
      </c>
      <c r="T256" t="s">
        <v>3365</v>
      </c>
      <c r="X256" s="87">
        <v>41779</v>
      </c>
    </row>
    <row r="257" spans="1:24">
      <c r="A257">
        <v>3</v>
      </c>
      <c r="B257" s="341" t="s">
        <v>7473</v>
      </c>
      <c r="C257" t="s">
        <v>8710</v>
      </c>
      <c r="D257">
        <v>12898510</v>
      </c>
      <c r="E257">
        <v>7</v>
      </c>
      <c r="F257" s="232" t="s">
        <v>3331</v>
      </c>
      <c r="G257" t="s">
        <v>3332</v>
      </c>
      <c r="I257" s="339">
        <v>59645</v>
      </c>
      <c r="L257" s="339">
        <v>53680</v>
      </c>
      <c r="N257" s="87">
        <v>41774</v>
      </c>
      <c r="O257" s="87">
        <v>41775</v>
      </c>
      <c r="P257" s="87">
        <v>41785</v>
      </c>
      <c r="R257" t="s">
        <v>9930</v>
      </c>
      <c r="S257">
        <v>7845</v>
      </c>
      <c r="T257" t="s">
        <v>3728</v>
      </c>
      <c r="X257" s="87" t="str">
        <f>T257</f>
        <v>LA GRANJA</v>
      </c>
    </row>
    <row r="258" spans="1:24">
      <c r="A258">
        <v>3</v>
      </c>
      <c r="B258" s="341" t="s">
        <v>7474</v>
      </c>
      <c r="C258" t="s">
        <v>8711</v>
      </c>
      <c r="D258">
        <v>12501143</v>
      </c>
      <c r="E258">
        <v>8</v>
      </c>
      <c r="F258" s="232" t="s">
        <v>3331</v>
      </c>
      <c r="G258" t="s">
        <v>3332</v>
      </c>
      <c r="I258" s="339">
        <v>58856</v>
      </c>
      <c r="L258" s="339">
        <v>52970</v>
      </c>
      <c r="N258" s="87">
        <v>41771</v>
      </c>
      <c r="O258" s="87">
        <v>41773</v>
      </c>
      <c r="P258" s="87">
        <v>41774</v>
      </c>
      <c r="R258" t="s">
        <v>9846</v>
      </c>
      <c r="S258">
        <v>375</v>
      </c>
      <c r="T258" t="s">
        <v>3987</v>
      </c>
      <c r="X258" s="87">
        <v>41774</v>
      </c>
    </row>
    <row r="259" spans="1:24">
      <c r="A259">
        <v>3</v>
      </c>
      <c r="B259" s="341" t="s">
        <v>7475</v>
      </c>
      <c r="C259" t="s">
        <v>8712</v>
      </c>
      <c r="D259">
        <v>10987341</v>
      </c>
      <c r="E259">
        <v>1</v>
      </c>
      <c r="F259" s="232" t="s">
        <v>3331</v>
      </c>
      <c r="G259" t="s">
        <v>3332</v>
      </c>
      <c r="I259" s="339">
        <v>59656</v>
      </c>
      <c r="L259" s="339">
        <v>53690</v>
      </c>
      <c r="N259" s="87">
        <v>41775</v>
      </c>
      <c r="O259" s="87">
        <v>41778</v>
      </c>
      <c r="P259" s="87">
        <v>41781</v>
      </c>
      <c r="R259" t="s">
        <v>9931</v>
      </c>
      <c r="S259">
        <v>9185</v>
      </c>
      <c r="T259" t="s">
        <v>3365</v>
      </c>
      <c r="X259" s="87">
        <v>41781</v>
      </c>
    </row>
    <row r="260" spans="1:24">
      <c r="A260">
        <v>3</v>
      </c>
      <c r="B260" s="341" t="s">
        <v>7476</v>
      </c>
      <c r="C260" t="s">
        <v>8713</v>
      </c>
      <c r="D260">
        <v>13686010</v>
      </c>
      <c r="E260">
        <v>0</v>
      </c>
      <c r="F260" s="232" t="s">
        <v>3331</v>
      </c>
      <c r="G260" t="s">
        <v>3332</v>
      </c>
      <c r="I260" s="339">
        <v>59656</v>
      </c>
      <c r="L260" s="339">
        <v>53690</v>
      </c>
      <c r="N260" s="87">
        <v>41775</v>
      </c>
      <c r="O260" s="87">
        <v>41778</v>
      </c>
      <c r="P260" s="87">
        <v>41781</v>
      </c>
      <c r="R260" t="s">
        <v>9932</v>
      </c>
      <c r="S260">
        <v>2023</v>
      </c>
      <c r="T260" t="s">
        <v>3363</v>
      </c>
      <c r="X260" s="87">
        <v>41781</v>
      </c>
    </row>
    <row r="261" spans="1:24">
      <c r="A261">
        <v>3</v>
      </c>
      <c r="B261" s="341" t="s">
        <v>7477</v>
      </c>
      <c r="C261" t="s">
        <v>8714</v>
      </c>
      <c r="D261">
        <v>15661418</v>
      </c>
      <c r="E261">
        <v>1</v>
      </c>
      <c r="F261" s="232" t="s">
        <v>3331</v>
      </c>
      <c r="G261" t="s">
        <v>3332</v>
      </c>
      <c r="I261" s="339">
        <v>58656</v>
      </c>
      <c r="L261" s="339">
        <v>53690</v>
      </c>
      <c r="N261" s="87">
        <v>41775</v>
      </c>
      <c r="O261" s="87">
        <v>41778</v>
      </c>
      <c r="P261" s="87">
        <v>41779</v>
      </c>
      <c r="R261" t="s">
        <v>9933</v>
      </c>
      <c r="S261">
        <v>3637</v>
      </c>
      <c r="T261" t="s">
        <v>3576</v>
      </c>
      <c r="X261" s="87">
        <v>41779</v>
      </c>
    </row>
    <row r="262" spans="1:24">
      <c r="A262">
        <v>3</v>
      </c>
      <c r="B262" s="341" t="s">
        <v>7478</v>
      </c>
      <c r="C262" t="s">
        <v>8715</v>
      </c>
      <c r="D262">
        <v>11643742</v>
      </c>
      <c r="E262">
        <v>2</v>
      </c>
      <c r="F262" s="232" t="s">
        <v>3331</v>
      </c>
      <c r="G262" t="s">
        <v>3332</v>
      </c>
      <c r="I262" s="339">
        <v>59691</v>
      </c>
      <c r="L262" s="339">
        <v>53722</v>
      </c>
      <c r="N262" s="87">
        <v>41778</v>
      </c>
      <c r="O262" s="87">
        <v>41781</v>
      </c>
      <c r="P262" s="87">
        <v>41782</v>
      </c>
      <c r="R262" t="s">
        <v>9934</v>
      </c>
      <c r="S262">
        <v>1568</v>
      </c>
      <c r="T262" t="s">
        <v>3365</v>
      </c>
      <c r="X262" s="87">
        <v>41782</v>
      </c>
    </row>
    <row r="263" spans="1:24">
      <c r="A263">
        <v>3</v>
      </c>
      <c r="B263" s="341" t="s">
        <v>7479</v>
      </c>
      <c r="C263" t="s">
        <v>8716</v>
      </c>
      <c r="D263">
        <v>14345227</v>
      </c>
      <c r="E263">
        <v>1</v>
      </c>
      <c r="F263" s="232" t="s">
        <v>3331</v>
      </c>
      <c r="G263" t="s">
        <v>3332</v>
      </c>
      <c r="I263" s="339">
        <v>59691</v>
      </c>
      <c r="L263" s="339">
        <v>53722</v>
      </c>
      <c r="N263" s="87">
        <v>41778</v>
      </c>
      <c r="O263" s="87">
        <v>41779</v>
      </c>
      <c r="P263" s="87">
        <v>41781</v>
      </c>
      <c r="R263" t="s">
        <v>9935</v>
      </c>
      <c r="S263">
        <v>402</v>
      </c>
      <c r="T263" t="s">
        <v>3605</v>
      </c>
      <c r="X263" s="87">
        <v>41782</v>
      </c>
    </row>
    <row r="264" spans="1:24">
      <c r="A264">
        <v>3</v>
      </c>
      <c r="B264" s="341" t="s">
        <v>7480</v>
      </c>
      <c r="C264" t="s">
        <v>8717</v>
      </c>
      <c r="D264">
        <v>12859598</v>
      </c>
      <c r="E264">
        <v>8</v>
      </c>
      <c r="F264" s="232" t="s">
        <v>3331</v>
      </c>
      <c r="G264" t="s">
        <v>3332</v>
      </c>
      <c r="I264" s="339">
        <v>59702</v>
      </c>
      <c r="L264" s="339">
        <v>70932</v>
      </c>
      <c r="N264" s="87">
        <v>41779</v>
      </c>
      <c r="O264" s="87">
        <v>41782</v>
      </c>
      <c r="P264" s="87">
        <v>41786</v>
      </c>
      <c r="R264" t="s">
        <v>9936</v>
      </c>
      <c r="S264">
        <v>1325</v>
      </c>
      <c r="T264" t="s">
        <v>3567</v>
      </c>
      <c r="X264" s="87">
        <v>41786</v>
      </c>
    </row>
    <row r="265" spans="1:24">
      <c r="A265">
        <v>3</v>
      </c>
      <c r="B265" s="341" t="s">
        <v>7481</v>
      </c>
      <c r="C265" t="s">
        <v>8718</v>
      </c>
      <c r="D265">
        <v>13756105</v>
      </c>
      <c r="E265">
        <v>0</v>
      </c>
      <c r="F265" s="232" t="s">
        <v>3331</v>
      </c>
      <c r="G265" t="s">
        <v>3332</v>
      </c>
      <c r="I265" s="339">
        <v>59702</v>
      </c>
      <c r="L265" s="339">
        <v>53732</v>
      </c>
      <c r="N265" s="87">
        <v>41779</v>
      </c>
      <c r="O265" s="87">
        <v>41781</v>
      </c>
      <c r="P265" s="87">
        <v>41782</v>
      </c>
      <c r="R265" t="s">
        <v>3987</v>
      </c>
      <c r="S265">
        <v>838</v>
      </c>
      <c r="T265" t="s">
        <v>3533</v>
      </c>
      <c r="X265" s="87" t="str">
        <f>T265</f>
        <v>EL BOSQUE</v>
      </c>
    </row>
    <row r="266" spans="1:24">
      <c r="A266">
        <v>3</v>
      </c>
      <c r="B266" s="341" t="s">
        <v>7482</v>
      </c>
      <c r="C266" t="s">
        <v>8719</v>
      </c>
      <c r="D266">
        <v>5976548</v>
      </c>
      <c r="E266">
        <v>5</v>
      </c>
      <c r="F266" s="232" t="s">
        <v>3331</v>
      </c>
      <c r="G266" t="s">
        <v>3332</v>
      </c>
      <c r="I266" s="339">
        <v>59702</v>
      </c>
      <c r="L266" s="339">
        <v>53732</v>
      </c>
      <c r="N266" s="87">
        <v>41779</v>
      </c>
      <c r="O266" s="87">
        <v>41786</v>
      </c>
      <c r="P266" s="87">
        <v>41786</v>
      </c>
      <c r="R266" t="s">
        <v>9937</v>
      </c>
      <c r="S266">
        <v>557</v>
      </c>
      <c r="T266" t="s">
        <v>3334</v>
      </c>
      <c r="X266" s="87">
        <v>41787</v>
      </c>
    </row>
    <row r="267" spans="1:24">
      <c r="A267">
        <v>3</v>
      </c>
      <c r="B267" s="341" t="s">
        <v>7483</v>
      </c>
      <c r="C267" t="s">
        <v>8720</v>
      </c>
      <c r="D267">
        <v>16736206</v>
      </c>
      <c r="E267">
        <v>0</v>
      </c>
      <c r="F267" s="232" t="s">
        <v>3331</v>
      </c>
      <c r="G267" t="s">
        <v>3332</v>
      </c>
      <c r="I267" s="339">
        <v>59645</v>
      </c>
      <c r="L267" s="339">
        <v>41751</v>
      </c>
      <c r="N267" s="87">
        <v>41774</v>
      </c>
      <c r="O267" s="87">
        <v>41778</v>
      </c>
      <c r="P267" s="87">
        <v>41781</v>
      </c>
      <c r="R267" t="s">
        <v>9938</v>
      </c>
      <c r="S267">
        <v>825</v>
      </c>
      <c r="T267" t="s">
        <v>3334</v>
      </c>
      <c r="X267" s="87">
        <v>41781</v>
      </c>
    </row>
    <row r="268" spans="1:24">
      <c r="A268">
        <v>3</v>
      </c>
      <c r="B268" s="341" t="s">
        <v>7484</v>
      </c>
      <c r="C268" t="s">
        <v>8721</v>
      </c>
      <c r="D268">
        <v>16681189</v>
      </c>
      <c r="E268" s="283">
        <v>9</v>
      </c>
      <c r="F268" s="232" t="s">
        <v>3331</v>
      </c>
      <c r="G268" t="s">
        <v>3332</v>
      </c>
      <c r="I268" s="339">
        <v>59725</v>
      </c>
      <c r="L268" s="339">
        <v>53752</v>
      </c>
      <c r="N268" s="87">
        <v>41781</v>
      </c>
      <c r="O268" s="87">
        <v>41784</v>
      </c>
      <c r="P268" s="87">
        <v>41788</v>
      </c>
      <c r="R268" t="s">
        <v>9939</v>
      </c>
      <c r="S268">
        <v>2914</v>
      </c>
      <c r="T268" t="s">
        <v>3334</v>
      </c>
      <c r="X268" s="87">
        <v>41789</v>
      </c>
    </row>
    <row r="269" spans="1:24">
      <c r="A269">
        <v>3</v>
      </c>
      <c r="B269" s="341" t="s">
        <v>7485</v>
      </c>
      <c r="C269" t="s">
        <v>8722</v>
      </c>
      <c r="D269">
        <v>13472873</v>
      </c>
      <c r="E269">
        <v>6</v>
      </c>
      <c r="F269" s="232" t="s">
        <v>3331</v>
      </c>
      <c r="G269" t="s">
        <v>3332</v>
      </c>
      <c r="I269" s="339">
        <v>59725</v>
      </c>
      <c r="L269" s="339">
        <v>53752</v>
      </c>
      <c r="N269" s="87">
        <v>41781</v>
      </c>
      <c r="O269" s="87">
        <v>41782</v>
      </c>
      <c r="P269" s="87">
        <v>41786</v>
      </c>
      <c r="R269" t="s">
        <v>9940</v>
      </c>
      <c r="S269">
        <v>10225</v>
      </c>
      <c r="T269" t="s">
        <v>3728</v>
      </c>
      <c r="X269" s="87">
        <v>41786</v>
      </c>
    </row>
    <row r="270" spans="1:24">
      <c r="A270">
        <v>3</v>
      </c>
      <c r="B270" s="341" t="s">
        <v>7486</v>
      </c>
      <c r="C270" t="s">
        <v>8723</v>
      </c>
      <c r="D270">
        <v>7046423</v>
      </c>
      <c r="E270">
        <v>3</v>
      </c>
      <c r="F270" s="232" t="s">
        <v>3331</v>
      </c>
      <c r="G270" t="s">
        <v>3332</v>
      </c>
      <c r="I270" s="339">
        <v>59737</v>
      </c>
      <c r="L270" s="339">
        <v>53763</v>
      </c>
      <c r="N270" s="87">
        <v>41782</v>
      </c>
      <c r="O270" s="87">
        <v>41785</v>
      </c>
      <c r="P270" s="87">
        <v>41787</v>
      </c>
      <c r="R270" t="s">
        <v>9941</v>
      </c>
      <c r="S270">
        <v>388</v>
      </c>
      <c r="T270" t="s">
        <v>3363</v>
      </c>
      <c r="X270" s="87">
        <v>41787</v>
      </c>
    </row>
    <row r="271" spans="1:24">
      <c r="A271">
        <v>3</v>
      </c>
      <c r="B271" s="341" t="s">
        <v>7487</v>
      </c>
      <c r="C271" t="s">
        <v>8724</v>
      </c>
      <c r="D271">
        <v>12829720</v>
      </c>
      <c r="E271">
        <v>0</v>
      </c>
      <c r="F271" s="232" t="s">
        <v>3331</v>
      </c>
      <c r="G271" t="s">
        <v>3332</v>
      </c>
      <c r="I271" s="339">
        <v>59737</v>
      </c>
      <c r="L271" s="339">
        <v>53763</v>
      </c>
      <c r="N271" s="87">
        <v>41782</v>
      </c>
      <c r="O271" s="87">
        <v>41785</v>
      </c>
      <c r="P271" s="87">
        <v>41786</v>
      </c>
      <c r="R271" t="s">
        <v>9942</v>
      </c>
      <c r="S271">
        <v>2521</v>
      </c>
      <c r="T271" t="s">
        <v>3363</v>
      </c>
      <c r="X271" s="87">
        <v>41786</v>
      </c>
    </row>
    <row r="272" spans="1:24">
      <c r="A272">
        <v>3</v>
      </c>
      <c r="B272" s="341" t="s">
        <v>7488</v>
      </c>
      <c r="C272" t="s">
        <v>8725</v>
      </c>
      <c r="D272">
        <v>16296784</v>
      </c>
      <c r="E272">
        <v>3</v>
      </c>
      <c r="F272" s="232" t="s">
        <v>3331</v>
      </c>
      <c r="G272" t="s">
        <v>3332</v>
      </c>
      <c r="I272" s="339">
        <v>59737</v>
      </c>
      <c r="L272" s="339">
        <v>53763</v>
      </c>
      <c r="N272" s="87">
        <v>41785</v>
      </c>
      <c r="O272" s="87">
        <v>41783</v>
      </c>
      <c r="P272" s="87">
        <v>41787</v>
      </c>
      <c r="R272" t="s">
        <v>9943</v>
      </c>
      <c r="S272">
        <v>1346</v>
      </c>
      <c r="T272" t="s">
        <v>3363</v>
      </c>
      <c r="X272" s="87">
        <v>41787</v>
      </c>
    </row>
    <row r="273" spans="1:24">
      <c r="A273">
        <v>3</v>
      </c>
      <c r="B273" s="341" t="s">
        <v>7489</v>
      </c>
      <c r="C273" t="s">
        <v>8695</v>
      </c>
      <c r="D273">
        <v>7205260</v>
      </c>
      <c r="E273">
        <v>9</v>
      </c>
      <c r="F273" s="232" t="s">
        <v>3331</v>
      </c>
      <c r="G273" t="s">
        <v>3332</v>
      </c>
      <c r="I273" s="339">
        <v>167360</v>
      </c>
      <c r="L273" s="339">
        <v>149907</v>
      </c>
      <c r="N273" s="87">
        <v>41786</v>
      </c>
      <c r="O273" s="87">
        <v>41786</v>
      </c>
      <c r="P273" s="87">
        <v>41786</v>
      </c>
      <c r="R273" t="s">
        <v>9944</v>
      </c>
      <c r="S273">
        <v>1</v>
      </c>
      <c r="T273" t="s">
        <v>3567</v>
      </c>
      <c r="X273" s="87">
        <v>41787</v>
      </c>
    </row>
    <row r="274" spans="1:24">
      <c r="A274">
        <v>3</v>
      </c>
      <c r="B274" s="341" t="s">
        <v>7490</v>
      </c>
      <c r="C274" t="s">
        <v>8726</v>
      </c>
      <c r="D274">
        <v>16381823</v>
      </c>
      <c r="E274" t="s">
        <v>3319</v>
      </c>
      <c r="F274" s="232" t="s">
        <v>3331</v>
      </c>
      <c r="G274" t="s">
        <v>3332</v>
      </c>
      <c r="I274" s="339">
        <v>59737</v>
      </c>
      <c r="L274" s="339">
        <v>53763</v>
      </c>
      <c r="N274" s="87">
        <v>41782</v>
      </c>
      <c r="O274" s="87">
        <v>41783</v>
      </c>
      <c r="P274" s="87">
        <v>41787</v>
      </c>
      <c r="R274" t="s">
        <v>9943</v>
      </c>
      <c r="S274">
        <v>1388</v>
      </c>
      <c r="T274" t="s">
        <v>3363</v>
      </c>
      <c r="X274" s="87">
        <v>41787</v>
      </c>
    </row>
    <row r="275" spans="1:24">
      <c r="A275">
        <v>3</v>
      </c>
      <c r="B275" s="341" t="s">
        <v>7491</v>
      </c>
      <c r="C275" t="s">
        <v>8727</v>
      </c>
      <c r="D275">
        <v>10579760</v>
      </c>
      <c r="E275">
        <v>5</v>
      </c>
      <c r="F275" s="232" t="s">
        <v>3331</v>
      </c>
      <c r="G275" t="s">
        <v>3332</v>
      </c>
      <c r="I275" s="339">
        <v>59783</v>
      </c>
      <c r="L275" s="339">
        <v>41848</v>
      </c>
      <c r="N275" s="87">
        <v>41786</v>
      </c>
      <c r="O275" s="87">
        <v>41789</v>
      </c>
      <c r="P275" s="87">
        <v>41793</v>
      </c>
      <c r="R275" t="s">
        <v>9945</v>
      </c>
      <c r="S275">
        <v>256</v>
      </c>
      <c r="T275" t="s">
        <v>3497</v>
      </c>
      <c r="X275" s="87" t="str">
        <f t="shared" ref="X275:X292" si="3">T275</f>
        <v>QUILICURA</v>
      </c>
    </row>
    <row r="276" spans="1:24">
      <c r="A276">
        <v>3</v>
      </c>
      <c r="B276" s="341" t="s">
        <v>7492</v>
      </c>
      <c r="C276" t="s">
        <v>8728</v>
      </c>
      <c r="D276">
        <v>11589590</v>
      </c>
      <c r="E276" s="283">
        <v>7</v>
      </c>
      <c r="F276" s="232" t="s">
        <v>3331</v>
      </c>
      <c r="G276" t="s">
        <v>3332</v>
      </c>
      <c r="I276" s="339">
        <v>59795</v>
      </c>
      <c r="L276" s="339">
        <v>53815</v>
      </c>
      <c r="N276" s="87">
        <v>41787</v>
      </c>
      <c r="O276" s="87">
        <v>41787</v>
      </c>
      <c r="P276" s="87">
        <v>41792</v>
      </c>
      <c r="R276" t="s">
        <v>9946</v>
      </c>
      <c r="S276">
        <v>1691</v>
      </c>
      <c r="T276" t="s">
        <v>3363</v>
      </c>
      <c r="X276" s="87" t="str">
        <f t="shared" si="3"/>
        <v>PUENTE ALTO</v>
      </c>
    </row>
    <row r="277" spans="1:24">
      <c r="A277">
        <v>3</v>
      </c>
      <c r="B277" s="341" t="s">
        <v>7493</v>
      </c>
      <c r="C277" t="s">
        <v>8729</v>
      </c>
      <c r="D277">
        <v>15679269</v>
      </c>
      <c r="E277">
        <v>1</v>
      </c>
      <c r="F277" s="232" t="s">
        <v>3331</v>
      </c>
      <c r="G277" t="s">
        <v>3332</v>
      </c>
      <c r="I277" s="339">
        <v>59795</v>
      </c>
      <c r="L277" s="339">
        <v>53815</v>
      </c>
      <c r="N277" s="87">
        <v>41787</v>
      </c>
      <c r="O277" s="87">
        <v>41787</v>
      </c>
      <c r="P277" s="87">
        <v>41794</v>
      </c>
      <c r="R277" t="s">
        <v>9947</v>
      </c>
      <c r="S277">
        <v>360</v>
      </c>
      <c r="T277" t="s">
        <v>3334</v>
      </c>
      <c r="X277" s="87" t="str">
        <f t="shared" si="3"/>
        <v>SANTIAGO</v>
      </c>
    </row>
    <row r="278" spans="1:24">
      <c r="A278">
        <v>3</v>
      </c>
      <c r="B278" s="341" t="s">
        <v>7494</v>
      </c>
      <c r="C278" t="s">
        <v>8730</v>
      </c>
      <c r="D278">
        <v>9316943</v>
      </c>
      <c r="E278">
        <v>3</v>
      </c>
      <c r="F278" s="232" t="s">
        <v>3331</v>
      </c>
      <c r="G278" t="s">
        <v>3332</v>
      </c>
      <c r="I278" s="339">
        <v>71754</v>
      </c>
      <c r="L278" s="339">
        <v>64579</v>
      </c>
      <c r="N278" s="87">
        <v>41787</v>
      </c>
      <c r="O278" s="87">
        <v>41792</v>
      </c>
      <c r="P278" s="87">
        <v>41794</v>
      </c>
      <c r="R278" t="s">
        <v>9948</v>
      </c>
      <c r="S278">
        <v>2030</v>
      </c>
      <c r="T278" t="s">
        <v>3576</v>
      </c>
      <c r="X278" s="87" t="str">
        <f t="shared" si="3"/>
        <v>MACUL</v>
      </c>
    </row>
    <row r="279" spans="1:24">
      <c r="A279">
        <v>3</v>
      </c>
      <c r="B279" s="341" t="s">
        <v>7495</v>
      </c>
      <c r="C279" t="s">
        <v>8731</v>
      </c>
      <c r="D279">
        <v>10494269</v>
      </c>
      <c r="E279">
        <v>2</v>
      </c>
      <c r="F279" s="232" t="s">
        <v>3331</v>
      </c>
      <c r="G279" t="s">
        <v>3332</v>
      </c>
      <c r="I279" s="339">
        <v>59795</v>
      </c>
      <c r="L279" s="339">
        <f>K279*0.9</f>
        <v>0</v>
      </c>
      <c r="N279" s="87">
        <v>41787</v>
      </c>
      <c r="O279" s="87">
        <v>41789</v>
      </c>
      <c r="P279" s="87">
        <v>41793</v>
      </c>
      <c r="R279" t="s">
        <v>9949</v>
      </c>
      <c r="S279">
        <v>424</v>
      </c>
      <c r="T279" t="s">
        <v>3400</v>
      </c>
      <c r="X279" s="87" t="str">
        <f t="shared" si="3"/>
        <v>MAIPU</v>
      </c>
    </row>
    <row r="280" spans="1:24">
      <c r="A280">
        <v>3</v>
      </c>
      <c r="B280" s="341" t="s">
        <v>7496</v>
      </c>
      <c r="C280" t="s">
        <v>8732</v>
      </c>
      <c r="D280">
        <v>16406396</v>
      </c>
      <c r="E280">
        <v>8</v>
      </c>
      <c r="F280" s="232" t="s">
        <v>3331</v>
      </c>
      <c r="G280" t="s">
        <v>3332</v>
      </c>
      <c r="I280" s="339">
        <v>59795</v>
      </c>
      <c r="L280" s="339">
        <v>58815</v>
      </c>
      <c r="N280" s="87">
        <v>41787</v>
      </c>
      <c r="O280" s="87">
        <v>41787</v>
      </c>
      <c r="P280" s="87">
        <v>41793</v>
      </c>
      <c r="R280" t="s">
        <v>9950</v>
      </c>
      <c r="S280">
        <v>1635</v>
      </c>
      <c r="T280" t="s">
        <v>3363</v>
      </c>
      <c r="X280" s="87" t="str">
        <f t="shared" si="3"/>
        <v>PUENTE ALTO</v>
      </c>
    </row>
    <row r="281" spans="1:24">
      <c r="A281">
        <v>3</v>
      </c>
      <c r="B281" s="341" t="s">
        <v>7497</v>
      </c>
      <c r="C281" t="s">
        <v>8733</v>
      </c>
      <c r="D281">
        <v>7214081</v>
      </c>
      <c r="E281">
        <v>8</v>
      </c>
      <c r="F281" s="232" t="s">
        <v>3331</v>
      </c>
      <c r="G281" t="s">
        <v>3332</v>
      </c>
      <c r="I281" s="339">
        <v>59737</v>
      </c>
      <c r="L281" s="339">
        <v>53763</v>
      </c>
      <c r="N281" s="87">
        <v>41782</v>
      </c>
      <c r="O281" s="87">
        <v>41789</v>
      </c>
      <c r="P281" s="87">
        <v>41796</v>
      </c>
      <c r="R281" t="s">
        <v>9951</v>
      </c>
      <c r="S281">
        <v>630</v>
      </c>
      <c r="T281" t="s">
        <v>3377</v>
      </c>
      <c r="X281" s="87" t="str">
        <f t="shared" si="3"/>
        <v>NUÑOA</v>
      </c>
    </row>
    <row r="282" spans="1:24">
      <c r="A282">
        <v>3</v>
      </c>
      <c r="B282" s="341" t="s">
        <v>7498</v>
      </c>
      <c r="C282" t="s">
        <v>8734</v>
      </c>
      <c r="D282">
        <v>16242833</v>
      </c>
      <c r="E282">
        <v>0</v>
      </c>
      <c r="F282" s="232" t="s">
        <v>3331</v>
      </c>
      <c r="G282" t="s">
        <v>3332</v>
      </c>
      <c r="I282" s="339">
        <v>59795</v>
      </c>
      <c r="L282" s="339">
        <v>53815</v>
      </c>
      <c r="N282" s="87">
        <v>41788</v>
      </c>
      <c r="O282" s="87">
        <v>41792</v>
      </c>
      <c r="P282" s="87">
        <v>41794</v>
      </c>
      <c r="R282" t="s">
        <v>9952</v>
      </c>
      <c r="S282">
        <v>810</v>
      </c>
      <c r="T282" t="s">
        <v>3636</v>
      </c>
      <c r="X282" s="87" t="str">
        <f t="shared" si="3"/>
        <v>SAN BERNARDO</v>
      </c>
    </row>
    <row r="283" spans="1:24">
      <c r="A283">
        <v>3</v>
      </c>
      <c r="B283" s="341" t="s">
        <v>7499</v>
      </c>
      <c r="C283" t="s">
        <v>8735</v>
      </c>
      <c r="D283">
        <v>6514728</v>
      </c>
      <c r="E283">
        <v>9</v>
      </c>
      <c r="F283" s="232" t="s">
        <v>3331</v>
      </c>
      <c r="G283" t="s">
        <v>3332</v>
      </c>
      <c r="I283" s="339">
        <v>59806</v>
      </c>
      <c r="L283" s="339">
        <v>53825</v>
      </c>
      <c r="N283" s="87">
        <v>41788</v>
      </c>
      <c r="O283" s="87">
        <v>41792</v>
      </c>
      <c r="P283" s="87">
        <v>41795</v>
      </c>
      <c r="R283" t="s">
        <v>9953</v>
      </c>
      <c r="S283">
        <v>74</v>
      </c>
      <c r="T283" t="s">
        <v>4027</v>
      </c>
      <c r="X283" s="87" t="str">
        <f t="shared" si="3"/>
        <v>LO PRADO</v>
      </c>
    </row>
    <row r="284" spans="1:24">
      <c r="A284">
        <v>3</v>
      </c>
      <c r="B284" s="341" t="s">
        <v>7500</v>
      </c>
      <c r="C284" t="s">
        <v>8736</v>
      </c>
      <c r="D284">
        <v>15117707</v>
      </c>
      <c r="E284">
        <v>7</v>
      </c>
      <c r="F284" s="232" t="s">
        <v>3331</v>
      </c>
      <c r="G284" t="s">
        <v>3332</v>
      </c>
      <c r="I284" s="339">
        <v>59806</v>
      </c>
      <c r="L284" s="339">
        <v>58815</v>
      </c>
      <c r="N284" s="87">
        <v>41788</v>
      </c>
      <c r="O284" s="87">
        <v>41793</v>
      </c>
      <c r="P284" s="87">
        <v>41793</v>
      </c>
      <c r="R284" t="s">
        <v>9954</v>
      </c>
      <c r="S284">
        <v>3330</v>
      </c>
      <c r="T284" t="s">
        <v>3377</v>
      </c>
      <c r="X284" s="87" t="str">
        <f t="shared" si="3"/>
        <v>NUÑOA</v>
      </c>
    </row>
    <row r="285" spans="1:24">
      <c r="A285">
        <v>3</v>
      </c>
      <c r="B285" s="341" t="s">
        <v>7501</v>
      </c>
      <c r="C285" t="s">
        <v>8737</v>
      </c>
      <c r="D285">
        <v>10859724</v>
      </c>
      <c r="E285">
        <v>0</v>
      </c>
      <c r="F285" s="232" t="s">
        <v>3331</v>
      </c>
      <c r="G285" t="s">
        <v>3332</v>
      </c>
      <c r="I285" s="339">
        <v>59818</v>
      </c>
      <c r="L285" s="339">
        <v>53836</v>
      </c>
      <c r="N285" s="87">
        <v>41789</v>
      </c>
      <c r="O285" s="87">
        <v>41794</v>
      </c>
      <c r="P285" s="87">
        <v>41799</v>
      </c>
      <c r="R285" t="s">
        <v>9880</v>
      </c>
      <c r="S285">
        <v>808</v>
      </c>
      <c r="T285" t="s">
        <v>3400</v>
      </c>
      <c r="X285" s="87" t="str">
        <f t="shared" si="3"/>
        <v>MAIPU</v>
      </c>
    </row>
    <row r="286" spans="1:24">
      <c r="A286">
        <v>3</v>
      </c>
      <c r="B286" s="341" t="s">
        <v>7502</v>
      </c>
      <c r="C286" t="s">
        <v>8738</v>
      </c>
      <c r="D286">
        <v>16213444</v>
      </c>
      <c r="E286">
        <v>2</v>
      </c>
      <c r="F286" s="232" t="s">
        <v>3331</v>
      </c>
      <c r="G286" t="s">
        <v>3332</v>
      </c>
      <c r="I286" s="339">
        <v>59818</v>
      </c>
      <c r="L286" s="339">
        <v>53836</v>
      </c>
      <c r="N286" s="87">
        <v>41789</v>
      </c>
      <c r="O286" s="87">
        <v>41793</v>
      </c>
      <c r="P286" s="87">
        <v>41796</v>
      </c>
      <c r="R286" t="s">
        <v>7405</v>
      </c>
      <c r="S286">
        <v>674</v>
      </c>
      <c r="T286" t="s">
        <v>3497</v>
      </c>
      <c r="X286" s="87" t="str">
        <f t="shared" si="3"/>
        <v>QUILICURA</v>
      </c>
    </row>
    <row r="287" spans="1:24">
      <c r="A287">
        <v>3</v>
      </c>
      <c r="B287" s="341" t="s">
        <v>7503</v>
      </c>
      <c r="C287" t="s">
        <v>8739</v>
      </c>
      <c r="D287">
        <v>13212234</v>
      </c>
      <c r="E287">
        <v>2</v>
      </c>
      <c r="F287" s="232" t="s">
        <v>3331</v>
      </c>
      <c r="G287" t="s">
        <v>3332</v>
      </c>
      <c r="I287" s="339">
        <v>71823</v>
      </c>
      <c r="L287" s="339">
        <v>64641</v>
      </c>
      <c r="N287" s="87">
        <v>41792</v>
      </c>
      <c r="O287" s="87">
        <v>41794</v>
      </c>
      <c r="P287" s="87">
        <v>41800</v>
      </c>
      <c r="R287" t="s">
        <v>9955</v>
      </c>
      <c r="S287">
        <v>70</v>
      </c>
      <c r="T287" t="s">
        <v>3334</v>
      </c>
      <c r="X287" s="87" t="str">
        <f t="shared" si="3"/>
        <v>SANTIAGO</v>
      </c>
    </row>
    <row r="288" spans="1:24">
      <c r="A288">
        <v>3</v>
      </c>
      <c r="B288" s="341" t="s">
        <v>7504</v>
      </c>
      <c r="C288" t="s">
        <v>8740</v>
      </c>
      <c r="D288">
        <v>13886848</v>
      </c>
      <c r="E288">
        <v>6</v>
      </c>
      <c r="F288" s="232" t="s">
        <v>3331</v>
      </c>
      <c r="G288" t="s">
        <v>3332</v>
      </c>
      <c r="I288" s="347">
        <v>76626</v>
      </c>
      <c r="L288" s="347">
        <v>61301</v>
      </c>
      <c r="N288" s="116">
        <v>41793</v>
      </c>
      <c r="O288" s="116">
        <v>41795</v>
      </c>
      <c r="P288" s="116">
        <v>41806</v>
      </c>
      <c r="R288" t="s">
        <v>9956</v>
      </c>
      <c r="S288">
        <v>3217</v>
      </c>
      <c r="T288" t="s">
        <v>3561</v>
      </c>
      <c r="X288" s="116" t="str">
        <f t="shared" si="3"/>
        <v>RECOLETA</v>
      </c>
    </row>
    <row r="289" spans="1:24">
      <c r="A289">
        <v>3</v>
      </c>
      <c r="B289" s="341" t="s">
        <v>7505</v>
      </c>
      <c r="C289" t="s">
        <v>8741</v>
      </c>
      <c r="D289">
        <v>16422967</v>
      </c>
      <c r="E289" t="s">
        <v>3319</v>
      </c>
      <c r="F289" s="232" t="s">
        <v>3331</v>
      </c>
      <c r="G289" t="s">
        <v>3332</v>
      </c>
      <c r="I289" s="339">
        <v>59864</v>
      </c>
      <c r="L289" s="339">
        <v>53878</v>
      </c>
      <c r="N289" s="87">
        <v>41793</v>
      </c>
      <c r="O289" s="87">
        <v>41795</v>
      </c>
      <c r="P289" s="87">
        <v>41800</v>
      </c>
      <c r="R289" t="s">
        <v>9957</v>
      </c>
      <c r="S289">
        <v>553</v>
      </c>
      <c r="T289" t="s">
        <v>3334</v>
      </c>
      <c r="X289" s="87" t="str">
        <f t="shared" si="3"/>
        <v>SANTIAGO</v>
      </c>
    </row>
    <row r="290" spans="1:24">
      <c r="A290">
        <v>3</v>
      </c>
      <c r="B290" s="341" t="s">
        <v>7506</v>
      </c>
      <c r="C290" t="s">
        <v>8742</v>
      </c>
      <c r="D290">
        <v>15533466</v>
      </c>
      <c r="E290">
        <v>5</v>
      </c>
      <c r="F290" s="232" t="s">
        <v>3331</v>
      </c>
      <c r="G290" t="s">
        <v>3332</v>
      </c>
      <c r="I290" s="347">
        <v>59875</v>
      </c>
      <c r="L290" s="347">
        <v>53887</v>
      </c>
      <c r="N290" s="116">
        <v>41794</v>
      </c>
      <c r="O290" s="116">
        <v>41795</v>
      </c>
      <c r="P290" s="349">
        <v>41803</v>
      </c>
      <c r="R290" t="s">
        <v>9958</v>
      </c>
      <c r="S290">
        <v>477</v>
      </c>
      <c r="T290" t="s">
        <v>3561</v>
      </c>
      <c r="X290" s="116" t="str">
        <f t="shared" si="3"/>
        <v>RECOLETA</v>
      </c>
    </row>
    <row r="291" spans="1:24">
      <c r="A291">
        <v>3</v>
      </c>
      <c r="B291" s="341" t="s">
        <v>7507</v>
      </c>
      <c r="C291" t="s">
        <v>8743</v>
      </c>
      <c r="D291">
        <v>15647988</v>
      </c>
      <c r="E291">
        <v>8</v>
      </c>
      <c r="F291" s="232" t="s">
        <v>3331</v>
      </c>
      <c r="G291" t="s">
        <v>3332</v>
      </c>
      <c r="I291" s="339">
        <v>59875</v>
      </c>
      <c r="L291" s="339">
        <v>53887</v>
      </c>
      <c r="N291" s="87">
        <v>41794</v>
      </c>
      <c r="O291" s="87">
        <v>41795</v>
      </c>
      <c r="P291" s="87">
        <v>41796</v>
      </c>
      <c r="R291" t="s">
        <v>9959</v>
      </c>
      <c r="S291">
        <v>100</v>
      </c>
      <c r="T291" t="s">
        <v>10851</v>
      </c>
      <c r="X291" s="87" t="str">
        <f t="shared" si="3"/>
        <v>SANTIGO</v>
      </c>
    </row>
    <row r="292" spans="1:24">
      <c r="A292">
        <v>3</v>
      </c>
      <c r="B292" s="341" t="s">
        <v>7508</v>
      </c>
      <c r="C292" t="s">
        <v>8744</v>
      </c>
      <c r="D292">
        <v>13790514</v>
      </c>
      <c r="E292">
        <v>0</v>
      </c>
      <c r="F292" s="232" t="s">
        <v>3331</v>
      </c>
      <c r="G292" t="s">
        <v>3332</v>
      </c>
      <c r="I292" s="339">
        <v>59875</v>
      </c>
      <c r="L292" s="339">
        <v>53887</v>
      </c>
      <c r="N292" s="87">
        <v>41794</v>
      </c>
      <c r="O292" s="87">
        <v>41796</v>
      </c>
      <c r="P292" s="87">
        <v>41799</v>
      </c>
      <c r="R292" t="s">
        <v>9960</v>
      </c>
      <c r="S292">
        <v>184</v>
      </c>
      <c r="T292" t="s">
        <v>3334</v>
      </c>
      <c r="X292" s="87" t="str">
        <f t="shared" si="3"/>
        <v>SANTIAGO</v>
      </c>
    </row>
    <row r="293" spans="1:24">
      <c r="A293">
        <v>3</v>
      </c>
      <c r="B293" s="341" t="s">
        <v>7509</v>
      </c>
      <c r="C293" t="s">
        <v>8745</v>
      </c>
      <c r="F293" s="232" t="s">
        <v>3331</v>
      </c>
      <c r="G293" t="s">
        <v>3332</v>
      </c>
      <c r="I293" s="334" t="s">
        <v>3405</v>
      </c>
      <c r="L293" s="334" t="s">
        <v>3405</v>
      </c>
      <c r="N293" s="87">
        <v>41794</v>
      </c>
      <c r="O293" s="53"/>
      <c r="P293" s="53"/>
      <c r="R293" t="s">
        <v>9961</v>
      </c>
      <c r="S293">
        <v>596</v>
      </c>
      <c r="T293" t="s">
        <v>3334</v>
      </c>
      <c r="X293" s="313" t="s">
        <v>3405</v>
      </c>
    </row>
    <row r="294" spans="1:24">
      <c r="A294">
        <v>3</v>
      </c>
      <c r="B294" s="341" t="s">
        <v>7510</v>
      </c>
      <c r="C294" t="s">
        <v>8746</v>
      </c>
      <c r="D294">
        <v>13715100</v>
      </c>
      <c r="E294">
        <v>6</v>
      </c>
      <c r="F294" s="232" t="s">
        <v>3331</v>
      </c>
      <c r="G294" t="s">
        <v>3332</v>
      </c>
      <c r="I294" s="339">
        <v>59875</v>
      </c>
      <c r="L294" s="339">
        <v>53887</v>
      </c>
      <c r="N294" s="87">
        <v>41794</v>
      </c>
      <c r="O294" s="87">
        <v>41795</v>
      </c>
      <c r="P294" s="87">
        <v>41800</v>
      </c>
      <c r="R294" t="s">
        <v>9962</v>
      </c>
      <c r="S294">
        <v>1065</v>
      </c>
      <c r="T294" t="s">
        <v>3334</v>
      </c>
      <c r="X294" s="87" t="str">
        <f t="shared" ref="X294:X320" si="4">T294</f>
        <v>SANTIAGO</v>
      </c>
    </row>
    <row r="295" spans="1:24">
      <c r="A295">
        <v>3</v>
      </c>
      <c r="B295" s="341" t="s">
        <v>7511</v>
      </c>
      <c r="C295" t="s">
        <v>8747</v>
      </c>
      <c r="D295">
        <v>15790090</v>
      </c>
      <c r="E295">
        <v>0</v>
      </c>
      <c r="F295" s="232" t="s">
        <v>3331</v>
      </c>
      <c r="G295" t="s">
        <v>3332</v>
      </c>
      <c r="I295" s="339">
        <v>59875</v>
      </c>
      <c r="L295" s="339">
        <v>53887</v>
      </c>
      <c r="N295" s="87">
        <v>41794</v>
      </c>
      <c r="O295" s="87">
        <v>41795</v>
      </c>
      <c r="P295" s="87">
        <v>41803</v>
      </c>
      <c r="R295" t="s">
        <v>9963</v>
      </c>
      <c r="S295">
        <v>250</v>
      </c>
      <c r="T295" t="s">
        <v>3334</v>
      </c>
      <c r="X295" s="87" t="str">
        <f t="shared" si="4"/>
        <v>SANTIAGO</v>
      </c>
    </row>
    <row r="296" spans="1:24">
      <c r="A296">
        <v>3</v>
      </c>
      <c r="B296" s="341" t="s">
        <v>7512</v>
      </c>
      <c r="C296" t="s">
        <v>8748</v>
      </c>
      <c r="D296">
        <v>12245216</v>
      </c>
      <c r="E296">
        <v>6</v>
      </c>
      <c r="F296" s="232" t="s">
        <v>3331</v>
      </c>
      <c r="G296" t="s">
        <v>3332</v>
      </c>
      <c r="I296" s="339">
        <v>59887</v>
      </c>
      <c r="L296" s="339">
        <f>K296*0.9</f>
        <v>0</v>
      </c>
      <c r="N296" s="87">
        <v>41794</v>
      </c>
      <c r="O296" s="87">
        <v>41795</v>
      </c>
      <c r="P296" s="87">
        <v>41803</v>
      </c>
      <c r="R296" t="s">
        <v>9964</v>
      </c>
      <c r="S296">
        <v>183</v>
      </c>
      <c r="T296" t="s">
        <v>3363</v>
      </c>
      <c r="X296" s="87" t="str">
        <f t="shared" si="4"/>
        <v>PUENTE ALTO</v>
      </c>
    </row>
    <row r="297" spans="1:24">
      <c r="A297">
        <v>3</v>
      </c>
      <c r="B297" s="341" t="s">
        <v>7513</v>
      </c>
      <c r="C297" t="s">
        <v>8749</v>
      </c>
      <c r="D297">
        <v>11850304</v>
      </c>
      <c r="E297" t="s">
        <v>3319</v>
      </c>
      <c r="F297" s="232" t="s">
        <v>3331</v>
      </c>
      <c r="G297" t="s">
        <v>3332</v>
      </c>
      <c r="I297" s="339">
        <v>59887</v>
      </c>
      <c r="L297" s="339">
        <v>53898</v>
      </c>
      <c r="N297" s="87">
        <v>41794</v>
      </c>
      <c r="O297" s="87">
        <v>41795</v>
      </c>
      <c r="P297" s="87">
        <v>41803</v>
      </c>
      <c r="R297" t="s">
        <v>9965</v>
      </c>
      <c r="S297">
        <v>1397</v>
      </c>
      <c r="T297" t="s">
        <v>3461</v>
      </c>
      <c r="X297" s="87" t="str">
        <f t="shared" si="4"/>
        <v>SAN MIGUEL</v>
      </c>
    </row>
    <row r="298" spans="1:24">
      <c r="A298">
        <v>3</v>
      </c>
      <c r="B298" s="341" t="s">
        <v>7514</v>
      </c>
      <c r="C298" t="s">
        <v>8750</v>
      </c>
      <c r="D298">
        <v>14612449</v>
      </c>
      <c r="E298">
        <v>6</v>
      </c>
      <c r="F298" s="232" t="s">
        <v>3331</v>
      </c>
      <c r="G298" t="s">
        <v>3332</v>
      </c>
      <c r="I298" s="339">
        <v>59864</v>
      </c>
      <c r="L298" s="339">
        <v>53878</v>
      </c>
      <c r="N298" s="87">
        <v>41793</v>
      </c>
      <c r="O298" s="87">
        <v>41800</v>
      </c>
      <c r="P298" s="87">
        <v>41802</v>
      </c>
      <c r="R298" t="s">
        <v>9966</v>
      </c>
      <c r="S298">
        <v>565</v>
      </c>
      <c r="T298" t="s">
        <v>3605</v>
      </c>
      <c r="X298" s="87" t="str">
        <f t="shared" si="4"/>
        <v>PUDAHUEL</v>
      </c>
    </row>
    <row r="299" spans="1:24">
      <c r="A299">
        <v>3</v>
      </c>
      <c r="B299" s="341" t="s">
        <v>7515</v>
      </c>
      <c r="C299" t="s">
        <v>8751</v>
      </c>
      <c r="D299">
        <v>13288154</v>
      </c>
      <c r="E299">
        <v>5</v>
      </c>
      <c r="F299" s="232" t="s">
        <v>3331</v>
      </c>
      <c r="G299" t="s">
        <v>3332</v>
      </c>
      <c r="I299" s="339">
        <v>59899</v>
      </c>
      <c r="L299" s="339">
        <v>53909</v>
      </c>
      <c r="N299" s="87">
        <v>41796</v>
      </c>
      <c r="O299" s="87">
        <v>41891</v>
      </c>
      <c r="P299" s="87">
        <v>41800</v>
      </c>
      <c r="R299" t="s">
        <v>9967</v>
      </c>
      <c r="S299">
        <v>748</v>
      </c>
      <c r="T299" t="s">
        <v>3334</v>
      </c>
      <c r="X299" s="87" t="str">
        <f t="shared" si="4"/>
        <v>SANTIAGO</v>
      </c>
    </row>
    <row r="300" spans="1:24">
      <c r="A300">
        <v>3</v>
      </c>
      <c r="B300" s="341" t="s">
        <v>7516</v>
      </c>
      <c r="C300" t="s">
        <v>8752</v>
      </c>
      <c r="D300">
        <v>5385766</v>
      </c>
      <c r="E300">
        <v>3</v>
      </c>
      <c r="F300" s="232" t="s">
        <v>3331</v>
      </c>
      <c r="G300" t="s">
        <v>3332</v>
      </c>
      <c r="I300" s="339">
        <v>59933</v>
      </c>
      <c r="L300" s="339">
        <f>K300*0.9</f>
        <v>0</v>
      </c>
      <c r="N300" s="87">
        <v>41799</v>
      </c>
      <c r="O300" s="87">
        <v>41800</v>
      </c>
      <c r="P300" s="87">
        <v>41800</v>
      </c>
      <c r="R300" t="s">
        <v>9968</v>
      </c>
      <c r="S300">
        <v>4759</v>
      </c>
      <c r="T300" t="s">
        <v>3377</v>
      </c>
      <c r="X300" s="87" t="str">
        <f t="shared" si="4"/>
        <v>NUÑOA</v>
      </c>
    </row>
    <row r="301" spans="1:24">
      <c r="A301">
        <v>3</v>
      </c>
      <c r="B301" s="341" t="s">
        <v>7517</v>
      </c>
      <c r="C301" t="s">
        <v>8753</v>
      </c>
      <c r="D301">
        <v>14332228</v>
      </c>
      <c r="E301">
        <v>9</v>
      </c>
      <c r="F301" s="232" t="s">
        <v>3331</v>
      </c>
      <c r="G301" t="s">
        <v>3332</v>
      </c>
      <c r="I301" s="339">
        <v>59933</v>
      </c>
      <c r="L301" s="339">
        <v>53940</v>
      </c>
      <c r="N301" s="87">
        <v>41799</v>
      </c>
      <c r="O301" s="87">
        <v>41800</v>
      </c>
      <c r="P301" s="87">
        <v>41801</v>
      </c>
      <c r="R301" t="s">
        <v>9969</v>
      </c>
      <c r="S301">
        <v>88</v>
      </c>
      <c r="T301" t="s">
        <v>3334</v>
      </c>
      <c r="X301" s="87" t="str">
        <f t="shared" si="4"/>
        <v>SANTIAGO</v>
      </c>
    </row>
    <row r="302" spans="1:24">
      <c r="A302">
        <v>3</v>
      </c>
      <c r="B302" s="341" t="s">
        <v>7518</v>
      </c>
      <c r="C302" t="s">
        <v>8754</v>
      </c>
      <c r="D302">
        <v>15375741</v>
      </c>
      <c r="E302">
        <v>0</v>
      </c>
      <c r="F302" s="232" t="s">
        <v>3331</v>
      </c>
      <c r="G302" t="s">
        <v>3332</v>
      </c>
      <c r="I302" s="339">
        <v>59910</v>
      </c>
      <c r="L302" s="339">
        <v>53919</v>
      </c>
      <c r="N302" s="87">
        <v>41799</v>
      </c>
      <c r="O302" s="87">
        <v>41803</v>
      </c>
      <c r="P302" s="87">
        <v>41806</v>
      </c>
      <c r="R302" t="s">
        <v>9970</v>
      </c>
      <c r="S302">
        <v>16291</v>
      </c>
      <c r="T302" t="s">
        <v>3400</v>
      </c>
      <c r="X302" s="87" t="str">
        <f t="shared" si="4"/>
        <v>MAIPU</v>
      </c>
    </row>
    <row r="303" spans="1:24">
      <c r="A303">
        <v>3</v>
      </c>
      <c r="B303" s="341" t="s">
        <v>7519</v>
      </c>
      <c r="C303" t="s">
        <v>8755</v>
      </c>
      <c r="D303">
        <v>15479635</v>
      </c>
      <c r="E303">
        <v>5</v>
      </c>
      <c r="F303" s="232" t="s">
        <v>3331</v>
      </c>
      <c r="G303" t="s">
        <v>3332</v>
      </c>
      <c r="I303" s="339">
        <v>59899</v>
      </c>
      <c r="L303" s="339">
        <v>53909</v>
      </c>
      <c r="N303" s="87">
        <v>41799</v>
      </c>
      <c r="O303" s="87">
        <v>41799</v>
      </c>
      <c r="P303" s="87">
        <v>41803</v>
      </c>
      <c r="R303" t="s">
        <v>9971</v>
      </c>
      <c r="S303">
        <v>577</v>
      </c>
      <c r="T303" t="s">
        <v>3363</v>
      </c>
      <c r="X303" s="87" t="str">
        <f t="shared" si="4"/>
        <v>PUENTE ALTO</v>
      </c>
    </row>
    <row r="304" spans="1:24">
      <c r="A304">
        <v>3</v>
      </c>
      <c r="B304" s="341" t="s">
        <v>7520</v>
      </c>
      <c r="C304" t="s">
        <v>8756</v>
      </c>
      <c r="D304">
        <v>5427098</v>
      </c>
      <c r="E304">
        <v>4</v>
      </c>
      <c r="F304" s="232" t="s">
        <v>3331</v>
      </c>
      <c r="G304" t="s">
        <v>3332</v>
      </c>
      <c r="I304" s="339">
        <v>59899</v>
      </c>
      <c r="L304" s="339">
        <f>K304*0.9</f>
        <v>0</v>
      </c>
      <c r="N304" s="87">
        <v>41799</v>
      </c>
      <c r="O304" s="87">
        <v>41799</v>
      </c>
      <c r="P304" s="87">
        <v>41803</v>
      </c>
      <c r="R304" t="s">
        <v>9972</v>
      </c>
      <c r="S304">
        <v>1</v>
      </c>
      <c r="T304" t="s">
        <v>10852</v>
      </c>
      <c r="X304" s="87" t="str">
        <f t="shared" si="4"/>
        <v>ARICA</v>
      </c>
    </row>
    <row r="305" spans="1:24">
      <c r="A305">
        <v>3</v>
      </c>
      <c r="B305" s="341" t="s">
        <v>7521</v>
      </c>
      <c r="C305" t="s">
        <v>8757</v>
      </c>
      <c r="D305">
        <v>13867568</v>
      </c>
      <c r="E305">
        <v>8</v>
      </c>
      <c r="F305" s="232" t="s">
        <v>3331</v>
      </c>
      <c r="G305" t="s">
        <v>3332</v>
      </c>
      <c r="I305" s="339">
        <v>71871</v>
      </c>
      <c r="L305" s="339">
        <f>K305*0.88</f>
        <v>0</v>
      </c>
      <c r="N305" s="87">
        <v>41799</v>
      </c>
      <c r="O305" s="87">
        <v>41802</v>
      </c>
      <c r="P305" s="87">
        <v>41806</v>
      </c>
      <c r="R305" t="s">
        <v>9973</v>
      </c>
      <c r="S305">
        <v>4147</v>
      </c>
      <c r="T305" t="s">
        <v>3992</v>
      </c>
      <c r="X305" s="87" t="str">
        <f t="shared" si="4"/>
        <v>LA SERENA</v>
      </c>
    </row>
    <row r="306" spans="1:24">
      <c r="A306">
        <v>3</v>
      </c>
      <c r="B306" s="341" t="s">
        <v>7522</v>
      </c>
      <c r="C306" t="s">
        <v>8758</v>
      </c>
      <c r="D306">
        <v>9436077</v>
      </c>
      <c r="E306">
        <v>3</v>
      </c>
      <c r="F306" s="232" t="s">
        <v>3331</v>
      </c>
      <c r="G306" t="s">
        <v>3332</v>
      </c>
      <c r="I306" s="339">
        <v>59899</v>
      </c>
      <c r="L306" s="339">
        <v>53909</v>
      </c>
      <c r="N306" s="87">
        <v>41799</v>
      </c>
      <c r="O306" s="87">
        <v>41799</v>
      </c>
      <c r="P306" s="87">
        <v>41803</v>
      </c>
      <c r="R306" t="s">
        <v>9974</v>
      </c>
      <c r="S306">
        <v>2604</v>
      </c>
      <c r="T306" t="s">
        <v>3992</v>
      </c>
      <c r="X306" s="87" t="str">
        <f t="shared" si="4"/>
        <v>LA SERENA</v>
      </c>
    </row>
    <row r="307" spans="1:24">
      <c r="A307">
        <v>3</v>
      </c>
      <c r="B307" s="341" t="s">
        <v>7523</v>
      </c>
      <c r="C307" t="s">
        <v>8759</v>
      </c>
      <c r="D307">
        <v>99566030</v>
      </c>
      <c r="E307" t="s">
        <v>3319</v>
      </c>
      <c r="F307" s="232" t="s">
        <v>3331</v>
      </c>
      <c r="G307" t="s">
        <v>3332</v>
      </c>
      <c r="I307" s="339">
        <v>59899</v>
      </c>
      <c r="L307" s="339">
        <v>53909</v>
      </c>
      <c r="N307" s="87">
        <v>41799</v>
      </c>
      <c r="O307" s="87">
        <v>41800</v>
      </c>
      <c r="P307" s="87">
        <v>41803</v>
      </c>
      <c r="R307" t="s">
        <v>9975</v>
      </c>
      <c r="S307">
        <v>2110</v>
      </c>
      <c r="T307" t="s">
        <v>4671</v>
      </c>
      <c r="X307" s="87" t="str">
        <f t="shared" si="4"/>
        <v>COQUIMBO</v>
      </c>
    </row>
    <row r="308" spans="1:24">
      <c r="A308">
        <v>3</v>
      </c>
      <c r="B308" s="341" t="s">
        <v>7524</v>
      </c>
      <c r="C308" t="s">
        <v>8760</v>
      </c>
      <c r="D308">
        <v>96641860</v>
      </c>
      <c r="E308">
        <v>5</v>
      </c>
      <c r="F308" s="232" t="s">
        <v>3331</v>
      </c>
      <c r="G308" t="s">
        <v>3332</v>
      </c>
      <c r="I308" s="339">
        <v>71878</v>
      </c>
      <c r="L308" s="339">
        <v>64690</v>
      </c>
      <c r="N308" s="87">
        <v>41799</v>
      </c>
      <c r="O308" s="87">
        <v>41799</v>
      </c>
      <c r="P308" s="87">
        <v>41803</v>
      </c>
      <c r="R308" t="s">
        <v>9976</v>
      </c>
      <c r="S308">
        <v>1565</v>
      </c>
      <c r="T308" t="s">
        <v>3992</v>
      </c>
      <c r="X308" s="87" t="str">
        <f t="shared" si="4"/>
        <v>LA SERENA</v>
      </c>
    </row>
    <row r="309" spans="1:24">
      <c r="A309">
        <v>3</v>
      </c>
      <c r="B309" s="341" t="s">
        <v>7525</v>
      </c>
      <c r="C309" t="s">
        <v>8761</v>
      </c>
      <c r="D309">
        <v>23822016</v>
      </c>
      <c r="E309">
        <v>5</v>
      </c>
      <c r="F309" s="232" t="s">
        <v>3331</v>
      </c>
      <c r="G309" t="s">
        <v>3332</v>
      </c>
      <c r="I309" s="339">
        <v>59933</v>
      </c>
      <c r="L309" s="339">
        <v>53940</v>
      </c>
      <c r="N309" s="87">
        <v>41799</v>
      </c>
      <c r="O309" s="87">
        <v>41806</v>
      </c>
      <c r="P309" s="87">
        <v>41808</v>
      </c>
      <c r="R309" t="s">
        <v>9977</v>
      </c>
      <c r="S309">
        <v>2046</v>
      </c>
      <c r="T309" t="s">
        <v>3363</v>
      </c>
      <c r="X309" s="87" t="str">
        <f t="shared" si="4"/>
        <v>PUENTE ALTO</v>
      </c>
    </row>
    <row r="310" spans="1:24">
      <c r="A310">
        <v>3</v>
      </c>
      <c r="B310" s="341" t="s">
        <v>7512</v>
      </c>
      <c r="C310" t="s">
        <v>8762</v>
      </c>
      <c r="D310">
        <v>12245216</v>
      </c>
      <c r="E310">
        <v>6</v>
      </c>
      <c r="F310" s="232" t="s">
        <v>3331</v>
      </c>
      <c r="G310" t="s">
        <v>3332</v>
      </c>
      <c r="I310" s="339">
        <v>59887</v>
      </c>
      <c r="L310" s="339">
        <v>53898</v>
      </c>
      <c r="N310" s="87">
        <v>41799</v>
      </c>
      <c r="O310" s="87">
        <v>41802</v>
      </c>
      <c r="P310" s="87">
        <v>41803</v>
      </c>
      <c r="R310" t="s">
        <v>9964</v>
      </c>
      <c r="S310">
        <v>183</v>
      </c>
      <c r="T310" t="s">
        <v>3363</v>
      </c>
      <c r="X310" s="87" t="str">
        <f t="shared" si="4"/>
        <v>PUENTE ALTO</v>
      </c>
    </row>
    <row r="311" spans="1:24">
      <c r="A311">
        <v>3</v>
      </c>
      <c r="B311" s="341" t="s">
        <v>7526</v>
      </c>
      <c r="C311" t="s">
        <v>8763</v>
      </c>
      <c r="D311">
        <v>11944056</v>
      </c>
      <c r="E311">
        <v>4</v>
      </c>
      <c r="F311" s="232" t="s">
        <v>3331</v>
      </c>
      <c r="G311" t="s">
        <v>3332</v>
      </c>
      <c r="I311" s="339">
        <v>59933</v>
      </c>
      <c r="L311" s="339">
        <f>K311*0.9</f>
        <v>0</v>
      </c>
      <c r="N311" s="87">
        <v>41799</v>
      </c>
      <c r="O311" s="87">
        <v>41799</v>
      </c>
      <c r="P311" s="87">
        <v>41803</v>
      </c>
      <c r="R311" t="s">
        <v>9978</v>
      </c>
      <c r="S311">
        <v>443</v>
      </c>
      <c r="T311" t="s">
        <v>3365</v>
      </c>
      <c r="X311" s="87" t="str">
        <f t="shared" si="4"/>
        <v>LA FLORIDA</v>
      </c>
    </row>
    <row r="312" spans="1:24">
      <c r="A312">
        <v>3</v>
      </c>
      <c r="B312" s="341" t="s">
        <v>7527</v>
      </c>
      <c r="C312" t="s">
        <v>8764</v>
      </c>
      <c r="D312">
        <v>13760855</v>
      </c>
      <c r="E312">
        <v>3</v>
      </c>
      <c r="F312" s="232" t="s">
        <v>3331</v>
      </c>
      <c r="G312" t="s">
        <v>3332</v>
      </c>
      <c r="I312" s="339">
        <v>86304</v>
      </c>
      <c r="L312" s="339">
        <f>K312*0.88</f>
        <v>0</v>
      </c>
      <c r="N312" s="87">
        <v>41799</v>
      </c>
      <c r="O312" s="87">
        <v>41799</v>
      </c>
      <c r="P312" s="87">
        <v>41808</v>
      </c>
      <c r="R312" t="s">
        <v>9979</v>
      </c>
      <c r="S312">
        <v>1415</v>
      </c>
      <c r="T312" t="s">
        <v>4671</v>
      </c>
      <c r="X312" s="87" t="str">
        <f t="shared" si="4"/>
        <v>COQUIMBO</v>
      </c>
    </row>
    <row r="313" spans="1:24">
      <c r="A313">
        <v>3</v>
      </c>
      <c r="B313" s="341" t="s">
        <v>7528</v>
      </c>
      <c r="C313" t="s">
        <v>8765</v>
      </c>
      <c r="D313">
        <v>10972811</v>
      </c>
      <c r="E313" t="s">
        <v>3319</v>
      </c>
      <c r="F313" s="232" t="s">
        <v>3331</v>
      </c>
      <c r="G313" t="s">
        <v>3332</v>
      </c>
      <c r="I313" s="347">
        <v>59933</v>
      </c>
      <c r="L313" s="347">
        <f>+K313*0.9</f>
        <v>0</v>
      </c>
      <c r="N313" s="116">
        <v>41800</v>
      </c>
      <c r="O313" s="116">
        <v>41801</v>
      </c>
      <c r="P313" s="116">
        <v>41802</v>
      </c>
      <c r="R313" t="s">
        <v>9980</v>
      </c>
      <c r="S313">
        <v>246</v>
      </c>
      <c r="T313" t="s">
        <v>4030</v>
      </c>
      <c r="X313" s="87" t="str">
        <f t="shared" si="4"/>
        <v>CURICO</v>
      </c>
    </row>
    <row r="314" spans="1:24">
      <c r="A314">
        <v>3</v>
      </c>
      <c r="B314" s="341" t="s">
        <v>7529</v>
      </c>
      <c r="C314" t="s">
        <v>8766</v>
      </c>
      <c r="D314">
        <v>15564187</v>
      </c>
      <c r="E314">
        <v>8</v>
      </c>
      <c r="F314" s="232" t="s">
        <v>3331</v>
      </c>
      <c r="G314" t="s">
        <v>3332</v>
      </c>
      <c r="I314" s="339">
        <v>59939</v>
      </c>
      <c r="L314" s="339">
        <v>53945</v>
      </c>
      <c r="N314" s="87">
        <v>41800</v>
      </c>
      <c r="O314" s="87">
        <v>41802</v>
      </c>
      <c r="P314" s="87">
        <v>41807</v>
      </c>
      <c r="R314" t="s">
        <v>9981</v>
      </c>
      <c r="S314">
        <v>5568</v>
      </c>
      <c r="T314" t="s">
        <v>3340</v>
      </c>
      <c r="X314" s="87" t="str">
        <f t="shared" si="4"/>
        <v>HUECHURABA</v>
      </c>
    </row>
    <row r="315" spans="1:24">
      <c r="A315">
        <v>3</v>
      </c>
      <c r="B315" s="341" t="s">
        <v>7530</v>
      </c>
      <c r="C315" t="s">
        <v>8767</v>
      </c>
      <c r="D315">
        <v>15571517</v>
      </c>
      <c r="E315">
        <v>0</v>
      </c>
      <c r="F315" s="232" t="s">
        <v>3331</v>
      </c>
      <c r="G315" t="s">
        <v>3332</v>
      </c>
      <c r="I315" s="347">
        <v>83915</v>
      </c>
      <c r="L315" s="347">
        <f>+K315*0.88</f>
        <v>0</v>
      </c>
      <c r="N315" s="116">
        <v>41800</v>
      </c>
      <c r="O315" s="116">
        <v>41808</v>
      </c>
      <c r="P315" s="116">
        <v>41813</v>
      </c>
      <c r="R315" t="s">
        <v>9982</v>
      </c>
      <c r="S315">
        <v>1435</v>
      </c>
      <c r="T315" t="s">
        <v>4671</v>
      </c>
      <c r="X315" s="87" t="str">
        <f t="shared" si="4"/>
        <v>COQUIMBO</v>
      </c>
    </row>
    <row r="316" spans="1:24">
      <c r="A316">
        <v>3</v>
      </c>
      <c r="B316" s="341" t="s">
        <v>7531</v>
      </c>
      <c r="C316" t="s">
        <v>8768</v>
      </c>
      <c r="D316">
        <v>13710751</v>
      </c>
      <c r="E316">
        <v>1</v>
      </c>
      <c r="F316" s="232" t="s">
        <v>3331</v>
      </c>
      <c r="G316" t="s">
        <v>3332</v>
      </c>
      <c r="I316" s="339">
        <v>59939</v>
      </c>
      <c r="L316" s="339">
        <v>56944</v>
      </c>
      <c r="N316" s="87">
        <v>41800</v>
      </c>
      <c r="O316" s="87">
        <v>41802</v>
      </c>
      <c r="P316" s="87">
        <v>41808</v>
      </c>
      <c r="R316" t="s">
        <v>9983</v>
      </c>
      <c r="S316">
        <v>288</v>
      </c>
      <c r="T316" t="s">
        <v>3365</v>
      </c>
      <c r="X316" s="87" t="str">
        <f t="shared" si="4"/>
        <v>LA FLORIDA</v>
      </c>
    </row>
    <row r="317" spans="1:24">
      <c r="A317">
        <v>3</v>
      </c>
      <c r="B317" s="341" t="s">
        <v>7532</v>
      </c>
      <c r="C317" t="s">
        <v>8769</v>
      </c>
      <c r="D317">
        <v>8537276</v>
      </c>
      <c r="E317">
        <v>9</v>
      </c>
      <c r="F317" s="232" t="s">
        <v>3331</v>
      </c>
      <c r="G317" t="s">
        <v>3332</v>
      </c>
      <c r="I317" s="339">
        <v>59939</v>
      </c>
      <c r="L317" s="339">
        <v>41957</v>
      </c>
      <c r="N317" s="87">
        <v>41801</v>
      </c>
      <c r="O317" s="87">
        <v>41801</v>
      </c>
      <c r="P317" s="87">
        <v>41803</v>
      </c>
      <c r="R317" t="s">
        <v>9984</v>
      </c>
      <c r="S317">
        <v>1725</v>
      </c>
      <c r="T317" t="s">
        <v>3561</v>
      </c>
      <c r="X317" s="87" t="str">
        <f t="shared" si="4"/>
        <v>RECOLETA</v>
      </c>
    </row>
    <row r="318" spans="1:24">
      <c r="A318">
        <v>3</v>
      </c>
      <c r="B318" s="341" t="s">
        <v>7533</v>
      </c>
      <c r="C318" t="s">
        <v>8770</v>
      </c>
      <c r="D318">
        <v>10009825</v>
      </c>
      <c r="E318">
        <v>3</v>
      </c>
      <c r="F318" s="232" t="s">
        <v>3331</v>
      </c>
      <c r="G318" t="s">
        <v>3332</v>
      </c>
      <c r="I318" s="339">
        <v>76722</v>
      </c>
      <c r="L318" s="339">
        <f>K318*0.88</f>
        <v>0</v>
      </c>
      <c r="N318" s="87">
        <v>41801</v>
      </c>
      <c r="O318" s="87">
        <v>41803</v>
      </c>
      <c r="P318" s="87">
        <v>41807</v>
      </c>
      <c r="R318" t="s">
        <v>9985</v>
      </c>
      <c r="S318">
        <v>356</v>
      </c>
      <c r="T318" t="s">
        <v>3865</v>
      </c>
      <c r="X318" s="87" t="str">
        <f t="shared" si="4"/>
        <v>RANCAGUA</v>
      </c>
    </row>
    <row r="319" spans="1:24">
      <c r="A319">
        <v>3</v>
      </c>
      <c r="B319" s="341" t="s">
        <v>7534</v>
      </c>
      <c r="C319" t="s">
        <v>8771</v>
      </c>
      <c r="D319">
        <v>12578009</v>
      </c>
      <c r="E319">
        <v>1</v>
      </c>
      <c r="F319" s="232" t="s">
        <v>3331</v>
      </c>
      <c r="G319" t="s">
        <v>3332</v>
      </c>
      <c r="I319" s="339">
        <v>59393</v>
      </c>
      <c r="L319" s="339">
        <v>53945</v>
      </c>
      <c r="N319" s="87">
        <v>41801</v>
      </c>
      <c r="O319" s="87">
        <v>41803</v>
      </c>
      <c r="P319" s="87">
        <v>41809</v>
      </c>
      <c r="R319" t="s">
        <v>9986</v>
      </c>
      <c r="S319">
        <v>75</v>
      </c>
      <c r="T319" t="s">
        <v>3992</v>
      </c>
      <c r="X319" s="87" t="str">
        <f t="shared" si="4"/>
        <v>LA SERENA</v>
      </c>
    </row>
    <row r="320" spans="1:24">
      <c r="A320">
        <v>3</v>
      </c>
      <c r="B320" s="341" t="s">
        <v>7535</v>
      </c>
      <c r="C320" t="s">
        <v>8772</v>
      </c>
      <c r="D320">
        <v>13423258</v>
      </c>
      <c r="E320">
        <v>7</v>
      </c>
      <c r="F320" s="232" t="s">
        <v>3331</v>
      </c>
      <c r="G320" t="s">
        <v>3332</v>
      </c>
      <c r="I320" s="339">
        <v>59945</v>
      </c>
      <c r="L320" s="339">
        <v>53951</v>
      </c>
      <c r="N320" s="87">
        <v>41801</v>
      </c>
      <c r="O320" s="87">
        <v>41803</v>
      </c>
      <c r="P320" s="87">
        <v>41809</v>
      </c>
      <c r="R320" t="s">
        <v>9987</v>
      </c>
      <c r="S320">
        <v>265</v>
      </c>
      <c r="T320" t="s">
        <v>3334</v>
      </c>
      <c r="X320" s="87" t="str">
        <f t="shared" si="4"/>
        <v>SANTIAGO</v>
      </c>
    </row>
    <row r="321" spans="1:24">
      <c r="A321">
        <v>3</v>
      </c>
      <c r="B321" s="341" t="s">
        <v>7536</v>
      </c>
      <c r="C321" t="s">
        <v>8773</v>
      </c>
      <c r="D321">
        <v>17016440</v>
      </c>
      <c r="E321">
        <v>7</v>
      </c>
      <c r="F321" s="232" t="s">
        <v>3331</v>
      </c>
      <c r="G321" t="s">
        <v>3332</v>
      </c>
      <c r="I321" s="339">
        <v>59945</v>
      </c>
      <c r="L321" s="339">
        <f>K321*0.9</f>
        <v>0</v>
      </c>
      <c r="N321" s="87">
        <v>41801</v>
      </c>
      <c r="O321" s="87">
        <v>41812</v>
      </c>
      <c r="P321" s="87">
        <v>41814</v>
      </c>
      <c r="R321" t="s">
        <v>9988</v>
      </c>
      <c r="S321">
        <v>1024</v>
      </c>
      <c r="T321" t="s">
        <v>4671</v>
      </c>
      <c r="X321" s="87">
        <v>41813</v>
      </c>
    </row>
    <row r="322" spans="1:24">
      <c r="A322">
        <v>3</v>
      </c>
      <c r="B322" s="341" t="s">
        <v>7537</v>
      </c>
      <c r="C322" t="s">
        <v>8774</v>
      </c>
      <c r="D322">
        <v>14157639</v>
      </c>
      <c r="E322">
        <v>9</v>
      </c>
      <c r="F322" s="232" t="s">
        <v>3331</v>
      </c>
      <c r="G322" t="s">
        <v>3332</v>
      </c>
      <c r="I322" s="339">
        <v>59945</v>
      </c>
      <c r="L322" s="339">
        <v>53951</v>
      </c>
      <c r="N322" s="87">
        <v>41801</v>
      </c>
      <c r="O322" s="87">
        <v>41803</v>
      </c>
      <c r="P322" s="87">
        <v>41808</v>
      </c>
      <c r="R322" t="s">
        <v>9989</v>
      </c>
      <c r="S322">
        <v>6537</v>
      </c>
      <c r="T322" t="s">
        <v>3365</v>
      </c>
      <c r="X322" s="87" t="str">
        <f t="shared" ref="X322:X363" si="5">T322</f>
        <v>LA FLORIDA</v>
      </c>
    </row>
    <row r="323" spans="1:24">
      <c r="A323">
        <v>3</v>
      </c>
      <c r="B323" s="341" t="s">
        <v>7538</v>
      </c>
      <c r="C323" t="s">
        <v>8775</v>
      </c>
      <c r="D323">
        <v>15054078</v>
      </c>
      <c r="E323" t="s">
        <v>3319</v>
      </c>
      <c r="F323" s="232" t="s">
        <v>3331</v>
      </c>
      <c r="G323" t="s">
        <v>3332</v>
      </c>
      <c r="I323" s="339">
        <v>59945</v>
      </c>
      <c r="L323" s="339">
        <v>53951</v>
      </c>
      <c r="N323" s="87">
        <v>41801</v>
      </c>
      <c r="O323" s="87">
        <v>41810</v>
      </c>
      <c r="P323" s="87">
        <v>41820</v>
      </c>
      <c r="R323" t="s">
        <v>9990</v>
      </c>
      <c r="S323">
        <v>100</v>
      </c>
      <c r="T323" t="s">
        <v>4671</v>
      </c>
      <c r="X323" s="87" t="str">
        <f t="shared" si="5"/>
        <v>COQUIMBO</v>
      </c>
    </row>
    <row r="324" spans="1:24">
      <c r="A324">
        <v>3</v>
      </c>
      <c r="B324" s="341" t="s">
        <v>7539</v>
      </c>
      <c r="C324" t="s">
        <v>8776</v>
      </c>
      <c r="D324">
        <v>15824212</v>
      </c>
      <c r="E324">
        <v>5</v>
      </c>
      <c r="F324" s="232" t="s">
        <v>3331</v>
      </c>
      <c r="G324" t="s">
        <v>3332</v>
      </c>
      <c r="I324" s="339">
        <v>59951</v>
      </c>
      <c r="L324" s="339">
        <v>53956</v>
      </c>
      <c r="N324" s="87">
        <v>41802</v>
      </c>
      <c r="O324" s="87">
        <v>41803</v>
      </c>
      <c r="P324" s="87">
        <v>41814</v>
      </c>
      <c r="R324" t="s">
        <v>9991</v>
      </c>
      <c r="S324">
        <v>81</v>
      </c>
      <c r="T324" t="s">
        <v>3334</v>
      </c>
      <c r="X324" s="87" t="str">
        <f t="shared" si="5"/>
        <v>SANTIAGO</v>
      </c>
    </row>
    <row r="325" spans="1:24">
      <c r="A325">
        <v>3</v>
      </c>
      <c r="B325" s="341" t="s">
        <v>7540</v>
      </c>
      <c r="C325" t="s">
        <v>8777</v>
      </c>
      <c r="D325">
        <v>11511620</v>
      </c>
      <c r="E325">
        <v>7</v>
      </c>
      <c r="F325" s="232" t="s">
        <v>3331</v>
      </c>
      <c r="G325" t="s">
        <v>3332</v>
      </c>
      <c r="I325" s="339">
        <v>59951</v>
      </c>
      <c r="L325" s="339">
        <v>53956</v>
      </c>
      <c r="N325" s="87">
        <v>41802</v>
      </c>
      <c r="O325" s="87">
        <v>41803</v>
      </c>
      <c r="P325" s="87">
        <v>41808</v>
      </c>
      <c r="R325" t="s">
        <v>9992</v>
      </c>
      <c r="S325">
        <v>403</v>
      </c>
      <c r="T325" t="s">
        <v>3992</v>
      </c>
      <c r="X325" s="87" t="str">
        <f t="shared" si="5"/>
        <v>LA SERENA</v>
      </c>
    </row>
    <row r="326" spans="1:24">
      <c r="A326">
        <v>3</v>
      </c>
      <c r="B326" s="341" t="s">
        <v>7541</v>
      </c>
      <c r="C326" t="s">
        <v>8778</v>
      </c>
      <c r="D326">
        <v>13657502</v>
      </c>
      <c r="E326">
        <v>3</v>
      </c>
      <c r="F326" s="232" t="s">
        <v>3331</v>
      </c>
      <c r="G326" t="s">
        <v>3332</v>
      </c>
      <c r="I326" s="339">
        <v>71941</v>
      </c>
      <c r="L326" s="339">
        <f>K326*0.88</f>
        <v>0</v>
      </c>
      <c r="N326" s="87">
        <v>41802</v>
      </c>
      <c r="O326" s="87">
        <v>41803</v>
      </c>
      <c r="P326" s="87">
        <v>41808</v>
      </c>
      <c r="R326" t="s">
        <v>9993</v>
      </c>
      <c r="S326">
        <v>3411</v>
      </c>
      <c r="T326" t="s">
        <v>3576</v>
      </c>
      <c r="X326" s="87" t="str">
        <f t="shared" si="5"/>
        <v>MACUL</v>
      </c>
    </row>
    <row r="327" spans="1:24">
      <c r="A327">
        <v>3</v>
      </c>
      <c r="B327" s="341" t="s">
        <v>7542</v>
      </c>
      <c r="C327" t="s">
        <v>8779</v>
      </c>
      <c r="D327">
        <v>7037500</v>
      </c>
      <c r="E327">
        <v>1</v>
      </c>
      <c r="F327" s="232" t="s">
        <v>3331</v>
      </c>
      <c r="G327" t="s">
        <v>3332</v>
      </c>
      <c r="I327" s="339">
        <v>59951</v>
      </c>
      <c r="L327" s="339">
        <v>53956</v>
      </c>
      <c r="N327" s="87">
        <v>41802</v>
      </c>
      <c r="O327" s="87">
        <v>41803</v>
      </c>
      <c r="P327" s="87">
        <v>41813</v>
      </c>
      <c r="R327" t="s">
        <v>9994</v>
      </c>
      <c r="S327">
        <v>640</v>
      </c>
      <c r="T327" t="s">
        <v>3992</v>
      </c>
      <c r="X327" s="87" t="str">
        <f t="shared" si="5"/>
        <v>LA SERENA</v>
      </c>
    </row>
    <row r="328" spans="1:24">
      <c r="A328">
        <v>3</v>
      </c>
      <c r="B328" s="341" t="s">
        <v>7543</v>
      </c>
      <c r="C328" t="s">
        <v>8780</v>
      </c>
      <c r="D328">
        <v>8873465</v>
      </c>
      <c r="E328">
        <v>3</v>
      </c>
      <c r="F328" s="232" t="s">
        <v>3331</v>
      </c>
      <c r="G328" t="s">
        <v>3332</v>
      </c>
      <c r="I328" s="339">
        <v>59450</v>
      </c>
      <c r="L328" s="339">
        <f>+K328*0.9</f>
        <v>0</v>
      </c>
      <c r="N328" s="87">
        <v>41802</v>
      </c>
      <c r="O328" s="87">
        <v>41803</v>
      </c>
      <c r="P328" s="87">
        <v>41810</v>
      </c>
      <c r="R328" t="s">
        <v>9995</v>
      </c>
      <c r="S328">
        <v>4677</v>
      </c>
      <c r="T328" t="s">
        <v>3396</v>
      </c>
      <c r="X328" s="87" t="str">
        <f t="shared" si="5"/>
        <v>ESTACION CENTRAL</v>
      </c>
    </row>
    <row r="329" spans="1:24">
      <c r="A329">
        <v>3</v>
      </c>
      <c r="B329" s="341" t="s">
        <v>7544</v>
      </c>
      <c r="C329" t="s">
        <v>8781</v>
      </c>
      <c r="D329">
        <v>19202773</v>
      </c>
      <c r="E329" t="s">
        <v>3319</v>
      </c>
      <c r="F329" s="232" t="s">
        <v>3331</v>
      </c>
      <c r="G329" t="s">
        <v>3332</v>
      </c>
      <c r="I329" s="339">
        <v>59945</v>
      </c>
      <c r="L329" s="339">
        <v>53950</v>
      </c>
      <c r="N329" s="87">
        <v>41802</v>
      </c>
      <c r="O329" s="87">
        <v>41803</v>
      </c>
      <c r="P329" s="87">
        <v>41811</v>
      </c>
      <c r="R329" t="s">
        <v>9996</v>
      </c>
      <c r="S329">
        <v>517</v>
      </c>
      <c r="T329" t="s">
        <v>3334</v>
      </c>
      <c r="X329" s="87" t="str">
        <f t="shared" si="5"/>
        <v>SANTIAGO</v>
      </c>
    </row>
    <row r="330" spans="1:24">
      <c r="A330">
        <v>3</v>
      </c>
      <c r="B330" s="341" t="s">
        <v>7545</v>
      </c>
      <c r="C330" t="s">
        <v>8782</v>
      </c>
      <c r="D330">
        <v>13103186</v>
      </c>
      <c r="E330">
        <v>6</v>
      </c>
      <c r="F330" s="232" t="s">
        <v>3331</v>
      </c>
      <c r="G330" t="s">
        <v>3332</v>
      </c>
      <c r="I330" s="339">
        <v>59951</v>
      </c>
      <c r="L330" s="339">
        <v>41966</v>
      </c>
      <c r="N330" s="87">
        <v>41802</v>
      </c>
      <c r="O330" s="87">
        <v>41803</v>
      </c>
      <c r="P330" s="87">
        <v>41811</v>
      </c>
      <c r="R330" t="s">
        <v>9997</v>
      </c>
      <c r="S330">
        <v>4242</v>
      </c>
      <c r="T330" t="s">
        <v>3512</v>
      </c>
      <c r="X330" s="87" t="str">
        <f t="shared" si="5"/>
        <v>QUINTA NORMAL</v>
      </c>
    </row>
    <row r="331" spans="1:24">
      <c r="A331">
        <v>3</v>
      </c>
      <c r="B331" s="341" t="s">
        <v>7546</v>
      </c>
      <c r="C331" t="s">
        <v>8783</v>
      </c>
      <c r="D331">
        <v>12883812</v>
      </c>
      <c r="E331">
        <v>0</v>
      </c>
      <c r="F331" s="232" t="s">
        <v>3331</v>
      </c>
      <c r="G331" t="s">
        <v>3332</v>
      </c>
      <c r="I331" s="339">
        <v>59951</v>
      </c>
      <c r="L331" s="339">
        <v>53956</v>
      </c>
      <c r="N331" s="87">
        <v>41802</v>
      </c>
      <c r="O331" s="87">
        <v>41803</v>
      </c>
      <c r="P331" s="87">
        <v>41813</v>
      </c>
      <c r="R331" t="s">
        <v>9998</v>
      </c>
      <c r="S331">
        <v>398</v>
      </c>
      <c r="T331" t="s">
        <v>3992</v>
      </c>
      <c r="X331" s="87" t="str">
        <f t="shared" si="5"/>
        <v>LA SERENA</v>
      </c>
    </row>
    <row r="332" spans="1:24">
      <c r="A332">
        <v>3</v>
      </c>
      <c r="B332" s="341" t="s">
        <v>7547</v>
      </c>
      <c r="C332" t="s">
        <v>8784</v>
      </c>
      <c r="D332">
        <v>15309229</v>
      </c>
      <c r="E332" t="s">
        <v>3319</v>
      </c>
      <c r="F332" s="232" t="s">
        <v>3331</v>
      </c>
      <c r="G332" t="s">
        <v>3332</v>
      </c>
      <c r="I332" s="339">
        <v>59951</v>
      </c>
      <c r="L332" s="339">
        <v>53965</v>
      </c>
      <c r="N332" s="87">
        <v>41802</v>
      </c>
      <c r="O332" s="87">
        <v>41803</v>
      </c>
      <c r="P332" s="87">
        <v>41813</v>
      </c>
      <c r="R332" t="s">
        <v>9999</v>
      </c>
      <c r="S332">
        <v>398</v>
      </c>
      <c r="T332" t="s">
        <v>3992</v>
      </c>
      <c r="X332" s="87" t="str">
        <f t="shared" si="5"/>
        <v>LA SERENA</v>
      </c>
    </row>
    <row r="333" spans="1:24">
      <c r="A333">
        <v>3</v>
      </c>
      <c r="B333" s="341" t="s">
        <v>7548</v>
      </c>
      <c r="C333" t="s">
        <v>8785</v>
      </c>
      <c r="D333">
        <v>10691218</v>
      </c>
      <c r="E333">
        <v>1</v>
      </c>
      <c r="F333" s="232" t="s">
        <v>3331</v>
      </c>
      <c r="G333" t="s">
        <v>3332</v>
      </c>
      <c r="I333" s="339">
        <v>59951</v>
      </c>
      <c r="L333" s="339">
        <v>53956</v>
      </c>
      <c r="N333" s="87">
        <v>41803</v>
      </c>
      <c r="O333" s="87">
        <v>41803</v>
      </c>
      <c r="P333" s="87">
        <v>41815</v>
      </c>
      <c r="R333" t="s">
        <v>10000</v>
      </c>
      <c r="S333">
        <v>1994</v>
      </c>
      <c r="T333" t="s">
        <v>3541</v>
      </c>
      <c r="X333" s="87" t="str">
        <f t="shared" si="5"/>
        <v>TALCA</v>
      </c>
    </row>
    <row r="334" spans="1:24">
      <c r="A334">
        <v>3</v>
      </c>
      <c r="B334" s="341" t="s">
        <v>7549</v>
      </c>
      <c r="C334" t="s">
        <v>8786</v>
      </c>
      <c r="F334" s="232" t="s">
        <v>3331</v>
      </c>
      <c r="G334" t="s">
        <v>3332</v>
      </c>
      <c r="I334" s="334" t="s">
        <v>3405</v>
      </c>
      <c r="L334" s="334" t="s">
        <v>3405</v>
      </c>
      <c r="N334" s="87">
        <v>41806</v>
      </c>
      <c r="O334" s="53"/>
      <c r="P334" s="53"/>
      <c r="R334" t="s">
        <v>10001</v>
      </c>
      <c r="S334">
        <v>932</v>
      </c>
      <c r="T334" t="s">
        <v>5045</v>
      </c>
      <c r="X334" s="87" t="str">
        <f t="shared" si="5"/>
        <v>TEMUCO</v>
      </c>
    </row>
    <row r="335" spans="1:24">
      <c r="A335">
        <v>3</v>
      </c>
      <c r="B335" s="341" t="s">
        <v>7550</v>
      </c>
      <c r="C335" t="s">
        <v>2317</v>
      </c>
      <c r="D335">
        <v>8093017</v>
      </c>
      <c r="E335">
        <v>8</v>
      </c>
      <c r="F335" s="232" t="s">
        <v>3331</v>
      </c>
      <c r="G335" t="s">
        <v>3332</v>
      </c>
      <c r="I335" s="339">
        <v>86364</v>
      </c>
      <c r="L335" s="339">
        <f>K335*0.88</f>
        <v>0</v>
      </c>
      <c r="N335" s="87">
        <v>41806</v>
      </c>
      <c r="O335" s="87">
        <v>41806</v>
      </c>
      <c r="P335" s="87">
        <v>41815</v>
      </c>
      <c r="R335" t="s">
        <v>4253</v>
      </c>
      <c r="S335">
        <v>5957</v>
      </c>
      <c r="T335" t="s">
        <v>3461</v>
      </c>
      <c r="X335" s="87" t="str">
        <f t="shared" si="5"/>
        <v>SAN MIGUEL</v>
      </c>
    </row>
    <row r="336" spans="1:24">
      <c r="A336">
        <v>3</v>
      </c>
      <c r="B336" s="341" t="s">
        <v>7550</v>
      </c>
      <c r="C336" t="s">
        <v>8787</v>
      </c>
      <c r="D336">
        <v>17483318</v>
      </c>
      <c r="E336">
        <v>4</v>
      </c>
      <c r="F336" s="232" t="s">
        <v>3331</v>
      </c>
      <c r="G336" t="s">
        <v>3332</v>
      </c>
      <c r="I336" s="339">
        <v>59974</v>
      </c>
      <c r="L336" s="339">
        <v>53977</v>
      </c>
      <c r="N336" s="87">
        <v>41806</v>
      </c>
      <c r="O336" s="87">
        <v>41803</v>
      </c>
      <c r="P336" s="87">
        <v>41814</v>
      </c>
      <c r="R336" t="s">
        <v>10002</v>
      </c>
      <c r="S336">
        <v>203</v>
      </c>
      <c r="T336" t="s">
        <v>3363</v>
      </c>
      <c r="X336" s="87" t="str">
        <f t="shared" si="5"/>
        <v>PUENTE ALTO</v>
      </c>
    </row>
    <row r="337" spans="1:24">
      <c r="A337">
        <v>3</v>
      </c>
      <c r="B337" s="341" t="s">
        <v>7551</v>
      </c>
      <c r="C337" t="s">
        <v>8788</v>
      </c>
      <c r="D337">
        <v>12667246</v>
      </c>
      <c r="E337">
        <v>2</v>
      </c>
      <c r="F337" s="232" t="s">
        <v>3331</v>
      </c>
      <c r="G337" t="s">
        <v>3332</v>
      </c>
      <c r="I337" s="339">
        <v>59975</v>
      </c>
      <c r="L337" s="339">
        <v>53977</v>
      </c>
      <c r="N337" s="87">
        <v>41806</v>
      </c>
      <c r="O337" s="87">
        <v>41810</v>
      </c>
      <c r="P337" s="87">
        <v>41449</v>
      </c>
      <c r="R337" t="s">
        <v>10003</v>
      </c>
      <c r="S337">
        <v>246</v>
      </c>
      <c r="T337" t="s">
        <v>3363</v>
      </c>
      <c r="X337" s="87" t="str">
        <f t="shared" si="5"/>
        <v>PUENTE ALTO</v>
      </c>
    </row>
    <row r="338" spans="1:24">
      <c r="A338">
        <v>3</v>
      </c>
      <c r="B338" s="341" t="s">
        <v>7552</v>
      </c>
      <c r="C338" t="s">
        <v>8789</v>
      </c>
      <c r="F338" s="232" t="s">
        <v>3331</v>
      </c>
      <c r="G338" t="s">
        <v>3332</v>
      </c>
      <c r="I338" s="350">
        <v>59450</v>
      </c>
      <c r="L338" s="350">
        <f>K338*0.9</f>
        <v>0</v>
      </c>
      <c r="N338" s="99">
        <v>41806</v>
      </c>
      <c r="O338" s="99">
        <v>41810</v>
      </c>
      <c r="P338" s="99">
        <v>41816</v>
      </c>
      <c r="R338" t="s">
        <v>10004</v>
      </c>
      <c r="S338">
        <v>4108</v>
      </c>
      <c r="T338" t="s">
        <v>3992</v>
      </c>
      <c r="X338" s="99" t="str">
        <f t="shared" si="5"/>
        <v>LA SERENA</v>
      </c>
    </row>
    <row r="339" spans="1:24">
      <c r="A339">
        <v>3</v>
      </c>
      <c r="B339" s="341" t="s">
        <v>7553</v>
      </c>
      <c r="C339" t="s">
        <v>8790</v>
      </c>
      <c r="D339">
        <v>12669919</v>
      </c>
      <c r="E339">
        <v>0</v>
      </c>
      <c r="F339" s="232" t="s">
        <v>3331</v>
      </c>
      <c r="G339" t="s">
        <v>3332</v>
      </c>
      <c r="I339" s="339">
        <v>59957</v>
      </c>
      <c r="L339" s="339">
        <v>53961</v>
      </c>
      <c r="N339" s="87">
        <v>41806</v>
      </c>
      <c r="O339" s="87">
        <v>41809</v>
      </c>
      <c r="P339" s="87">
        <v>41814</v>
      </c>
      <c r="R339" t="s">
        <v>10005</v>
      </c>
      <c r="S339">
        <v>980</v>
      </c>
      <c r="T339" t="s">
        <v>3528</v>
      </c>
      <c r="X339" s="87" t="str">
        <f t="shared" si="5"/>
        <v>INDEPENDENCIA</v>
      </c>
    </row>
    <row r="340" spans="1:24">
      <c r="A340">
        <v>3</v>
      </c>
      <c r="B340" s="341" t="s">
        <v>7554</v>
      </c>
      <c r="C340" t="s">
        <v>8791</v>
      </c>
      <c r="D340">
        <v>15451513</v>
      </c>
      <c r="E340">
        <v>5</v>
      </c>
      <c r="F340" s="232" t="s">
        <v>3331</v>
      </c>
      <c r="G340" t="s">
        <v>3332</v>
      </c>
      <c r="I340" s="339">
        <v>71949</v>
      </c>
      <c r="L340" s="339">
        <v>64754</v>
      </c>
      <c r="N340" s="87">
        <v>41806</v>
      </c>
      <c r="O340" s="87">
        <v>41805</v>
      </c>
      <c r="P340" s="87">
        <v>41810</v>
      </c>
      <c r="R340" t="s">
        <v>10006</v>
      </c>
      <c r="S340">
        <v>1020</v>
      </c>
      <c r="T340" t="s">
        <v>3461</v>
      </c>
      <c r="X340" s="87" t="str">
        <f t="shared" si="5"/>
        <v>SAN MIGUEL</v>
      </c>
    </row>
    <row r="341" spans="1:24">
      <c r="A341">
        <v>3</v>
      </c>
      <c r="B341" s="341" t="s">
        <v>7555</v>
      </c>
      <c r="C341" t="s">
        <v>8792</v>
      </c>
      <c r="D341">
        <v>16698493</v>
      </c>
      <c r="E341">
        <v>9</v>
      </c>
      <c r="F341" s="232" t="s">
        <v>3331</v>
      </c>
      <c r="G341" t="s">
        <v>3332</v>
      </c>
      <c r="I341" s="339">
        <v>59975</v>
      </c>
      <c r="L341" s="339">
        <v>53977</v>
      </c>
      <c r="N341" s="87">
        <v>41806</v>
      </c>
      <c r="O341" s="87">
        <v>41806</v>
      </c>
      <c r="P341" s="87">
        <v>41814</v>
      </c>
      <c r="R341" t="s">
        <v>10007</v>
      </c>
      <c r="S341">
        <v>9146</v>
      </c>
      <c r="T341" t="s">
        <v>3879</v>
      </c>
      <c r="X341" s="87" t="str">
        <f t="shared" si="5"/>
        <v>SAN RAMON</v>
      </c>
    </row>
    <row r="342" spans="1:24">
      <c r="A342">
        <v>3</v>
      </c>
      <c r="B342" s="341" t="s">
        <v>7556</v>
      </c>
      <c r="C342" t="s">
        <v>8793</v>
      </c>
      <c r="D342">
        <v>13269839</v>
      </c>
      <c r="E342">
        <v>2</v>
      </c>
      <c r="F342" s="232" t="s">
        <v>3331</v>
      </c>
      <c r="G342" t="s">
        <v>3332</v>
      </c>
      <c r="I342" s="339">
        <v>86364</v>
      </c>
      <c r="L342" s="339">
        <v>69091</v>
      </c>
      <c r="N342" s="87">
        <v>41806</v>
      </c>
      <c r="O342" s="87">
        <v>41805</v>
      </c>
      <c r="P342" s="87">
        <v>41813</v>
      </c>
      <c r="R342" t="s">
        <v>10008</v>
      </c>
      <c r="S342">
        <v>6478</v>
      </c>
      <c r="T342" t="s">
        <v>3365</v>
      </c>
      <c r="X342" s="87" t="str">
        <f t="shared" si="5"/>
        <v>LA FLORIDA</v>
      </c>
    </row>
    <row r="343" spans="1:24">
      <c r="A343">
        <v>3</v>
      </c>
      <c r="B343" s="341" t="s">
        <v>7557</v>
      </c>
      <c r="C343" t="s">
        <v>8794</v>
      </c>
      <c r="D343">
        <v>12642270</v>
      </c>
      <c r="E343">
        <v>9</v>
      </c>
      <c r="F343" s="232" t="s">
        <v>3331</v>
      </c>
      <c r="G343" t="s">
        <v>3332</v>
      </c>
      <c r="I343" s="339">
        <v>59975</v>
      </c>
      <c r="L343" s="339">
        <v>53977</v>
      </c>
      <c r="N343" s="87">
        <v>41806</v>
      </c>
      <c r="O343" s="87">
        <v>41810</v>
      </c>
      <c r="P343" s="87">
        <v>41815</v>
      </c>
      <c r="R343" t="s">
        <v>10009</v>
      </c>
      <c r="S343">
        <v>396</v>
      </c>
      <c r="T343" t="s">
        <v>3363</v>
      </c>
      <c r="X343" s="87" t="str">
        <f t="shared" si="5"/>
        <v>PUENTE ALTO</v>
      </c>
    </row>
    <row r="344" spans="1:24">
      <c r="A344">
        <v>3</v>
      </c>
      <c r="B344" s="341" t="s">
        <v>7558</v>
      </c>
      <c r="C344" t="s">
        <v>8795</v>
      </c>
      <c r="D344">
        <v>13766476</v>
      </c>
      <c r="E344">
        <v>3</v>
      </c>
      <c r="F344" s="232" t="s">
        <v>3331</v>
      </c>
      <c r="G344" t="s">
        <v>3332</v>
      </c>
      <c r="I344" s="339">
        <v>59975</v>
      </c>
      <c r="L344" s="339">
        <v>53977</v>
      </c>
      <c r="N344" s="87">
        <v>41806</v>
      </c>
      <c r="O344" s="87">
        <v>41810</v>
      </c>
      <c r="P344" s="87">
        <v>41814</v>
      </c>
      <c r="R344" t="s">
        <v>10010</v>
      </c>
      <c r="S344">
        <v>702</v>
      </c>
      <c r="T344" t="s">
        <v>3334</v>
      </c>
      <c r="X344" s="87" t="str">
        <f t="shared" si="5"/>
        <v>SANTIAGO</v>
      </c>
    </row>
    <row r="345" spans="1:24">
      <c r="A345">
        <v>3</v>
      </c>
      <c r="B345" s="341" t="s">
        <v>7559</v>
      </c>
      <c r="C345" t="s">
        <v>8796</v>
      </c>
      <c r="D345">
        <v>12344775</v>
      </c>
      <c r="E345">
        <v>1</v>
      </c>
      <c r="F345" s="232" t="s">
        <v>3331</v>
      </c>
      <c r="G345" t="s">
        <v>3332</v>
      </c>
      <c r="I345" s="339">
        <v>71970</v>
      </c>
      <c r="L345" s="339">
        <v>64773</v>
      </c>
      <c r="N345" s="87">
        <v>41807</v>
      </c>
      <c r="O345" s="87">
        <v>41808</v>
      </c>
      <c r="P345" s="87">
        <v>41808</v>
      </c>
      <c r="R345" t="s">
        <v>10011</v>
      </c>
      <c r="S345">
        <v>2113</v>
      </c>
      <c r="T345" t="s">
        <v>4070</v>
      </c>
      <c r="X345" s="87" t="str">
        <f t="shared" si="5"/>
        <v>PUERTO MONTT</v>
      </c>
    </row>
    <row r="346" spans="1:24">
      <c r="A346">
        <v>3</v>
      </c>
      <c r="B346" s="341" t="s">
        <v>7560</v>
      </c>
      <c r="C346" t="s">
        <v>8797</v>
      </c>
      <c r="D346">
        <v>14286314</v>
      </c>
      <c r="E346">
        <v>6</v>
      </c>
      <c r="F346" s="232" t="s">
        <v>3331</v>
      </c>
      <c r="G346" t="s">
        <v>3332</v>
      </c>
      <c r="I346" s="339">
        <v>86364</v>
      </c>
      <c r="L346" s="339">
        <v>90682</v>
      </c>
      <c r="N346" s="87">
        <v>41806</v>
      </c>
      <c r="O346" s="87">
        <v>41810</v>
      </c>
      <c r="P346" s="87">
        <v>41820</v>
      </c>
      <c r="R346" t="s">
        <v>10012</v>
      </c>
      <c r="S346">
        <v>19</v>
      </c>
      <c r="T346" t="s">
        <v>4472</v>
      </c>
      <c r="X346" s="87" t="str">
        <f t="shared" si="5"/>
        <v>PUERTO VARAS</v>
      </c>
    </row>
    <row r="347" spans="1:24">
      <c r="A347">
        <v>3</v>
      </c>
      <c r="B347" s="341" t="s">
        <v>7561</v>
      </c>
      <c r="C347" t="s">
        <v>8798</v>
      </c>
      <c r="D347">
        <v>16565183</v>
      </c>
      <c r="E347">
        <v>9</v>
      </c>
      <c r="F347" s="232" t="s">
        <v>3331</v>
      </c>
      <c r="G347" t="s">
        <v>3332</v>
      </c>
      <c r="I347" s="339">
        <v>59945</v>
      </c>
      <c r="L347" s="339">
        <v>53950</v>
      </c>
      <c r="N347" s="87">
        <v>41806</v>
      </c>
      <c r="O347" s="87">
        <v>41810</v>
      </c>
      <c r="P347" s="87">
        <v>41820</v>
      </c>
      <c r="R347" t="s">
        <v>10013</v>
      </c>
      <c r="S347">
        <v>2785</v>
      </c>
      <c r="T347" t="s">
        <v>5050</v>
      </c>
      <c r="X347" s="87" t="str">
        <f t="shared" si="5"/>
        <v>CALAMA</v>
      </c>
    </row>
    <row r="348" spans="1:24">
      <c r="A348">
        <v>3</v>
      </c>
      <c r="B348" s="341" t="s">
        <v>7562</v>
      </c>
      <c r="C348" t="s">
        <v>8799</v>
      </c>
      <c r="D348">
        <v>10991763</v>
      </c>
      <c r="E348" t="s">
        <v>3320</v>
      </c>
      <c r="F348" s="232" t="s">
        <v>3331</v>
      </c>
      <c r="G348" t="s">
        <v>3332</v>
      </c>
      <c r="I348" s="339">
        <v>76768</v>
      </c>
      <c r="L348" s="339">
        <v>67414</v>
      </c>
      <c r="N348" s="87">
        <v>41806</v>
      </c>
      <c r="O348" s="87">
        <v>41857</v>
      </c>
      <c r="P348" s="87">
        <v>41828</v>
      </c>
      <c r="R348" t="s">
        <v>10014</v>
      </c>
      <c r="S348">
        <v>655</v>
      </c>
      <c r="T348" t="s">
        <v>5224</v>
      </c>
      <c r="X348" s="87" t="str">
        <f t="shared" si="5"/>
        <v>PUNTA ARENAS</v>
      </c>
    </row>
    <row r="349" spans="1:24">
      <c r="A349">
        <v>3</v>
      </c>
      <c r="B349" s="341" t="s">
        <v>7563</v>
      </c>
      <c r="C349" t="s">
        <v>8800</v>
      </c>
      <c r="D349">
        <v>13626605</v>
      </c>
      <c r="E349">
        <v>5</v>
      </c>
      <c r="F349" s="232" t="s">
        <v>3331</v>
      </c>
      <c r="G349" t="s">
        <v>3332</v>
      </c>
      <c r="I349" s="339">
        <v>86364</v>
      </c>
      <c r="L349" s="339">
        <v>69091</v>
      </c>
      <c r="N349" s="87">
        <v>41806</v>
      </c>
      <c r="O349" s="87">
        <v>41810</v>
      </c>
      <c r="P349" s="87">
        <v>41813</v>
      </c>
      <c r="R349" t="s">
        <v>10015</v>
      </c>
      <c r="S349">
        <v>2261</v>
      </c>
      <c r="T349" t="s">
        <v>3484</v>
      </c>
      <c r="X349" s="87" t="str">
        <f t="shared" si="5"/>
        <v>PROVIDENCIA</v>
      </c>
    </row>
    <row r="350" spans="1:24">
      <c r="A350">
        <v>3</v>
      </c>
      <c r="B350" s="341" t="s">
        <v>7564</v>
      </c>
      <c r="C350" t="s">
        <v>8745</v>
      </c>
      <c r="D350">
        <v>12830481</v>
      </c>
      <c r="E350">
        <v>9</v>
      </c>
      <c r="F350" s="232" t="s">
        <v>3331</v>
      </c>
      <c r="G350" t="s">
        <v>3332</v>
      </c>
      <c r="I350" s="339">
        <v>59957</v>
      </c>
      <c r="L350" s="339">
        <v>53961</v>
      </c>
      <c r="N350" s="87">
        <v>41806</v>
      </c>
      <c r="O350" s="87">
        <v>41806</v>
      </c>
      <c r="P350" s="87">
        <v>41814</v>
      </c>
      <c r="R350" t="s">
        <v>10016</v>
      </c>
      <c r="S350">
        <v>596</v>
      </c>
      <c r="T350" t="s">
        <v>3334</v>
      </c>
      <c r="X350" s="87" t="str">
        <f t="shared" si="5"/>
        <v>SANTIAGO</v>
      </c>
    </row>
    <row r="351" spans="1:24">
      <c r="A351">
        <v>3</v>
      </c>
      <c r="B351" s="341" t="s">
        <v>7565</v>
      </c>
      <c r="C351" t="s">
        <v>8801</v>
      </c>
      <c r="D351">
        <v>14383468</v>
      </c>
      <c r="E351">
        <v>9</v>
      </c>
      <c r="F351" s="232" t="s">
        <v>3331</v>
      </c>
      <c r="G351" t="s">
        <v>3332</v>
      </c>
      <c r="I351" s="339">
        <v>59975</v>
      </c>
      <c r="L351" s="339">
        <v>53997</v>
      </c>
      <c r="N351" s="87">
        <v>41806</v>
      </c>
      <c r="O351" s="87">
        <v>41810</v>
      </c>
      <c r="P351" s="87">
        <v>41817</v>
      </c>
      <c r="R351" t="s">
        <v>10017</v>
      </c>
      <c r="S351">
        <v>252</v>
      </c>
      <c r="T351" t="s">
        <v>3363</v>
      </c>
      <c r="X351" s="87" t="str">
        <f t="shared" si="5"/>
        <v>PUENTE ALTO</v>
      </c>
    </row>
    <row r="352" spans="1:24">
      <c r="A352">
        <v>3</v>
      </c>
      <c r="B352" s="341" t="s">
        <v>7566</v>
      </c>
      <c r="C352" t="s">
        <v>8802</v>
      </c>
      <c r="D352">
        <v>10896643</v>
      </c>
      <c r="E352">
        <v>2</v>
      </c>
      <c r="F352" s="232" t="s">
        <v>3331</v>
      </c>
      <c r="G352" t="s">
        <v>3332</v>
      </c>
      <c r="I352" s="339">
        <v>76768</v>
      </c>
      <c r="L352" s="339">
        <f>K352*0.88</f>
        <v>0</v>
      </c>
      <c r="N352" s="87">
        <v>41806</v>
      </c>
      <c r="O352" s="87">
        <v>41807</v>
      </c>
      <c r="P352" s="87">
        <v>41815</v>
      </c>
      <c r="R352" t="s">
        <v>10018</v>
      </c>
      <c r="S352">
        <v>123</v>
      </c>
      <c r="T352" t="s">
        <v>3883</v>
      </c>
      <c r="X352" s="87" t="str">
        <f t="shared" si="5"/>
        <v>PEÑAFLOR</v>
      </c>
    </row>
    <row r="353" spans="1:24">
      <c r="A353">
        <v>3</v>
      </c>
      <c r="B353" s="341" t="s">
        <v>7567</v>
      </c>
      <c r="C353" t="s">
        <v>8803</v>
      </c>
      <c r="D353">
        <v>16928701</v>
      </c>
      <c r="E353">
        <v>5</v>
      </c>
      <c r="F353" s="232" t="s">
        <v>3331</v>
      </c>
      <c r="G353" t="s">
        <v>3332</v>
      </c>
      <c r="I353" s="339">
        <v>59981</v>
      </c>
      <c r="L353" s="339">
        <v>53983</v>
      </c>
      <c r="N353" s="87">
        <v>41807</v>
      </c>
      <c r="O353" s="87">
        <v>41815</v>
      </c>
      <c r="P353" s="87" t="e">
        <f>#REF!</f>
        <v>#REF!</v>
      </c>
      <c r="R353" t="s">
        <v>10019</v>
      </c>
      <c r="S353">
        <v>8184</v>
      </c>
      <c r="T353" t="s">
        <v>3365</v>
      </c>
      <c r="X353" s="87" t="str">
        <f t="shared" si="5"/>
        <v>LA FLORIDA</v>
      </c>
    </row>
    <row r="354" spans="1:24">
      <c r="A354">
        <v>3</v>
      </c>
      <c r="B354" s="341" t="s">
        <v>7568</v>
      </c>
      <c r="C354" t="s">
        <v>8804</v>
      </c>
      <c r="D354">
        <v>6599754</v>
      </c>
      <c r="E354">
        <v>1</v>
      </c>
      <c r="F354" s="232" t="s">
        <v>3331</v>
      </c>
      <c r="G354" t="s">
        <v>3332</v>
      </c>
      <c r="I354" s="339">
        <v>86373</v>
      </c>
      <c r="L354" s="339">
        <v>69098</v>
      </c>
      <c r="N354" s="87">
        <v>41807</v>
      </c>
      <c r="O354" s="87">
        <v>41803</v>
      </c>
      <c r="P354" s="87">
        <v>41813</v>
      </c>
      <c r="R354" t="s">
        <v>10020</v>
      </c>
      <c r="S354">
        <v>2700</v>
      </c>
      <c r="T354" t="s">
        <v>3377</v>
      </c>
      <c r="X354" s="87" t="str">
        <f t="shared" si="5"/>
        <v>NUÑOA</v>
      </c>
    </row>
    <row r="355" spans="1:24">
      <c r="A355">
        <v>3</v>
      </c>
      <c r="B355" s="341" t="s">
        <v>7569</v>
      </c>
      <c r="C355" t="s">
        <v>8805</v>
      </c>
      <c r="F355" s="232" t="s">
        <v>3331</v>
      </c>
      <c r="G355" t="s">
        <v>3332</v>
      </c>
      <c r="I355" s="339"/>
      <c r="L355" s="339"/>
      <c r="N355" s="87">
        <v>41807</v>
      </c>
      <c r="O355" s="53"/>
      <c r="P355" s="53"/>
      <c r="R355" t="s">
        <v>10021</v>
      </c>
      <c r="S355">
        <v>2533</v>
      </c>
      <c r="T355" t="s">
        <v>4671</v>
      </c>
      <c r="X355" s="87" t="str">
        <f t="shared" si="5"/>
        <v>COQUIMBO</v>
      </c>
    </row>
    <row r="356" spans="1:24">
      <c r="A356">
        <v>3</v>
      </c>
      <c r="B356" s="341" t="s">
        <v>7570</v>
      </c>
      <c r="C356" t="s">
        <v>8806</v>
      </c>
      <c r="D356">
        <v>16682668</v>
      </c>
      <c r="E356">
        <v>3</v>
      </c>
      <c r="F356" s="232" t="s">
        <v>3331</v>
      </c>
      <c r="G356" t="s">
        <v>3332</v>
      </c>
      <c r="I356" s="339">
        <v>59981</v>
      </c>
      <c r="L356" s="339">
        <v>53983</v>
      </c>
      <c r="N356" s="87">
        <v>41807</v>
      </c>
      <c r="O356" s="87">
        <v>41807</v>
      </c>
      <c r="P356" s="87">
        <v>41814</v>
      </c>
      <c r="R356" t="s">
        <v>10022</v>
      </c>
      <c r="S356">
        <v>399</v>
      </c>
      <c r="T356" t="s">
        <v>3533</v>
      </c>
      <c r="X356" s="87" t="str">
        <f t="shared" si="5"/>
        <v>EL BOSQUE</v>
      </c>
    </row>
    <row r="357" spans="1:24">
      <c r="A357">
        <v>3</v>
      </c>
      <c r="B357" s="341" t="s">
        <v>7571</v>
      </c>
      <c r="C357" t="s">
        <v>8807</v>
      </c>
      <c r="D357">
        <v>15295477</v>
      </c>
      <c r="E357">
        <v>8</v>
      </c>
      <c r="F357" s="232" t="s">
        <v>3331</v>
      </c>
      <c r="G357" t="s">
        <v>3332</v>
      </c>
      <c r="I357" s="339">
        <v>59981</v>
      </c>
      <c r="L357" s="339">
        <f>+K357*0.9</f>
        <v>0</v>
      </c>
      <c r="N357" s="87">
        <v>41807</v>
      </c>
      <c r="O357" s="87">
        <v>41803</v>
      </c>
      <c r="P357" s="87">
        <v>41814</v>
      </c>
      <c r="R357" t="s">
        <v>10023</v>
      </c>
      <c r="S357">
        <v>353</v>
      </c>
      <c r="T357" t="s">
        <v>10853</v>
      </c>
      <c r="X357" s="87" t="str">
        <f t="shared" si="5"/>
        <v>FRUTILLAR</v>
      </c>
    </row>
    <row r="358" spans="1:24">
      <c r="A358">
        <v>3</v>
      </c>
      <c r="B358" s="341" t="s">
        <v>7572</v>
      </c>
      <c r="C358" t="s">
        <v>8808</v>
      </c>
      <c r="D358">
        <v>9666148</v>
      </c>
      <c r="E358">
        <v>7</v>
      </c>
      <c r="F358" s="232" t="s">
        <v>3331</v>
      </c>
      <c r="G358" t="s">
        <v>3332</v>
      </c>
      <c r="I358" s="339">
        <v>59933</v>
      </c>
      <c r="L358" s="339">
        <v>53940</v>
      </c>
      <c r="N358" s="87">
        <v>41807</v>
      </c>
      <c r="O358" s="87">
        <v>41809</v>
      </c>
      <c r="P358" s="87">
        <v>41810</v>
      </c>
      <c r="R358" t="s">
        <v>10024</v>
      </c>
      <c r="S358">
        <v>1528</v>
      </c>
      <c r="T358" t="s">
        <v>3334</v>
      </c>
      <c r="X358" s="87" t="str">
        <f t="shared" si="5"/>
        <v>SANTIAGO</v>
      </c>
    </row>
    <row r="359" spans="1:24">
      <c r="A359">
        <v>3</v>
      </c>
      <c r="B359" s="341" t="s">
        <v>7573</v>
      </c>
      <c r="C359" t="s">
        <v>8809</v>
      </c>
      <c r="D359">
        <v>13052101</v>
      </c>
      <c r="E359">
        <v>0</v>
      </c>
      <c r="F359" s="232" t="s">
        <v>3331</v>
      </c>
      <c r="G359" t="s">
        <v>3332</v>
      </c>
      <c r="I359" s="339">
        <v>59987</v>
      </c>
      <c r="L359" s="339">
        <v>53988</v>
      </c>
      <c r="N359" s="87">
        <v>41807</v>
      </c>
      <c r="O359" s="87">
        <v>41808</v>
      </c>
      <c r="P359" s="87">
        <v>41815</v>
      </c>
      <c r="R359" t="s">
        <v>10025</v>
      </c>
      <c r="S359">
        <v>963</v>
      </c>
      <c r="T359" t="s">
        <v>3461</v>
      </c>
      <c r="X359" s="87" t="str">
        <f t="shared" si="5"/>
        <v>SAN MIGUEL</v>
      </c>
    </row>
    <row r="360" spans="1:24">
      <c r="A360">
        <v>3</v>
      </c>
      <c r="B360" s="341" t="s">
        <v>7574</v>
      </c>
      <c r="C360" t="s">
        <v>8810</v>
      </c>
      <c r="D360">
        <v>13901606</v>
      </c>
      <c r="E360">
        <v>8</v>
      </c>
      <c r="F360" s="232" t="s">
        <v>3331</v>
      </c>
      <c r="G360" t="s">
        <v>3332</v>
      </c>
      <c r="I360" s="339">
        <v>86330</v>
      </c>
      <c r="L360" s="339">
        <f>K360*0.88</f>
        <v>0</v>
      </c>
      <c r="N360" s="87">
        <v>41807</v>
      </c>
      <c r="O360" s="87">
        <v>41808</v>
      </c>
      <c r="P360" s="87">
        <v>41810</v>
      </c>
      <c r="R360" t="s">
        <v>10026</v>
      </c>
      <c r="S360">
        <v>70</v>
      </c>
      <c r="T360" t="s">
        <v>4472</v>
      </c>
      <c r="X360" s="87" t="str">
        <f t="shared" si="5"/>
        <v>PUERTO VARAS</v>
      </c>
    </row>
    <row r="361" spans="1:24">
      <c r="A361">
        <v>3</v>
      </c>
      <c r="B361" s="341" t="s">
        <v>7575</v>
      </c>
      <c r="C361" t="s">
        <v>8811</v>
      </c>
      <c r="D361">
        <v>18146530</v>
      </c>
      <c r="E361">
        <v>1</v>
      </c>
      <c r="F361" s="232" t="s">
        <v>3331</v>
      </c>
      <c r="G361" t="s">
        <v>3332</v>
      </c>
      <c r="I361" s="339">
        <v>59987</v>
      </c>
      <c r="L361" s="339">
        <v>53988</v>
      </c>
      <c r="N361" s="87">
        <v>41807</v>
      </c>
      <c r="O361" s="87">
        <v>41811</v>
      </c>
      <c r="P361" s="87" t="e">
        <f>#REF!</f>
        <v>#REF!</v>
      </c>
      <c r="R361" t="s">
        <v>10027</v>
      </c>
      <c r="S361">
        <v>1087</v>
      </c>
      <c r="T361" t="s">
        <v>3431</v>
      </c>
      <c r="X361" s="87" t="str">
        <f t="shared" si="5"/>
        <v>CONCEPCION</v>
      </c>
    </row>
    <row r="362" spans="1:24">
      <c r="A362">
        <v>3</v>
      </c>
      <c r="B362" s="341" t="s">
        <v>7576</v>
      </c>
      <c r="C362" t="s">
        <v>8812</v>
      </c>
      <c r="D362">
        <v>16006544</v>
      </c>
      <c r="E362">
        <v>3</v>
      </c>
      <c r="F362" s="232" t="s">
        <v>3331</v>
      </c>
      <c r="G362" t="s">
        <v>3332</v>
      </c>
      <c r="I362" s="339">
        <v>59987</v>
      </c>
      <c r="L362" s="339">
        <f>K362*0.9</f>
        <v>0</v>
      </c>
      <c r="N362" s="87">
        <v>41808</v>
      </c>
      <c r="O362" s="87">
        <v>41811</v>
      </c>
      <c r="P362" s="87">
        <v>41847</v>
      </c>
      <c r="R362" t="s">
        <v>10028</v>
      </c>
      <c r="S362">
        <v>1291</v>
      </c>
      <c r="T362" t="s">
        <v>3461</v>
      </c>
      <c r="X362" s="87" t="str">
        <f t="shared" si="5"/>
        <v>SAN MIGUEL</v>
      </c>
    </row>
    <row r="363" spans="1:24">
      <c r="A363">
        <v>3</v>
      </c>
      <c r="B363" s="341" t="s">
        <v>7577</v>
      </c>
      <c r="C363" t="s">
        <v>8813</v>
      </c>
      <c r="D363">
        <v>12175780</v>
      </c>
      <c r="E363" t="s">
        <v>3320</v>
      </c>
      <c r="F363" s="232" t="s">
        <v>3331</v>
      </c>
      <c r="G363" t="s">
        <v>3332</v>
      </c>
      <c r="I363" s="339">
        <v>59981</v>
      </c>
      <c r="L363" s="339">
        <v>53983</v>
      </c>
      <c r="N363" s="87">
        <v>41808</v>
      </c>
      <c r="O363" s="87">
        <v>41815</v>
      </c>
      <c r="P363" s="87">
        <v>41817</v>
      </c>
      <c r="R363" t="s">
        <v>10029</v>
      </c>
      <c r="S363">
        <v>402</v>
      </c>
      <c r="T363" t="s">
        <v>4671</v>
      </c>
      <c r="X363" s="87" t="str">
        <f t="shared" si="5"/>
        <v>COQUIMBO</v>
      </c>
    </row>
    <row r="364" spans="1:24">
      <c r="A364">
        <v>3</v>
      </c>
      <c r="B364" s="341" t="s">
        <v>7578</v>
      </c>
      <c r="C364" t="s">
        <v>8814</v>
      </c>
      <c r="D364">
        <v>15040636</v>
      </c>
      <c r="E364">
        <v>6</v>
      </c>
      <c r="F364" s="232" t="s">
        <v>3331</v>
      </c>
      <c r="G364" t="s">
        <v>3332</v>
      </c>
      <c r="I364" s="339">
        <v>60115</v>
      </c>
      <c r="L364" s="339">
        <v>54104</v>
      </c>
      <c r="N364" s="87">
        <v>41831</v>
      </c>
      <c r="O364" s="87">
        <v>41848</v>
      </c>
      <c r="P364" s="87">
        <v>41850</v>
      </c>
      <c r="R364" t="s">
        <v>10030</v>
      </c>
      <c r="S364">
        <v>520</v>
      </c>
      <c r="T364" t="s">
        <v>4523</v>
      </c>
      <c r="X364" s="87">
        <v>41850</v>
      </c>
    </row>
    <row r="365" spans="1:24">
      <c r="A365">
        <v>3</v>
      </c>
      <c r="B365" s="341" t="s">
        <v>7579</v>
      </c>
      <c r="C365" t="s">
        <v>8815</v>
      </c>
      <c r="D365">
        <v>16489896</v>
      </c>
      <c r="E365">
        <v>2</v>
      </c>
      <c r="F365" s="232" t="s">
        <v>3331</v>
      </c>
      <c r="G365" t="s">
        <v>3332</v>
      </c>
      <c r="I365" s="339">
        <v>59897</v>
      </c>
      <c r="L365" s="339">
        <f>K365*0.9</f>
        <v>0</v>
      </c>
      <c r="N365" s="87">
        <v>41808</v>
      </c>
      <c r="O365" s="87">
        <v>41810</v>
      </c>
      <c r="P365" s="87">
        <v>41814</v>
      </c>
      <c r="R365" t="s">
        <v>10031</v>
      </c>
      <c r="S365">
        <v>253</v>
      </c>
      <c r="T365" t="s">
        <v>5410</v>
      </c>
      <c r="X365" s="87" t="str">
        <f t="shared" ref="X365:X428" si="6">T365</f>
        <v xml:space="preserve">CONCEPCION </v>
      </c>
    </row>
    <row r="366" spans="1:24">
      <c r="A366">
        <v>3</v>
      </c>
      <c r="B366" s="341" t="s">
        <v>7580</v>
      </c>
      <c r="C366" t="s">
        <v>8816</v>
      </c>
      <c r="D366">
        <v>13583731</v>
      </c>
      <c r="E366">
        <v>8</v>
      </c>
      <c r="F366" s="232" t="s">
        <v>3331</v>
      </c>
      <c r="G366" t="s">
        <v>3332</v>
      </c>
      <c r="I366" s="339">
        <v>59945</v>
      </c>
      <c r="L366" s="339">
        <f>+K366*0.9</f>
        <v>0</v>
      </c>
      <c r="N366" s="87">
        <v>41808</v>
      </c>
      <c r="O366" s="87">
        <v>41805</v>
      </c>
      <c r="P366" s="87">
        <v>41809</v>
      </c>
      <c r="R366" t="s">
        <v>10032</v>
      </c>
      <c r="S366" t="s">
        <v>3674</v>
      </c>
      <c r="T366" t="s">
        <v>10854</v>
      </c>
      <c r="X366" s="87" t="str">
        <f t="shared" si="6"/>
        <v>HUALAIHUE</v>
      </c>
    </row>
    <row r="367" spans="1:24">
      <c r="A367">
        <v>3</v>
      </c>
      <c r="B367" s="341" t="s">
        <v>7581</v>
      </c>
      <c r="C367" t="s">
        <v>8817</v>
      </c>
      <c r="D367">
        <v>11898476</v>
      </c>
      <c r="E367">
        <v>5</v>
      </c>
      <c r="F367" s="232" t="s">
        <v>3331</v>
      </c>
      <c r="G367" t="s">
        <v>3332</v>
      </c>
      <c r="I367" s="339">
        <v>76791</v>
      </c>
      <c r="L367" s="339">
        <v>61433</v>
      </c>
      <c r="N367" s="87">
        <v>41808</v>
      </c>
      <c r="O367" s="87">
        <v>41809</v>
      </c>
      <c r="P367" s="87" t="e">
        <f>#REF!</f>
        <v>#REF!</v>
      </c>
      <c r="R367" t="s">
        <v>10033</v>
      </c>
      <c r="S367">
        <v>242</v>
      </c>
      <c r="T367" t="s">
        <v>10855</v>
      </c>
      <c r="X367" s="87" t="str">
        <f t="shared" si="6"/>
        <v>CHIGUALLANTE</v>
      </c>
    </row>
    <row r="368" spans="1:24">
      <c r="A368">
        <v>3</v>
      </c>
      <c r="B368" s="341" t="s">
        <v>7582</v>
      </c>
      <c r="C368" t="s">
        <v>8818</v>
      </c>
      <c r="D368">
        <v>10707959</v>
      </c>
      <c r="E368">
        <v>9</v>
      </c>
      <c r="F368" s="232" t="s">
        <v>3331</v>
      </c>
      <c r="G368" t="s">
        <v>3332</v>
      </c>
      <c r="I368" s="339">
        <v>59993</v>
      </c>
      <c r="L368" s="339">
        <v>59994</v>
      </c>
      <c r="N368" s="87">
        <v>41808</v>
      </c>
      <c r="O368" s="87">
        <v>41809</v>
      </c>
      <c r="P368" s="87">
        <v>41814</v>
      </c>
      <c r="R368" t="s">
        <v>10034</v>
      </c>
      <c r="S368">
        <v>326</v>
      </c>
      <c r="T368" t="s">
        <v>3363</v>
      </c>
      <c r="X368" s="87" t="str">
        <f t="shared" si="6"/>
        <v>PUENTE ALTO</v>
      </c>
    </row>
    <row r="369" spans="1:24">
      <c r="A369">
        <v>3</v>
      </c>
      <c r="B369" s="341" t="s">
        <v>7583</v>
      </c>
      <c r="C369" t="s">
        <v>8819</v>
      </c>
      <c r="D369">
        <v>97030000</v>
      </c>
      <c r="E369">
        <v>7</v>
      </c>
      <c r="F369" s="232" t="s">
        <v>3331</v>
      </c>
      <c r="G369" t="s">
        <v>3332</v>
      </c>
      <c r="I369" s="339">
        <v>59981</v>
      </c>
      <c r="L369" s="339">
        <v>59981</v>
      </c>
      <c r="N369" s="87">
        <v>41808</v>
      </c>
      <c r="O369" s="87">
        <v>41810</v>
      </c>
      <c r="P369" s="87">
        <v>41817</v>
      </c>
      <c r="R369" t="s">
        <v>10035</v>
      </c>
      <c r="S369">
        <v>5185</v>
      </c>
      <c r="T369" t="s">
        <v>4523</v>
      </c>
      <c r="X369" s="87" t="str">
        <f t="shared" si="6"/>
        <v xml:space="preserve">LA SERENA </v>
      </c>
    </row>
    <row r="370" spans="1:24">
      <c r="A370">
        <v>3</v>
      </c>
      <c r="B370" s="341" t="s">
        <v>7584</v>
      </c>
      <c r="C370" t="s">
        <v>8820</v>
      </c>
      <c r="D370">
        <v>13762579</v>
      </c>
      <c r="E370">
        <v>2</v>
      </c>
      <c r="F370" s="232" t="s">
        <v>3331</v>
      </c>
      <c r="G370" t="s">
        <v>3332</v>
      </c>
      <c r="I370" s="347">
        <v>59993</v>
      </c>
      <c r="L370" s="347">
        <v>53994</v>
      </c>
      <c r="N370" s="116">
        <v>41809</v>
      </c>
      <c r="O370" s="116">
        <v>41810</v>
      </c>
      <c r="P370" s="116">
        <v>41821</v>
      </c>
      <c r="R370" t="s">
        <v>10036</v>
      </c>
      <c r="S370">
        <v>2656</v>
      </c>
      <c r="T370" t="s">
        <v>3992</v>
      </c>
      <c r="X370" s="116" t="str">
        <f t="shared" si="6"/>
        <v>LA SERENA</v>
      </c>
    </row>
    <row r="371" spans="1:24">
      <c r="A371">
        <v>3</v>
      </c>
      <c r="B371" s="341" t="s">
        <v>7585</v>
      </c>
      <c r="C371" t="s">
        <v>8821</v>
      </c>
      <c r="F371" s="232" t="s">
        <v>3331</v>
      </c>
      <c r="G371" t="s">
        <v>3332</v>
      </c>
      <c r="I371" s="339"/>
      <c r="L371" s="339"/>
      <c r="N371" s="87">
        <v>41809</v>
      </c>
      <c r="O371" s="87"/>
      <c r="P371" s="53"/>
      <c r="R371" t="s">
        <v>10037</v>
      </c>
      <c r="S371">
        <v>1016</v>
      </c>
      <c r="T371" t="s">
        <v>3461</v>
      </c>
      <c r="X371" s="87" t="str">
        <f t="shared" si="6"/>
        <v>SAN MIGUEL</v>
      </c>
    </row>
    <row r="372" spans="1:24">
      <c r="A372">
        <v>3</v>
      </c>
      <c r="B372" s="341" t="s">
        <v>7586</v>
      </c>
      <c r="C372" t="s">
        <v>8822</v>
      </c>
      <c r="D372">
        <v>13955439</v>
      </c>
      <c r="E372">
        <v>6</v>
      </c>
      <c r="F372" s="232" t="s">
        <v>3331</v>
      </c>
      <c r="G372" t="s">
        <v>3332</v>
      </c>
      <c r="I372" s="339">
        <v>59993</v>
      </c>
      <c r="L372" s="339">
        <v>53994</v>
      </c>
      <c r="N372" s="87">
        <v>41809</v>
      </c>
      <c r="O372" s="87">
        <v>41809</v>
      </c>
      <c r="P372" s="87">
        <v>41814</v>
      </c>
      <c r="R372" t="s">
        <v>10038</v>
      </c>
      <c r="S372">
        <v>6120</v>
      </c>
      <c r="T372" t="s">
        <v>3431</v>
      </c>
      <c r="X372" s="87" t="str">
        <f t="shared" si="6"/>
        <v>CONCEPCION</v>
      </c>
    </row>
    <row r="373" spans="1:24">
      <c r="A373">
        <v>3</v>
      </c>
      <c r="B373" s="341" t="s">
        <v>7587</v>
      </c>
      <c r="C373" t="s">
        <v>8823</v>
      </c>
      <c r="D373">
        <v>7657786</v>
      </c>
      <c r="E373">
        <v>2</v>
      </c>
      <c r="F373" s="232" t="s">
        <v>3331</v>
      </c>
      <c r="G373" t="s">
        <v>3332</v>
      </c>
      <c r="I373" s="339">
        <v>59999</v>
      </c>
      <c r="L373" s="339">
        <v>53999</v>
      </c>
      <c r="N373" s="87">
        <v>41810</v>
      </c>
      <c r="O373" s="87">
        <v>41813</v>
      </c>
      <c r="P373" s="87">
        <v>41815</v>
      </c>
      <c r="R373" t="s">
        <v>10039</v>
      </c>
      <c r="S373">
        <v>8727</v>
      </c>
      <c r="T373" t="s">
        <v>3605</v>
      </c>
      <c r="X373" s="87" t="str">
        <f t="shared" si="6"/>
        <v>PUDAHUEL</v>
      </c>
    </row>
    <row r="374" spans="1:24">
      <c r="A374">
        <v>3</v>
      </c>
      <c r="B374" s="341" t="s">
        <v>7588</v>
      </c>
      <c r="C374" t="s">
        <v>8824</v>
      </c>
      <c r="D374">
        <v>97030000</v>
      </c>
      <c r="E374">
        <v>7</v>
      </c>
      <c r="F374" s="232" t="s">
        <v>3331</v>
      </c>
      <c r="G374" t="s">
        <v>3332</v>
      </c>
      <c r="I374" s="339">
        <v>59999</v>
      </c>
      <c r="L374" s="339">
        <v>59999</v>
      </c>
      <c r="N374" s="87">
        <v>41810</v>
      </c>
      <c r="O374" s="87">
        <v>41810</v>
      </c>
      <c r="P374" s="87">
        <v>41817</v>
      </c>
      <c r="R374" t="s">
        <v>10040</v>
      </c>
      <c r="S374">
        <v>2369</v>
      </c>
      <c r="T374" t="s">
        <v>4472</v>
      </c>
      <c r="X374" s="87" t="str">
        <f t="shared" si="6"/>
        <v>PUERTO VARAS</v>
      </c>
    </row>
    <row r="375" spans="1:24">
      <c r="A375">
        <v>3</v>
      </c>
      <c r="B375" s="341" t="s">
        <v>7589</v>
      </c>
      <c r="C375" t="s">
        <v>8825</v>
      </c>
      <c r="D375">
        <v>16147711</v>
      </c>
      <c r="E375">
        <v>7</v>
      </c>
      <c r="F375" s="232" t="s">
        <v>3331</v>
      </c>
      <c r="G375" t="s">
        <v>3332</v>
      </c>
      <c r="I375" s="339">
        <v>59999</v>
      </c>
      <c r="L375" s="339">
        <v>53999</v>
      </c>
      <c r="N375" s="87">
        <v>41810</v>
      </c>
      <c r="O375" s="87">
        <v>41814</v>
      </c>
      <c r="P375" s="87">
        <v>41815</v>
      </c>
      <c r="R375" t="s">
        <v>10041</v>
      </c>
      <c r="S375">
        <v>289</v>
      </c>
      <c r="T375" t="s">
        <v>3497</v>
      </c>
      <c r="X375" s="87" t="str">
        <f t="shared" si="6"/>
        <v>QUILICURA</v>
      </c>
    </row>
    <row r="376" spans="1:24">
      <c r="A376">
        <v>3</v>
      </c>
      <c r="B376" s="341" t="s">
        <v>7590</v>
      </c>
      <c r="C376" t="s">
        <v>8826</v>
      </c>
      <c r="D376">
        <v>6438123</v>
      </c>
      <c r="E376">
        <v>7</v>
      </c>
      <c r="F376" s="232" t="s">
        <v>3331</v>
      </c>
      <c r="G376" t="s">
        <v>3332</v>
      </c>
      <c r="I376" s="339">
        <v>86399</v>
      </c>
      <c r="L376" s="339">
        <v>69019</v>
      </c>
      <c r="N376" s="87">
        <v>41810</v>
      </c>
      <c r="O376" s="87">
        <v>41448</v>
      </c>
      <c r="P376" s="87" t="e">
        <f>#REF!</f>
        <v>#REF!</v>
      </c>
      <c r="R376" t="s">
        <v>10042</v>
      </c>
      <c r="S376">
        <v>251</v>
      </c>
      <c r="T376" t="s">
        <v>10856</v>
      </c>
      <c r="X376" s="87" t="str">
        <f t="shared" si="6"/>
        <v>CALBUCO</v>
      </c>
    </row>
    <row r="377" spans="1:24">
      <c r="A377">
        <v>3</v>
      </c>
      <c r="B377" s="341" t="s">
        <v>7591</v>
      </c>
      <c r="C377" t="s">
        <v>8827</v>
      </c>
      <c r="D377">
        <v>16600351</v>
      </c>
      <c r="E377">
        <v>2</v>
      </c>
      <c r="F377" s="232" t="s">
        <v>3331</v>
      </c>
      <c r="G377" t="s">
        <v>3332</v>
      </c>
      <c r="I377" s="339">
        <v>59993</v>
      </c>
      <c r="L377" s="339">
        <v>53994</v>
      </c>
      <c r="N377" s="87">
        <v>41810</v>
      </c>
      <c r="O377" s="87">
        <v>41814</v>
      </c>
      <c r="P377" s="87">
        <v>41817</v>
      </c>
      <c r="R377" t="s">
        <v>10043</v>
      </c>
      <c r="S377">
        <v>2687</v>
      </c>
      <c r="T377" t="s">
        <v>4684</v>
      </c>
      <c r="X377" s="87" t="str">
        <f t="shared" si="6"/>
        <v>HUALPEN</v>
      </c>
    </row>
    <row r="378" spans="1:24">
      <c r="A378">
        <v>3</v>
      </c>
      <c r="B378" s="341" t="s">
        <v>7592</v>
      </c>
      <c r="C378" t="s">
        <v>8828</v>
      </c>
      <c r="D378">
        <v>16284364</v>
      </c>
      <c r="E378">
        <v>8</v>
      </c>
      <c r="F378" s="232" t="s">
        <v>3331</v>
      </c>
      <c r="G378" t="s">
        <v>3332</v>
      </c>
      <c r="I378" s="339">
        <v>60023</v>
      </c>
      <c r="L378" s="339">
        <v>54021</v>
      </c>
      <c r="N378" s="87">
        <v>41814</v>
      </c>
      <c r="O378" s="87">
        <v>41814</v>
      </c>
      <c r="P378" s="87">
        <v>41817</v>
      </c>
      <c r="R378" t="s">
        <v>10044</v>
      </c>
      <c r="S378">
        <v>347</v>
      </c>
      <c r="T378" t="s">
        <v>4602</v>
      </c>
      <c r="X378" s="87" t="str">
        <f t="shared" si="6"/>
        <v>CHIGUAYANTE</v>
      </c>
    </row>
    <row r="379" spans="1:24">
      <c r="A379">
        <v>3</v>
      </c>
      <c r="B379" s="341" t="s">
        <v>7593</v>
      </c>
      <c r="C379" t="s">
        <v>8829</v>
      </c>
      <c r="D379">
        <v>9956201</v>
      </c>
      <c r="E379">
        <v>3</v>
      </c>
      <c r="F379" s="232" t="s">
        <v>3331</v>
      </c>
      <c r="G379" t="s">
        <v>3332</v>
      </c>
      <c r="I379" s="339">
        <v>59999</v>
      </c>
      <c r="L379" s="339">
        <f>K379*0.9</f>
        <v>0</v>
      </c>
      <c r="N379" s="87">
        <v>41814</v>
      </c>
      <c r="O379" s="87">
        <v>41813</v>
      </c>
      <c r="P379" s="87">
        <v>41817</v>
      </c>
      <c r="R379" t="s">
        <v>10045</v>
      </c>
      <c r="S379">
        <v>2032</v>
      </c>
      <c r="T379" t="s">
        <v>3883</v>
      </c>
      <c r="X379" s="87" t="str">
        <f t="shared" si="6"/>
        <v>PEÑAFLOR</v>
      </c>
    </row>
    <row r="380" spans="1:24">
      <c r="A380">
        <v>3</v>
      </c>
      <c r="B380" s="341" t="s">
        <v>7594</v>
      </c>
      <c r="C380" t="s">
        <v>8830</v>
      </c>
      <c r="D380">
        <v>9287196</v>
      </c>
      <c r="E380">
        <v>7</v>
      </c>
      <c r="F380" s="232" t="s">
        <v>3331</v>
      </c>
      <c r="G380" t="s">
        <v>3332</v>
      </c>
      <c r="I380" s="339">
        <v>60017</v>
      </c>
      <c r="L380" s="339">
        <f>K380*0.9</f>
        <v>0</v>
      </c>
      <c r="N380" s="87">
        <v>41814</v>
      </c>
      <c r="O380" s="87">
        <v>41820</v>
      </c>
      <c r="P380" s="87">
        <v>41821</v>
      </c>
      <c r="R380" t="s">
        <v>10046</v>
      </c>
      <c r="S380">
        <v>110</v>
      </c>
      <c r="T380" t="s">
        <v>5445</v>
      </c>
      <c r="X380" s="87" t="str">
        <f t="shared" si="6"/>
        <v>TILTIL</v>
      </c>
    </row>
    <row r="381" spans="1:24">
      <c r="A381">
        <v>3</v>
      </c>
      <c r="B381" s="341" t="s">
        <v>7595</v>
      </c>
      <c r="C381" t="s">
        <v>8831</v>
      </c>
      <c r="D381">
        <v>15902803</v>
      </c>
      <c r="E381">
        <v>8</v>
      </c>
      <c r="F381" s="232" t="s">
        <v>3331</v>
      </c>
      <c r="G381" t="s">
        <v>3332</v>
      </c>
      <c r="I381" s="339">
        <v>76830</v>
      </c>
      <c r="L381" s="339">
        <v>61464</v>
      </c>
      <c r="N381" s="87">
        <v>41814</v>
      </c>
      <c r="O381" s="87">
        <v>41815</v>
      </c>
      <c r="P381" s="87">
        <v>41822</v>
      </c>
      <c r="R381" t="s">
        <v>10047</v>
      </c>
      <c r="S381">
        <v>9035</v>
      </c>
      <c r="T381" t="s">
        <v>3365</v>
      </c>
      <c r="X381" s="87" t="str">
        <f t="shared" si="6"/>
        <v>LA FLORIDA</v>
      </c>
    </row>
    <row r="382" spans="1:24">
      <c r="A382">
        <v>3</v>
      </c>
      <c r="B382" s="341" t="s">
        <v>7596</v>
      </c>
      <c r="C382" t="s">
        <v>8832</v>
      </c>
      <c r="D382">
        <v>10391346</v>
      </c>
      <c r="E382">
        <v>2</v>
      </c>
      <c r="F382" s="232" t="s">
        <v>3331</v>
      </c>
      <c r="G382" t="s">
        <v>3332</v>
      </c>
      <c r="I382" s="339">
        <v>76830</v>
      </c>
      <c r="L382" s="339">
        <v>61464</v>
      </c>
      <c r="N382" s="87">
        <v>41814</v>
      </c>
      <c r="O382" s="87">
        <v>41820</v>
      </c>
      <c r="P382" s="87">
        <v>41821</v>
      </c>
      <c r="R382" t="s">
        <v>10048</v>
      </c>
      <c r="S382">
        <v>2167</v>
      </c>
      <c r="T382" t="s">
        <v>3390</v>
      </c>
      <c r="X382" s="87" t="str">
        <f t="shared" si="6"/>
        <v>PEÑALOLEN</v>
      </c>
    </row>
    <row r="383" spans="1:24">
      <c r="A383">
        <v>3</v>
      </c>
      <c r="B383" s="341" t="s">
        <v>7597</v>
      </c>
      <c r="C383" t="s">
        <v>8833</v>
      </c>
      <c r="D383">
        <v>9979815</v>
      </c>
      <c r="E383">
        <v>7</v>
      </c>
      <c r="F383" s="232" t="s">
        <v>3331</v>
      </c>
      <c r="G383" t="s">
        <v>3332</v>
      </c>
      <c r="I383" s="339">
        <v>60017</v>
      </c>
      <c r="L383" s="339">
        <f>K383*0.9</f>
        <v>0</v>
      </c>
      <c r="N383" s="87">
        <v>41814</v>
      </c>
      <c r="O383" s="87">
        <v>41816</v>
      </c>
      <c r="P383" s="87">
        <v>41817</v>
      </c>
      <c r="R383" t="s">
        <v>10049</v>
      </c>
      <c r="S383">
        <v>2933</v>
      </c>
      <c r="T383" t="s">
        <v>3377</v>
      </c>
      <c r="X383" s="87" t="str">
        <f t="shared" si="6"/>
        <v>NUÑOA</v>
      </c>
    </row>
    <row r="384" spans="1:24">
      <c r="A384">
        <v>3</v>
      </c>
      <c r="B384" s="341" t="s">
        <v>7598</v>
      </c>
      <c r="C384" t="s">
        <v>8834</v>
      </c>
      <c r="D384">
        <v>97030000</v>
      </c>
      <c r="E384">
        <v>7</v>
      </c>
      <c r="F384" s="232" t="s">
        <v>3331</v>
      </c>
      <c r="G384" t="s">
        <v>3332</v>
      </c>
      <c r="I384" s="339">
        <v>60023</v>
      </c>
      <c r="L384" s="339">
        <v>60023</v>
      </c>
      <c r="N384" s="87">
        <v>41814</v>
      </c>
      <c r="O384" s="87">
        <v>41814</v>
      </c>
      <c r="P384" s="87">
        <v>41817</v>
      </c>
      <c r="R384" t="s">
        <v>10050</v>
      </c>
      <c r="S384">
        <v>3087</v>
      </c>
      <c r="T384" t="s">
        <v>3576</v>
      </c>
      <c r="X384" s="87" t="str">
        <f t="shared" si="6"/>
        <v>MACUL</v>
      </c>
    </row>
    <row r="385" spans="1:24">
      <c r="A385">
        <v>3</v>
      </c>
      <c r="B385" s="341" t="s">
        <v>7546</v>
      </c>
      <c r="C385" t="s">
        <v>8835</v>
      </c>
      <c r="D385">
        <v>12883812</v>
      </c>
      <c r="E385">
        <v>0</v>
      </c>
      <c r="F385" s="232" t="s">
        <v>3331</v>
      </c>
      <c r="G385" t="s">
        <v>3332</v>
      </c>
      <c r="I385" s="339">
        <v>59951</v>
      </c>
      <c r="L385" s="339">
        <v>53956</v>
      </c>
      <c r="N385" s="87">
        <v>41813</v>
      </c>
      <c r="O385" s="87">
        <v>41813</v>
      </c>
      <c r="P385" s="87">
        <v>41721</v>
      </c>
      <c r="R385" t="s">
        <v>10051</v>
      </c>
      <c r="S385">
        <v>398</v>
      </c>
      <c r="T385" t="s">
        <v>3992</v>
      </c>
      <c r="X385" s="87" t="str">
        <f t="shared" si="6"/>
        <v>LA SERENA</v>
      </c>
    </row>
    <row r="386" spans="1:24">
      <c r="A386">
        <v>3</v>
      </c>
      <c r="B386" s="341" t="s">
        <v>7599</v>
      </c>
      <c r="C386" t="s">
        <v>8836</v>
      </c>
      <c r="D386">
        <v>8511183</v>
      </c>
      <c r="E386">
        <v>3</v>
      </c>
      <c r="F386" s="232" t="s">
        <v>3331</v>
      </c>
      <c r="G386" t="s">
        <v>3332</v>
      </c>
      <c r="I386" s="339">
        <v>60017</v>
      </c>
      <c r="L386" s="339">
        <v>54015</v>
      </c>
      <c r="N386" s="87">
        <v>41813</v>
      </c>
      <c r="O386" s="87">
        <v>41813</v>
      </c>
      <c r="P386" s="87">
        <v>41821</v>
      </c>
      <c r="R386" t="s">
        <v>10052</v>
      </c>
      <c r="S386">
        <v>4747</v>
      </c>
      <c r="T386" t="s">
        <v>3576</v>
      </c>
      <c r="X386" s="87" t="str">
        <f t="shared" si="6"/>
        <v>MACUL</v>
      </c>
    </row>
    <row r="387" spans="1:24">
      <c r="A387">
        <v>3</v>
      </c>
      <c r="B387" s="341" t="s">
        <v>7600</v>
      </c>
      <c r="C387" t="s">
        <v>8837</v>
      </c>
      <c r="D387">
        <v>97030000</v>
      </c>
      <c r="E387">
        <v>7</v>
      </c>
      <c r="F387" s="232" t="s">
        <v>3331</v>
      </c>
      <c r="G387" t="s">
        <v>3332</v>
      </c>
      <c r="I387" s="339">
        <v>60017</v>
      </c>
      <c r="L387" s="339">
        <f>K387*0.9</f>
        <v>0</v>
      </c>
      <c r="N387" s="87">
        <v>41813</v>
      </c>
      <c r="O387" s="87">
        <v>41815</v>
      </c>
      <c r="P387" s="87">
        <v>41817</v>
      </c>
      <c r="R387" t="s">
        <v>10053</v>
      </c>
      <c r="S387">
        <v>60</v>
      </c>
      <c r="T387" t="s">
        <v>3365</v>
      </c>
      <c r="X387" s="87" t="str">
        <f t="shared" si="6"/>
        <v>LA FLORIDA</v>
      </c>
    </row>
    <row r="388" spans="1:24">
      <c r="A388">
        <v>3</v>
      </c>
      <c r="B388" s="341" t="s">
        <v>7601</v>
      </c>
      <c r="C388" t="s">
        <v>8838</v>
      </c>
      <c r="D388">
        <v>16403194</v>
      </c>
      <c r="E388">
        <v>2</v>
      </c>
      <c r="F388" s="232" t="s">
        <v>3331</v>
      </c>
      <c r="G388" t="s">
        <v>3332</v>
      </c>
      <c r="I388" s="339">
        <v>60017</v>
      </c>
      <c r="L388" s="339">
        <f>K388*0.9</f>
        <v>0</v>
      </c>
      <c r="N388" s="87">
        <v>41813</v>
      </c>
      <c r="O388" s="87">
        <v>41815</v>
      </c>
      <c r="P388" s="87">
        <v>41822</v>
      </c>
      <c r="R388" t="s">
        <v>10054</v>
      </c>
      <c r="S388">
        <v>285</v>
      </c>
      <c r="T388" t="s">
        <v>10857</v>
      </c>
      <c r="X388" s="87" t="str">
        <f t="shared" si="6"/>
        <v>LIMACHE</v>
      </c>
    </row>
    <row r="389" spans="1:24">
      <c r="A389">
        <v>3</v>
      </c>
      <c r="B389" s="341" t="s">
        <v>7602</v>
      </c>
      <c r="C389" t="s">
        <v>8839</v>
      </c>
      <c r="D389">
        <v>16053179</v>
      </c>
      <c r="E389">
        <v>7</v>
      </c>
      <c r="F389" s="232" t="s">
        <v>3331</v>
      </c>
      <c r="G389" t="s">
        <v>3332</v>
      </c>
      <c r="I389" s="339">
        <v>60017</v>
      </c>
      <c r="L389" s="339">
        <v>54015</v>
      </c>
      <c r="N389" s="87">
        <v>41813</v>
      </c>
      <c r="O389" s="87">
        <v>41815</v>
      </c>
      <c r="P389" s="87">
        <v>41821</v>
      </c>
      <c r="R389" t="s">
        <v>10055</v>
      </c>
      <c r="S389">
        <v>403</v>
      </c>
      <c r="T389" t="s">
        <v>3992</v>
      </c>
      <c r="X389" s="87" t="str">
        <f t="shared" si="6"/>
        <v>LA SERENA</v>
      </c>
    </row>
    <row r="390" spans="1:24">
      <c r="A390">
        <v>3</v>
      </c>
      <c r="B390" s="341" t="s">
        <v>7603</v>
      </c>
      <c r="C390" t="s">
        <v>8840</v>
      </c>
      <c r="D390">
        <v>17485279</v>
      </c>
      <c r="E390">
        <v>0</v>
      </c>
      <c r="F390" s="232" t="s">
        <v>3331</v>
      </c>
      <c r="G390" t="s">
        <v>3332</v>
      </c>
      <c r="I390" s="339">
        <v>60017</v>
      </c>
      <c r="L390" s="339">
        <v>54015</v>
      </c>
      <c r="N390" s="87">
        <v>41813</v>
      </c>
      <c r="O390" s="87">
        <v>41815</v>
      </c>
      <c r="P390" s="87">
        <v>41817</v>
      </c>
      <c r="R390" t="s">
        <v>10056</v>
      </c>
      <c r="S390">
        <v>679</v>
      </c>
      <c r="T390" t="s">
        <v>3452</v>
      </c>
      <c r="X390" s="87" t="str">
        <f t="shared" si="6"/>
        <v>LA REINA</v>
      </c>
    </row>
    <row r="391" spans="1:24">
      <c r="A391">
        <v>3</v>
      </c>
      <c r="B391" s="341" t="s">
        <v>7604</v>
      </c>
      <c r="C391" t="s">
        <v>8841</v>
      </c>
      <c r="D391">
        <v>9814635</v>
      </c>
      <c r="E391">
        <v>0</v>
      </c>
      <c r="F391" s="232" t="s">
        <v>3331</v>
      </c>
      <c r="G391" t="s">
        <v>3332</v>
      </c>
      <c r="I391" s="339">
        <v>60017</v>
      </c>
      <c r="L391" s="339">
        <v>54015</v>
      </c>
      <c r="N391" s="87">
        <v>41813</v>
      </c>
      <c r="O391" s="87">
        <v>41815</v>
      </c>
      <c r="P391" s="87">
        <v>41822</v>
      </c>
      <c r="R391" t="s">
        <v>10057</v>
      </c>
      <c r="S391">
        <v>1286</v>
      </c>
      <c r="T391" t="s">
        <v>10857</v>
      </c>
      <c r="X391" s="87" t="str">
        <f t="shared" si="6"/>
        <v>LIMACHE</v>
      </c>
    </row>
    <row r="392" spans="1:24">
      <c r="A392">
        <v>3</v>
      </c>
      <c r="B392" s="341" t="s">
        <v>7605</v>
      </c>
      <c r="C392" t="s">
        <v>8842</v>
      </c>
      <c r="D392">
        <v>11867791</v>
      </c>
      <c r="E392">
        <v>9</v>
      </c>
      <c r="F392" s="232" t="s">
        <v>3331</v>
      </c>
      <c r="G392" t="s">
        <v>3332</v>
      </c>
      <c r="I392" s="351">
        <v>76837</v>
      </c>
      <c r="L392" s="351">
        <v>61470</v>
      </c>
      <c r="N392" s="119">
        <v>41813</v>
      </c>
      <c r="O392" s="119">
        <v>41815</v>
      </c>
      <c r="P392" s="119">
        <v>41847</v>
      </c>
      <c r="R392" t="s">
        <v>10058</v>
      </c>
      <c r="S392">
        <v>1040</v>
      </c>
      <c r="T392" t="s">
        <v>5045</v>
      </c>
      <c r="X392" s="119" t="str">
        <f t="shared" si="6"/>
        <v>TEMUCO</v>
      </c>
    </row>
    <row r="393" spans="1:24">
      <c r="A393">
        <v>3</v>
      </c>
      <c r="B393" s="341" t="s">
        <v>7606</v>
      </c>
      <c r="C393" t="s">
        <v>8843</v>
      </c>
      <c r="D393">
        <v>11534206</v>
      </c>
      <c r="E393">
        <v>1</v>
      </c>
      <c r="F393" s="232" t="s">
        <v>3331</v>
      </c>
      <c r="G393" t="s">
        <v>3332</v>
      </c>
      <c r="I393" s="339">
        <v>60029</v>
      </c>
      <c r="L393" s="339">
        <v>54026</v>
      </c>
      <c r="N393" s="87">
        <v>41813</v>
      </c>
      <c r="O393" s="87">
        <v>41815</v>
      </c>
      <c r="P393" s="87">
        <v>41817</v>
      </c>
      <c r="R393" t="s">
        <v>10059</v>
      </c>
      <c r="S393">
        <v>1274</v>
      </c>
      <c r="T393" t="s">
        <v>3431</v>
      </c>
      <c r="X393" s="87" t="str">
        <f t="shared" si="6"/>
        <v>CONCEPCION</v>
      </c>
    </row>
    <row r="394" spans="1:24">
      <c r="A394">
        <v>3</v>
      </c>
      <c r="B394" s="341" t="s">
        <v>7607</v>
      </c>
      <c r="C394" t="s">
        <v>8844</v>
      </c>
      <c r="D394">
        <v>15047028</v>
      </c>
      <c r="E394">
        <v>5</v>
      </c>
      <c r="F394" s="232" t="s">
        <v>3331</v>
      </c>
      <c r="G394" t="s">
        <v>3332</v>
      </c>
      <c r="I394" s="339">
        <v>60029</v>
      </c>
      <c r="L394" s="339">
        <v>54026</v>
      </c>
      <c r="N394" s="87">
        <v>41815</v>
      </c>
      <c r="O394" s="87">
        <v>41815</v>
      </c>
      <c r="P394" s="87">
        <v>41821</v>
      </c>
      <c r="R394" t="s">
        <v>10060</v>
      </c>
      <c r="S394">
        <v>3468</v>
      </c>
      <c r="T394" t="s">
        <v>4671</v>
      </c>
      <c r="X394" s="87" t="str">
        <f t="shared" si="6"/>
        <v>COQUIMBO</v>
      </c>
    </row>
    <row r="395" spans="1:24">
      <c r="A395">
        <v>3</v>
      </c>
      <c r="B395" s="341" t="s">
        <v>7608</v>
      </c>
      <c r="C395" t="s">
        <v>8845</v>
      </c>
      <c r="D395">
        <v>97030000</v>
      </c>
      <c r="E395">
        <v>7</v>
      </c>
      <c r="F395" s="232" t="s">
        <v>3331</v>
      </c>
      <c r="G395" t="s">
        <v>3332</v>
      </c>
      <c r="I395" s="339">
        <v>86442</v>
      </c>
      <c r="L395" s="339">
        <v>86442</v>
      </c>
      <c r="N395" s="87">
        <v>41815</v>
      </c>
      <c r="O395" s="87">
        <v>41815</v>
      </c>
      <c r="P395" s="87">
        <v>41822</v>
      </c>
      <c r="R395" t="s">
        <v>10061</v>
      </c>
      <c r="S395">
        <v>9452</v>
      </c>
      <c r="T395" t="s">
        <v>3365</v>
      </c>
      <c r="X395" s="87" t="str">
        <f t="shared" si="6"/>
        <v>LA FLORIDA</v>
      </c>
    </row>
    <row r="396" spans="1:24">
      <c r="A396">
        <v>3</v>
      </c>
      <c r="B396" s="341" t="s">
        <v>7609</v>
      </c>
      <c r="C396" t="s">
        <v>8846</v>
      </c>
      <c r="D396">
        <v>10602633</v>
      </c>
      <c r="E396">
        <v>5</v>
      </c>
      <c r="F396" s="232" t="s">
        <v>3331</v>
      </c>
      <c r="G396" t="s">
        <v>3332</v>
      </c>
      <c r="I396" s="347">
        <v>58979</v>
      </c>
      <c r="L396" s="347">
        <v>53081</v>
      </c>
      <c r="N396" s="116">
        <v>41815</v>
      </c>
      <c r="O396" s="116">
        <v>41815</v>
      </c>
      <c r="P396" s="116">
        <v>41815</v>
      </c>
      <c r="R396" t="s">
        <v>9863</v>
      </c>
      <c r="S396">
        <v>326</v>
      </c>
      <c r="T396" t="s">
        <v>3400</v>
      </c>
      <c r="X396" s="116" t="str">
        <f t="shared" si="6"/>
        <v>MAIPU</v>
      </c>
    </row>
    <row r="397" spans="1:24">
      <c r="A397">
        <v>3</v>
      </c>
      <c r="B397" s="341" t="s">
        <v>7610</v>
      </c>
      <c r="C397" t="s">
        <v>8847</v>
      </c>
      <c r="F397" s="232" t="s">
        <v>3331</v>
      </c>
      <c r="G397" t="s">
        <v>3332</v>
      </c>
      <c r="I397" s="339"/>
      <c r="L397" s="339"/>
      <c r="N397" s="87">
        <v>41815</v>
      </c>
      <c r="O397" s="87"/>
      <c r="P397" s="53"/>
      <c r="R397" t="s">
        <v>10062</v>
      </c>
      <c r="S397">
        <v>39</v>
      </c>
      <c r="T397" t="s">
        <v>10858</v>
      </c>
      <c r="X397" s="87" t="str">
        <f t="shared" si="6"/>
        <v>VILLARICA</v>
      </c>
    </row>
    <row r="398" spans="1:24">
      <c r="A398">
        <v>3</v>
      </c>
      <c r="B398" s="341" t="s">
        <v>7611</v>
      </c>
      <c r="C398" t="s">
        <v>8848</v>
      </c>
      <c r="D398">
        <v>11847454</v>
      </c>
      <c r="E398">
        <v>6</v>
      </c>
      <c r="F398" s="232" t="s">
        <v>3331</v>
      </c>
      <c r="G398" t="s">
        <v>3332</v>
      </c>
      <c r="I398" s="339">
        <v>60026</v>
      </c>
      <c r="L398" s="339">
        <v>54026</v>
      </c>
      <c r="N398" s="87">
        <v>41815</v>
      </c>
      <c r="O398" s="87">
        <v>41817</v>
      </c>
      <c r="P398" s="87">
        <v>41818</v>
      </c>
      <c r="R398" t="s">
        <v>10063</v>
      </c>
      <c r="S398">
        <v>3276</v>
      </c>
      <c r="T398" t="s">
        <v>4671</v>
      </c>
      <c r="X398" s="87" t="str">
        <f t="shared" si="6"/>
        <v>COQUIMBO</v>
      </c>
    </row>
    <row r="399" spans="1:24">
      <c r="A399">
        <v>3</v>
      </c>
      <c r="B399" s="341" t="s">
        <v>7612</v>
      </c>
      <c r="C399" t="s">
        <v>8849</v>
      </c>
      <c r="D399">
        <v>12106239</v>
      </c>
      <c r="E399">
        <v>9</v>
      </c>
      <c r="F399" s="232" t="s">
        <v>3331</v>
      </c>
      <c r="G399" t="s">
        <v>3332</v>
      </c>
      <c r="I399" s="339">
        <v>60029</v>
      </c>
      <c r="L399" s="339">
        <v>54026</v>
      </c>
      <c r="N399" s="87">
        <v>41815</v>
      </c>
      <c r="O399" s="87">
        <v>41815</v>
      </c>
      <c r="P399" s="87">
        <v>41822</v>
      </c>
      <c r="R399" t="s">
        <v>10064</v>
      </c>
      <c r="S399">
        <v>1640</v>
      </c>
      <c r="T399" t="s">
        <v>3365</v>
      </c>
      <c r="X399" s="87" t="str">
        <f t="shared" si="6"/>
        <v>LA FLORIDA</v>
      </c>
    </row>
    <row r="400" spans="1:24">
      <c r="A400">
        <v>3</v>
      </c>
      <c r="B400" s="341" t="s">
        <v>7613</v>
      </c>
      <c r="C400" t="s">
        <v>8850</v>
      </c>
      <c r="D400">
        <v>11677742</v>
      </c>
      <c r="E400">
        <v>8</v>
      </c>
      <c r="F400" s="232" t="s">
        <v>3331</v>
      </c>
      <c r="G400" t="s">
        <v>3332</v>
      </c>
      <c r="I400" s="339">
        <v>86442</v>
      </c>
      <c r="L400" s="339">
        <v>86442</v>
      </c>
      <c r="N400" s="87">
        <v>41815</v>
      </c>
      <c r="O400" s="87">
        <v>41815</v>
      </c>
      <c r="P400" s="87" t="e">
        <f>#REF!</f>
        <v>#REF!</v>
      </c>
      <c r="R400" t="s">
        <v>10065</v>
      </c>
      <c r="S400">
        <v>28</v>
      </c>
      <c r="T400" t="s">
        <v>3431</v>
      </c>
      <c r="X400" s="87" t="str">
        <f t="shared" si="6"/>
        <v>CONCEPCION</v>
      </c>
    </row>
    <row r="401" spans="1:24">
      <c r="A401">
        <v>3</v>
      </c>
      <c r="B401" s="341" t="s">
        <v>7614</v>
      </c>
      <c r="C401" t="s">
        <v>8851</v>
      </c>
      <c r="D401">
        <v>13907825</v>
      </c>
      <c r="E401" t="s">
        <v>3319</v>
      </c>
      <c r="F401" s="232" t="s">
        <v>3331</v>
      </c>
      <c r="G401" t="s">
        <v>3332</v>
      </c>
      <c r="I401" s="339">
        <v>60026</v>
      </c>
      <c r="L401" s="339">
        <v>54026</v>
      </c>
      <c r="N401" s="87">
        <v>41815</v>
      </c>
      <c r="O401" s="87">
        <v>41815</v>
      </c>
      <c r="P401" s="87" t="e">
        <f>#REF!</f>
        <v>#REF!</v>
      </c>
      <c r="R401" t="s">
        <v>10066</v>
      </c>
      <c r="S401">
        <v>345</v>
      </c>
      <c r="T401" t="s">
        <v>10855</v>
      </c>
      <c r="X401" s="87" t="str">
        <f t="shared" si="6"/>
        <v>CHIGUALLANTE</v>
      </c>
    </row>
    <row r="402" spans="1:24">
      <c r="A402">
        <v>3</v>
      </c>
      <c r="B402" s="341" t="s">
        <v>7615</v>
      </c>
      <c r="C402" t="s">
        <v>8852</v>
      </c>
      <c r="D402">
        <v>12699109</v>
      </c>
      <c r="E402">
        <v>6</v>
      </c>
      <c r="F402" s="232" t="s">
        <v>3331</v>
      </c>
      <c r="G402" t="s">
        <v>3332</v>
      </c>
      <c r="I402" s="339">
        <v>72035</v>
      </c>
      <c r="L402" s="339">
        <v>57628</v>
      </c>
      <c r="N402" s="87">
        <v>41815</v>
      </c>
      <c r="O402" s="87">
        <v>41815</v>
      </c>
      <c r="P402" s="87">
        <v>41822</v>
      </c>
      <c r="R402" t="s">
        <v>10067</v>
      </c>
      <c r="S402">
        <v>6251</v>
      </c>
      <c r="T402" t="s">
        <v>3437</v>
      </c>
      <c r="X402" s="87" t="str">
        <f t="shared" si="6"/>
        <v>SAN PEDRO DE LA PAZ</v>
      </c>
    </row>
    <row r="403" spans="1:24">
      <c r="A403">
        <v>3</v>
      </c>
      <c r="B403" s="341" t="s">
        <v>7616</v>
      </c>
      <c r="C403" t="s">
        <v>8853</v>
      </c>
      <c r="D403">
        <v>14143085</v>
      </c>
      <c r="E403">
        <v>8</v>
      </c>
      <c r="F403" s="232" t="s">
        <v>3331</v>
      </c>
      <c r="G403" t="s">
        <v>3332</v>
      </c>
      <c r="I403" s="339">
        <v>60029</v>
      </c>
      <c r="L403" s="339">
        <v>42020</v>
      </c>
      <c r="N403" s="87">
        <v>41815</v>
      </c>
      <c r="O403" s="87">
        <v>41815</v>
      </c>
      <c r="P403" s="87">
        <v>41820</v>
      </c>
      <c r="R403" t="s">
        <v>10068</v>
      </c>
      <c r="S403">
        <v>976</v>
      </c>
      <c r="T403" t="s">
        <v>3461</v>
      </c>
      <c r="X403" s="87" t="str">
        <f t="shared" si="6"/>
        <v>SAN MIGUEL</v>
      </c>
    </row>
    <row r="404" spans="1:24">
      <c r="A404">
        <v>3</v>
      </c>
      <c r="B404" s="341" t="s">
        <v>7617</v>
      </c>
      <c r="C404" t="s">
        <v>8854</v>
      </c>
      <c r="D404">
        <v>12901893</v>
      </c>
      <c r="E404">
        <v>3</v>
      </c>
      <c r="F404" s="232" t="s">
        <v>3331</v>
      </c>
      <c r="G404" t="s">
        <v>3332</v>
      </c>
      <c r="I404" s="339">
        <v>60035</v>
      </c>
      <c r="L404" s="339">
        <f t="shared" ref="L404:L409" si="7">K404*0.9</f>
        <v>0</v>
      </c>
      <c r="N404" s="87">
        <v>41816</v>
      </c>
      <c r="O404" s="87">
        <v>41816</v>
      </c>
      <c r="P404" s="87">
        <v>41817</v>
      </c>
      <c r="R404" t="s">
        <v>10069</v>
      </c>
      <c r="S404">
        <v>1645</v>
      </c>
      <c r="T404" t="s">
        <v>3484</v>
      </c>
      <c r="X404" s="87" t="str">
        <f t="shared" si="6"/>
        <v>PROVIDENCIA</v>
      </c>
    </row>
    <row r="405" spans="1:24">
      <c r="A405">
        <v>3</v>
      </c>
      <c r="B405" s="341" t="s">
        <v>7618</v>
      </c>
      <c r="C405" t="s">
        <v>8855</v>
      </c>
      <c r="D405">
        <v>12664436</v>
      </c>
      <c r="E405">
        <v>1</v>
      </c>
      <c r="F405" s="232" t="s">
        <v>3331</v>
      </c>
      <c r="G405" t="s">
        <v>3332</v>
      </c>
      <c r="I405" s="339">
        <v>60035</v>
      </c>
      <c r="L405" s="339">
        <f t="shared" si="7"/>
        <v>0</v>
      </c>
      <c r="N405" s="87">
        <v>41816</v>
      </c>
      <c r="O405" s="87">
        <v>41817</v>
      </c>
      <c r="P405" s="87">
        <v>41822</v>
      </c>
      <c r="R405" t="s">
        <v>10070</v>
      </c>
      <c r="S405">
        <v>161</v>
      </c>
      <c r="T405" t="s">
        <v>3400</v>
      </c>
      <c r="X405" s="87" t="str">
        <f t="shared" si="6"/>
        <v>MAIPU</v>
      </c>
    </row>
    <row r="406" spans="1:24">
      <c r="A406">
        <v>3</v>
      </c>
      <c r="B406" s="341" t="s">
        <v>7619</v>
      </c>
      <c r="C406" t="s">
        <v>8856</v>
      </c>
      <c r="D406">
        <v>14341234</v>
      </c>
      <c r="E406">
        <v>2</v>
      </c>
      <c r="F406" s="232" t="s">
        <v>3331</v>
      </c>
      <c r="G406" t="s">
        <v>3332</v>
      </c>
      <c r="I406" s="339">
        <v>60035</v>
      </c>
      <c r="L406" s="339">
        <f t="shared" si="7"/>
        <v>0</v>
      </c>
      <c r="N406" s="87">
        <v>41816</v>
      </c>
      <c r="O406" s="87">
        <v>41817</v>
      </c>
      <c r="P406" s="87">
        <v>41822</v>
      </c>
      <c r="R406" t="s">
        <v>10071</v>
      </c>
      <c r="S406">
        <v>1573</v>
      </c>
      <c r="T406" t="s">
        <v>3400</v>
      </c>
      <c r="X406" s="87" t="str">
        <f t="shared" si="6"/>
        <v>MAIPU</v>
      </c>
    </row>
    <row r="407" spans="1:24">
      <c r="A407">
        <v>3</v>
      </c>
      <c r="B407" s="341" t="s">
        <v>7620</v>
      </c>
      <c r="C407" t="s">
        <v>8857</v>
      </c>
      <c r="D407">
        <v>15469476</v>
      </c>
      <c r="E407">
        <v>5</v>
      </c>
      <c r="F407" s="232" t="s">
        <v>3331</v>
      </c>
      <c r="G407" t="s">
        <v>3332</v>
      </c>
      <c r="I407" s="339">
        <v>60035</v>
      </c>
      <c r="L407" s="339">
        <f t="shared" si="7"/>
        <v>0</v>
      </c>
      <c r="N407" s="87">
        <v>41816</v>
      </c>
      <c r="O407" s="87">
        <v>41817</v>
      </c>
      <c r="P407" s="87">
        <v>41822</v>
      </c>
      <c r="R407" t="s">
        <v>10072</v>
      </c>
      <c r="S407">
        <v>7478</v>
      </c>
      <c r="T407" t="s">
        <v>3390</v>
      </c>
      <c r="X407" s="87" t="str">
        <f t="shared" si="6"/>
        <v>PEÑALOLEN</v>
      </c>
    </row>
    <row r="408" spans="1:24">
      <c r="A408">
        <v>3</v>
      </c>
      <c r="B408" s="341" t="s">
        <v>7621</v>
      </c>
      <c r="C408" t="s">
        <v>8858</v>
      </c>
      <c r="D408">
        <v>8969024</v>
      </c>
      <c r="E408">
        <v>2</v>
      </c>
      <c r="F408" s="232" t="s">
        <v>3331</v>
      </c>
      <c r="G408" t="s">
        <v>3332</v>
      </c>
      <c r="I408" s="339">
        <v>60035</v>
      </c>
      <c r="L408" s="339">
        <f t="shared" si="7"/>
        <v>0</v>
      </c>
      <c r="N408" s="87">
        <v>41816</v>
      </c>
      <c r="O408" s="87">
        <v>41817</v>
      </c>
      <c r="P408" s="87">
        <v>41821</v>
      </c>
      <c r="R408" t="s">
        <v>10073</v>
      </c>
      <c r="S408">
        <v>209</v>
      </c>
      <c r="T408" t="s">
        <v>3334</v>
      </c>
      <c r="X408" s="87" t="str">
        <f t="shared" si="6"/>
        <v>SANTIAGO</v>
      </c>
    </row>
    <row r="409" spans="1:24">
      <c r="A409">
        <v>3</v>
      </c>
      <c r="B409" s="341" t="s">
        <v>7622</v>
      </c>
      <c r="C409" t="s">
        <v>8859</v>
      </c>
      <c r="D409">
        <v>15686503</v>
      </c>
      <c r="E409">
        <v>6</v>
      </c>
      <c r="F409" s="232" t="s">
        <v>3331</v>
      </c>
      <c r="G409" t="s">
        <v>3332</v>
      </c>
      <c r="I409" s="339">
        <v>60035</v>
      </c>
      <c r="L409" s="339">
        <f t="shared" si="7"/>
        <v>0</v>
      </c>
      <c r="N409" s="87">
        <v>41816</v>
      </c>
      <c r="O409" s="87">
        <v>41823</v>
      </c>
      <c r="P409" s="87">
        <v>41823</v>
      </c>
      <c r="R409" t="s">
        <v>10074</v>
      </c>
      <c r="S409">
        <v>694</v>
      </c>
      <c r="T409" t="s">
        <v>3400</v>
      </c>
      <c r="X409" s="87" t="str">
        <f t="shared" si="6"/>
        <v>MAIPU</v>
      </c>
    </row>
    <row r="410" spans="1:24">
      <c r="A410">
        <v>3</v>
      </c>
      <c r="B410" s="341" t="s">
        <v>7623</v>
      </c>
      <c r="C410" t="s">
        <v>8860</v>
      </c>
      <c r="D410">
        <v>12797774</v>
      </c>
      <c r="E410">
        <v>7</v>
      </c>
      <c r="F410" s="232" t="s">
        <v>3331</v>
      </c>
      <c r="G410" t="s">
        <v>3332</v>
      </c>
      <c r="I410" s="339">
        <v>60035</v>
      </c>
      <c r="L410" s="339">
        <f>L409</f>
        <v>0</v>
      </c>
      <c r="N410" s="87">
        <v>41816</v>
      </c>
      <c r="O410" s="87">
        <v>41827</v>
      </c>
      <c r="P410" s="87">
        <v>41828</v>
      </c>
      <c r="R410" t="s">
        <v>10075</v>
      </c>
      <c r="S410">
        <v>1171</v>
      </c>
      <c r="T410" t="s">
        <v>3461</v>
      </c>
      <c r="X410" s="87" t="str">
        <f t="shared" si="6"/>
        <v>SAN MIGUEL</v>
      </c>
    </row>
    <row r="411" spans="1:24">
      <c r="A411">
        <v>3</v>
      </c>
      <c r="B411" s="341" t="s">
        <v>7624</v>
      </c>
      <c r="C411" t="s">
        <v>8861</v>
      </c>
      <c r="D411">
        <v>10771811</v>
      </c>
      <c r="E411">
        <v>7</v>
      </c>
      <c r="F411" s="232" t="s">
        <v>3331</v>
      </c>
      <c r="G411" t="s">
        <v>3332</v>
      </c>
      <c r="I411" s="339">
        <v>60035</v>
      </c>
      <c r="L411" s="339">
        <f>L410</f>
        <v>0</v>
      </c>
      <c r="N411" s="87">
        <v>41816</v>
      </c>
      <c r="O411" s="87">
        <v>41827</v>
      </c>
      <c r="P411" s="87">
        <v>41828</v>
      </c>
      <c r="R411" t="s">
        <v>10076</v>
      </c>
      <c r="S411">
        <v>1929</v>
      </c>
      <c r="T411" t="s">
        <v>3363</v>
      </c>
      <c r="X411" s="87" t="str">
        <f t="shared" si="6"/>
        <v>PUENTE ALTO</v>
      </c>
    </row>
    <row r="412" spans="1:24">
      <c r="A412">
        <v>3</v>
      </c>
      <c r="B412" s="341" t="s">
        <v>7625</v>
      </c>
      <c r="C412" t="s">
        <v>8862</v>
      </c>
      <c r="D412">
        <v>21291708</v>
      </c>
      <c r="E412">
        <v>7</v>
      </c>
      <c r="F412" s="232" t="s">
        <v>3331</v>
      </c>
      <c r="G412" t="s">
        <v>3332</v>
      </c>
      <c r="I412" s="339">
        <v>60035</v>
      </c>
      <c r="L412" s="339">
        <f>L411</f>
        <v>0</v>
      </c>
      <c r="N412" s="87">
        <v>41816</v>
      </c>
      <c r="O412" s="87">
        <v>41826</v>
      </c>
      <c r="P412" s="87">
        <v>41829</v>
      </c>
      <c r="R412" t="s">
        <v>10077</v>
      </c>
      <c r="S412">
        <v>169</v>
      </c>
      <c r="T412" t="s">
        <v>3497</v>
      </c>
      <c r="X412" s="87" t="str">
        <f t="shared" si="6"/>
        <v>QUILICURA</v>
      </c>
    </row>
    <row r="413" spans="1:24">
      <c r="A413">
        <v>3</v>
      </c>
      <c r="B413" s="341" t="s">
        <v>7626</v>
      </c>
      <c r="C413" t="s">
        <v>8863</v>
      </c>
      <c r="D413">
        <v>8542560</v>
      </c>
      <c r="E413">
        <v>9</v>
      </c>
      <c r="F413" s="232" t="s">
        <v>3331</v>
      </c>
      <c r="G413" t="s">
        <v>3332</v>
      </c>
      <c r="I413" s="339">
        <v>60035</v>
      </c>
      <c r="L413" s="339">
        <f>K413*0.9</f>
        <v>0</v>
      </c>
      <c r="N413" s="87">
        <v>41816</v>
      </c>
      <c r="O413" s="87">
        <v>41824</v>
      </c>
      <c r="P413" s="87">
        <v>41828</v>
      </c>
      <c r="R413" t="s">
        <v>10078</v>
      </c>
      <c r="S413">
        <v>1877</v>
      </c>
      <c r="T413" t="s">
        <v>3365</v>
      </c>
      <c r="X413" s="87" t="str">
        <f t="shared" si="6"/>
        <v>LA FLORIDA</v>
      </c>
    </row>
    <row r="414" spans="1:24">
      <c r="A414">
        <v>3</v>
      </c>
      <c r="B414" s="341" t="s">
        <v>7627</v>
      </c>
      <c r="C414" t="s">
        <v>8864</v>
      </c>
      <c r="D414">
        <v>12796126</v>
      </c>
      <c r="E414">
        <v>3</v>
      </c>
      <c r="F414" s="232" t="s">
        <v>3331</v>
      </c>
      <c r="G414" t="s">
        <v>3332</v>
      </c>
      <c r="I414" s="339">
        <v>60035</v>
      </c>
      <c r="L414" s="339">
        <v>50032</v>
      </c>
      <c r="N414" s="87">
        <v>41816</v>
      </c>
      <c r="O414" s="87">
        <v>41817</v>
      </c>
      <c r="P414" s="87">
        <v>41827</v>
      </c>
      <c r="R414" t="s">
        <v>10079</v>
      </c>
      <c r="S414">
        <v>221</v>
      </c>
      <c r="T414" t="s">
        <v>3431</v>
      </c>
      <c r="X414" s="87" t="str">
        <f t="shared" si="6"/>
        <v>CONCEPCION</v>
      </c>
    </row>
    <row r="415" spans="1:24">
      <c r="A415">
        <v>3</v>
      </c>
      <c r="B415" s="341" t="s">
        <v>7628</v>
      </c>
      <c r="C415" t="s">
        <v>8865</v>
      </c>
      <c r="D415">
        <v>16242838</v>
      </c>
      <c r="E415">
        <v>1</v>
      </c>
      <c r="F415" s="232" t="s">
        <v>3331</v>
      </c>
      <c r="G415" t="s">
        <v>3332</v>
      </c>
      <c r="I415" s="339">
        <v>60035</v>
      </c>
      <c r="L415" s="339">
        <f>K415*0.9</f>
        <v>0</v>
      </c>
      <c r="N415" s="87">
        <v>41816</v>
      </c>
      <c r="O415" s="87">
        <v>41824</v>
      </c>
      <c r="P415" s="87">
        <v>41828</v>
      </c>
      <c r="R415" t="s">
        <v>10080</v>
      </c>
      <c r="S415">
        <v>2830</v>
      </c>
      <c r="T415" t="s">
        <v>3987</v>
      </c>
      <c r="X415" s="87" t="str">
        <f t="shared" si="6"/>
        <v>LO ESPEJO</v>
      </c>
    </row>
    <row r="416" spans="1:24">
      <c r="A416">
        <v>3</v>
      </c>
      <c r="B416" s="341" t="s">
        <v>7629</v>
      </c>
      <c r="C416" t="s">
        <v>8866</v>
      </c>
      <c r="D416">
        <v>13947806</v>
      </c>
      <c r="E416">
        <v>1</v>
      </c>
      <c r="F416" s="232" t="s">
        <v>3331</v>
      </c>
      <c r="G416" t="s">
        <v>3332</v>
      </c>
      <c r="I416" s="339">
        <v>60035</v>
      </c>
      <c r="L416" s="339">
        <v>50032</v>
      </c>
      <c r="N416" s="87">
        <v>41816</v>
      </c>
      <c r="O416" s="87">
        <v>41824</v>
      </c>
      <c r="P416" s="87">
        <v>41831</v>
      </c>
      <c r="R416" t="s">
        <v>10081</v>
      </c>
      <c r="S416">
        <v>1037</v>
      </c>
      <c r="T416" t="s">
        <v>3461</v>
      </c>
      <c r="X416" s="87" t="str">
        <f t="shared" si="6"/>
        <v>SAN MIGUEL</v>
      </c>
    </row>
    <row r="417" spans="1:24">
      <c r="A417">
        <v>3</v>
      </c>
      <c r="B417" s="341" t="s">
        <v>7630</v>
      </c>
      <c r="C417" t="s">
        <v>8867</v>
      </c>
      <c r="D417">
        <v>12882112</v>
      </c>
      <c r="E417">
        <v>0</v>
      </c>
      <c r="F417" s="232" t="s">
        <v>3331</v>
      </c>
      <c r="G417" t="s">
        <v>3332</v>
      </c>
      <c r="I417" s="339">
        <v>60035</v>
      </c>
      <c r="L417" s="339">
        <v>54032</v>
      </c>
      <c r="N417" s="87">
        <v>41816</v>
      </c>
      <c r="O417" s="87">
        <v>41824</v>
      </c>
      <c r="P417" s="87">
        <v>41830</v>
      </c>
      <c r="R417" t="s">
        <v>10082</v>
      </c>
      <c r="S417">
        <v>820</v>
      </c>
      <c r="T417" t="s">
        <v>3334</v>
      </c>
      <c r="X417" s="87" t="str">
        <f t="shared" si="6"/>
        <v>SANTIAGO</v>
      </c>
    </row>
    <row r="418" spans="1:24">
      <c r="A418">
        <v>3</v>
      </c>
      <c r="B418" s="341" t="s">
        <v>7631</v>
      </c>
      <c r="C418" t="s">
        <v>8868</v>
      </c>
      <c r="D418">
        <v>16167904</v>
      </c>
      <c r="E418">
        <v>6</v>
      </c>
      <c r="F418" s="232" t="s">
        <v>3331</v>
      </c>
      <c r="G418" t="s">
        <v>3332</v>
      </c>
      <c r="I418" s="339">
        <v>60035</v>
      </c>
      <c r="L418" s="339">
        <f>K418*0.9</f>
        <v>0</v>
      </c>
      <c r="N418" s="87">
        <v>41816</v>
      </c>
      <c r="O418" s="87">
        <v>41817</v>
      </c>
      <c r="P418" s="87">
        <v>41822</v>
      </c>
      <c r="R418" t="s">
        <v>10083</v>
      </c>
      <c r="S418">
        <v>399</v>
      </c>
      <c r="T418" t="s">
        <v>3334</v>
      </c>
      <c r="X418" s="87" t="str">
        <f t="shared" si="6"/>
        <v>SANTIAGO</v>
      </c>
    </row>
    <row r="419" spans="1:24">
      <c r="A419">
        <v>3</v>
      </c>
      <c r="B419" s="341" t="s">
        <v>7632</v>
      </c>
      <c r="C419" t="s">
        <v>8869</v>
      </c>
      <c r="D419">
        <v>14512754</v>
      </c>
      <c r="E419">
        <v>8</v>
      </c>
      <c r="F419" s="232" t="s">
        <v>3331</v>
      </c>
      <c r="G419" t="s">
        <v>3332</v>
      </c>
      <c r="I419" s="339">
        <v>60035</v>
      </c>
      <c r="L419" s="339">
        <v>54056</v>
      </c>
      <c r="N419" s="87">
        <v>41816</v>
      </c>
      <c r="O419" s="87">
        <v>41826</v>
      </c>
      <c r="P419" s="87">
        <v>41828</v>
      </c>
      <c r="R419" t="s">
        <v>10084</v>
      </c>
      <c r="S419">
        <v>227</v>
      </c>
      <c r="T419" t="s">
        <v>3334</v>
      </c>
      <c r="X419" s="87" t="str">
        <f t="shared" si="6"/>
        <v>SANTIAGO</v>
      </c>
    </row>
    <row r="420" spans="1:24">
      <c r="A420">
        <v>3</v>
      </c>
      <c r="B420" s="341" t="s">
        <v>7633</v>
      </c>
      <c r="C420" t="s">
        <v>8870</v>
      </c>
      <c r="D420">
        <v>13789310</v>
      </c>
      <c r="E420" t="s">
        <v>3319</v>
      </c>
      <c r="F420" s="232" t="s">
        <v>3331</v>
      </c>
      <c r="G420" t="s">
        <v>3332</v>
      </c>
      <c r="I420" s="339">
        <v>72042</v>
      </c>
      <c r="L420" s="339">
        <v>64830</v>
      </c>
      <c r="N420" s="87">
        <v>41816</v>
      </c>
      <c r="O420" s="87">
        <v>41820</v>
      </c>
      <c r="P420" s="87">
        <v>41800</v>
      </c>
      <c r="R420" t="s">
        <v>10085</v>
      </c>
      <c r="S420">
        <v>4927</v>
      </c>
      <c r="T420" t="s">
        <v>10859</v>
      </c>
      <c r="X420" s="87" t="str">
        <f t="shared" si="6"/>
        <v xml:space="preserve">SAN JOAQUIN </v>
      </c>
    </row>
    <row r="421" spans="1:24">
      <c r="A421">
        <v>3</v>
      </c>
      <c r="B421" s="341" t="s">
        <v>7634</v>
      </c>
      <c r="C421" t="s">
        <v>8871</v>
      </c>
      <c r="D421">
        <v>11701479</v>
      </c>
      <c r="E421">
        <v>7</v>
      </c>
      <c r="F421" s="232" t="s">
        <v>3331</v>
      </c>
      <c r="G421" t="s">
        <v>3332</v>
      </c>
      <c r="I421" s="339">
        <v>71992</v>
      </c>
      <c r="L421" s="339">
        <v>64793</v>
      </c>
      <c r="N421" s="87">
        <v>41809</v>
      </c>
      <c r="O421" s="87">
        <v>41810</v>
      </c>
      <c r="P421" s="87">
        <v>41817</v>
      </c>
      <c r="R421" t="s">
        <v>10086</v>
      </c>
      <c r="S421">
        <v>5185</v>
      </c>
      <c r="T421" t="s">
        <v>3992</v>
      </c>
      <c r="X421" s="87" t="str">
        <f t="shared" si="6"/>
        <v>LA SERENA</v>
      </c>
    </row>
    <row r="422" spans="1:24">
      <c r="A422">
        <v>3</v>
      </c>
      <c r="B422" s="341" t="s">
        <v>7635</v>
      </c>
      <c r="C422" t="s">
        <v>8872</v>
      </c>
      <c r="D422">
        <v>17123685</v>
      </c>
      <c r="E422">
        <v>1</v>
      </c>
      <c r="F422" s="232" t="s">
        <v>3331</v>
      </c>
      <c r="G422" t="s">
        <v>3332</v>
      </c>
      <c r="I422" s="339">
        <v>71985</v>
      </c>
      <c r="L422" s="339">
        <v>57588</v>
      </c>
      <c r="N422" s="87">
        <v>41814</v>
      </c>
      <c r="O422" s="87">
        <v>41815</v>
      </c>
      <c r="P422" s="87">
        <v>41817</v>
      </c>
      <c r="R422" t="s">
        <v>10087</v>
      </c>
      <c r="S422">
        <v>5479</v>
      </c>
      <c r="T422" t="s">
        <v>4070</v>
      </c>
      <c r="X422" s="87" t="str">
        <f t="shared" si="6"/>
        <v>PUERTO MONTT</v>
      </c>
    </row>
    <row r="423" spans="1:24">
      <c r="A423">
        <v>3</v>
      </c>
      <c r="B423" s="341" t="s">
        <v>7636</v>
      </c>
      <c r="C423" t="s">
        <v>8873</v>
      </c>
      <c r="D423">
        <v>1405301</v>
      </c>
      <c r="E423">
        <v>3</v>
      </c>
      <c r="F423" s="232" t="s">
        <v>3331</v>
      </c>
      <c r="G423" t="s">
        <v>3332</v>
      </c>
      <c r="I423" s="339">
        <v>86485</v>
      </c>
      <c r="L423" s="339">
        <v>69188</v>
      </c>
      <c r="N423" s="348">
        <v>41820</v>
      </c>
      <c r="O423" s="87">
        <v>41820</v>
      </c>
      <c r="P423" s="87">
        <v>41794</v>
      </c>
      <c r="R423" t="s">
        <v>10088</v>
      </c>
      <c r="S423">
        <v>1263</v>
      </c>
      <c r="T423" t="s">
        <v>3484</v>
      </c>
      <c r="X423" s="87" t="str">
        <f t="shared" si="6"/>
        <v>PROVIDENCIA</v>
      </c>
    </row>
    <row r="424" spans="1:24">
      <c r="A424">
        <v>3</v>
      </c>
      <c r="B424" s="341" t="s">
        <v>7637</v>
      </c>
      <c r="C424" t="s">
        <v>8874</v>
      </c>
      <c r="D424">
        <v>17237014</v>
      </c>
      <c r="E424">
        <v>4</v>
      </c>
      <c r="F424" s="232" t="s">
        <v>3331</v>
      </c>
      <c r="G424" t="s">
        <v>3332</v>
      </c>
      <c r="I424" s="339">
        <v>60035</v>
      </c>
      <c r="L424" s="339">
        <v>54053</v>
      </c>
      <c r="N424" s="87">
        <v>41820</v>
      </c>
      <c r="O424" s="87">
        <v>41823</v>
      </c>
      <c r="P424" s="87">
        <v>41827</v>
      </c>
      <c r="R424" t="s">
        <v>10089</v>
      </c>
      <c r="S424">
        <v>551</v>
      </c>
      <c r="T424" t="s">
        <v>3431</v>
      </c>
      <c r="X424" s="87" t="str">
        <f t="shared" si="6"/>
        <v>CONCEPCION</v>
      </c>
    </row>
    <row r="425" spans="1:24">
      <c r="A425">
        <v>3</v>
      </c>
      <c r="B425" s="341" t="s">
        <v>7638</v>
      </c>
      <c r="C425" t="s">
        <v>8875</v>
      </c>
      <c r="D425">
        <v>9975536</v>
      </c>
      <c r="E425">
        <v>9</v>
      </c>
      <c r="F425" s="232" t="s">
        <v>3331</v>
      </c>
      <c r="G425" t="s">
        <v>3332</v>
      </c>
      <c r="I425" s="339">
        <v>60059</v>
      </c>
      <c r="L425" s="339">
        <f>K425*0.9</f>
        <v>0</v>
      </c>
      <c r="N425" s="87">
        <v>41820</v>
      </c>
      <c r="O425" s="87">
        <v>41823</v>
      </c>
      <c r="P425" s="87">
        <v>41827</v>
      </c>
      <c r="R425" t="s">
        <v>10090</v>
      </c>
      <c r="S425">
        <v>175</v>
      </c>
      <c r="T425" t="s">
        <v>3334</v>
      </c>
      <c r="X425" s="87" t="str">
        <f t="shared" si="6"/>
        <v>SANTIAGO</v>
      </c>
    </row>
    <row r="426" spans="1:24">
      <c r="A426">
        <v>3</v>
      </c>
      <c r="B426" s="341" t="s">
        <v>7639</v>
      </c>
      <c r="C426" t="s">
        <v>8876</v>
      </c>
      <c r="D426">
        <v>8302258</v>
      </c>
      <c r="E426">
        <v>2</v>
      </c>
      <c r="F426" s="232" t="s">
        <v>3331</v>
      </c>
      <c r="G426" t="s">
        <v>3332</v>
      </c>
      <c r="I426" s="339">
        <v>76879</v>
      </c>
      <c r="L426" s="339">
        <v>61501</v>
      </c>
      <c r="N426" s="87">
        <v>41820</v>
      </c>
      <c r="O426" s="87">
        <v>41823</v>
      </c>
      <c r="P426" s="87">
        <v>41824</v>
      </c>
      <c r="R426" t="s">
        <v>10091</v>
      </c>
      <c r="S426">
        <v>1255</v>
      </c>
      <c r="T426" t="s">
        <v>3431</v>
      </c>
      <c r="X426" s="87" t="str">
        <f t="shared" si="6"/>
        <v>CONCEPCION</v>
      </c>
    </row>
    <row r="427" spans="1:24">
      <c r="A427">
        <v>3</v>
      </c>
      <c r="B427" s="341" t="s">
        <v>7640</v>
      </c>
      <c r="C427" t="s">
        <v>8877</v>
      </c>
      <c r="D427">
        <v>97030000</v>
      </c>
      <c r="E427">
        <v>7</v>
      </c>
      <c r="F427" s="232" t="s">
        <v>3331</v>
      </c>
      <c r="G427" t="s">
        <v>3332</v>
      </c>
      <c r="I427" s="339">
        <v>52978</v>
      </c>
      <c r="L427" s="339">
        <v>47680</v>
      </c>
      <c r="N427" s="87">
        <v>41821</v>
      </c>
      <c r="O427" s="87">
        <v>41827</v>
      </c>
      <c r="P427" s="87">
        <v>41834</v>
      </c>
      <c r="R427" t="s">
        <v>10092</v>
      </c>
      <c r="S427">
        <v>4031</v>
      </c>
      <c r="T427" t="s">
        <v>4684</v>
      </c>
      <c r="X427" s="87" t="str">
        <f t="shared" si="6"/>
        <v>HUALPEN</v>
      </c>
    </row>
    <row r="428" spans="1:24">
      <c r="A428">
        <v>3</v>
      </c>
      <c r="B428" s="341" t="s">
        <v>7641</v>
      </c>
      <c r="C428" t="s">
        <v>8878</v>
      </c>
      <c r="D428">
        <v>15348375</v>
      </c>
      <c r="E428">
        <v>2</v>
      </c>
      <c r="F428" s="232" t="s">
        <v>3331</v>
      </c>
      <c r="G428" t="s">
        <v>3332</v>
      </c>
      <c r="I428" s="339">
        <v>60071</v>
      </c>
      <c r="L428" s="339">
        <v>54064</v>
      </c>
      <c r="N428" s="87">
        <v>41822</v>
      </c>
      <c r="O428" s="87">
        <v>41826</v>
      </c>
      <c r="P428" s="87">
        <v>41828</v>
      </c>
      <c r="R428" t="s">
        <v>10093</v>
      </c>
      <c r="S428">
        <v>7150</v>
      </c>
      <c r="T428" t="s">
        <v>3576</v>
      </c>
      <c r="X428" s="87" t="str">
        <f t="shared" si="6"/>
        <v>MACUL</v>
      </c>
    </row>
    <row r="429" spans="1:24">
      <c r="A429">
        <v>3</v>
      </c>
      <c r="B429" s="341" t="s">
        <v>7642</v>
      </c>
      <c r="C429" t="s">
        <v>8879</v>
      </c>
      <c r="D429">
        <v>15633421</v>
      </c>
      <c r="E429">
        <v>9</v>
      </c>
      <c r="F429" s="232" t="s">
        <v>3331</v>
      </c>
      <c r="G429" t="s">
        <v>3332</v>
      </c>
      <c r="I429" s="339">
        <v>60071</v>
      </c>
      <c r="L429" s="339">
        <v>54064</v>
      </c>
      <c r="N429" s="87">
        <v>41822</v>
      </c>
      <c r="O429" s="87">
        <v>41827</v>
      </c>
      <c r="P429" s="87">
        <v>41828</v>
      </c>
      <c r="R429" t="s">
        <v>10094</v>
      </c>
      <c r="S429">
        <v>1198</v>
      </c>
      <c r="T429" t="s">
        <v>3365</v>
      </c>
      <c r="X429" s="87" t="str">
        <f t="shared" ref="X429:X492" si="8">T429</f>
        <v>LA FLORIDA</v>
      </c>
    </row>
    <row r="430" spans="1:24">
      <c r="A430">
        <v>3</v>
      </c>
      <c r="B430" s="341" t="s">
        <v>7643</v>
      </c>
      <c r="C430" t="s">
        <v>8880</v>
      </c>
      <c r="D430">
        <v>11806150</v>
      </c>
      <c r="E430">
        <v>0</v>
      </c>
      <c r="F430" s="232" t="s">
        <v>3331</v>
      </c>
      <c r="G430" t="s">
        <v>3332</v>
      </c>
      <c r="I430" s="339">
        <v>60071</v>
      </c>
      <c r="L430" s="339">
        <v>54064</v>
      </c>
      <c r="N430" s="87">
        <v>41822</v>
      </c>
      <c r="O430" s="87">
        <v>41827</v>
      </c>
      <c r="P430" s="87">
        <v>41830</v>
      </c>
      <c r="R430" t="s">
        <v>10095</v>
      </c>
      <c r="S430">
        <v>953</v>
      </c>
      <c r="T430" t="s">
        <v>4671</v>
      </c>
      <c r="X430" s="87" t="str">
        <f t="shared" si="8"/>
        <v>COQUIMBO</v>
      </c>
    </row>
    <row r="431" spans="1:24">
      <c r="A431">
        <v>3</v>
      </c>
      <c r="B431" s="341" t="s">
        <v>7644</v>
      </c>
      <c r="C431" t="s">
        <v>8881</v>
      </c>
      <c r="D431">
        <v>15220522</v>
      </c>
      <c r="E431">
        <v>8</v>
      </c>
      <c r="F431" s="232" t="s">
        <v>3331</v>
      </c>
      <c r="G431" t="s">
        <v>3332</v>
      </c>
      <c r="I431" s="339">
        <v>60071</v>
      </c>
      <c r="L431" s="339">
        <v>54064</v>
      </c>
      <c r="N431" s="87">
        <v>41822</v>
      </c>
      <c r="O431" s="87">
        <v>41824</v>
      </c>
      <c r="P431" s="87">
        <v>41834</v>
      </c>
      <c r="R431" t="s">
        <v>10096</v>
      </c>
      <c r="S431">
        <v>1948</v>
      </c>
      <c r="T431" t="s">
        <v>3431</v>
      </c>
      <c r="X431" s="87" t="str">
        <f t="shared" si="8"/>
        <v>CONCEPCION</v>
      </c>
    </row>
    <row r="432" spans="1:24">
      <c r="A432">
        <v>3</v>
      </c>
      <c r="B432" s="341" t="s">
        <v>7645</v>
      </c>
      <c r="C432" t="s">
        <v>8882</v>
      </c>
      <c r="D432">
        <v>17207359</v>
      </c>
      <c r="E432" t="s">
        <v>3319</v>
      </c>
      <c r="F432" s="232" t="s">
        <v>3331</v>
      </c>
      <c r="G432" t="s">
        <v>3332</v>
      </c>
      <c r="I432" s="339">
        <v>60071</v>
      </c>
      <c r="L432" s="339">
        <v>54064</v>
      </c>
      <c r="N432" s="87">
        <v>41822</v>
      </c>
      <c r="O432" s="87">
        <v>41833</v>
      </c>
      <c r="P432" s="87">
        <v>41835</v>
      </c>
      <c r="R432" t="s">
        <v>10097</v>
      </c>
      <c r="S432">
        <v>1091</v>
      </c>
      <c r="T432" t="s">
        <v>3431</v>
      </c>
      <c r="X432" s="87" t="str">
        <f t="shared" si="8"/>
        <v>CONCEPCION</v>
      </c>
    </row>
    <row r="433" spans="1:24">
      <c r="A433">
        <v>3</v>
      </c>
      <c r="B433" s="341" t="s">
        <v>7646</v>
      </c>
      <c r="C433" t="s">
        <v>8883</v>
      </c>
      <c r="D433">
        <v>13050700</v>
      </c>
      <c r="E433" t="s">
        <v>3319</v>
      </c>
      <c r="F433" s="232" t="s">
        <v>3331</v>
      </c>
      <c r="G433" t="s">
        <v>3332</v>
      </c>
      <c r="I433" s="339">
        <v>60071</v>
      </c>
      <c r="L433" s="339">
        <v>54064</v>
      </c>
      <c r="N433" s="87">
        <v>41822</v>
      </c>
      <c r="O433" s="87">
        <v>41823</v>
      </c>
      <c r="P433" s="87">
        <v>41828</v>
      </c>
      <c r="R433" t="s">
        <v>10098</v>
      </c>
      <c r="S433">
        <v>442</v>
      </c>
      <c r="T433" t="s">
        <v>3353</v>
      </c>
      <c r="X433" s="87" t="str">
        <f t="shared" si="8"/>
        <v>CERRILLOS</v>
      </c>
    </row>
    <row r="434" spans="1:24">
      <c r="A434">
        <v>3</v>
      </c>
      <c r="B434" s="341" t="s">
        <v>7647</v>
      </c>
      <c r="C434" t="s">
        <v>8884</v>
      </c>
      <c r="D434">
        <v>12089681</v>
      </c>
      <c r="E434">
        <v>4</v>
      </c>
      <c r="F434" s="232" t="s">
        <v>3331</v>
      </c>
      <c r="G434" t="s">
        <v>3332</v>
      </c>
      <c r="I434" s="339">
        <v>76883</v>
      </c>
      <c r="L434" s="339">
        <f>K434*0.88</f>
        <v>0</v>
      </c>
      <c r="N434" s="87">
        <v>41821</v>
      </c>
      <c r="O434" s="87">
        <v>41831</v>
      </c>
      <c r="P434" s="87">
        <v>41835</v>
      </c>
      <c r="R434" t="s">
        <v>10099</v>
      </c>
      <c r="S434">
        <v>472</v>
      </c>
      <c r="T434" t="s">
        <v>10857</v>
      </c>
      <c r="X434" s="87" t="str">
        <f t="shared" si="8"/>
        <v>LIMACHE</v>
      </c>
    </row>
    <row r="435" spans="1:24">
      <c r="A435">
        <v>3</v>
      </c>
      <c r="B435" s="341" t="s">
        <v>7648</v>
      </c>
      <c r="C435" t="s">
        <v>8885</v>
      </c>
      <c r="D435">
        <v>13679513</v>
      </c>
      <c r="E435">
        <v>9</v>
      </c>
      <c r="F435" s="232" t="s">
        <v>3331</v>
      </c>
      <c r="G435" t="s">
        <v>3332</v>
      </c>
      <c r="I435" s="339">
        <v>86494</v>
      </c>
      <c r="L435" s="339">
        <v>69195</v>
      </c>
      <c r="N435" s="87">
        <v>41821</v>
      </c>
      <c r="O435" s="87">
        <v>41823</v>
      </c>
      <c r="P435" s="87">
        <v>41828</v>
      </c>
      <c r="R435" t="s">
        <v>10100</v>
      </c>
      <c r="S435">
        <v>5050</v>
      </c>
      <c r="T435" t="s">
        <v>3377</v>
      </c>
      <c r="X435" s="87" t="str">
        <f t="shared" si="8"/>
        <v>NUÑOA</v>
      </c>
    </row>
    <row r="436" spans="1:24">
      <c r="A436">
        <v>3</v>
      </c>
      <c r="B436" s="341" t="s">
        <v>7649</v>
      </c>
      <c r="C436" t="s">
        <v>8886</v>
      </c>
      <c r="D436">
        <v>15170543</v>
      </c>
      <c r="E436" t="s">
        <v>3319</v>
      </c>
      <c r="F436" s="232" t="s">
        <v>3331</v>
      </c>
      <c r="G436" t="s">
        <v>3332</v>
      </c>
      <c r="I436" s="339">
        <v>60065</v>
      </c>
      <c r="L436" s="339">
        <v>54059</v>
      </c>
      <c r="N436" s="87">
        <v>41821</v>
      </c>
      <c r="O436" s="87">
        <v>41827</v>
      </c>
      <c r="P436" s="87">
        <v>41834</v>
      </c>
      <c r="R436" t="s">
        <v>10101</v>
      </c>
      <c r="S436">
        <v>1044</v>
      </c>
      <c r="T436" t="s">
        <v>3431</v>
      </c>
      <c r="X436" s="87" t="str">
        <f t="shared" si="8"/>
        <v>CONCEPCION</v>
      </c>
    </row>
    <row r="437" spans="1:24">
      <c r="A437">
        <v>3</v>
      </c>
      <c r="B437" s="341" t="s">
        <v>7650</v>
      </c>
      <c r="C437" t="s">
        <v>8887</v>
      </c>
      <c r="D437">
        <v>13145451</v>
      </c>
      <c r="E437">
        <v>1</v>
      </c>
      <c r="F437" s="232" t="s">
        <v>3331</v>
      </c>
      <c r="G437" t="s">
        <v>3332</v>
      </c>
      <c r="I437" s="339">
        <v>72071</v>
      </c>
      <c r="L437" s="339">
        <v>57657</v>
      </c>
      <c r="N437" s="87">
        <v>41821</v>
      </c>
      <c r="O437" s="87">
        <v>41827</v>
      </c>
      <c r="P437" s="87">
        <v>41834</v>
      </c>
      <c r="R437" t="s">
        <v>10102</v>
      </c>
      <c r="S437">
        <v>1064</v>
      </c>
      <c r="T437" t="s">
        <v>3431</v>
      </c>
      <c r="X437" s="87" t="str">
        <f t="shared" si="8"/>
        <v>CONCEPCION</v>
      </c>
    </row>
    <row r="438" spans="1:24">
      <c r="A438">
        <v>3</v>
      </c>
      <c r="B438" s="341" t="s">
        <v>7651</v>
      </c>
      <c r="C438" t="s">
        <v>8888</v>
      </c>
      <c r="D438">
        <v>15824945</v>
      </c>
      <c r="E438">
        <v>6</v>
      </c>
      <c r="F438" s="232" t="s">
        <v>3331</v>
      </c>
      <c r="G438" t="s">
        <v>3332</v>
      </c>
      <c r="I438" s="339">
        <v>60065</v>
      </c>
      <c r="L438" s="339">
        <v>54059</v>
      </c>
      <c r="N438" s="87">
        <v>41821</v>
      </c>
      <c r="O438" s="87">
        <v>41823</v>
      </c>
      <c r="P438" s="87">
        <v>41828</v>
      </c>
      <c r="R438" t="s">
        <v>10103</v>
      </c>
      <c r="S438">
        <v>168</v>
      </c>
      <c r="T438" t="s">
        <v>10857</v>
      </c>
      <c r="X438" s="87" t="str">
        <f t="shared" si="8"/>
        <v>LIMACHE</v>
      </c>
    </row>
    <row r="439" spans="1:24">
      <c r="A439">
        <v>3</v>
      </c>
      <c r="B439" s="341" t="s">
        <v>7652</v>
      </c>
      <c r="C439" t="s">
        <v>8889</v>
      </c>
      <c r="D439">
        <v>17392306</v>
      </c>
      <c r="E439">
        <v>6</v>
      </c>
      <c r="F439" s="232" t="s">
        <v>3331</v>
      </c>
      <c r="G439" t="s">
        <v>3332</v>
      </c>
      <c r="I439" s="339">
        <v>60065</v>
      </c>
      <c r="L439" s="339">
        <v>54059</v>
      </c>
      <c r="N439" s="87">
        <v>41821</v>
      </c>
      <c r="O439" s="87">
        <v>41834</v>
      </c>
      <c r="P439" s="87">
        <v>41841</v>
      </c>
      <c r="R439" t="s">
        <v>4697</v>
      </c>
      <c r="S439">
        <v>4609</v>
      </c>
      <c r="T439" t="s">
        <v>5050</v>
      </c>
      <c r="X439" s="87" t="str">
        <f t="shared" si="8"/>
        <v>CALAMA</v>
      </c>
    </row>
    <row r="440" spans="1:24">
      <c r="A440">
        <v>3</v>
      </c>
      <c r="B440" s="341" t="s">
        <v>7653</v>
      </c>
      <c r="C440" t="s">
        <v>8890</v>
      </c>
      <c r="D440">
        <v>9072366</v>
      </c>
      <c r="E440">
        <v>9</v>
      </c>
      <c r="F440" s="232" t="s">
        <v>3331</v>
      </c>
      <c r="G440" t="s">
        <v>3332</v>
      </c>
      <c r="I440" s="339">
        <v>60065</v>
      </c>
      <c r="L440" s="339">
        <v>54059</v>
      </c>
      <c r="N440" s="87">
        <v>41821</v>
      </c>
      <c r="O440" s="87">
        <v>41831</v>
      </c>
      <c r="P440" s="87">
        <v>41835</v>
      </c>
      <c r="R440" t="s">
        <v>10104</v>
      </c>
      <c r="S440">
        <v>776</v>
      </c>
      <c r="T440" t="s">
        <v>10860</v>
      </c>
      <c r="X440" s="87" t="str">
        <f t="shared" si="8"/>
        <v>OSORNO</v>
      </c>
    </row>
    <row r="441" spans="1:24">
      <c r="A441">
        <v>3</v>
      </c>
      <c r="B441" s="341" t="s">
        <v>7654</v>
      </c>
      <c r="C441" t="s">
        <v>8891</v>
      </c>
      <c r="D441">
        <v>12524853</v>
      </c>
      <c r="E441">
        <v>5</v>
      </c>
      <c r="F441" s="232" t="s">
        <v>3331</v>
      </c>
      <c r="G441" t="s">
        <v>3332</v>
      </c>
      <c r="I441" s="339">
        <v>60065</v>
      </c>
      <c r="L441" s="339">
        <v>54059</v>
      </c>
      <c r="N441" s="87">
        <v>41821</v>
      </c>
      <c r="O441" s="87">
        <v>41823</v>
      </c>
      <c r="P441" s="87">
        <v>41828</v>
      </c>
      <c r="R441" t="s">
        <v>10105</v>
      </c>
      <c r="S441">
        <v>680</v>
      </c>
      <c r="T441" t="s">
        <v>10205</v>
      </c>
      <c r="X441" s="87" t="str">
        <f t="shared" si="8"/>
        <v>HUALQUI</v>
      </c>
    </row>
    <row r="442" spans="1:24">
      <c r="A442">
        <v>3</v>
      </c>
      <c r="B442" s="341" t="s">
        <v>7655</v>
      </c>
      <c r="C442" t="s">
        <v>8892</v>
      </c>
      <c r="F442" s="232" t="s">
        <v>3331</v>
      </c>
      <c r="G442" t="s">
        <v>3332</v>
      </c>
      <c r="I442" s="339"/>
      <c r="L442" s="339"/>
      <c r="N442" s="87">
        <v>41821</v>
      </c>
      <c r="O442" s="87"/>
      <c r="P442" s="53"/>
      <c r="R442" t="s">
        <v>10106</v>
      </c>
      <c r="S442">
        <v>1757</v>
      </c>
      <c r="T442" t="s">
        <v>10852</v>
      </c>
      <c r="X442" s="87" t="str">
        <f t="shared" si="8"/>
        <v>ARICA</v>
      </c>
    </row>
    <row r="443" spans="1:24">
      <c r="A443">
        <v>3</v>
      </c>
      <c r="B443" s="341" t="s">
        <v>7656</v>
      </c>
      <c r="C443" t="s">
        <v>8893</v>
      </c>
      <c r="D443">
        <v>21105156</v>
      </c>
      <c r="E443">
        <v>6</v>
      </c>
      <c r="F443" s="232" t="s">
        <v>3331</v>
      </c>
      <c r="G443" t="s">
        <v>3332</v>
      </c>
      <c r="I443" s="339">
        <v>76883</v>
      </c>
      <c r="L443" s="339">
        <v>61506</v>
      </c>
      <c r="N443" s="87">
        <v>41821</v>
      </c>
      <c r="O443" s="87">
        <v>41823</v>
      </c>
      <c r="P443" s="87">
        <v>41827</v>
      </c>
      <c r="R443" t="s">
        <v>10107</v>
      </c>
      <c r="S443">
        <v>1533</v>
      </c>
      <c r="T443" t="s">
        <v>3431</v>
      </c>
      <c r="X443" s="87" t="str">
        <f t="shared" si="8"/>
        <v>CONCEPCION</v>
      </c>
    </row>
    <row r="444" spans="1:24">
      <c r="A444">
        <v>3</v>
      </c>
      <c r="B444" s="341" t="s">
        <v>7657</v>
      </c>
      <c r="C444" t="s">
        <v>8894</v>
      </c>
      <c r="D444">
        <v>13756524</v>
      </c>
      <c r="E444">
        <v>2</v>
      </c>
      <c r="F444" s="232" t="s">
        <v>3331</v>
      </c>
      <c r="G444" t="s">
        <v>3332</v>
      </c>
      <c r="I444" s="339">
        <v>60071</v>
      </c>
      <c r="L444" s="339">
        <v>54065</v>
      </c>
      <c r="N444" s="87">
        <v>41824</v>
      </c>
      <c r="O444" s="87">
        <v>41828</v>
      </c>
      <c r="P444" s="87">
        <v>41830</v>
      </c>
      <c r="R444" t="s">
        <v>10108</v>
      </c>
      <c r="S444">
        <v>1871</v>
      </c>
      <c r="T444" t="s">
        <v>3363</v>
      </c>
      <c r="X444" s="87" t="str">
        <f t="shared" si="8"/>
        <v>PUENTE ALTO</v>
      </c>
    </row>
    <row r="445" spans="1:24">
      <c r="A445">
        <v>3</v>
      </c>
      <c r="B445" s="341" t="s">
        <v>7658</v>
      </c>
      <c r="C445" t="s">
        <v>8895</v>
      </c>
      <c r="D445">
        <v>9308641</v>
      </c>
      <c r="E445">
        <v>4</v>
      </c>
      <c r="F445" s="232" t="s">
        <v>3331</v>
      </c>
      <c r="G445" t="s">
        <v>3332</v>
      </c>
      <c r="I445" s="339">
        <v>60071</v>
      </c>
      <c r="L445" s="339">
        <v>54064</v>
      </c>
      <c r="N445" s="87">
        <v>41822</v>
      </c>
      <c r="O445" s="87">
        <v>41833</v>
      </c>
      <c r="P445" s="87">
        <v>41835</v>
      </c>
      <c r="R445" t="s">
        <v>10109</v>
      </c>
      <c r="S445">
        <v>39</v>
      </c>
      <c r="T445" t="s">
        <v>4684</v>
      </c>
      <c r="X445" s="87" t="str">
        <f t="shared" si="8"/>
        <v>HUALPEN</v>
      </c>
    </row>
    <row r="446" spans="1:24">
      <c r="A446">
        <v>3</v>
      </c>
      <c r="B446" s="341" t="s">
        <v>7588</v>
      </c>
      <c r="C446" t="s">
        <v>8896</v>
      </c>
      <c r="D446">
        <v>97030000</v>
      </c>
      <c r="E446">
        <v>7</v>
      </c>
      <c r="F446" s="232" t="s">
        <v>3331</v>
      </c>
      <c r="G446" t="s">
        <v>3332</v>
      </c>
      <c r="I446" s="339">
        <v>59999</v>
      </c>
      <c r="L446" s="339">
        <f>K446*0.9</f>
        <v>0</v>
      </c>
      <c r="N446" s="87">
        <v>41814</v>
      </c>
      <c r="O446" s="87">
        <v>41815</v>
      </c>
      <c r="P446" s="87">
        <v>41817</v>
      </c>
      <c r="R446" t="s">
        <v>10110</v>
      </c>
      <c r="S446">
        <v>2369</v>
      </c>
      <c r="T446" t="s">
        <v>4070</v>
      </c>
      <c r="X446" s="87" t="str">
        <f t="shared" si="8"/>
        <v>PUERTO MONTT</v>
      </c>
    </row>
    <row r="447" spans="1:24">
      <c r="A447">
        <v>3</v>
      </c>
      <c r="B447" s="341" t="s">
        <v>7659</v>
      </c>
      <c r="C447" t="s">
        <v>8897</v>
      </c>
      <c r="D447">
        <v>13256921</v>
      </c>
      <c r="E447">
        <v>5</v>
      </c>
      <c r="F447" s="232" t="s">
        <v>3331</v>
      </c>
      <c r="G447" t="s">
        <v>3332</v>
      </c>
      <c r="I447" s="339">
        <v>84099</v>
      </c>
      <c r="L447" s="339">
        <v>75689</v>
      </c>
      <c r="N447" s="87">
        <v>41822</v>
      </c>
      <c r="O447" s="87">
        <v>41831</v>
      </c>
      <c r="P447" s="87">
        <v>41835</v>
      </c>
      <c r="R447" t="s">
        <v>10111</v>
      </c>
      <c r="S447">
        <v>1264</v>
      </c>
      <c r="T447" t="s">
        <v>3992</v>
      </c>
      <c r="X447" s="87" t="str">
        <f t="shared" si="8"/>
        <v>LA SERENA</v>
      </c>
    </row>
    <row r="448" spans="1:24">
      <c r="A448">
        <v>3</v>
      </c>
      <c r="B448" s="341" t="s">
        <v>7660</v>
      </c>
      <c r="C448" t="s">
        <v>8898</v>
      </c>
      <c r="D448">
        <v>15432318</v>
      </c>
      <c r="E448" t="s">
        <v>3319</v>
      </c>
      <c r="F448" s="232" t="s">
        <v>3331</v>
      </c>
      <c r="G448" t="s">
        <v>3332</v>
      </c>
      <c r="I448" s="339">
        <v>60071</v>
      </c>
      <c r="L448" s="339">
        <v>54064</v>
      </c>
      <c r="N448" s="87">
        <v>41822</v>
      </c>
      <c r="O448" s="87">
        <v>41827</v>
      </c>
      <c r="P448" s="87">
        <v>41831</v>
      </c>
      <c r="R448" t="s">
        <v>10112</v>
      </c>
      <c r="S448">
        <v>4220</v>
      </c>
      <c r="T448" t="s">
        <v>3992</v>
      </c>
      <c r="X448" s="87" t="str">
        <f t="shared" si="8"/>
        <v>LA SERENA</v>
      </c>
    </row>
    <row r="449" spans="1:24">
      <c r="A449">
        <v>3</v>
      </c>
      <c r="B449" s="341" t="s">
        <v>7661</v>
      </c>
      <c r="C449" t="s">
        <v>8899</v>
      </c>
      <c r="D449">
        <v>14400623</v>
      </c>
      <c r="E449">
        <v>2</v>
      </c>
      <c r="F449" s="232" t="s">
        <v>3331</v>
      </c>
      <c r="G449" t="s">
        <v>3332</v>
      </c>
      <c r="I449" s="339">
        <v>60071</v>
      </c>
      <c r="L449" s="339">
        <v>54064</v>
      </c>
      <c r="N449" s="87">
        <v>41822</v>
      </c>
      <c r="O449" s="87">
        <v>41831</v>
      </c>
      <c r="P449" s="87">
        <v>41835</v>
      </c>
      <c r="R449" t="s">
        <v>10113</v>
      </c>
      <c r="S449">
        <v>645</v>
      </c>
      <c r="T449" t="s">
        <v>4671</v>
      </c>
      <c r="X449" s="87" t="str">
        <f t="shared" si="8"/>
        <v>COQUIMBO</v>
      </c>
    </row>
    <row r="450" spans="1:24">
      <c r="A450">
        <v>3</v>
      </c>
      <c r="B450" s="341" t="s">
        <v>7662</v>
      </c>
      <c r="C450" t="s">
        <v>8900</v>
      </c>
      <c r="D450">
        <v>12941739</v>
      </c>
      <c r="E450">
        <v>0</v>
      </c>
      <c r="F450" s="232" t="s">
        <v>3331</v>
      </c>
      <c r="G450" t="s">
        <v>3332</v>
      </c>
      <c r="I450" s="339">
        <v>60071</v>
      </c>
      <c r="L450" s="339">
        <v>54064</v>
      </c>
      <c r="N450" s="87">
        <v>41822</v>
      </c>
      <c r="O450" s="87">
        <v>41831</v>
      </c>
      <c r="P450" s="87">
        <v>41835</v>
      </c>
      <c r="R450" t="s">
        <v>10114</v>
      </c>
      <c r="S450">
        <v>1074</v>
      </c>
      <c r="T450" t="s">
        <v>3992</v>
      </c>
      <c r="X450" s="87" t="str">
        <f t="shared" si="8"/>
        <v>LA SERENA</v>
      </c>
    </row>
    <row r="451" spans="1:24">
      <c r="A451">
        <v>3</v>
      </c>
      <c r="B451" s="341" t="s">
        <v>7663</v>
      </c>
      <c r="C451" t="s">
        <v>8901</v>
      </c>
      <c r="D451">
        <v>13223491</v>
      </c>
      <c r="E451">
        <v>4</v>
      </c>
      <c r="F451" s="232" t="s">
        <v>3331</v>
      </c>
      <c r="G451" t="s">
        <v>3332</v>
      </c>
      <c r="I451" s="339">
        <v>72085</v>
      </c>
      <c r="L451" s="339">
        <v>64877</v>
      </c>
      <c r="N451" s="87">
        <v>41822</v>
      </c>
      <c r="O451" s="87">
        <v>41823</v>
      </c>
      <c r="P451" s="87">
        <v>41828</v>
      </c>
      <c r="R451" t="s">
        <v>10115</v>
      </c>
      <c r="S451">
        <v>2011</v>
      </c>
      <c r="T451" t="s">
        <v>3992</v>
      </c>
      <c r="X451" s="87" t="str">
        <f t="shared" si="8"/>
        <v>LA SERENA</v>
      </c>
    </row>
    <row r="452" spans="1:24">
      <c r="A452">
        <v>3</v>
      </c>
      <c r="B452" s="341" t="s">
        <v>7664</v>
      </c>
      <c r="C452" t="s">
        <v>8902</v>
      </c>
      <c r="D452">
        <v>7116356</v>
      </c>
      <c r="E452">
        <v>3</v>
      </c>
      <c r="F452" s="232" t="s">
        <v>3331</v>
      </c>
      <c r="G452" t="s">
        <v>3332</v>
      </c>
      <c r="I452" s="339">
        <v>60071</v>
      </c>
      <c r="L452" s="339">
        <v>54064</v>
      </c>
      <c r="N452" s="87">
        <v>41822</v>
      </c>
      <c r="O452" s="87">
        <v>41834</v>
      </c>
      <c r="P452" s="87">
        <v>41837</v>
      </c>
      <c r="R452" t="s">
        <v>10116</v>
      </c>
      <c r="S452">
        <v>1011</v>
      </c>
      <c r="T452" t="s">
        <v>4671</v>
      </c>
      <c r="X452" s="87" t="str">
        <f t="shared" si="8"/>
        <v>COQUIMBO</v>
      </c>
    </row>
    <row r="453" spans="1:24">
      <c r="A453">
        <v>3</v>
      </c>
      <c r="B453" s="341" t="s">
        <v>7665</v>
      </c>
      <c r="C453" t="s">
        <v>8903</v>
      </c>
      <c r="D453">
        <v>11379357</v>
      </c>
      <c r="E453">
        <v>0</v>
      </c>
      <c r="F453" s="232" t="s">
        <v>3331</v>
      </c>
      <c r="G453" t="s">
        <v>3332</v>
      </c>
      <c r="I453" s="339">
        <v>60065</v>
      </c>
      <c r="L453" s="339">
        <v>54059</v>
      </c>
      <c r="N453" s="87">
        <v>41822</v>
      </c>
      <c r="O453" s="87">
        <v>41824</v>
      </c>
      <c r="P453" s="87">
        <v>41831</v>
      </c>
      <c r="R453" t="s">
        <v>10117</v>
      </c>
      <c r="S453">
        <v>3432</v>
      </c>
      <c r="T453" t="s">
        <v>5050</v>
      </c>
      <c r="X453" s="87" t="str">
        <f t="shared" si="8"/>
        <v>CALAMA</v>
      </c>
    </row>
    <row r="454" spans="1:24">
      <c r="A454">
        <v>3</v>
      </c>
      <c r="B454" s="341" t="s">
        <v>7666</v>
      </c>
      <c r="C454" t="s">
        <v>8904</v>
      </c>
      <c r="F454" s="232" t="s">
        <v>3331</v>
      </c>
      <c r="G454" t="s">
        <v>3332</v>
      </c>
      <c r="I454" s="339"/>
      <c r="L454" s="339"/>
      <c r="N454" s="87">
        <v>41822</v>
      </c>
      <c r="O454" s="53"/>
      <c r="P454" s="53"/>
      <c r="R454" t="s">
        <v>10118</v>
      </c>
      <c r="S454">
        <v>1867</v>
      </c>
      <c r="T454" t="s">
        <v>5050</v>
      </c>
      <c r="X454" s="87" t="str">
        <f t="shared" si="8"/>
        <v>CALAMA</v>
      </c>
    </row>
    <row r="455" spans="1:24">
      <c r="A455">
        <v>3</v>
      </c>
      <c r="B455" s="341" t="s">
        <v>7667</v>
      </c>
      <c r="C455" t="s">
        <v>8905</v>
      </c>
      <c r="D455">
        <v>8326593</v>
      </c>
      <c r="E455">
        <v>0</v>
      </c>
      <c r="F455" s="232" t="s">
        <v>3331</v>
      </c>
      <c r="G455" t="s">
        <v>3332</v>
      </c>
      <c r="I455" s="339">
        <v>60071</v>
      </c>
      <c r="L455" s="339">
        <v>54064</v>
      </c>
      <c r="N455" s="87">
        <v>41822</v>
      </c>
      <c r="O455" s="87">
        <v>41823</v>
      </c>
      <c r="P455" s="87">
        <v>41828</v>
      </c>
      <c r="R455" t="s">
        <v>10119</v>
      </c>
      <c r="S455">
        <v>4</v>
      </c>
      <c r="T455" t="s">
        <v>4448</v>
      </c>
      <c r="X455" s="87" t="str">
        <f t="shared" si="8"/>
        <v>LOS ANGELES</v>
      </c>
    </row>
    <row r="456" spans="1:24">
      <c r="A456">
        <v>3</v>
      </c>
      <c r="B456" s="341" t="s">
        <v>7668</v>
      </c>
      <c r="C456" t="s">
        <v>8906</v>
      </c>
      <c r="D456">
        <v>15384257</v>
      </c>
      <c r="E456">
        <v>4</v>
      </c>
      <c r="F456" s="232" t="s">
        <v>3331</v>
      </c>
      <c r="G456" t="s">
        <v>3332</v>
      </c>
      <c r="I456" s="339">
        <v>60071</v>
      </c>
      <c r="L456" s="339">
        <v>54064</v>
      </c>
      <c r="N456" s="87">
        <v>41822</v>
      </c>
      <c r="O456" s="87">
        <v>41828</v>
      </c>
      <c r="P456" s="87">
        <v>41831</v>
      </c>
      <c r="R456" t="s">
        <v>10120</v>
      </c>
      <c r="S456">
        <v>1277</v>
      </c>
      <c r="T456" t="s">
        <v>3992</v>
      </c>
      <c r="X456" s="87" t="str">
        <f t="shared" si="8"/>
        <v>LA SERENA</v>
      </c>
    </row>
    <row r="457" spans="1:24">
      <c r="A457">
        <v>3</v>
      </c>
      <c r="B457" s="341" t="s">
        <v>7669</v>
      </c>
      <c r="C457" t="s">
        <v>8907</v>
      </c>
      <c r="F457" s="232" t="s">
        <v>3331</v>
      </c>
      <c r="G457" t="s">
        <v>3332</v>
      </c>
      <c r="I457" s="339"/>
      <c r="L457" s="339"/>
      <c r="N457" s="87">
        <v>41822</v>
      </c>
      <c r="O457" s="53"/>
      <c r="P457" s="53"/>
      <c r="R457" t="s">
        <v>10121</v>
      </c>
      <c r="S457">
        <v>16</v>
      </c>
      <c r="T457" t="s">
        <v>10860</v>
      </c>
      <c r="X457" s="87" t="str">
        <f t="shared" si="8"/>
        <v>OSORNO</v>
      </c>
    </row>
    <row r="458" spans="1:24">
      <c r="A458">
        <v>3</v>
      </c>
      <c r="B458" s="341" t="s">
        <v>7670</v>
      </c>
      <c r="C458" t="s">
        <v>8908</v>
      </c>
      <c r="D458">
        <v>8870287</v>
      </c>
      <c r="E458">
        <v>5</v>
      </c>
      <c r="F458" s="232" t="s">
        <v>3331</v>
      </c>
      <c r="G458" t="s">
        <v>3332</v>
      </c>
      <c r="I458" s="339">
        <v>60017</v>
      </c>
      <c r="L458" s="339">
        <v>54015</v>
      </c>
      <c r="N458" s="87">
        <v>41822</v>
      </c>
      <c r="O458" s="87">
        <v>41822</v>
      </c>
      <c r="P458" s="87">
        <v>41822</v>
      </c>
      <c r="R458" t="s">
        <v>10122</v>
      </c>
      <c r="S458">
        <v>1971</v>
      </c>
      <c r="T458" t="s">
        <v>3992</v>
      </c>
      <c r="X458" s="87" t="str">
        <f t="shared" si="8"/>
        <v>LA SERENA</v>
      </c>
    </row>
    <row r="459" spans="1:24">
      <c r="A459">
        <v>3</v>
      </c>
      <c r="B459" s="341" t="s">
        <v>7671</v>
      </c>
      <c r="C459" t="s">
        <v>8909</v>
      </c>
      <c r="D459">
        <v>15121500</v>
      </c>
      <c r="E459">
        <v>9</v>
      </c>
      <c r="F459" s="232" t="s">
        <v>3331</v>
      </c>
      <c r="G459" t="s">
        <v>3332</v>
      </c>
      <c r="I459" s="339">
        <v>60077</v>
      </c>
      <c r="L459" s="339">
        <v>54070</v>
      </c>
      <c r="N459" s="348">
        <v>41823</v>
      </c>
      <c r="O459" s="87">
        <v>41825</v>
      </c>
      <c r="P459" s="87">
        <v>41834</v>
      </c>
      <c r="R459" t="s">
        <v>10123</v>
      </c>
      <c r="S459">
        <v>1190</v>
      </c>
      <c r="T459" t="s">
        <v>3461</v>
      </c>
      <c r="X459" s="87" t="str">
        <f t="shared" si="8"/>
        <v>SAN MIGUEL</v>
      </c>
    </row>
    <row r="460" spans="1:24">
      <c r="A460">
        <v>3</v>
      </c>
      <c r="B460" s="341" t="s">
        <v>7672</v>
      </c>
      <c r="C460" t="s">
        <v>8910</v>
      </c>
      <c r="D460">
        <v>97030000</v>
      </c>
      <c r="E460">
        <v>7</v>
      </c>
      <c r="F460" s="232" t="s">
        <v>3331</v>
      </c>
      <c r="G460" t="s">
        <v>3332</v>
      </c>
      <c r="I460" s="339">
        <v>48052</v>
      </c>
      <c r="L460" s="339">
        <v>48052</v>
      </c>
      <c r="N460" s="119">
        <v>41823</v>
      </c>
      <c r="O460" s="119">
        <v>41850</v>
      </c>
      <c r="P460" s="119">
        <v>41851</v>
      </c>
      <c r="R460" t="s">
        <v>10124</v>
      </c>
      <c r="S460">
        <v>3950</v>
      </c>
      <c r="T460" t="s">
        <v>10861</v>
      </c>
      <c r="X460" s="119" t="str">
        <f t="shared" si="8"/>
        <v>ALTO HOSPICIO</v>
      </c>
    </row>
    <row r="461" spans="1:24">
      <c r="A461">
        <v>3</v>
      </c>
      <c r="B461" s="341" t="s">
        <v>7673</v>
      </c>
      <c r="C461" t="s">
        <v>8911</v>
      </c>
      <c r="D461">
        <v>97030000</v>
      </c>
      <c r="E461">
        <v>7</v>
      </c>
      <c r="F461" s="232" t="s">
        <v>3331</v>
      </c>
      <c r="G461" t="s">
        <v>3332</v>
      </c>
      <c r="I461" s="339">
        <v>48052</v>
      </c>
      <c r="L461" s="339">
        <v>48052</v>
      </c>
      <c r="N461" s="87">
        <v>41823</v>
      </c>
      <c r="O461" s="87">
        <v>41838</v>
      </c>
      <c r="P461" s="87">
        <v>41843</v>
      </c>
      <c r="R461" t="s">
        <v>10125</v>
      </c>
      <c r="S461">
        <v>2939</v>
      </c>
      <c r="T461" t="s">
        <v>4534</v>
      </c>
      <c r="X461" s="87" t="str">
        <f t="shared" si="8"/>
        <v>IQUIQUE</v>
      </c>
    </row>
    <row r="462" spans="1:24">
      <c r="A462">
        <v>3</v>
      </c>
      <c r="B462" s="341" t="s">
        <v>7674</v>
      </c>
      <c r="C462" t="s">
        <v>8912</v>
      </c>
      <c r="D462">
        <v>97030000</v>
      </c>
      <c r="E462">
        <v>7</v>
      </c>
      <c r="F462" s="232" t="s">
        <v>3331</v>
      </c>
      <c r="G462" t="s">
        <v>3332</v>
      </c>
      <c r="I462" s="339">
        <v>48052</v>
      </c>
      <c r="L462" s="339">
        <v>48052</v>
      </c>
      <c r="N462" s="87">
        <v>41823</v>
      </c>
      <c r="O462" s="87">
        <v>41838</v>
      </c>
      <c r="P462" s="87">
        <v>41844</v>
      </c>
      <c r="R462" t="s">
        <v>10126</v>
      </c>
      <c r="S462">
        <v>555</v>
      </c>
      <c r="T462" t="s">
        <v>4534</v>
      </c>
      <c r="X462" s="87" t="str">
        <f t="shared" si="8"/>
        <v>IQUIQUE</v>
      </c>
    </row>
    <row r="463" spans="1:24">
      <c r="A463">
        <v>3</v>
      </c>
      <c r="B463" s="341" t="s">
        <v>7675</v>
      </c>
      <c r="C463" t="s">
        <v>8913</v>
      </c>
      <c r="D463">
        <v>9703000</v>
      </c>
      <c r="E463">
        <v>7</v>
      </c>
      <c r="F463" s="232" t="s">
        <v>3331</v>
      </c>
      <c r="G463" t="s">
        <v>3332</v>
      </c>
      <c r="I463" s="339">
        <v>48052</v>
      </c>
      <c r="L463" s="339">
        <v>48052</v>
      </c>
      <c r="N463" s="87">
        <v>41823</v>
      </c>
      <c r="O463" s="87">
        <v>41838</v>
      </c>
      <c r="P463" s="87">
        <v>41844</v>
      </c>
      <c r="R463" t="s">
        <v>10127</v>
      </c>
      <c r="S463">
        <v>2661</v>
      </c>
      <c r="T463" t="s">
        <v>10861</v>
      </c>
      <c r="X463" s="87" t="str">
        <f t="shared" si="8"/>
        <v>ALTO HOSPICIO</v>
      </c>
    </row>
    <row r="464" spans="1:24">
      <c r="A464">
        <v>3</v>
      </c>
      <c r="B464" s="341" t="s">
        <v>7676</v>
      </c>
      <c r="C464" t="s">
        <v>8914</v>
      </c>
      <c r="D464">
        <v>97030000</v>
      </c>
      <c r="E464">
        <v>7</v>
      </c>
      <c r="F464" s="232" t="s">
        <v>3331</v>
      </c>
      <c r="G464" t="s">
        <v>3332</v>
      </c>
      <c r="I464" s="339">
        <v>48052</v>
      </c>
      <c r="L464" s="339">
        <v>48052</v>
      </c>
      <c r="N464" s="87">
        <v>41823</v>
      </c>
      <c r="O464" s="87">
        <v>41838</v>
      </c>
      <c r="P464" s="87">
        <v>41844</v>
      </c>
      <c r="R464" t="s">
        <v>3865</v>
      </c>
      <c r="S464">
        <v>2753</v>
      </c>
      <c r="T464" t="s">
        <v>4534</v>
      </c>
      <c r="X464" s="87" t="str">
        <f t="shared" si="8"/>
        <v>IQUIQUE</v>
      </c>
    </row>
    <row r="465" spans="1:24">
      <c r="A465">
        <v>3</v>
      </c>
      <c r="B465" s="341" t="s">
        <v>7677</v>
      </c>
      <c r="C465" t="s">
        <v>8915</v>
      </c>
      <c r="D465">
        <v>97030000</v>
      </c>
      <c r="E465">
        <v>7</v>
      </c>
      <c r="F465" s="232" t="s">
        <v>3331</v>
      </c>
      <c r="G465" t="s">
        <v>3332</v>
      </c>
      <c r="I465" s="339">
        <v>48052</v>
      </c>
      <c r="L465" s="339">
        <v>48052</v>
      </c>
      <c r="N465" s="87">
        <v>41823</v>
      </c>
      <c r="O465" s="87">
        <v>41838</v>
      </c>
      <c r="P465" s="87">
        <v>41844</v>
      </c>
      <c r="R465" t="s">
        <v>10128</v>
      </c>
      <c r="S465">
        <v>14</v>
      </c>
      <c r="T465" t="s">
        <v>4534</v>
      </c>
      <c r="X465" s="87" t="str">
        <f t="shared" si="8"/>
        <v>IQUIQUE</v>
      </c>
    </row>
    <row r="466" spans="1:24">
      <c r="A466">
        <v>3</v>
      </c>
      <c r="B466" s="341" t="s">
        <v>7678</v>
      </c>
      <c r="C466" t="s">
        <v>8907</v>
      </c>
      <c r="D466">
        <v>9734727</v>
      </c>
      <c r="E466">
        <v>1</v>
      </c>
      <c r="F466" s="232" t="s">
        <v>3331</v>
      </c>
      <c r="G466" t="s">
        <v>3332</v>
      </c>
      <c r="I466" s="339">
        <v>86511</v>
      </c>
      <c r="L466" s="339">
        <v>69209</v>
      </c>
      <c r="N466" s="87">
        <v>41823</v>
      </c>
      <c r="O466" s="87">
        <v>41827</v>
      </c>
      <c r="P466" s="87">
        <v>41835</v>
      </c>
      <c r="R466" t="s">
        <v>10129</v>
      </c>
      <c r="S466">
        <v>16</v>
      </c>
      <c r="T466" t="s">
        <v>4070</v>
      </c>
      <c r="X466" s="87" t="str">
        <f t="shared" si="8"/>
        <v>PUERTO MONTT</v>
      </c>
    </row>
    <row r="467" spans="1:24">
      <c r="A467">
        <v>3</v>
      </c>
      <c r="B467" s="341" t="s">
        <v>7679</v>
      </c>
      <c r="C467" t="s">
        <v>8916</v>
      </c>
      <c r="D467">
        <v>97030000</v>
      </c>
      <c r="E467">
        <v>7</v>
      </c>
      <c r="F467" s="232" t="s">
        <v>3331</v>
      </c>
      <c r="G467" t="s">
        <v>3332</v>
      </c>
      <c r="I467" s="339">
        <v>48052</v>
      </c>
      <c r="L467" s="339">
        <v>43247</v>
      </c>
      <c r="N467" s="87">
        <v>41823</v>
      </c>
      <c r="O467" s="87">
        <v>41838</v>
      </c>
      <c r="P467" s="87">
        <v>41844</v>
      </c>
      <c r="R467" t="s">
        <v>10130</v>
      </c>
      <c r="S467">
        <v>3177</v>
      </c>
      <c r="T467" t="s">
        <v>4534</v>
      </c>
      <c r="X467" s="87" t="str">
        <f t="shared" si="8"/>
        <v>IQUIQUE</v>
      </c>
    </row>
    <row r="468" spans="1:24">
      <c r="A468">
        <v>3</v>
      </c>
      <c r="B468" s="341" t="s">
        <v>7680</v>
      </c>
      <c r="C468" t="s">
        <v>8917</v>
      </c>
      <c r="D468">
        <v>16391029</v>
      </c>
      <c r="E468">
        <v>2</v>
      </c>
      <c r="F468" s="232" t="s">
        <v>3331</v>
      </c>
      <c r="G468" t="s">
        <v>3332</v>
      </c>
      <c r="I468" s="339">
        <v>60035</v>
      </c>
      <c r="L468" s="339">
        <v>54053</v>
      </c>
      <c r="N468" s="87">
        <v>41823</v>
      </c>
      <c r="O468" s="87">
        <v>41823</v>
      </c>
      <c r="P468" s="87">
        <v>41828</v>
      </c>
      <c r="R468" t="s">
        <v>10131</v>
      </c>
      <c r="S468">
        <v>1507</v>
      </c>
      <c r="T468" t="s">
        <v>3400</v>
      </c>
      <c r="X468" s="87" t="str">
        <f t="shared" si="8"/>
        <v>MAIPU</v>
      </c>
    </row>
    <row r="469" spans="1:24">
      <c r="A469">
        <v>3</v>
      </c>
      <c r="B469" s="341" t="s">
        <v>7681</v>
      </c>
      <c r="C469" t="s">
        <v>8918</v>
      </c>
      <c r="D469">
        <v>17743133</v>
      </c>
      <c r="E469">
        <v>8</v>
      </c>
      <c r="F469" s="232" t="s">
        <v>3331</v>
      </c>
      <c r="G469" t="s">
        <v>3332</v>
      </c>
      <c r="I469" s="339">
        <v>59975</v>
      </c>
      <c r="L469" s="339">
        <f>K469*0.9</f>
        <v>0</v>
      </c>
      <c r="N469" s="87">
        <v>41808</v>
      </c>
      <c r="O469" s="87">
        <v>41810</v>
      </c>
      <c r="P469" s="87">
        <v>41815</v>
      </c>
      <c r="R469" t="s">
        <v>10132</v>
      </c>
      <c r="S469">
        <v>1782</v>
      </c>
      <c r="T469" t="s">
        <v>10860</v>
      </c>
      <c r="X469" s="87" t="str">
        <f t="shared" si="8"/>
        <v>OSORNO</v>
      </c>
    </row>
    <row r="470" spans="1:24">
      <c r="A470">
        <v>3</v>
      </c>
      <c r="B470" s="341" t="s">
        <v>7682</v>
      </c>
      <c r="C470" t="s">
        <v>8919</v>
      </c>
      <c r="D470">
        <v>11308902</v>
      </c>
      <c r="E470">
        <v>4</v>
      </c>
      <c r="F470" s="232" t="s">
        <v>3331</v>
      </c>
      <c r="G470" t="s">
        <v>3332</v>
      </c>
      <c r="I470" s="339">
        <v>59975</v>
      </c>
      <c r="L470" s="339">
        <f>K470*0.9</f>
        <v>0</v>
      </c>
      <c r="N470" s="87">
        <v>41808</v>
      </c>
      <c r="O470" s="87">
        <v>41810</v>
      </c>
      <c r="P470" s="87">
        <v>41815</v>
      </c>
      <c r="R470" t="s">
        <v>10132</v>
      </c>
      <c r="S470">
        <v>1796</v>
      </c>
      <c r="T470" t="s">
        <v>10860</v>
      </c>
      <c r="X470" s="87" t="str">
        <f t="shared" si="8"/>
        <v>OSORNO</v>
      </c>
    </row>
    <row r="471" spans="1:24">
      <c r="A471">
        <v>3</v>
      </c>
      <c r="B471" s="341" t="s">
        <v>7683</v>
      </c>
      <c r="C471" t="s">
        <v>8920</v>
      </c>
      <c r="D471">
        <v>12311384</v>
      </c>
      <c r="E471">
        <v>5</v>
      </c>
      <c r="F471" s="232" t="s">
        <v>3331</v>
      </c>
      <c r="G471" t="s">
        <v>3332</v>
      </c>
      <c r="I471" s="339">
        <v>60035</v>
      </c>
      <c r="L471" s="339">
        <v>54053</v>
      </c>
      <c r="N471" s="87">
        <v>41815</v>
      </c>
      <c r="O471" s="87">
        <v>41817</v>
      </c>
      <c r="P471" s="87">
        <v>41824</v>
      </c>
      <c r="R471" t="s">
        <v>10133</v>
      </c>
      <c r="S471">
        <v>19</v>
      </c>
      <c r="T471" t="s">
        <v>5224</v>
      </c>
      <c r="X471" s="87" t="str">
        <f t="shared" si="8"/>
        <v>PUNTA ARENAS</v>
      </c>
    </row>
    <row r="472" spans="1:24">
      <c r="A472">
        <v>3</v>
      </c>
      <c r="B472" s="341" t="s">
        <v>7684</v>
      </c>
      <c r="C472" t="s">
        <v>8921</v>
      </c>
      <c r="D472">
        <v>22292450</v>
      </c>
      <c r="E472">
        <v>2</v>
      </c>
      <c r="F472" s="232" t="s">
        <v>3331</v>
      </c>
      <c r="G472" t="s">
        <v>3332</v>
      </c>
      <c r="I472" s="339">
        <v>60083</v>
      </c>
      <c r="L472" s="339">
        <v>54068</v>
      </c>
      <c r="N472" s="87">
        <v>41824</v>
      </c>
      <c r="O472" s="87">
        <v>41827</v>
      </c>
      <c r="P472" s="87">
        <v>41835</v>
      </c>
      <c r="R472" t="s">
        <v>10134</v>
      </c>
      <c r="S472">
        <v>9233</v>
      </c>
      <c r="T472" t="s">
        <v>3358</v>
      </c>
      <c r="X472" s="87" t="str">
        <f t="shared" si="8"/>
        <v>LAS CONDES</v>
      </c>
    </row>
    <row r="473" spans="1:24">
      <c r="A473">
        <v>3</v>
      </c>
      <c r="B473" s="341" t="s">
        <v>7685</v>
      </c>
      <c r="C473" t="s">
        <v>8922</v>
      </c>
      <c r="D473">
        <v>18478165</v>
      </c>
      <c r="E473">
        <v>4</v>
      </c>
      <c r="F473" s="232" t="s">
        <v>3331</v>
      </c>
      <c r="G473" t="s">
        <v>3332</v>
      </c>
      <c r="I473" s="339">
        <v>60083</v>
      </c>
      <c r="L473" s="339">
        <v>54076</v>
      </c>
      <c r="N473" s="87">
        <v>41824</v>
      </c>
      <c r="O473" s="87">
        <v>41829</v>
      </c>
      <c r="P473" s="87">
        <v>41831</v>
      </c>
      <c r="R473" t="s">
        <v>10135</v>
      </c>
      <c r="S473">
        <v>3227</v>
      </c>
      <c r="T473" t="s">
        <v>5260</v>
      </c>
      <c r="X473" s="87" t="str">
        <f t="shared" si="8"/>
        <v>LA PINTANA</v>
      </c>
    </row>
    <row r="474" spans="1:24">
      <c r="A474">
        <v>3</v>
      </c>
      <c r="B474" s="341" t="s">
        <v>7686</v>
      </c>
      <c r="C474" t="s">
        <v>8923</v>
      </c>
      <c r="D474">
        <v>16074928</v>
      </c>
      <c r="E474">
        <v>8</v>
      </c>
      <c r="F474" s="232" t="s">
        <v>3331</v>
      </c>
      <c r="G474" t="s">
        <v>3332</v>
      </c>
      <c r="I474" s="339">
        <v>60083</v>
      </c>
      <c r="L474" s="339">
        <v>54376</v>
      </c>
      <c r="N474" s="87">
        <v>41824</v>
      </c>
      <c r="O474" s="87">
        <v>41829</v>
      </c>
      <c r="P474" s="87">
        <v>41831</v>
      </c>
      <c r="R474" t="s">
        <v>10136</v>
      </c>
      <c r="S474">
        <v>976</v>
      </c>
      <c r="T474" t="s">
        <v>3461</v>
      </c>
      <c r="X474" s="87" t="str">
        <f t="shared" si="8"/>
        <v>SAN MIGUEL</v>
      </c>
    </row>
    <row r="475" spans="1:24">
      <c r="A475">
        <v>3</v>
      </c>
      <c r="B475" s="341" t="s">
        <v>7687</v>
      </c>
      <c r="C475" t="s">
        <v>8924</v>
      </c>
      <c r="D475">
        <v>16715893</v>
      </c>
      <c r="E475">
        <v>5</v>
      </c>
      <c r="F475" s="232" t="s">
        <v>3331</v>
      </c>
      <c r="G475" t="s">
        <v>3332</v>
      </c>
      <c r="I475" s="339">
        <v>60083</v>
      </c>
      <c r="L475" s="339">
        <v>54076</v>
      </c>
      <c r="N475" s="87">
        <v>41824</v>
      </c>
      <c r="O475" s="87">
        <v>41827</v>
      </c>
      <c r="P475" s="87">
        <v>41830</v>
      </c>
      <c r="R475" t="s">
        <v>10137</v>
      </c>
      <c r="S475">
        <v>3481</v>
      </c>
      <c r="T475" t="s">
        <v>3636</v>
      </c>
      <c r="X475" s="87" t="str">
        <f t="shared" si="8"/>
        <v>SAN BERNARDO</v>
      </c>
    </row>
    <row r="476" spans="1:24">
      <c r="A476">
        <v>3</v>
      </c>
      <c r="B476" s="341" t="s">
        <v>7688</v>
      </c>
      <c r="C476" t="s">
        <v>8925</v>
      </c>
      <c r="D476">
        <v>16392562</v>
      </c>
      <c r="E476">
        <v>1</v>
      </c>
      <c r="F476" s="232" t="s">
        <v>3331</v>
      </c>
      <c r="G476" t="s">
        <v>3332</v>
      </c>
      <c r="I476" s="339">
        <v>60083</v>
      </c>
      <c r="L476" s="339">
        <v>54076</v>
      </c>
      <c r="N476" s="87">
        <v>41824</v>
      </c>
      <c r="O476" s="87">
        <v>41830</v>
      </c>
      <c r="P476" s="87">
        <v>41831</v>
      </c>
      <c r="R476" t="s">
        <v>10138</v>
      </c>
      <c r="S476">
        <v>4599</v>
      </c>
      <c r="T476" t="s">
        <v>3721</v>
      </c>
      <c r="X476" s="87" t="str">
        <f t="shared" si="8"/>
        <v>CONCHALI</v>
      </c>
    </row>
    <row r="477" spans="1:24">
      <c r="A477">
        <v>3</v>
      </c>
      <c r="B477" s="341" t="s">
        <v>7689</v>
      </c>
      <c r="C477" t="s">
        <v>8926</v>
      </c>
      <c r="D477">
        <v>5349921</v>
      </c>
      <c r="E477" t="s">
        <v>3319</v>
      </c>
      <c r="F477" s="232" t="s">
        <v>3331</v>
      </c>
      <c r="G477" t="s">
        <v>3332</v>
      </c>
      <c r="I477" s="339">
        <v>57674</v>
      </c>
      <c r="L477" s="339">
        <v>46139</v>
      </c>
      <c r="N477" s="87">
        <v>41824</v>
      </c>
      <c r="O477" s="87">
        <v>41827</v>
      </c>
      <c r="P477" s="87">
        <v>41828</v>
      </c>
      <c r="R477" t="s">
        <v>10139</v>
      </c>
      <c r="S477">
        <v>1035</v>
      </c>
      <c r="T477" t="s">
        <v>10862</v>
      </c>
      <c r="X477" s="87" t="str">
        <f t="shared" si="8"/>
        <v>MULCHEN</v>
      </c>
    </row>
    <row r="478" spans="1:24">
      <c r="A478">
        <v>3</v>
      </c>
      <c r="B478" s="341" t="s">
        <v>7690</v>
      </c>
      <c r="C478" t="s">
        <v>8927</v>
      </c>
      <c r="D478">
        <v>14583408</v>
      </c>
      <c r="E478">
        <v>2</v>
      </c>
      <c r="F478" s="232" t="s">
        <v>3331</v>
      </c>
      <c r="G478" t="s">
        <v>3332</v>
      </c>
      <c r="I478" s="339">
        <v>60077</v>
      </c>
      <c r="L478" s="339">
        <v>54096</v>
      </c>
      <c r="N478" s="87">
        <v>41827</v>
      </c>
      <c r="O478" s="87">
        <v>41834</v>
      </c>
      <c r="P478" s="87">
        <v>41842</v>
      </c>
      <c r="R478" t="s">
        <v>10130</v>
      </c>
      <c r="S478">
        <v>3111</v>
      </c>
      <c r="T478" t="s">
        <v>4534</v>
      </c>
      <c r="X478" s="87" t="str">
        <f t="shared" si="8"/>
        <v>IQUIQUE</v>
      </c>
    </row>
    <row r="479" spans="1:24">
      <c r="A479">
        <v>3</v>
      </c>
      <c r="B479" s="341" t="s">
        <v>7691</v>
      </c>
      <c r="C479" t="s">
        <v>8928</v>
      </c>
      <c r="D479">
        <v>16040988</v>
      </c>
      <c r="E479">
        <v>6</v>
      </c>
      <c r="F479" s="232" t="s">
        <v>3331</v>
      </c>
      <c r="G479" t="s">
        <v>3332</v>
      </c>
      <c r="I479" s="339">
        <v>60107</v>
      </c>
      <c r="L479" s="339">
        <v>54096</v>
      </c>
      <c r="N479" s="87">
        <v>41828</v>
      </c>
      <c r="O479" s="87">
        <v>41834</v>
      </c>
      <c r="P479" s="87">
        <v>41839</v>
      </c>
      <c r="R479" t="s">
        <v>10140</v>
      </c>
      <c r="S479">
        <v>510</v>
      </c>
      <c r="T479" t="s">
        <v>3348</v>
      </c>
      <c r="X479" s="87" t="str">
        <f t="shared" si="8"/>
        <v>LA CISTERNA</v>
      </c>
    </row>
    <row r="480" spans="1:24">
      <c r="A480">
        <v>3</v>
      </c>
      <c r="B480" s="341" t="s">
        <v>7692</v>
      </c>
      <c r="C480" t="s">
        <v>8929</v>
      </c>
      <c r="D480">
        <v>14286253</v>
      </c>
      <c r="E480">
        <v>0</v>
      </c>
      <c r="F480" s="232" t="s">
        <v>3331</v>
      </c>
      <c r="G480" t="s">
        <v>3332</v>
      </c>
      <c r="I480" s="339">
        <v>84150</v>
      </c>
      <c r="L480" s="339">
        <f>K480*0.88</f>
        <v>0</v>
      </c>
      <c r="N480" s="87">
        <v>41828</v>
      </c>
      <c r="O480" s="87">
        <v>41830</v>
      </c>
      <c r="P480" s="87">
        <v>41831</v>
      </c>
      <c r="R480" t="s">
        <v>10141</v>
      </c>
      <c r="S480">
        <v>2121</v>
      </c>
      <c r="T480" t="s">
        <v>3484</v>
      </c>
      <c r="X480" s="87" t="str">
        <f t="shared" si="8"/>
        <v>PROVIDENCIA</v>
      </c>
    </row>
    <row r="481" spans="1:24">
      <c r="A481">
        <v>3</v>
      </c>
      <c r="B481" s="341" t="s">
        <v>7693</v>
      </c>
      <c r="C481" t="s">
        <v>8930</v>
      </c>
      <c r="D481">
        <v>12047748</v>
      </c>
      <c r="E481" t="s">
        <v>3319</v>
      </c>
      <c r="F481" s="232" t="s">
        <v>3331</v>
      </c>
      <c r="G481" t="s">
        <v>3332</v>
      </c>
      <c r="I481" s="339">
        <v>60107</v>
      </c>
      <c r="L481" s="339">
        <v>54096</v>
      </c>
      <c r="N481" s="87">
        <v>41828</v>
      </c>
      <c r="O481" s="87">
        <v>41834</v>
      </c>
      <c r="P481" s="87">
        <v>41837</v>
      </c>
      <c r="R481" t="s">
        <v>6868</v>
      </c>
      <c r="S481">
        <v>1575</v>
      </c>
      <c r="T481" t="s">
        <v>3377</v>
      </c>
      <c r="X481" s="87" t="str">
        <f t="shared" si="8"/>
        <v>NUÑOA</v>
      </c>
    </row>
    <row r="482" spans="1:24">
      <c r="A482">
        <v>3</v>
      </c>
      <c r="B482" s="341" t="s">
        <v>7694</v>
      </c>
      <c r="C482" t="s">
        <v>8931</v>
      </c>
      <c r="D482">
        <v>14390970</v>
      </c>
      <c r="E482">
        <v>0</v>
      </c>
      <c r="F482" s="232" t="s">
        <v>3331</v>
      </c>
      <c r="G482" t="s">
        <v>3332</v>
      </c>
      <c r="I482" s="339">
        <v>86554</v>
      </c>
      <c r="L482" s="339">
        <v>69243</v>
      </c>
      <c r="N482" s="87">
        <v>41828</v>
      </c>
      <c r="O482" s="87">
        <v>41838</v>
      </c>
      <c r="P482" s="87">
        <v>41842</v>
      </c>
      <c r="R482" t="s">
        <v>10142</v>
      </c>
      <c r="S482">
        <v>148</v>
      </c>
      <c r="T482" t="s">
        <v>3431</v>
      </c>
      <c r="X482" s="87" t="str">
        <f t="shared" si="8"/>
        <v>CONCEPCION</v>
      </c>
    </row>
    <row r="483" spans="1:24">
      <c r="A483">
        <v>3</v>
      </c>
      <c r="B483" s="341" t="s">
        <v>7695</v>
      </c>
      <c r="C483" t="s">
        <v>8932</v>
      </c>
      <c r="D483">
        <v>14515791</v>
      </c>
      <c r="E483">
        <v>9</v>
      </c>
      <c r="F483" s="232" t="s">
        <v>3331</v>
      </c>
      <c r="G483" t="s">
        <v>3332</v>
      </c>
      <c r="I483" s="339">
        <v>60107</v>
      </c>
      <c r="L483" s="339">
        <v>54096</v>
      </c>
      <c r="N483" s="87">
        <v>41828</v>
      </c>
      <c r="O483" s="87">
        <v>41834</v>
      </c>
      <c r="P483" s="87">
        <v>41837</v>
      </c>
      <c r="R483" t="s">
        <v>10143</v>
      </c>
      <c r="S483">
        <v>2472</v>
      </c>
      <c r="T483" t="s">
        <v>4448</v>
      </c>
      <c r="X483" s="87" t="str">
        <f t="shared" si="8"/>
        <v>LOS ANGELES</v>
      </c>
    </row>
    <row r="484" spans="1:24">
      <c r="A484">
        <v>3</v>
      </c>
      <c r="B484" s="341" t="s">
        <v>7696</v>
      </c>
      <c r="C484" t="s">
        <v>8933</v>
      </c>
      <c r="D484">
        <v>16043992</v>
      </c>
      <c r="E484">
        <v>0</v>
      </c>
      <c r="F484" s="232" t="s">
        <v>3331</v>
      </c>
      <c r="G484" t="s">
        <v>3332</v>
      </c>
      <c r="I484" s="339">
        <v>60107</v>
      </c>
      <c r="L484" s="339">
        <v>54096</v>
      </c>
      <c r="N484" s="87">
        <v>41828</v>
      </c>
      <c r="O484" s="87">
        <v>41834</v>
      </c>
      <c r="P484" s="87">
        <v>41838</v>
      </c>
      <c r="R484" t="s">
        <v>10144</v>
      </c>
      <c r="S484">
        <v>10510</v>
      </c>
      <c r="T484" t="s">
        <v>3365</v>
      </c>
      <c r="X484" s="87" t="str">
        <f t="shared" si="8"/>
        <v>LA FLORIDA</v>
      </c>
    </row>
    <row r="485" spans="1:24">
      <c r="A485">
        <v>3</v>
      </c>
      <c r="B485" s="341" t="s">
        <v>7697</v>
      </c>
      <c r="C485" t="s">
        <v>8934</v>
      </c>
      <c r="D485">
        <v>12436718</v>
      </c>
      <c r="E485">
        <v>2</v>
      </c>
      <c r="F485" s="232" t="s">
        <v>3331</v>
      </c>
      <c r="G485" t="s">
        <v>3332</v>
      </c>
      <c r="I485" s="339">
        <v>60083</v>
      </c>
      <c r="L485" s="339">
        <v>54075</v>
      </c>
      <c r="N485" s="87">
        <v>41828</v>
      </c>
      <c r="O485" s="87">
        <v>41838</v>
      </c>
      <c r="P485" s="87">
        <v>41841</v>
      </c>
      <c r="R485" t="s">
        <v>10145</v>
      </c>
      <c r="S485">
        <v>1883</v>
      </c>
      <c r="T485" t="s">
        <v>10852</v>
      </c>
      <c r="X485" s="87" t="str">
        <f t="shared" si="8"/>
        <v>ARICA</v>
      </c>
    </row>
    <row r="486" spans="1:24">
      <c r="A486">
        <v>3</v>
      </c>
      <c r="B486" s="341" t="s">
        <v>7698</v>
      </c>
      <c r="C486" t="s">
        <v>8935</v>
      </c>
      <c r="D486">
        <v>14401912</v>
      </c>
      <c r="E486">
        <v>1</v>
      </c>
      <c r="F486" s="232" t="s">
        <v>3331</v>
      </c>
      <c r="G486" t="s">
        <v>3332</v>
      </c>
      <c r="I486" s="339">
        <v>60107</v>
      </c>
      <c r="L486" s="339">
        <v>54096</v>
      </c>
      <c r="N486" s="87">
        <v>41828</v>
      </c>
      <c r="O486" s="87">
        <v>41838</v>
      </c>
      <c r="P486" s="87">
        <v>41841</v>
      </c>
      <c r="R486" t="s">
        <v>10146</v>
      </c>
      <c r="S486">
        <v>1112</v>
      </c>
      <c r="T486" t="s">
        <v>4671</v>
      </c>
      <c r="X486" s="87" t="str">
        <f t="shared" si="8"/>
        <v>COQUIMBO</v>
      </c>
    </row>
    <row r="487" spans="1:24">
      <c r="A487">
        <v>3</v>
      </c>
      <c r="B487" s="341" t="s">
        <v>7699</v>
      </c>
      <c r="C487" t="s">
        <v>8936</v>
      </c>
      <c r="D487">
        <v>7501321</v>
      </c>
      <c r="E487">
        <v>3</v>
      </c>
      <c r="F487" s="232" t="s">
        <v>3331</v>
      </c>
      <c r="G487" t="s">
        <v>3332</v>
      </c>
      <c r="I487" s="339">
        <v>76945</v>
      </c>
      <c r="L487" s="339">
        <v>61556</v>
      </c>
      <c r="N487" s="87">
        <v>41829</v>
      </c>
      <c r="O487" s="87">
        <v>41841</v>
      </c>
      <c r="P487" s="87">
        <v>41843</v>
      </c>
      <c r="R487" t="s">
        <v>10147</v>
      </c>
      <c r="S487">
        <v>370</v>
      </c>
      <c r="T487" t="s">
        <v>4671</v>
      </c>
      <c r="X487" s="87" t="str">
        <f t="shared" si="8"/>
        <v>COQUIMBO</v>
      </c>
    </row>
    <row r="488" spans="1:24">
      <c r="A488">
        <v>3</v>
      </c>
      <c r="B488" s="341" t="s">
        <v>7700</v>
      </c>
      <c r="C488" t="s">
        <v>8937</v>
      </c>
      <c r="D488">
        <v>13503820</v>
      </c>
      <c r="E488">
        <v>2</v>
      </c>
      <c r="F488" s="232" t="s">
        <v>3331</v>
      </c>
      <c r="G488" t="s">
        <v>3332</v>
      </c>
      <c r="I488" s="339">
        <v>76937</v>
      </c>
      <c r="L488" s="339">
        <v>61550</v>
      </c>
      <c r="N488" s="87">
        <v>41829</v>
      </c>
      <c r="O488" s="87">
        <v>41838</v>
      </c>
      <c r="P488" s="87">
        <v>41842</v>
      </c>
      <c r="R488" t="s">
        <v>10148</v>
      </c>
      <c r="S488">
        <v>905</v>
      </c>
      <c r="T488" t="s">
        <v>5224</v>
      </c>
      <c r="X488" s="87" t="str">
        <f t="shared" si="8"/>
        <v>PUNTA ARENAS</v>
      </c>
    </row>
    <row r="489" spans="1:24">
      <c r="A489">
        <v>3</v>
      </c>
      <c r="B489" s="341" t="s">
        <v>7701</v>
      </c>
      <c r="C489" t="s">
        <v>8938</v>
      </c>
      <c r="D489">
        <v>10466579</v>
      </c>
      <c r="E489">
        <v>9</v>
      </c>
      <c r="F489" s="232" t="s">
        <v>3331</v>
      </c>
      <c r="G489" t="s">
        <v>3332</v>
      </c>
      <c r="I489" s="339">
        <v>60107</v>
      </c>
      <c r="L489" s="339">
        <v>54096</v>
      </c>
      <c r="N489" s="87">
        <v>41829</v>
      </c>
      <c r="O489" s="87">
        <v>41838</v>
      </c>
      <c r="P489" s="87">
        <v>41843</v>
      </c>
      <c r="R489" t="s">
        <v>10149</v>
      </c>
      <c r="S489">
        <v>836</v>
      </c>
      <c r="T489" t="s">
        <v>4671</v>
      </c>
      <c r="X489" s="87" t="str">
        <f t="shared" si="8"/>
        <v>COQUIMBO</v>
      </c>
    </row>
    <row r="490" spans="1:24">
      <c r="A490">
        <v>3</v>
      </c>
      <c r="B490" s="341" t="s">
        <v>7702</v>
      </c>
      <c r="C490" t="s">
        <v>8939</v>
      </c>
      <c r="D490">
        <v>16372007</v>
      </c>
      <c r="E490">
        <v>8</v>
      </c>
      <c r="F490" s="232" t="s">
        <v>3331</v>
      </c>
      <c r="G490" t="s">
        <v>3332</v>
      </c>
      <c r="I490" s="339">
        <v>60113</v>
      </c>
      <c r="L490" s="339">
        <v>54102</v>
      </c>
      <c r="N490" s="87">
        <v>41829</v>
      </c>
      <c r="O490" s="87">
        <v>41831</v>
      </c>
      <c r="P490" s="87">
        <v>41835</v>
      </c>
      <c r="R490" t="s">
        <v>10150</v>
      </c>
      <c r="S490">
        <v>1030</v>
      </c>
      <c r="T490" t="s">
        <v>3334</v>
      </c>
      <c r="X490" s="87" t="str">
        <f t="shared" si="8"/>
        <v>SANTIAGO</v>
      </c>
    </row>
    <row r="491" spans="1:24">
      <c r="A491">
        <v>3</v>
      </c>
      <c r="B491" s="341" t="s">
        <v>7703</v>
      </c>
      <c r="C491" t="s">
        <v>8940</v>
      </c>
      <c r="D491">
        <v>22046698</v>
      </c>
      <c r="E491">
        <v>1</v>
      </c>
      <c r="F491" s="232" t="s">
        <v>3331</v>
      </c>
      <c r="G491" t="s">
        <v>3332</v>
      </c>
      <c r="I491" s="339">
        <v>60113</v>
      </c>
      <c r="L491" s="339">
        <v>54099</v>
      </c>
      <c r="N491" s="87">
        <v>41829</v>
      </c>
      <c r="O491" s="87">
        <v>41831</v>
      </c>
      <c r="P491" s="87">
        <v>41835</v>
      </c>
      <c r="R491" t="s">
        <v>10151</v>
      </c>
      <c r="S491">
        <v>325</v>
      </c>
      <c r="T491" t="s">
        <v>3334</v>
      </c>
      <c r="X491" s="87" t="str">
        <f t="shared" si="8"/>
        <v>SANTIAGO</v>
      </c>
    </row>
    <row r="492" spans="1:24">
      <c r="A492">
        <v>3</v>
      </c>
      <c r="B492" s="341" t="s">
        <v>7704</v>
      </c>
      <c r="C492" t="s">
        <v>8941</v>
      </c>
      <c r="D492">
        <v>13256798</v>
      </c>
      <c r="E492">
        <v>0</v>
      </c>
      <c r="F492" s="232" t="s">
        <v>3331</v>
      </c>
      <c r="G492" t="s">
        <v>3332</v>
      </c>
      <c r="I492" s="339">
        <v>60115</v>
      </c>
      <c r="L492" s="339">
        <v>54104</v>
      </c>
      <c r="N492" s="87">
        <v>41830</v>
      </c>
      <c r="O492" s="87">
        <v>41835</v>
      </c>
      <c r="P492" s="87">
        <v>41839</v>
      </c>
      <c r="R492" t="s">
        <v>10152</v>
      </c>
      <c r="S492">
        <v>829</v>
      </c>
      <c r="T492" t="s">
        <v>4027</v>
      </c>
      <c r="X492" s="87" t="str">
        <f t="shared" si="8"/>
        <v>LO PRADO</v>
      </c>
    </row>
    <row r="493" spans="1:24">
      <c r="A493">
        <v>3</v>
      </c>
      <c r="B493" s="341" t="s">
        <v>7705</v>
      </c>
      <c r="C493" t="s">
        <v>8942</v>
      </c>
      <c r="D493">
        <v>9709939</v>
      </c>
      <c r="E493">
        <v>1</v>
      </c>
      <c r="F493" s="232" t="s">
        <v>3331</v>
      </c>
      <c r="G493" t="s">
        <v>3332</v>
      </c>
      <c r="I493" s="339">
        <v>59975</v>
      </c>
      <c r="L493" s="339">
        <f>K493*0.9</f>
        <v>0</v>
      </c>
      <c r="N493" s="87">
        <v>41809</v>
      </c>
      <c r="O493" s="87">
        <v>41810</v>
      </c>
      <c r="P493" s="87">
        <v>41817</v>
      </c>
      <c r="R493" t="s">
        <v>10153</v>
      </c>
      <c r="S493">
        <v>5185</v>
      </c>
      <c r="T493" t="s">
        <v>3992</v>
      </c>
      <c r="X493" s="87" t="str">
        <f t="shared" ref="X493:X494" si="9">T493</f>
        <v>LA SERENA</v>
      </c>
    </row>
    <row r="494" spans="1:24">
      <c r="A494">
        <v>3</v>
      </c>
      <c r="B494" s="341" t="s">
        <v>7706</v>
      </c>
      <c r="C494" t="s">
        <v>8943</v>
      </c>
      <c r="D494">
        <v>11381407</v>
      </c>
      <c r="E494">
        <v>1</v>
      </c>
      <c r="F494" s="232" t="s">
        <v>3331</v>
      </c>
      <c r="G494" t="s">
        <v>3332</v>
      </c>
      <c r="I494" s="339">
        <v>60065</v>
      </c>
      <c r="L494" s="339">
        <v>54059</v>
      </c>
      <c r="N494" s="87">
        <v>41831</v>
      </c>
      <c r="O494" s="87">
        <v>41831</v>
      </c>
      <c r="P494" s="87">
        <v>41831</v>
      </c>
      <c r="R494" t="s">
        <v>10154</v>
      </c>
      <c r="S494">
        <v>17432</v>
      </c>
      <c r="T494" t="s">
        <v>4671</v>
      </c>
      <c r="X494" s="87" t="str">
        <f t="shared" si="9"/>
        <v>COQUIMBO</v>
      </c>
    </row>
    <row r="495" spans="1:24">
      <c r="A495">
        <v>3</v>
      </c>
      <c r="B495" s="341" t="s">
        <v>7707</v>
      </c>
      <c r="C495" t="s">
        <v>8944</v>
      </c>
      <c r="D495">
        <v>12302717</v>
      </c>
      <c r="E495">
        <v>5</v>
      </c>
      <c r="F495" s="232" t="s">
        <v>3331</v>
      </c>
      <c r="G495" t="s">
        <v>3332</v>
      </c>
      <c r="I495" s="339">
        <v>76950</v>
      </c>
      <c r="L495" s="339">
        <v>64561</v>
      </c>
      <c r="N495" s="348">
        <v>41831</v>
      </c>
      <c r="O495" s="87">
        <v>41840</v>
      </c>
      <c r="P495" s="87">
        <v>41842</v>
      </c>
      <c r="R495" t="s">
        <v>10155</v>
      </c>
      <c r="S495">
        <v>743</v>
      </c>
      <c r="T495" t="s">
        <v>10863</v>
      </c>
      <c r="X495" s="87">
        <v>41842</v>
      </c>
    </row>
    <row r="496" spans="1:24">
      <c r="A496">
        <v>3</v>
      </c>
      <c r="B496" s="341" t="s">
        <v>7708</v>
      </c>
      <c r="C496" t="s">
        <v>8945</v>
      </c>
      <c r="D496">
        <v>10964384</v>
      </c>
      <c r="E496" t="s">
        <v>3319</v>
      </c>
      <c r="F496" s="232" t="s">
        <v>3331</v>
      </c>
      <c r="G496" t="s">
        <v>3332</v>
      </c>
      <c r="I496" s="339">
        <v>60117</v>
      </c>
      <c r="L496" s="339">
        <v>54105</v>
      </c>
      <c r="N496" s="87">
        <v>41831</v>
      </c>
      <c r="O496" s="87">
        <v>41845</v>
      </c>
      <c r="P496" s="87">
        <v>41849</v>
      </c>
      <c r="R496" t="s">
        <v>10156</v>
      </c>
      <c r="S496">
        <v>1299</v>
      </c>
      <c r="T496" t="s">
        <v>4472</v>
      </c>
      <c r="X496" s="87" t="str">
        <f t="shared" ref="X496:X559" si="10">T496</f>
        <v>PUERTO VARAS</v>
      </c>
    </row>
    <row r="497" spans="1:24">
      <c r="A497">
        <v>3</v>
      </c>
      <c r="B497" s="341" t="s">
        <v>7709</v>
      </c>
      <c r="C497" t="s">
        <v>8946</v>
      </c>
      <c r="D497">
        <v>16979051</v>
      </c>
      <c r="E497">
        <v>5</v>
      </c>
      <c r="F497" s="232" t="s">
        <v>3331</v>
      </c>
      <c r="G497" t="s">
        <v>3332</v>
      </c>
      <c r="I497" s="339">
        <v>60117</v>
      </c>
      <c r="L497" s="339">
        <f>K497*0.9</f>
        <v>0</v>
      </c>
      <c r="N497" s="87">
        <v>41831</v>
      </c>
      <c r="O497" s="87">
        <v>41834</v>
      </c>
      <c r="P497" s="87">
        <v>41835</v>
      </c>
      <c r="R497" t="s">
        <v>10157</v>
      </c>
      <c r="S497">
        <v>28</v>
      </c>
      <c r="T497" t="s">
        <v>3561</v>
      </c>
      <c r="X497" s="87" t="str">
        <f t="shared" si="10"/>
        <v>RECOLETA</v>
      </c>
    </row>
    <row r="498" spans="1:24">
      <c r="A498">
        <v>3</v>
      </c>
      <c r="B498" s="341" t="s">
        <v>7710</v>
      </c>
      <c r="C498" t="s">
        <v>8947</v>
      </c>
      <c r="D498">
        <v>16123697</v>
      </c>
      <c r="E498">
        <v>7</v>
      </c>
      <c r="F498" s="232" t="s">
        <v>3331</v>
      </c>
      <c r="G498" t="s">
        <v>3332</v>
      </c>
      <c r="I498" s="339">
        <v>60117</v>
      </c>
      <c r="L498" s="339">
        <v>54106</v>
      </c>
      <c r="N498" s="87">
        <v>41831</v>
      </c>
      <c r="O498" s="87">
        <v>41835</v>
      </c>
      <c r="P498" s="87">
        <v>41838</v>
      </c>
      <c r="R498" t="s">
        <v>10158</v>
      </c>
      <c r="S498">
        <v>11</v>
      </c>
      <c r="T498" t="s">
        <v>3334</v>
      </c>
      <c r="X498" s="87" t="str">
        <f t="shared" si="10"/>
        <v>SANTIAGO</v>
      </c>
    </row>
    <row r="499" spans="1:24">
      <c r="A499">
        <v>3</v>
      </c>
      <c r="B499" s="341" t="s">
        <v>7711</v>
      </c>
      <c r="C499" t="s">
        <v>8948</v>
      </c>
      <c r="D499">
        <v>12426636</v>
      </c>
      <c r="E499" t="s">
        <v>3319</v>
      </c>
      <c r="F499" s="232" t="s">
        <v>3331</v>
      </c>
      <c r="G499" t="s">
        <v>3332</v>
      </c>
      <c r="I499" s="339">
        <v>60117</v>
      </c>
      <c r="L499" s="339">
        <v>54106</v>
      </c>
      <c r="N499" s="87">
        <v>41831</v>
      </c>
      <c r="O499" s="87">
        <v>41841</v>
      </c>
      <c r="P499" s="87">
        <v>41842</v>
      </c>
      <c r="R499" t="s">
        <v>10159</v>
      </c>
      <c r="S499">
        <v>2020</v>
      </c>
      <c r="T499" t="s">
        <v>3377</v>
      </c>
      <c r="X499" s="87" t="str">
        <f t="shared" si="10"/>
        <v>NUÑOA</v>
      </c>
    </row>
    <row r="500" spans="1:24">
      <c r="A500">
        <v>3</v>
      </c>
      <c r="B500" s="341" t="s">
        <v>7712</v>
      </c>
      <c r="C500" t="s">
        <v>8949</v>
      </c>
      <c r="D500">
        <v>15558975</v>
      </c>
      <c r="E500">
        <v>2</v>
      </c>
      <c r="F500" s="232" t="s">
        <v>3331</v>
      </c>
      <c r="G500" t="s">
        <v>3332</v>
      </c>
      <c r="I500" s="339">
        <v>60117</v>
      </c>
      <c r="L500" s="339">
        <v>54106</v>
      </c>
      <c r="N500" s="87">
        <v>41831</v>
      </c>
      <c r="O500" s="87">
        <v>41842</v>
      </c>
      <c r="P500" s="87">
        <v>41843</v>
      </c>
      <c r="R500" t="s">
        <v>10160</v>
      </c>
      <c r="S500">
        <v>227</v>
      </c>
      <c r="T500" t="s">
        <v>3334</v>
      </c>
      <c r="X500" s="87" t="str">
        <f t="shared" si="10"/>
        <v>SANTIAGO</v>
      </c>
    </row>
    <row r="501" spans="1:24">
      <c r="A501">
        <v>3</v>
      </c>
      <c r="B501" s="341" t="s">
        <v>7713</v>
      </c>
      <c r="C501" t="s">
        <v>8950</v>
      </c>
      <c r="D501">
        <v>13901018</v>
      </c>
      <c r="E501">
        <v>3</v>
      </c>
      <c r="F501" s="232" t="s">
        <v>3331</v>
      </c>
      <c r="G501" t="s">
        <v>3332</v>
      </c>
      <c r="I501" s="339">
        <v>60117</v>
      </c>
      <c r="L501" s="339">
        <v>54106</v>
      </c>
      <c r="N501" s="87">
        <v>41831</v>
      </c>
      <c r="O501" s="87">
        <v>41841</v>
      </c>
      <c r="P501" s="87">
        <v>41842</v>
      </c>
      <c r="R501" t="s">
        <v>10161</v>
      </c>
      <c r="S501">
        <v>1537</v>
      </c>
      <c r="T501" t="s">
        <v>3400</v>
      </c>
      <c r="X501" s="87" t="str">
        <f t="shared" si="10"/>
        <v>MAIPU</v>
      </c>
    </row>
    <row r="502" spans="1:24">
      <c r="A502">
        <v>3</v>
      </c>
      <c r="B502" s="341" t="s">
        <v>7714</v>
      </c>
      <c r="C502" t="s">
        <v>8951</v>
      </c>
      <c r="D502">
        <v>14283570</v>
      </c>
      <c r="E502">
        <v>3</v>
      </c>
      <c r="F502" s="232" t="s">
        <v>3331</v>
      </c>
      <c r="G502" t="s">
        <v>3332</v>
      </c>
      <c r="I502" s="339">
        <v>60117</v>
      </c>
      <c r="L502" s="339">
        <v>54105</v>
      </c>
      <c r="N502" s="87">
        <v>41831</v>
      </c>
      <c r="O502" s="87">
        <v>41835</v>
      </c>
      <c r="P502" s="87">
        <v>41838</v>
      </c>
      <c r="R502" t="s">
        <v>10162</v>
      </c>
      <c r="S502">
        <v>174</v>
      </c>
      <c r="T502" t="s">
        <v>3497</v>
      </c>
      <c r="X502" s="87" t="str">
        <f t="shared" si="10"/>
        <v>QUILICURA</v>
      </c>
    </row>
    <row r="503" spans="1:24">
      <c r="A503">
        <v>3</v>
      </c>
      <c r="B503" s="341" t="s">
        <v>7715</v>
      </c>
      <c r="C503" t="s">
        <v>8952</v>
      </c>
      <c r="D503">
        <v>15564622</v>
      </c>
      <c r="E503">
        <v>5</v>
      </c>
      <c r="F503" s="232" t="s">
        <v>3331</v>
      </c>
      <c r="G503" t="s">
        <v>3332</v>
      </c>
      <c r="I503" s="339">
        <v>60107</v>
      </c>
      <c r="L503" s="339">
        <f>K503*0.9</f>
        <v>0</v>
      </c>
      <c r="N503" s="87">
        <v>41828</v>
      </c>
      <c r="O503" s="87">
        <v>41831</v>
      </c>
      <c r="P503" s="87">
        <v>41834</v>
      </c>
      <c r="R503" t="s">
        <v>10163</v>
      </c>
      <c r="S503">
        <v>4242</v>
      </c>
      <c r="T503" t="s">
        <v>3512</v>
      </c>
      <c r="X503" s="87" t="str">
        <f t="shared" si="10"/>
        <v>QUINTA NORMAL</v>
      </c>
    </row>
    <row r="504" spans="1:24">
      <c r="A504">
        <v>3</v>
      </c>
      <c r="B504" s="341" t="s">
        <v>7716</v>
      </c>
      <c r="C504" t="s">
        <v>8953</v>
      </c>
      <c r="F504" s="232" t="s">
        <v>3331</v>
      </c>
      <c r="G504" t="s">
        <v>3332</v>
      </c>
      <c r="I504" s="339"/>
      <c r="L504" s="339"/>
      <c r="N504" s="87">
        <v>41834</v>
      </c>
      <c r="O504" s="87"/>
      <c r="P504" s="53"/>
      <c r="R504" t="s">
        <v>10164</v>
      </c>
      <c r="S504">
        <v>3116</v>
      </c>
      <c r="T504" t="s">
        <v>3541</v>
      </c>
      <c r="X504" s="87" t="str">
        <f t="shared" si="10"/>
        <v>TALCA</v>
      </c>
    </row>
    <row r="505" spans="1:24">
      <c r="A505">
        <v>3</v>
      </c>
      <c r="B505" s="341" t="s">
        <v>7717</v>
      </c>
      <c r="C505" t="s">
        <v>8954</v>
      </c>
      <c r="D505">
        <v>15366042</v>
      </c>
      <c r="E505">
        <v>5</v>
      </c>
      <c r="F505" s="232" t="s">
        <v>3331</v>
      </c>
      <c r="G505" t="s">
        <v>3332</v>
      </c>
      <c r="I505" s="339">
        <v>60115</v>
      </c>
      <c r="L505" s="339">
        <v>54104</v>
      </c>
      <c r="N505" s="87">
        <v>41834</v>
      </c>
      <c r="O505" s="87">
        <v>41835</v>
      </c>
      <c r="P505" s="87">
        <v>41838</v>
      </c>
      <c r="R505" t="s">
        <v>10165</v>
      </c>
      <c r="S505">
        <v>2088</v>
      </c>
      <c r="T505" t="s">
        <v>3334</v>
      </c>
      <c r="X505" s="87" t="str">
        <f t="shared" si="10"/>
        <v>SANTIAGO</v>
      </c>
    </row>
    <row r="506" spans="1:24">
      <c r="A506">
        <v>3</v>
      </c>
      <c r="B506" s="341" t="s">
        <v>7718</v>
      </c>
      <c r="C506" t="s">
        <v>8955</v>
      </c>
      <c r="D506">
        <v>16325739</v>
      </c>
      <c r="E506">
        <v>4</v>
      </c>
      <c r="F506" s="232" t="s">
        <v>3331</v>
      </c>
      <c r="G506" t="s">
        <v>3332</v>
      </c>
      <c r="I506" s="339">
        <v>60123</v>
      </c>
      <c r="L506" s="339">
        <v>54111</v>
      </c>
      <c r="N506" s="87">
        <v>41834</v>
      </c>
      <c r="O506" s="87">
        <v>41838</v>
      </c>
      <c r="P506" s="87">
        <v>41842</v>
      </c>
      <c r="R506" t="s">
        <v>10166</v>
      </c>
      <c r="S506">
        <v>2172</v>
      </c>
      <c r="T506" t="s">
        <v>4523</v>
      </c>
      <c r="X506" s="87" t="str">
        <f t="shared" si="10"/>
        <v xml:space="preserve">LA SERENA </v>
      </c>
    </row>
    <row r="507" spans="1:24">
      <c r="A507">
        <v>3</v>
      </c>
      <c r="B507" s="341" t="s">
        <v>7719</v>
      </c>
      <c r="C507" t="s">
        <v>8956</v>
      </c>
      <c r="D507">
        <v>12321028</v>
      </c>
      <c r="E507" t="s">
        <v>3319</v>
      </c>
      <c r="F507" s="232" t="s">
        <v>3331</v>
      </c>
      <c r="G507" t="s">
        <v>3332</v>
      </c>
      <c r="I507" s="339">
        <v>60123</v>
      </c>
      <c r="L507" s="339">
        <v>54112</v>
      </c>
      <c r="N507" s="87">
        <v>41834</v>
      </c>
      <c r="O507" s="87">
        <v>41840</v>
      </c>
      <c r="P507" s="87">
        <v>41842</v>
      </c>
      <c r="R507" t="s">
        <v>10167</v>
      </c>
      <c r="S507">
        <v>10</v>
      </c>
      <c r="T507" t="s">
        <v>10864</v>
      </c>
      <c r="X507" s="87" t="str">
        <f t="shared" si="10"/>
        <v>TOME</v>
      </c>
    </row>
    <row r="508" spans="1:24">
      <c r="A508">
        <v>3</v>
      </c>
      <c r="B508" s="341" t="s">
        <v>7720</v>
      </c>
      <c r="C508" t="s">
        <v>8957</v>
      </c>
      <c r="D508">
        <v>9378610</v>
      </c>
      <c r="E508">
        <v>6</v>
      </c>
      <c r="F508" s="232" t="s">
        <v>3331</v>
      </c>
      <c r="G508" t="s">
        <v>3332</v>
      </c>
      <c r="I508" s="339">
        <v>60065</v>
      </c>
      <c r="L508" s="339">
        <v>54059</v>
      </c>
      <c r="N508" s="87">
        <v>41834</v>
      </c>
      <c r="O508" s="87">
        <v>41834</v>
      </c>
      <c r="P508" s="87">
        <v>41834</v>
      </c>
      <c r="R508" t="s">
        <v>4201</v>
      </c>
      <c r="S508">
        <v>671</v>
      </c>
      <c r="T508" t="s">
        <v>4671</v>
      </c>
      <c r="X508" s="87" t="str">
        <f t="shared" si="10"/>
        <v>COQUIMBO</v>
      </c>
    </row>
    <row r="509" spans="1:24">
      <c r="A509">
        <v>3</v>
      </c>
      <c r="B509" s="341" t="s">
        <v>7721</v>
      </c>
      <c r="C509" t="s">
        <v>8958</v>
      </c>
      <c r="D509">
        <v>15478372</v>
      </c>
      <c r="E509">
        <v>5</v>
      </c>
      <c r="F509" s="232" t="s">
        <v>3331</v>
      </c>
      <c r="G509" t="s">
        <v>3332</v>
      </c>
      <c r="I509" s="339">
        <v>60107</v>
      </c>
      <c r="L509" s="339">
        <f>K509*0.9</f>
        <v>0</v>
      </c>
      <c r="N509" s="87">
        <v>41834</v>
      </c>
      <c r="O509" s="87">
        <v>41834</v>
      </c>
      <c r="P509" s="87">
        <v>41834</v>
      </c>
      <c r="R509" t="s">
        <v>7105</v>
      </c>
      <c r="S509">
        <v>387</v>
      </c>
      <c r="T509" t="s">
        <v>3334</v>
      </c>
      <c r="X509" s="87" t="str">
        <f t="shared" si="10"/>
        <v>SANTIAGO</v>
      </c>
    </row>
    <row r="510" spans="1:24">
      <c r="A510">
        <v>3</v>
      </c>
      <c r="B510" s="341" t="s">
        <v>7722</v>
      </c>
      <c r="C510" t="s">
        <v>8959</v>
      </c>
      <c r="D510">
        <v>15330724</v>
      </c>
      <c r="E510">
        <v>5</v>
      </c>
      <c r="F510" s="232" t="s">
        <v>3331</v>
      </c>
      <c r="G510" t="s">
        <v>3332</v>
      </c>
      <c r="I510" s="339">
        <v>86579</v>
      </c>
      <c r="L510" s="339">
        <f>K510*0.88</f>
        <v>0</v>
      </c>
      <c r="N510" s="87">
        <v>41835</v>
      </c>
      <c r="O510" s="87">
        <v>41838</v>
      </c>
      <c r="P510" s="87">
        <v>41841</v>
      </c>
      <c r="R510" t="s">
        <v>10168</v>
      </c>
      <c r="S510">
        <v>2111</v>
      </c>
      <c r="T510" t="s">
        <v>3377</v>
      </c>
      <c r="X510" s="87" t="str">
        <f t="shared" si="10"/>
        <v>NUÑOA</v>
      </c>
    </row>
    <row r="511" spans="1:24">
      <c r="A511">
        <v>3</v>
      </c>
      <c r="B511" s="341" t="s">
        <v>7723</v>
      </c>
      <c r="C511" t="s">
        <v>8960</v>
      </c>
      <c r="D511">
        <v>15657021</v>
      </c>
      <c r="E511">
        <v>4</v>
      </c>
      <c r="F511" s="232" t="s">
        <v>3331</v>
      </c>
      <c r="G511" t="s">
        <v>3332</v>
      </c>
      <c r="I511" s="339">
        <v>76960</v>
      </c>
      <c r="L511" s="339">
        <v>61568</v>
      </c>
      <c r="N511" s="87">
        <v>41835</v>
      </c>
      <c r="O511" s="87">
        <v>41838</v>
      </c>
      <c r="P511" s="87">
        <v>41844</v>
      </c>
      <c r="R511" t="s">
        <v>10169</v>
      </c>
      <c r="S511">
        <v>631</v>
      </c>
      <c r="T511" t="s">
        <v>10616</v>
      </c>
      <c r="X511" s="87" t="str">
        <f t="shared" si="10"/>
        <v>ANGOL</v>
      </c>
    </row>
    <row r="512" spans="1:24">
      <c r="A512">
        <v>3</v>
      </c>
      <c r="B512" s="341" t="s">
        <v>7724</v>
      </c>
      <c r="C512" t="s">
        <v>8961</v>
      </c>
      <c r="D512">
        <v>12282785</v>
      </c>
      <c r="E512">
        <v>2</v>
      </c>
      <c r="F512" s="232" t="s">
        <v>3331</v>
      </c>
      <c r="G512" t="s">
        <v>3332</v>
      </c>
      <c r="I512" s="339">
        <v>60125</v>
      </c>
      <c r="L512" s="339">
        <v>54114</v>
      </c>
      <c r="N512" s="87">
        <v>41835</v>
      </c>
      <c r="O512" s="87">
        <v>41838</v>
      </c>
      <c r="P512" s="87">
        <v>41844</v>
      </c>
      <c r="R512" t="s">
        <v>10170</v>
      </c>
      <c r="S512">
        <v>7669</v>
      </c>
      <c r="T512" t="s">
        <v>3363</v>
      </c>
      <c r="X512" s="87" t="str">
        <f t="shared" si="10"/>
        <v>PUENTE ALTO</v>
      </c>
    </row>
    <row r="513" spans="1:24">
      <c r="A513">
        <v>3</v>
      </c>
      <c r="B513" s="341" t="s">
        <v>7725</v>
      </c>
      <c r="C513" t="s">
        <v>8962</v>
      </c>
      <c r="D513">
        <v>11243770</v>
      </c>
      <c r="E513">
        <v>3</v>
      </c>
      <c r="F513" s="232" t="s">
        <v>3331</v>
      </c>
      <c r="G513" t="s">
        <v>3332</v>
      </c>
      <c r="I513" s="339">
        <v>60125</v>
      </c>
      <c r="L513" s="339">
        <v>54114</v>
      </c>
      <c r="N513" s="87">
        <v>41835</v>
      </c>
      <c r="O513" s="87">
        <v>41838</v>
      </c>
      <c r="P513" s="87">
        <v>41844</v>
      </c>
      <c r="R513" t="s">
        <v>10171</v>
      </c>
      <c r="S513">
        <v>730</v>
      </c>
      <c r="T513" t="s">
        <v>4448</v>
      </c>
      <c r="X513" s="87" t="str">
        <f t="shared" si="10"/>
        <v>LOS ANGELES</v>
      </c>
    </row>
    <row r="514" spans="1:24">
      <c r="A514">
        <v>3</v>
      </c>
      <c r="B514" s="341" t="s">
        <v>7726</v>
      </c>
      <c r="C514" t="s">
        <v>8963</v>
      </c>
      <c r="D514">
        <v>8295982</v>
      </c>
      <c r="E514">
        <v>3</v>
      </c>
      <c r="F514" s="232" t="s">
        <v>3331</v>
      </c>
      <c r="G514" t="s">
        <v>3332</v>
      </c>
      <c r="I514" s="339">
        <v>60125</v>
      </c>
      <c r="L514" s="339">
        <f>K514*0.9</f>
        <v>0</v>
      </c>
      <c r="N514" s="87">
        <v>41835</v>
      </c>
      <c r="O514" s="87">
        <v>41841</v>
      </c>
      <c r="P514" s="87">
        <v>41844</v>
      </c>
      <c r="R514" t="s">
        <v>10172</v>
      </c>
      <c r="S514">
        <v>2364</v>
      </c>
      <c r="T514" t="s">
        <v>3377</v>
      </c>
      <c r="X514" s="87" t="str">
        <f t="shared" si="10"/>
        <v>NUÑOA</v>
      </c>
    </row>
    <row r="515" spans="1:24">
      <c r="A515">
        <v>3</v>
      </c>
      <c r="B515" s="341" t="s">
        <v>7727</v>
      </c>
      <c r="C515" t="s">
        <v>8964</v>
      </c>
      <c r="D515">
        <v>8077156</v>
      </c>
      <c r="E515">
        <v>8</v>
      </c>
      <c r="F515" s="232" t="s">
        <v>3331</v>
      </c>
      <c r="G515" t="s">
        <v>3332</v>
      </c>
      <c r="I515" s="339">
        <v>60125</v>
      </c>
      <c r="L515" s="339">
        <v>54114</v>
      </c>
      <c r="N515" s="87">
        <v>41835</v>
      </c>
      <c r="O515" s="87">
        <v>41840</v>
      </c>
      <c r="P515" s="87">
        <v>41842</v>
      </c>
      <c r="R515" t="s">
        <v>10173</v>
      </c>
      <c r="S515">
        <v>534</v>
      </c>
      <c r="T515" t="s">
        <v>10857</v>
      </c>
      <c r="X515" s="87" t="str">
        <f t="shared" si="10"/>
        <v>LIMACHE</v>
      </c>
    </row>
    <row r="516" spans="1:24">
      <c r="A516">
        <v>3</v>
      </c>
      <c r="B516" s="341" t="s">
        <v>7728</v>
      </c>
      <c r="C516" t="s">
        <v>8965</v>
      </c>
      <c r="D516">
        <v>7511008</v>
      </c>
      <c r="E516">
        <v>1</v>
      </c>
      <c r="F516" s="232" t="s">
        <v>3331</v>
      </c>
      <c r="G516" t="s">
        <v>3332</v>
      </c>
      <c r="I516" s="339">
        <v>60125</v>
      </c>
      <c r="L516" s="339">
        <f>K516*0.9</f>
        <v>0</v>
      </c>
      <c r="N516" s="87">
        <v>41835</v>
      </c>
      <c r="O516" s="87">
        <v>41838</v>
      </c>
      <c r="P516" s="87">
        <v>41841</v>
      </c>
      <c r="R516" t="s">
        <v>10174</v>
      </c>
      <c r="S516">
        <v>976</v>
      </c>
      <c r="T516" t="s">
        <v>3461</v>
      </c>
      <c r="X516" s="87" t="str">
        <f t="shared" si="10"/>
        <v>SAN MIGUEL</v>
      </c>
    </row>
    <row r="517" spans="1:24">
      <c r="A517">
        <v>3</v>
      </c>
      <c r="B517" s="341" t="s">
        <v>7729</v>
      </c>
      <c r="C517" t="s">
        <v>8966</v>
      </c>
      <c r="D517">
        <v>10206440</v>
      </c>
      <c r="E517">
        <v>2</v>
      </c>
      <c r="F517" s="232" t="s">
        <v>3331</v>
      </c>
      <c r="G517" t="s">
        <v>3332</v>
      </c>
      <c r="I517" s="339">
        <v>60125</v>
      </c>
      <c r="L517" s="339">
        <f>K517*0.9</f>
        <v>0</v>
      </c>
      <c r="N517" s="87">
        <v>41835</v>
      </c>
      <c r="O517" s="87">
        <v>41837</v>
      </c>
      <c r="P517" s="87">
        <v>41842</v>
      </c>
      <c r="R517" t="s">
        <v>10175</v>
      </c>
      <c r="S517">
        <v>7801</v>
      </c>
      <c r="T517" t="s">
        <v>3365</v>
      </c>
      <c r="X517" s="87" t="str">
        <f t="shared" si="10"/>
        <v>LA FLORIDA</v>
      </c>
    </row>
    <row r="518" spans="1:24">
      <c r="A518">
        <v>3</v>
      </c>
      <c r="B518" s="341" t="s">
        <v>7730</v>
      </c>
      <c r="C518" t="s">
        <v>8967</v>
      </c>
      <c r="D518">
        <v>16584416</v>
      </c>
      <c r="E518">
        <v>5</v>
      </c>
      <c r="F518" s="232" t="s">
        <v>3331</v>
      </c>
      <c r="G518" t="s">
        <v>3332</v>
      </c>
      <c r="I518" s="339">
        <v>60125</v>
      </c>
      <c r="L518" s="339">
        <v>54112</v>
      </c>
      <c r="N518" s="87">
        <v>41835</v>
      </c>
      <c r="O518" s="87">
        <v>41837</v>
      </c>
      <c r="P518" s="87">
        <v>41844</v>
      </c>
      <c r="R518" t="s">
        <v>10176</v>
      </c>
      <c r="S518">
        <v>797</v>
      </c>
      <c r="T518" t="s">
        <v>4448</v>
      </c>
      <c r="X518" s="87" t="str">
        <f t="shared" si="10"/>
        <v>LOS ANGELES</v>
      </c>
    </row>
    <row r="519" spans="1:24">
      <c r="A519">
        <v>3</v>
      </c>
      <c r="B519" s="341" t="s">
        <v>7731</v>
      </c>
      <c r="C519" t="s">
        <v>8968</v>
      </c>
      <c r="D519">
        <v>15627693</v>
      </c>
      <c r="E519">
        <v>6</v>
      </c>
      <c r="F519" s="232" t="s">
        <v>3331</v>
      </c>
      <c r="G519" t="s">
        <v>3332</v>
      </c>
      <c r="I519" s="339">
        <v>60125</v>
      </c>
      <c r="L519" s="339">
        <v>54112</v>
      </c>
      <c r="N519" s="87">
        <v>41835</v>
      </c>
      <c r="O519" s="87">
        <v>41842</v>
      </c>
      <c r="P519" s="87">
        <v>41845</v>
      </c>
      <c r="R519" t="s">
        <v>10177</v>
      </c>
      <c r="S519">
        <v>2088</v>
      </c>
      <c r="T519" t="s">
        <v>4448</v>
      </c>
      <c r="X519" s="87" t="str">
        <f t="shared" si="10"/>
        <v>LOS ANGELES</v>
      </c>
    </row>
    <row r="520" spans="1:24">
      <c r="A520">
        <v>3</v>
      </c>
      <c r="B520" s="341" t="s">
        <v>7732</v>
      </c>
      <c r="C520" t="s">
        <v>8969</v>
      </c>
      <c r="D520">
        <v>14748758</v>
      </c>
      <c r="E520">
        <v>4</v>
      </c>
      <c r="F520" s="232" t="s">
        <v>3331</v>
      </c>
      <c r="G520" t="s">
        <v>3332</v>
      </c>
      <c r="I520" s="339">
        <v>60129</v>
      </c>
      <c r="L520" s="339">
        <f>K520*0.9</f>
        <v>0</v>
      </c>
      <c r="N520" s="87">
        <v>41807</v>
      </c>
      <c r="O520" s="87">
        <v>41841</v>
      </c>
      <c r="P520" s="87">
        <v>41844</v>
      </c>
      <c r="R520" t="s">
        <v>10178</v>
      </c>
      <c r="S520">
        <v>235</v>
      </c>
      <c r="T520" t="s">
        <v>3365</v>
      </c>
      <c r="X520" s="87" t="str">
        <f t="shared" si="10"/>
        <v>LA FLORIDA</v>
      </c>
    </row>
    <row r="521" spans="1:24">
      <c r="A521">
        <v>3</v>
      </c>
      <c r="B521" s="341" t="s">
        <v>7733</v>
      </c>
      <c r="C521" t="s">
        <v>8970</v>
      </c>
      <c r="D521">
        <v>13065467</v>
      </c>
      <c r="E521">
        <v>3</v>
      </c>
      <c r="F521" s="232" t="s">
        <v>3331</v>
      </c>
      <c r="G521" t="s">
        <v>3332</v>
      </c>
      <c r="I521" s="339">
        <v>60129</v>
      </c>
      <c r="L521" s="339">
        <v>54117</v>
      </c>
      <c r="N521" s="87">
        <v>41837</v>
      </c>
      <c r="O521" s="87">
        <v>41838</v>
      </c>
      <c r="P521" s="87">
        <v>41843</v>
      </c>
      <c r="R521" t="s">
        <v>10179</v>
      </c>
      <c r="S521">
        <v>259</v>
      </c>
      <c r="T521" t="s">
        <v>3334</v>
      </c>
      <c r="X521" s="87" t="str">
        <f t="shared" si="10"/>
        <v>SANTIAGO</v>
      </c>
    </row>
    <row r="522" spans="1:24">
      <c r="A522">
        <v>3</v>
      </c>
      <c r="B522" s="341" t="s">
        <v>7734</v>
      </c>
      <c r="C522" t="s">
        <v>8971</v>
      </c>
      <c r="D522">
        <v>15459123</v>
      </c>
      <c r="E522">
        <v>0</v>
      </c>
      <c r="F522" s="232" t="s">
        <v>3331</v>
      </c>
      <c r="G522" t="s">
        <v>3332</v>
      </c>
      <c r="I522" s="339">
        <v>60129</v>
      </c>
      <c r="L522" s="339">
        <v>54116</v>
      </c>
      <c r="N522" s="87">
        <v>41837</v>
      </c>
      <c r="O522" s="87">
        <v>41838</v>
      </c>
      <c r="P522" s="87">
        <v>41844</v>
      </c>
      <c r="R522" t="s">
        <v>10180</v>
      </c>
      <c r="S522">
        <v>1192</v>
      </c>
      <c r="T522" t="s">
        <v>3363</v>
      </c>
      <c r="X522" s="87" t="str">
        <f t="shared" si="10"/>
        <v>PUENTE ALTO</v>
      </c>
    </row>
    <row r="523" spans="1:24">
      <c r="A523">
        <v>3</v>
      </c>
      <c r="B523" s="341" t="s">
        <v>7735</v>
      </c>
      <c r="C523" t="s">
        <v>8972</v>
      </c>
      <c r="D523">
        <v>8888427</v>
      </c>
      <c r="E523" s="283">
        <v>2</v>
      </c>
      <c r="F523" s="232" t="s">
        <v>3331</v>
      </c>
      <c r="G523" t="s">
        <v>3332</v>
      </c>
      <c r="I523" s="339">
        <v>60129</v>
      </c>
      <c r="L523" s="339">
        <v>42090</v>
      </c>
      <c r="N523" s="87">
        <v>41837</v>
      </c>
      <c r="O523" s="87">
        <v>41838</v>
      </c>
      <c r="P523" s="87">
        <v>41747</v>
      </c>
      <c r="R523" t="s">
        <v>10181</v>
      </c>
      <c r="S523">
        <v>10401</v>
      </c>
      <c r="T523" t="s">
        <v>3533</v>
      </c>
      <c r="X523" s="87" t="str">
        <f t="shared" si="10"/>
        <v>EL BOSQUE</v>
      </c>
    </row>
    <row r="524" spans="1:24">
      <c r="A524">
        <v>3</v>
      </c>
      <c r="B524" s="341" t="s">
        <v>7736</v>
      </c>
      <c r="C524" t="s">
        <v>8973</v>
      </c>
      <c r="D524">
        <v>16381954</v>
      </c>
      <c r="E524">
        <v>6</v>
      </c>
      <c r="F524" s="232" t="s">
        <v>3331</v>
      </c>
      <c r="G524" t="s">
        <v>3332</v>
      </c>
      <c r="I524" s="339">
        <v>72154</v>
      </c>
      <c r="L524" s="339">
        <v>64938</v>
      </c>
      <c r="N524" s="87">
        <v>41837</v>
      </c>
      <c r="O524" s="87">
        <v>41843</v>
      </c>
      <c r="P524" s="87">
        <v>41856</v>
      </c>
      <c r="R524" t="s">
        <v>10182</v>
      </c>
      <c r="S524">
        <v>10824</v>
      </c>
      <c r="T524" t="s">
        <v>3365</v>
      </c>
      <c r="X524" s="87" t="str">
        <f t="shared" si="10"/>
        <v>LA FLORIDA</v>
      </c>
    </row>
    <row r="525" spans="1:24">
      <c r="A525">
        <v>3</v>
      </c>
      <c r="B525" s="341" t="s">
        <v>7737</v>
      </c>
      <c r="C525" t="s">
        <v>8974</v>
      </c>
      <c r="D525">
        <v>15774827</v>
      </c>
      <c r="E525">
        <v>0</v>
      </c>
      <c r="F525" s="232" t="s">
        <v>3331</v>
      </c>
      <c r="G525" t="s">
        <v>3332</v>
      </c>
      <c r="I525" s="339">
        <v>60129</v>
      </c>
      <c r="L525" s="339">
        <v>54116</v>
      </c>
      <c r="N525" s="87">
        <v>41837</v>
      </c>
      <c r="O525" s="87">
        <v>41835</v>
      </c>
      <c r="P525" s="87">
        <v>41754</v>
      </c>
      <c r="R525" t="s">
        <v>10183</v>
      </c>
      <c r="S525">
        <v>1780</v>
      </c>
      <c r="T525" t="s">
        <v>4671</v>
      </c>
      <c r="X525" s="87" t="str">
        <f t="shared" si="10"/>
        <v>COQUIMBO</v>
      </c>
    </row>
    <row r="526" spans="1:24">
      <c r="A526">
        <v>3</v>
      </c>
      <c r="B526" s="341" t="s">
        <v>7738</v>
      </c>
      <c r="C526" t="s">
        <v>8975</v>
      </c>
      <c r="D526">
        <v>15675117</v>
      </c>
      <c r="E526">
        <v>0</v>
      </c>
      <c r="F526" s="232" t="s">
        <v>3331</v>
      </c>
      <c r="G526" t="s">
        <v>3332</v>
      </c>
      <c r="I526" s="339">
        <v>60129</v>
      </c>
      <c r="L526" s="339">
        <v>54114</v>
      </c>
      <c r="N526" s="87">
        <v>41837</v>
      </c>
      <c r="O526" s="87">
        <v>41844</v>
      </c>
      <c r="P526" s="87">
        <v>41845</v>
      </c>
      <c r="R526" t="s">
        <v>10184</v>
      </c>
      <c r="S526">
        <v>403</v>
      </c>
      <c r="T526" t="s">
        <v>4523</v>
      </c>
      <c r="X526" s="87" t="str">
        <f t="shared" si="10"/>
        <v xml:space="preserve">LA SERENA </v>
      </c>
    </row>
    <row r="527" spans="1:24">
      <c r="A527">
        <v>3</v>
      </c>
      <c r="B527" s="341" t="s">
        <v>7739</v>
      </c>
      <c r="C527" t="s">
        <v>8976</v>
      </c>
      <c r="D527">
        <v>13800678</v>
      </c>
      <c r="E527">
        <v>6</v>
      </c>
      <c r="F527" s="232" t="s">
        <v>3331</v>
      </c>
      <c r="G527" t="s">
        <v>3332</v>
      </c>
      <c r="I527" s="339">
        <v>60129</v>
      </c>
      <c r="L527" s="339">
        <v>54116</v>
      </c>
      <c r="N527" s="87">
        <v>41837</v>
      </c>
      <c r="O527" s="87">
        <v>41844</v>
      </c>
      <c r="P527" s="87">
        <v>41845</v>
      </c>
      <c r="R527" t="s">
        <v>10185</v>
      </c>
      <c r="S527">
        <v>2534</v>
      </c>
      <c r="T527" t="s">
        <v>4448</v>
      </c>
      <c r="X527" s="87" t="str">
        <f t="shared" si="10"/>
        <v>LOS ANGELES</v>
      </c>
    </row>
    <row r="528" spans="1:24">
      <c r="A528">
        <v>3</v>
      </c>
      <c r="B528" s="341" t="s">
        <v>7740</v>
      </c>
      <c r="C528" t="s">
        <v>8977</v>
      </c>
      <c r="D528">
        <v>10723123</v>
      </c>
      <c r="E528">
        <v>4</v>
      </c>
      <c r="F528" s="232" t="s">
        <v>3331</v>
      </c>
      <c r="G528" t="s">
        <v>3332</v>
      </c>
      <c r="I528" s="347">
        <v>60129</v>
      </c>
      <c r="L528" s="347">
        <v>54116</v>
      </c>
      <c r="N528" s="116">
        <v>41838</v>
      </c>
      <c r="O528" s="116">
        <v>41844</v>
      </c>
      <c r="P528" s="116">
        <v>41845</v>
      </c>
      <c r="R528" t="s">
        <v>10186</v>
      </c>
      <c r="S528">
        <v>2875</v>
      </c>
      <c r="T528" t="s">
        <v>3576</v>
      </c>
      <c r="X528" s="116" t="str">
        <f t="shared" si="10"/>
        <v>MACUL</v>
      </c>
    </row>
    <row r="529" spans="1:24">
      <c r="A529">
        <v>3</v>
      </c>
      <c r="B529" s="341" t="s">
        <v>7741</v>
      </c>
      <c r="C529" t="s">
        <v>8978</v>
      </c>
      <c r="D529">
        <v>97030000</v>
      </c>
      <c r="E529">
        <v>7</v>
      </c>
      <c r="F529" s="232" t="s">
        <v>3331</v>
      </c>
      <c r="G529" t="s">
        <v>3332</v>
      </c>
      <c r="I529" s="339">
        <v>60129</v>
      </c>
      <c r="L529" s="339">
        <v>60129</v>
      </c>
      <c r="N529" s="348">
        <v>41838</v>
      </c>
      <c r="O529" s="87">
        <v>41847</v>
      </c>
      <c r="P529" s="87">
        <v>41850</v>
      </c>
      <c r="R529" t="s">
        <v>10187</v>
      </c>
      <c r="S529">
        <v>1310</v>
      </c>
      <c r="T529" t="s">
        <v>3541</v>
      </c>
      <c r="X529" s="87" t="str">
        <f t="shared" si="10"/>
        <v>TALCA</v>
      </c>
    </row>
    <row r="530" spans="1:24">
      <c r="A530">
        <v>3</v>
      </c>
      <c r="B530" s="341" t="s">
        <v>7742</v>
      </c>
      <c r="C530" t="s">
        <v>8979</v>
      </c>
      <c r="D530">
        <v>15165566</v>
      </c>
      <c r="E530">
        <v>1</v>
      </c>
      <c r="F530" s="232" t="s">
        <v>3331</v>
      </c>
      <c r="G530" t="s">
        <v>3332</v>
      </c>
      <c r="I530" s="339">
        <v>76967</v>
      </c>
      <c r="L530" s="339">
        <v>51574</v>
      </c>
      <c r="N530" s="87">
        <v>41838</v>
      </c>
      <c r="O530" s="87">
        <v>41844</v>
      </c>
      <c r="P530" s="87">
        <v>41848</v>
      </c>
      <c r="R530" t="s">
        <v>10188</v>
      </c>
      <c r="S530">
        <v>130</v>
      </c>
      <c r="T530" t="s">
        <v>4448</v>
      </c>
      <c r="X530" s="87" t="str">
        <f t="shared" si="10"/>
        <v>LOS ANGELES</v>
      </c>
    </row>
    <row r="531" spans="1:24">
      <c r="A531">
        <v>3</v>
      </c>
      <c r="B531" s="341" t="s">
        <v>7743</v>
      </c>
      <c r="C531" t="s">
        <v>8980</v>
      </c>
      <c r="F531" s="232" t="s">
        <v>3331</v>
      </c>
      <c r="G531" t="s">
        <v>3332</v>
      </c>
      <c r="I531" s="339"/>
      <c r="L531" s="339"/>
      <c r="N531" s="87">
        <v>41838</v>
      </c>
      <c r="O531" s="53"/>
      <c r="P531" s="53"/>
      <c r="R531" t="s">
        <v>10189</v>
      </c>
      <c r="S531">
        <v>521</v>
      </c>
      <c r="T531" t="s">
        <v>4671</v>
      </c>
      <c r="X531" s="87" t="str">
        <f t="shared" si="10"/>
        <v>COQUIMBO</v>
      </c>
    </row>
    <row r="532" spans="1:24">
      <c r="A532">
        <v>3</v>
      </c>
      <c r="B532" s="341" t="s">
        <v>7634</v>
      </c>
      <c r="C532" t="s">
        <v>8981</v>
      </c>
      <c r="D532">
        <v>11701479</v>
      </c>
      <c r="E532">
        <v>7</v>
      </c>
      <c r="F532" s="232" t="s">
        <v>3331</v>
      </c>
      <c r="G532" t="s">
        <v>3332</v>
      </c>
      <c r="I532" s="339">
        <v>71992</v>
      </c>
      <c r="L532" s="339">
        <v>64793</v>
      </c>
      <c r="N532" s="87">
        <v>41838</v>
      </c>
      <c r="O532" s="87">
        <v>41832</v>
      </c>
      <c r="P532" s="87">
        <v>41834</v>
      </c>
      <c r="R532" t="s">
        <v>10190</v>
      </c>
      <c r="S532">
        <v>5185</v>
      </c>
      <c r="T532" t="s">
        <v>4523</v>
      </c>
      <c r="X532" s="87" t="str">
        <f t="shared" si="10"/>
        <v xml:space="preserve">LA SERENA </v>
      </c>
    </row>
    <row r="533" spans="1:24">
      <c r="A533">
        <v>3</v>
      </c>
      <c r="B533" s="341" t="s">
        <v>7744</v>
      </c>
      <c r="C533" t="s">
        <v>8982</v>
      </c>
      <c r="D533">
        <v>13863821</v>
      </c>
      <c r="E533">
        <v>9</v>
      </c>
      <c r="F533" s="232" t="s">
        <v>3331</v>
      </c>
      <c r="G533" t="s">
        <v>3332</v>
      </c>
      <c r="I533" s="339">
        <v>60129</v>
      </c>
      <c r="L533" s="339">
        <v>60129</v>
      </c>
      <c r="N533" s="87">
        <v>41838</v>
      </c>
      <c r="O533" s="87">
        <v>41855</v>
      </c>
      <c r="P533" s="87">
        <v>41857</v>
      </c>
      <c r="R533" t="s">
        <v>3984</v>
      </c>
      <c r="S533">
        <v>2081</v>
      </c>
      <c r="T533" t="s">
        <v>10852</v>
      </c>
      <c r="X533" s="87" t="str">
        <f t="shared" si="10"/>
        <v>ARICA</v>
      </c>
    </row>
    <row r="534" spans="1:24">
      <c r="A534">
        <v>3</v>
      </c>
      <c r="B534" s="341" t="s">
        <v>7745</v>
      </c>
      <c r="C534" t="s">
        <v>8983</v>
      </c>
      <c r="D534">
        <v>97030000</v>
      </c>
      <c r="E534">
        <v>7</v>
      </c>
      <c r="F534" s="232" t="s">
        <v>3331</v>
      </c>
      <c r="G534" t="s">
        <v>3332</v>
      </c>
      <c r="I534" s="339">
        <v>48103</v>
      </c>
      <c r="L534" s="339">
        <v>48130</v>
      </c>
      <c r="N534" s="87">
        <v>41838</v>
      </c>
      <c r="O534" s="87">
        <v>41871</v>
      </c>
      <c r="P534" s="87">
        <v>41872</v>
      </c>
      <c r="R534" t="s">
        <v>10191</v>
      </c>
      <c r="S534">
        <v>3258</v>
      </c>
      <c r="T534" t="s">
        <v>10861</v>
      </c>
      <c r="X534" s="87" t="str">
        <f t="shared" si="10"/>
        <v>ALTO HOSPICIO</v>
      </c>
    </row>
    <row r="535" spans="1:24">
      <c r="A535">
        <v>3</v>
      </c>
      <c r="B535" s="341" t="s">
        <v>7746</v>
      </c>
      <c r="C535" t="s">
        <v>8984</v>
      </c>
      <c r="D535">
        <v>16777920</v>
      </c>
      <c r="E535">
        <v>4</v>
      </c>
      <c r="F535" s="232" t="s">
        <v>3331</v>
      </c>
      <c r="G535" t="s">
        <v>3332</v>
      </c>
      <c r="I535" s="339">
        <v>76965</v>
      </c>
      <c r="L535" s="339">
        <v>61572</v>
      </c>
      <c r="N535" s="87">
        <v>41838</v>
      </c>
      <c r="O535" s="87">
        <v>41844</v>
      </c>
      <c r="P535" s="87">
        <v>41848</v>
      </c>
      <c r="R535" t="s">
        <v>10192</v>
      </c>
      <c r="S535">
        <v>665</v>
      </c>
      <c r="T535" t="s">
        <v>4338</v>
      </c>
      <c r="X535" s="87" t="str">
        <f t="shared" si="10"/>
        <v>PENCO</v>
      </c>
    </row>
    <row r="536" spans="1:24">
      <c r="A536">
        <v>3</v>
      </c>
      <c r="B536" s="341" t="s">
        <v>7747</v>
      </c>
      <c r="C536" t="s">
        <v>8984</v>
      </c>
      <c r="D536">
        <v>16777920</v>
      </c>
      <c r="E536">
        <v>4</v>
      </c>
      <c r="F536" s="232" t="s">
        <v>3331</v>
      </c>
      <c r="G536" t="s">
        <v>3332</v>
      </c>
      <c r="I536" s="339">
        <v>86585</v>
      </c>
      <c r="L536" s="339">
        <v>69268</v>
      </c>
      <c r="N536" s="87">
        <v>41838</v>
      </c>
      <c r="O536" s="87">
        <v>41844</v>
      </c>
      <c r="P536" s="87">
        <v>41848</v>
      </c>
      <c r="R536" t="s">
        <v>10193</v>
      </c>
      <c r="S536">
        <v>16</v>
      </c>
      <c r="T536" t="s">
        <v>4338</v>
      </c>
      <c r="X536" s="87" t="str">
        <f t="shared" si="10"/>
        <v>PENCO</v>
      </c>
    </row>
    <row r="537" spans="1:24">
      <c r="A537">
        <v>3</v>
      </c>
      <c r="B537" s="341" t="s">
        <v>7748</v>
      </c>
      <c r="C537" t="s">
        <v>8985</v>
      </c>
      <c r="F537" s="232" t="s">
        <v>3331</v>
      </c>
      <c r="G537" t="s">
        <v>3332</v>
      </c>
      <c r="I537" s="339"/>
      <c r="L537" s="339"/>
      <c r="N537" s="87">
        <v>41838</v>
      </c>
      <c r="O537" s="53"/>
      <c r="P537" s="53"/>
      <c r="R537" t="s">
        <v>10194</v>
      </c>
      <c r="S537">
        <v>1167</v>
      </c>
      <c r="T537" t="s">
        <v>10860</v>
      </c>
      <c r="X537" s="87" t="str">
        <f t="shared" si="10"/>
        <v>OSORNO</v>
      </c>
    </row>
    <row r="538" spans="1:24">
      <c r="A538">
        <v>3</v>
      </c>
      <c r="B538" s="341" t="s">
        <v>7749</v>
      </c>
      <c r="C538" t="s">
        <v>8986</v>
      </c>
      <c r="D538">
        <v>14496806</v>
      </c>
      <c r="E538">
        <v>9</v>
      </c>
      <c r="F538" s="232" t="s">
        <v>3331</v>
      </c>
      <c r="G538" t="s">
        <v>3332</v>
      </c>
      <c r="I538" s="339">
        <v>60136</v>
      </c>
      <c r="L538" s="339">
        <f>K538*0.9</f>
        <v>0</v>
      </c>
      <c r="N538" s="87">
        <v>41841</v>
      </c>
      <c r="O538" s="87">
        <v>41844</v>
      </c>
      <c r="P538" s="87">
        <v>41850</v>
      </c>
      <c r="R538" t="s">
        <v>10195</v>
      </c>
      <c r="S538">
        <v>209</v>
      </c>
      <c r="T538" t="s">
        <v>3334</v>
      </c>
      <c r="X538" s="87" t="str">
        <f t="shared" si="10"/>
        <v>SANTIAGO</v>
      </c>
    </row>
    <row r="539" spans="1:24">
      <c r="A539">
        <v>3</v>
      </c>
      <c r="B539" s="341" t="s">
        <v>7750</v>
      </c>
      <c r="C539" t="s">
        <v>8987</v>
      </c>
      <c r="D539">
        <v>14552940</v>
      </c>
      <c r="E539">
        <v>9</v>
      </c>
      <c r="F539" s="232" t="s">
        <v>3331</v>
      </c>
      <c r="G539" t="s">
        <v>3332</v>
      </c>
      <c r="I539" s="339">
        <v>60136</v>
      </c>
      <c r="L539" s="339">
        <v>54122</v>
      </c>
      <c r="N539" s="87">
        <v>41841</v>
      </c>
      <c r="O539" s="87">
        <v>41842</v>
      </c>
      <c r="P539" s="87">
        <v>41850</v>
      </c>
      <c r="R539" t="s">
        <v>10196</v>
      </c>
      <c r="S539">
        <v>187</v>
      </c>
      <c r="T539" t="s">
        <v>3334</v>
      </c>
      <c r="X539" s="87" t="str">
        <f t="shared" si="10"/>
        <v>SANTIAGO</v>
      </c>
    </row>
    <row r="540" spans="1:24">
      <c r="A540">
        <v>3</v>
      </c>
      <c r="B540" s="341" t="s">
        <v>7751</v>
      </c>
      <c r="C540" t="s">
        <v>8988</v>
      </c>
      <c r="F540" s="232" t="s">
        <v>3331</v>
      </c>
      <c r="G540" t="s">
        <v>3332</v>
      </c>
      <c r="I540" s="339"/>
      <c r="L540" s="339"/>
      <c r="N540" s="87">
        <v>41841</v>
      </c>
      <c r="O540" s="87"/>
      <c r="P540" s="53"/>
      <c r="R540" t="s">
        <v>10197</v>
      </c>
      <c r="S540">
        <v>1002</v>
      </c>
      <c r="T540" t="s">
        <v>5050</v>
      </c>
      <c r="X540" s="87" t="str">
        <f t="shared" si="10"/>
        <v>CALAMA</v>
      </c>
    </row>
    <row r="541" spans="1:24">
      <c r="A541">
        <v>3</v>
      </c>
      <c r="B541" s="341" t="s">
        <v>7752</v>
      </c>
      <c r="C541" t="s">
        <v>8989</v>
      </c>
      <c r="D541">
        <v>9862167</v>
      </c>
      <c r="E541">
        <v>9</v>
      </c>
      <c r="F541" s="232" t="s">
        <v>3331</v>
      </c>
      <c r="G541" t="s">
        <v>3332</v>
      </c>
      <c r="I541" s="339">
        <v>60138</v>
      </c>
      <c r="L541" s="339">
        <v>54124</v>
      </c>
      <c r="N541" s="87">
        <v>41842</v>
      </c>
      <c r="O541" s="87">
        <v>41845</v>
      </c>
      <c r="P541" s="87">
        <v>41845</v>
      </c>
      <c r="R541" t="s">
        <v>10198</v>
      </c>
      <c r="S541">
        <v>1405</v>
      </c>
      <c r="T541" s="283" t="s">
        <v>3334</v>
      </c>
      <c r="X541" s="87" t="str">
        <f t="shared" si="10"/>
        <v>SANTIAGO</v>
      </c>
    </row>
    <row r="542" spans="1:24">
      <c r="A542">
        <v>3</v>
      </c>
      <c r="B542" s="341" t="s">
        <v>7753</v>
      </c>
      <c r="C542" t="s">
        <v>8990</v>
      </c>
      <c r="D542">
        <v>15356847</v>
      </c>
      <c r="E542">
        <v>2</v>
      </c>
      <c r="F542" s="232" t="s">
        <v>3331</v>
      </c>
      <c r="G542" t="s">
        <v>3332</v>
      </c>
      <c r="I542" s="339">
        <v>60138</v>
      </c>
      <c r="L542" s="339">
        <v>54102</v>
      </c>
      <c r="N542" s="87">
        <v>41842</v>
      </c>
      <c r="O542" s="87">
        <v>41846</v>
      </c>
      <c r="P542" s="87">
        <v>41848</v>
      </c>
      <c r="R542" t="s">
        <v>10199</v>
      </c>
      <c r="S542">
        <v>880</v>
      </c>
      <c r="T542" t="s">
        <v>3561</v>
      </c>
      <c r="X542" s="87" t="str">
        <f t="shared" si="10"/>
        <v>RECOLETA</v>
      </c>
    </row>
    <row r="543" spans="1:24">
      <c r="A543">
        <v>3</v>
      </c>
      <c r="B543" s="341" t="s">
        <v>7754</v>
      </c>
      <c r="C543" t="s">
        <v>8991</v>
      </c>
      <c r="D543">
        <v>11452612</v>
      </c>
      <c r="E543">
        <v>6</v>
      </c>
      <c r="F543" s="232" t="s">
        <v>3331</v>
      </c>
      <c r="G543" t="s">
        <v>3332</v>
      </c>
      <c r="I543" s="339">
        <v>60138</v>
      </c>
      <c r="L543" s="339">
        <v>54102</v>
      </c>
      <c r="N543" s="87">
        <v>41842</v>
      </c>
      <c r="O543" s="87">
        <v>41845</v>
      </c>
      <c r="P543" s="87">
        <v>41850</v>
      </c>
      <c r="R543" t="s">
        <v>10200</v>
      </c>
      <c r="S543">
        <v>2665</v>
      </c>
      <c r="T543" t="s">
        <v>3561</v>
      </c>
      <c r="X543" s="87" t="str">
        <f t="shared" si="10"/>
        <v>RECOLETA</v>
      </c>
    </row>
    <row r="544" spans="1:24">
      <c r="A544">
        <v>3</v>
      </c>
      <c r="B544" s="341" t="s">
        <v>7755</v>
      </c>
      <c r="C544" t="s">
        <v>8992</v>
      </c>
      <c r="D544">
        <v>13831470</v>
      </c>
      <c r="E544">
        <v>7</v>
      </c>
      <c r="F544" s="232" t="s">
        <v>3331</v>
      </c>
      <c r="G544" t="s">
        <v>3332</v>
      </c>
      <c r="I544" s="339">
        <v>60138</v>
      </c>
      <c r="L544" s="339">
        <f>K544*0.9</f>
        <v>0</v>
      </c>
      <c r="N544" s="87">
        <v>41842</v>
      </c>
      <c r="O544" s="87">
        <v>41844</v>
      </c>
      <c r="P544" s="87">
        <v>41844</v>
      </c>
      <c r="R544" t="s">
        <v>10201</v>
      </c>
      <c r="S544">
        <v>1331</v>
      </c>
      <c r="T544" t="s">
        <v>3377</v>
      </c>
      <c r="X544" s="87" t="str">
        <f t="shared" si="10"/>
        <v>NUÑOA</v>
      </c>
    </row>
    <row r="545" spans="1:24">
      <c r="A545">
        <v>3</v>
      </c>
      <c r="B545" s="341" t="s">
        <v>7756</v>
      </c>
      <c r="C545" t="s">
        <v>8993</v>
      </c>
      <c r="D545">
        <v>22178729</v>
      </c>
      <c r="E545">
        <v>3</v>
      </c>
      <c r="F545" s="232" t="s">
        <v>3331</v>
      </c>
      <c r="G545" t="s">
        <v>3332</v>
      </c>
      <c r="I545" s="339">
        <v>60138</v>
      </c>
      <c r="L545" s="339">
        <v>54124</v>
      </c>
      <c r="N545" s="87">
        <v>41842</v>
      </c>
      <c r="O545" s="87">
        <v>41844</v>
      </c>
      <c r="P545" s="87">
        <v>41849</v>
      </c>
      <c r="R545" t="s">
        <v>10202</v>
      </c>
      <c r="S545">
        <v>3</v>
      </c>
      <c r="T545" t="s">
        <v>4448</v>
      </c>
      <c r="X545" s="87" t="str">
        <f t="shared" si="10"/>
        <v>LOS ANGELES</v>
      </c>
    </row>
    <row r="546" spans="1:24">
      <c r="A546">
        <v>3</v>
      </c>
      <c r="B546" s="341" t="s">
        <v>7757</v>
      </c>
      <c r="C546" t="s">
        <v>8994</v>
      </c>
      <c r="D546">
        <v>15274297</v>
      </c>
      <c r="E546">
        <v>5</v>
      </c>
      <c r="F546" s="232" t="s">
        <v>3331</v>
      </c>
      <c r="G546" t="s">
        <v>3332</v>
      </c>
      <c r="I546" s="339">
        <v>60130</v>
      </c>
      <c r="L546" s="339">
        <v>54117</v>
      </c>
      <c r="N546" s="87">
        <v>41842</v>
      </c>
      <c r="O546" s="87">
        <v>41845</v>
      </c>
      <c r="P546" s="87">
        <v>41850</v>
      </c>
      <c r="R546" t="s">
        <v>10203</v>
      </c>
      <c r="S546">
        <v>2085</v>
      </c>
      <c r="T546" t="s">
        <v>10860</v>
      </c>
      <c r="X546" s="87" t="str">
        <f t="shared" si="10"/>
        <v>OSORNO</v>
      </c>
    </row>
    <row r="547" spans="1:24">
      <c r="A547">
        <v>3</v>
      </c>
      <c r="B547" s="341" t="s">
        <v>7758</v>
      </c>
      <c r="C547" t="s">
        <v>8995</v>
      </c>
      <c r="D547">
        <v>13153300</v>
      </c>
      <c r="E547">
        <v>4</v>
      </c>
      <c r="F547" s="232" t="s">
        <v>3331</v>
      </c>
      <c r="G547" t="s">
        <v>3332</v>
      </c>
      <c r="I547" s="339">
        <v>86588</v>
      </c>
      <c r="L547" s="339">
        <v>69270</v>
      </c>
      <c r="N547" s="87">
        <v>41842</v>
      </c>
      <c r="O547" s="87">
        <v>41847</v>
      </c>
      <c r="P547" s="87">
        <v>41851</v>
      </c>
      <c r="R547" t="s">
        <v>10204</v>
      </c>
      <c r="S547">
        <v>1393</v>
      </c>
      <c r="T547" t="s">
        <v>10860</v>
      </c>
      <c r="X547" s="87" t="str">
        <f t="shared" si="10"/>
        <v>OSORNO</v>
      </c>
    </row>
    <row r="548" spans="1:24">
      <c r="A548">
        <v>3</v>
      </c>
      <c r="B548" s="341" t="s">
        <v>7759</v>
      </c>
      <c r="C548" t="s">
        <v>8996</v>
      </c>
      <c r="F548" s="232" t="s">
        <v>3331</v>
      </c>
      <c r="G548" t="s">
        <v>3332</v>
      </c>
      <c r="I548" s="339">
        <v>60136</v>
      </c>
      <c r="L548" s="339">
        <f>K548*0.9</f>
        <v>0</v>
      </c>
      <c r="N548" s="87">
        <v>41842</v>
      </c>
      <c r="O548" s="87">
        <v>41844</v>
      </c>
      <c r="P548" s="87">
        <v>41850</v>
      </c>
      <c r="R548" t="s">
        <v>10205</v>
      </c>
      <c r="S548">
        <v>783</v>
      </c>
      <c r="T548" t="s">
        <v>10852</v>
      </c>
      <c r="X548" s="87" t="str">
        <f t="shared" si="10"/>
        <v>ARICA</v>
      </c>
    </row>
    <row r="549" spans="1:24">
      <c r="A549">
        <v>3</v>
      </c>
      <c r="B549" s="341" t="s">
        <v>7760</v>
      </c>
      <c r="C549" t="s">
        <v>8997</v>
      </c>
      <c r="D549">
        <v>8295982</v>
      </c>
      <c r="E549">
        <v>3</v>
      </c>
      <c r="F549" s="232" t="s">
        <v>3331</v>
      </c>
      <c r="G549" t="s">
        <v>3332</v>
      </c>
      <c r="I549" s="339">
        <v>60140</v>
      </c>
      <c r="L549" s="339">
        <f>K549*0.9</f>
        <v>0</v>
      </c>
      <c r="N549" s="87">
        <v>41843</v>
      </c>
      <c r="O549" s="87">
        <v>41753</v>
      </c>
      <c r="P549" s="87">
        <v>41753</v>
      </c>
      <c r="R549" t="s">
        <v>10206</v>
      </c>
      <c r="S549">
        <v>1394</v>
      </c>
      <c r="T549" t="s">
        <v>3334</v>
      </c>
      <c r="X549" s="87" t="str">
        <f t="shared" si="10"/>
        <v>SANTIAGO</v>
      </c>
    </row>
    <row r="550" spans="1:24">
      <c r="A550">
        <v>3</v>
      </c>
      <c r="B550" s="341" t="s">
        <v>7761</v>
      </c>
      <c r="C550" t="s">
        <v>8998</v>
      </c>
      <c r="D550">
        <v>14366516</v>
      </c>
      <c r="E550" t="s">
        <v>3319</v>
      </c>
      <c r="F550" s="232" t="s">
        <v>3331</v>
      </c>
      <c r="G550" t="s">
        <v>3332</v>
      </c>
      <c r="I550" s="339">
        <v>76977</v>
      </c>
      <c r="L550" s="339">
        <v>61582</v>
      </c>
      <c r="N550" s="87">
        <v>41843</v>
      </c>
      <c r="O550" s="87">
        <v>41844</v>
      </c>
      <c r="P550" s="87">
        <v>41849</v>
      </c>
      <c r="R550" t="s">
        <v>10207</v>
      </c>
      <c r="S550">
        <v>799</v>
      </c>
      <c r="T550" t="s">
        <v>10865</v>
      </c>
      <c r="X550" s="87" t="str">
        <f t="shared" si="10"/>
        <v>NACIMIENTO</v>
      </c>
    </row>
    <row r="551" spans="1:24">
      <c r="A551">
        <v>3</v>
      </c>
      <c r="B551" s="341" t="s">
        <v>7762</v>
      </c>
      <c r="C551" t="s">
        <v>8999</v>
      </c>
      <c r="D551">
        <v>13822461</v>
      </c>
      <c r="E551">
        <v>9</v>
      </c>
      <c r="F551" s="232" t="s">
        <v>3331</v>
      </c>
      <c r="G551" t="s">
        <v>3332</v>
      </c>
      <c r="I551" s="339">
        <v>76979</v>
      </c>
      <c r="L551" s="339">
        <v>76979</v>
      </c>
      <c r="N551" s="87">
        <v>41843</v>
      </c>
      <c r="O551" s="87">
        <v>41855</v>
      </c>
      <c r="P551" s="87">
        <v>41857</v>
      </c>
      <c r="R551" t="s">
        <v>10208</v>
      </c>
      <c r="S551">
        <v>1430</v>
      </c>
      <c r="T551" t="s">
        <v>10860</v>
      </c>
      <c r="X551" s="87" t="str">
        <f t="shared" si="10"/>
        <v>OSORNO</v>
      </c>
    </row>
    <row r="552" spans="1:24">
      <c r="A552">
        <v>3</v>
      </c>
      <c r="B552" s="341" t="s">
        <v>7763</v>
      </c>
      <c r="C552" t="s">
        <v>9000</v>
      </c>
      <c r="D552">
        <v>11365073</v>
      </c>
      <c r="E552">
        <v>7</v>
      </c>
      <c r="F552" s="232" t="s">
        <v>3331</v>
      </c>
      <c r="G552" t="s">
        <v>3332</v>
      </c>
      <c r="I552" s="339">
        <v>60140</v>
      </c>
      <c r="L552" s="339">
        <f>K552*0.9</f>
        <v>0</v>
      </c>
      <c r="N552" s="87">
        <v>41843</v>
      </c>
      <c r="O552" s="87">
        <v>41848</v>
      </c>
      <c r="P552" s="87">
        <v>41850</v>
      </c>
      <c r="R552" t="s">
        <v>10209</v>
      </c>
      <c r="S552">
        <v>881</v>
      </c>
      <c r="T552" t="s">
        <v>4448</v>
      </c>
      <c r="X552" s="87" t="str">
        <f t="shared" si="10"/>
        <v>LOS ANGELES</v>
      </c>
    </row>
    <row r="553" spans="1:24">
      <c r="A553">
        <v>3</v>
      </c>
      <c r="B553" s="341" t="s">
        <v>7764</v>
      </c>
      <c r="C553" t="s">
        <v>9001</v>
      </c>
      <c r="D553">
        <v>6392552</v>
      </c>
      <c r="E553">
        <v>7</v>
      </c>
      <c r="F553" s="232" t="s">
        <v>3331</v>
      </c>
      <c r="G553" t="s">
        <v>3332</v>
      </c>
      <c r="I553" s="339">
        <v>48100</v>
      </c>
      <c r="L553" s="339">
        <v>48100</v>
      </c>
      <c r="N553" s="87">
        <v>41843</v>
      </c>
      <c r="O553" s="87">
        <v>41872</v>
      </c>
      <c r="P553" s="87">
        <v>41876</v>
      </c>
      <c r="R553" t="s">
        <v>10210</v>
      </c>
      <c r="S553">
        <v>3665</v>
      </c>
      <c r="T553" t="s">
        <v>10861</v>
      </c>
      <c r="X553" s="87" t="str">
        <f t="shared" si="10"/>
        <v>ALTO HOSPICIO</v>
      </c>
    </row>
    <row r="554" spans="1:24">
      <c r="A554">
        <v>3</v>
      </c>
      <c r="B554" s="341" t="s">
        <v>7765</v>
      </c>
      <c r="C554" t="s">
        <v>9002</v>
      </c>
      <c r="D554">
        <v>11913591</v>
      </c>
      <c r="E554">
        <v>5</v>
      </c>
      <c r="F554" s="232" t="s">
        <v>3331</v>
      </c>
      <c r="G554" t="s">
        <v>3332</v>
      </c>
      <c r="I554" s="339">
        <v>60140</v>
      </c>
      <c r="L554" s="339">
        <v>54126</v>
      </c>
      <c r="N554" s="87">
        <v>41843</v>
      </c>
      <c r="O554" s="87">
        <v>41844</v>
      </c>
      <c r="P554" s="87">
        <v>41849</v>
      </c>
      <c r="R554" t="s">
        <v>10211</v>
      </c>
      <c r="S554">
        <v>3201</v>
      </c>
      <c r="T554" t="s">
        <v>4448</v>
      </c>
      <c r="X554" s="87" t="str">
        <f t="shared" si="10"/>
        <v>LOS ANGELES</v>
      </c>
    </row>
    <row r="555" spans="1:24">
      <c r="A555">
        <v>3</v>
      </c>
      <c r="B555" s="341" t="s">
        <v>7766</v>
      </c>
      <c r="C555" t="s">
        <v>9003</v>
      </c>
      <c r="D555">
        <v>97030000</v>
      </c>
      <c r="E555">
        <v>7</v>
      </c>
      <c r="F555" s="232" t="s">
        <v>3331</v>
      </c>
      <c r="G555" t="s">
        <v>3332</v>
      </c>
      <c r="I555" s="339">
        <v>48103</v>
      </c>
      <c r="L555" s="339">
        <v>48103</v>
      </c>
      <c r="N555" s="87">
        <v>41843</v>
      </c>
      <c r="O555" s="87">
        <v>41850</v>
      </c>
      <c r="P555" s="87">
        <v>41851</v>
      </c>
      <c r="R555" t="s">
        <v>10212</v>
      </c>
      <c r="S555">
        <v>3246</v>
      </c>
      <c r="T555" t="s">
        <v>4534</v>
      </c>
      <c r="X555" s="87" t="str">
        <f t="shared" si="10"/>
        <v>IQUIQUE</v>
      </c>
    </row>
    <row r="556" spans="1:24">
      <c r="A556">
        <v>3</v>
      </c>
      <c r="B556" s="341" t="s">
        <v>7767</v>
      </c>
      <c r="C556" t="s">
        <v>9004</v>
      </c>
      <c r="D556">
        <v>97030000</v>
      </c>
      <c r="E556">
        <v>7</v>
      </c>
      <c r="F556" s="232" t="s">
        <v>3331</v>
      </c>
      <c r="G556" t="s">
        <v>3332</v>
      </c>
      <c r="I556" s="339">
        <v>48109</v>
      </c>
      <c r="L556" s="339">
        <f>K556</f>
        <v>0</v>
      </c>
      <c r="N556" s="87">
        <v>41843</v>
      </c>
      <c r="O556" s="87">
        <v>41848</v>
      </c>
      <c r="P556" s="87">
        <v>41850</v>
      </c>
      <c r="R556" t="s">
        <v>10213</v>
      </c>
      <c r="S556">
        <v>1924</v>
      </c>
      <c r="T556" t="s">
        <v>4534</v>
      </c>
      <c r="X556" s="87" t="str">
        <f t="shared" si="10"/>
        <v>IQUIQUE</v>
      </c>
    </row>
    <row r="557" spans="1:24">
      <c r="A557">
        <v>3</v>
      </c>
      <c r="B557" s="341" t="s">
        <v>7768</v>
      </c>
      <c r="C557" t="s">
        <v>9005</v>
      </c>
      <c r="D557">
        <v>97030000</v>
      </c>
      <c r="E557">
        <v>7</v>
      </c>
      <c r="F557" s="232" t="s">
        <v>3331</v>
      </c>
      <c r="G557" t="s">
        <v>3332</v>
      </c>
      <c r="I557" s="339">
        <v>48109</v>
      </c>
      <c r="L557" s="339">
        <v>48109</v>
      </c>
      <c r="N557" s="87">
        <v>41843</v>
      </c>
      <c r="O557" s="87">
        <v>41855</v>
      </c>
      <c r="P557" s="87">
        <v>41857</v>
      </c>
      <c r="R557" t="s">
        <v>10214</v>
      </c>
      <c r="S557">
        <v>3948</v>
      </c>
      <c r="T557" t="s">
        <v>4534</v>
      </c>
      <c r="X557" s="87" t="str">
        <f t="shared" si="10"/>
        <v>IQUIQUE</v>
      </c>
    </row>
    <row r="558" spans="1:24">
      <c r="A558">
        <v>3</v>
      </c>
      <c r="B558" s="341" t="s">
        <v>7769</v>
      </c>
      <c r="C558" t="s">
        <v>9006</v>
      </c>
      <c r="D558">
        <v>97030000</v>
      </c>
      <c r="E558">
        <v>7</v>
      </c>
      <c r="F558" s="232" t="s">
        <v>3331</v>
      </c>
      <c r="G558" t="s">
        <v>3332</v>
      </c>
      <c r="I558" s="339">
        <v>48103</v>
      </c>
      <c r="L558" s="339">
        <v>48103</v>
      </c>
      <c r="N558" s="87">
        <v>41843</v>
      </c>
      <c r="O558" s="87">
        <v>41848</v>
      </c>
      <c r="P558" s="87">
        <v>41851</v>
      </c>
      <c r="R558" t="s">
        <v>10148</v>
      </c>
      <c r="S558">
        <v>4765</v>
      </c>
      <c r="T558" t="s">
        <v>4534</v>
      </c>
      <c r="X558" s="87" t="str">
        <f t="shared" si="10"/>
        <v>IQUIQUE</v>
      </c>
    </row>
    <row r="559" spans="1:24">
      <c r="A559">
        <v>3</v>
      </c>
      <c r="B559" s="341" t="s">
        <v>7770</v>
      </c>
      <c r="C559" t="s">
        <v>9007</v>
      </c>
      <c r="D559">
        <v>97030000</v>
      </c>
      <c r="E559">
        <v>7</v>
      </c>
      <c r="F559" s="232" t="s">
        <v>3331</v>
      </c>
      <c r="G559" t="s">
        <v>3332</v>
      </c>
      <c r="I559" s="339">
        <v>48109</v>
      </c>
      <c r="L559" s="339">
        <v>48109</v>
      </c>
      <c r="N559" s="87">
        <v>41844</v>
      </c>
      <c r="O559" s="87">
        <v>41850</v>
      </c>
      <c r="P559" s="87">
        <v>41851</v>
      </c>
      <c r="R559" t="s">
        <v>10215</v>
      </c>
      <c r="S559">
        <v>3603</v>
      </c>
      <c r="T559" t="s">
        <v>4534</v>
      </c>
      <c r="X559" s="87" t="str">
        <f t="shared" si="10"/>
        <v>IQUIQUE</v>
      </c>
    </row>
    <row r="560" spans="1:24">
      <c r="A560">
        <v>3</v>
      </c>
      <c r="B560" s="341" t="s">
        <v>7771</v>
      </c>
      <c r="C560" t="s">
        <v>9008</v>
      </c>
      <c r="D560">
        <v>97030000</v>
      </c>
      <c r="E560">
        <v>7</v>
      </c>
      <c r="F560" s="232" t="s">
        <v>3331</v>
      </c>
      <c r="G560" t="s">
        <v>3332</v>
      </c>
      <c r="I560" s="339">
        <v>48103</v>
      </c>
      <c r="L560" s="339">
        <v>48103</v>
      </c>
      <c r="N560" s="87">
        <v>41844</v>
      </c>
      <c r="O560" s="87">
        <v>41848</v>
      </c>
      <c r="P560" s="87">
        <v>41851</v>
      </c>
      <c r="R560" t="s">
        <v>6942</v>
      </c>
      <c r="S560">
        <v>3645</v>
      </c>
      <c r="T560" t="s">
        <v>4534</v>
      </c>
      <c r="X560" s="87" t="str">
        <f t="shared" ref="X560:X623" si="11">T560</f>
        <v>IQUIQUE</v>
      </c>
    </row>
    <row r="561" spans="1:24">
      <c r="A561">
        <v>3</v>
      </c>
      <c r="B561" s="341" t="s">
        <v>7772</v>
      </c>
      <c r="C561" t="s">
        <v>9009</v>
      </c>
      <c r="D561">
        <v>5517404</v>
      </c>
      <c r="E561">
        <v>0</v>
      </c>
      <c r="F561" s="232" t="s">
        <v>3331</v>
      </c>
      <c r="G561" t="s">
        <v>3332</v>
      </c>
      <c r="I561" s="339">
        <v>60140</v>
      </c>
      <c r="L561" s="339">
        <v>54126</v>
      </c>
      <c r="N561" s="87">
        <v>41844</v>
      </c>
      <c r="O561" s="87">
        <v>41844</v>
      </c>
      <c r="P561" s="87">
        <v>41849</v>
      </c>
      <c r="R561" t="s">
        <v>10216</v>
      </c>
      <c r="S561">
        <v>432</v>
      </c>
      <c r="T561" t="s">
        <v>4448</v>
      </c>
      <c r="X561" s="87" t="str">
        <f t="shared" si="11"/>
        <v>LOS ANGELES</v>
      </c>
    </row>
    <row r="562" spans="1:24">
      <c r="A562">
        <v>3</v>
      </c>
      <c r="B562" s="341" t="s">
        <v>7773</v>
      </c>
      <c r="C562" t="s">
        <v>9010</v>
      </c>
      <c r="D562">
        <v>97030000</v>
      </c>
      <c r="E562">
        <v>7</v>
      </c>
      <c r="F562" s="232" t="s">
        <v>3331</v>
      </c>
      <c r="G562" t="s">
        <v>3332</v>
      </c>
      <c r="I562" s="339">
        <v>48103</v>
      </c>
      <c r="L562" s="339">
        <f>K562</f>
        <v>0</v>
      </c>
      <c r="N562" s="87">
        <v>41844</v>
      </c>
      <c r="O562" s="87">
        <v>41848</v>
      </c>
      <c r="P562" s="87">
        <v>41850</v>
      </c>
      <c r="R562" t="s">
        <v>10217</v>
      </c>
      <c r="S562">
        <v>2551</v>
      </c>
      <c r="T562" t="s">
        <v>4534</v>
      </c>
      <c r="X562" s="87" t="str">
        <f t="shared" si="11"/>
        <v>IQUIQUE</v>
      </c>
    </row>
    <row r="563" spans="1:24">
      <c r="A563">
        <v>3</v>
      </c>
      <c r="B563" s="341" t="s">
        <v>7774</v>
      </c>
      <c r="C563" t="s">
        <v>9011</v>
      </c>
      <c r="D563">
        <v>97030000</v>
      </c>
      <c r="E563">
        <v>7</v>
      </c>
      <c r="F563" s="232" t="s">
        <v>3331</v>
      </c>
      <c r="G563" t="s">
        <v>3332</v>
      </c>
      <c r="I563" s="339">
        <v>48103</v>
      </c>
      <c r="L563" s="339">
        <f>K563</f>
        <v>0</v>
      </c>
      <c r="N563" s="87">
        <v>41844</v>
      </c>
      <c r="O563" s="87">
        <v>41850</v>
      </c>
      <c r="P563" s="87">
        <v>41851</v>
      </c>
      <c r="R563" t="s">
        <v>10215</v>
      </c>
      <c r="S563">
        <v>3779</v>
      </c>
      <c r="T563" t="s">
        <v>4534</v>
      </c>
      <c r="X563" s="87" t="str">
        <f t="shared" si="11"/>
        <v>IQUIQUE</v>
      </c>
    </row>
    <row r="564" spans="1:24">
      <c r="A564">
        <v>3</v>
      </c>
      <c r="B564" s="341" t="s">
        <v>7754</v>
      </c>
      <c r="C564" t="s">
        <v>9012</v>
      </c>
      <c r="D564">
        <v>11452612</v>
      </c>
      <c r="E564">
        <v>6</v>
      </c>
      <c r="F564" s="232" t="s">
        <v>3331</v>
      </c>
      <c r="G564" t="s">
        <v>3332</v>
      </c>
      <c r="I564" s="339">
        <v>60138</v>
      </c>
      <c r="L564" s="339">
        <f>K564*0.9</f>
        <v>0</v>
      </c>
      <c r="N564" s="87">
        <v>41844</v>
      </c>
      <c r="O564" s="87">
        <v>41848</v>
      </c>
      <c r="P564" s="87">
        <v>41850</v>
      </c>
      <c r="R564" t="s">
        <v>10218</v>
      </c>
      <c r="S564">
        <v>733</v>
      </c>
      <c r="T564" t="s">
        <v>3528</v>
      </c>
      <c r="X564" s="87" t="str">
        <f t="shared" si="11"/>
        <v>INDEPENDENCIA</v>
      </c>
    </row>
    <row r="565" spans="1:24">
      <c r="A565">
        <v>3</v>
      </c>
      <c r="B565" s="341" t="s">
        <v>7775</v>
      </c>
      <c r="C565" t="s">
        <v>8877</v>
      </c>
      <c r="D565">
        <v>97030000</v>
      </c>
      <c r="E565">
        <v>7</v>
      </c>
      <c r="F565" s="232" t="s">
        <v>3331</v>
      </c>
      <c r="G565" t="s">
        <v>3332</v>
      </c>
      <c r="I565" s="339">
        <v>60136</v>
      </c>
      <c r="L565" s="339">
        <v>54122</v>
      </c>
      <c r="N565" s="87">
        <v>41821</v>
      </c>
      <c r="O565" s="87">
        <v>41827</v>
      </c>
      <c r="P565" s="87">
        <v>41844</v>
      </c>
      <c r="R565" t="s">
        <v>10092</v>
      </c>
      <c r="S565">
        <v>4031</v>
      </c>
      <c r="T565" t="s">
        <v>4684</v>
      </c>
      <c r="X565" s="87" t="str">
        <f t="shared" si="11"/>
        <v>HUALPEN</v>
      </c>
    </row>
    <row r="566" spans="1:24">
      <c r="A566">
        <v>3</v>
      </c>
      <c r="B566" s="341" t="s">
        <v>7776</v>
      </c>
      <c r="C566" t="s">
        <v>9013</v>
      </c>
      <c r="D566">
        <v>12695369</v>
      </c>
      <c r="E566">
        <v>0</v>
      </c>
      <c r="F566" s="232" t="s">
        <v>3331</v>
      </c>
      <c r="G566" t="s">
        <v>3332</v>
      </c>
      <c r="I566" s="339">
        <v>60142</v>
      </c>
      <c r="L566" s="339">
        <v>54128</v>
      </c>
      <c r="N566" s="87">
        <v>41844</v>
      </c>
      <c r="O566" s="87">
        <v>41845</v>
      </c>
      <c r="P566" s="87">
        <v>41850</v>
      </c>
      <c r="R566" t="s">
        <v>10219</v>
      </c>
      <c r="S566">
        <v>2189</v>
      </c>
      <c r="T566" t="s">
        <v>3334</v>
      </c>
      <c r="X566" s="87" t="str">
        <f t="shared" si="11"/>
        <v>SANTIAGO</v>
      </c>
    </row>
    <row r="567" spans="1:24">
      <c r="A567">
        <v>3</v>
      </c>
      <c r="B567" s="341" t="s">
        <v>7777</v>
      </c>
      <c r="C567" t="s">
        <v>9014</v>
      </c>
      <c r="D567">
        <v>1269654</v>
      </c>
      <c r="E567" s="283" t="s">
        <v>3319</v>
      </c>
      <c r="F567" s="232" t="s">
        <v>3331</v>
      </c>
      <c r="G567" t="s">
        <v>3332</v>
      </c>
      <c r="I567" s="339">
        <v>60142</v>
      </c>
      <c r="L567" s="339">
        <f>K567*0.9</f>
        <v>0</v>
      </c>
      <c r="N567" s="87">
        <v>41844</v>
      </c>
      <c r="O567" s="87">
        <v>41848</v>
      </c>
      <c r="P567" s="87">
        <v>41850</v>
      </c>
      <c r="R567" t="s">
        <v>10220</v>
      </c>
      <c r="S567">
        <v>496</v>
      </c>
      <c r="T567" t="s">
        <v>3334</v>
      </c>
      <c r="X567" s="87" t="str">
        <f t="shared" si="11"/>
        <v>SANTIAGO</v>
      </c>
    </row>
    <row r="568" spans="1:24">
      <c r="A568">
        <v>3</v>
      </c>
      <c r="B568" s="341" t="s">
        <v>7778</v>
      </c>
      <c r="C568" t="s">
        <v>9015</v>
      </c>
      <c r="D568">
        <v>13673354</v>
      </c>
      <c r="E568">
        <v>0</v>
      </c>
      <c r="F568" s="232" t="s">
        <v>3331</v>
      </c>
      <c r="G568" t="s">
        <v>3332</v>
      </c>
      <c r="I568" s="339">
        <v>60142</v>
      </c>
      <c r="L568" s="339">
        <v>54128</v>
      </c>
      <c r="N568" s="87">
        <v>41844</v>
      </c>
      <c r="O568" s="87">
        <v>41845</v>
      </c>
      <c r="P568" s="87">
        <v>41848</v>
      </c>
      <c r="R568" t="s">
        <v>10221</v>
      </c>
      <c r="S568">
        <v>2486</v>
      </c>
      <c r="T568" t="s">
        <v>3334</v>
      </c>
      <c r="X568" s="87" t="str">
        <f t="shared" si="11"/>
        <v>SANTIAGO</v>
      </c>
    </row>
    <row r="569" spans="1:24">
      <c r="A569">
        <v>3</v>
      </c>
      <c r="B569" s="341" t="s">
        <v>7779</v>
      </c>
      <c r="C569" t="s">
        <v>9016</v>
      </c>
      <c r="D569">
        <v>17347510</v>
      </c>
      <c r="E569">
        <v>1</v>
      </c>
      <c r="F569" s="232" t="s">
        <v>3331</v>
      </c>
      <c r="G569" t="s">
        <v>3332</v>
      </c>
      <c r="I569" s="339">
        <v>60124</v>
      </c>
      <c r="L569" s="339">
        <v>54128</v>
      </c>
      <c r="N569" s="87">
        <v>41844</v>
      </c>
      <c r="O569" s="87">
        <v>41845</v>
      </c>
      <c r="P569" s="87">
        <v>41849</v>
      </c>
      <c r="R569" t="s">
        <v>10222</v>
      </c>
      <c r="S569">
        <v>1662</v>
      </c>
      <c r="T569" t="s">
        <v>4448</v>
      </c>
      <c r="X569" s="87" t="str">
        <f t="shared" si="11"/>
        <v>LOS ANGELES</v>
      </c>
    </row>
    <row r="570" spans="1:24">
      <c r="A570">
        <v>3</v>
      </c>
      <c r="B570" s="341" t="s">
        <v>7780</v>
      </c>
      <c r="C570" t="s">
        <v>9017</v>
      </c>
      <c r="D570">
        <v>15326493</v>
      </c>
      <c r="E570">
        <v>7</v>
      </c>
      <c r="F570" s="232" t="s">
        <v>3331</v>
      </c>
      <c r="G570" t="s">
        <v>3332</v>
      </c>
      <c r="I570" s="339">
        <v>60144</v>
      </c>
      <c r="L570" s="339">
        <v>54130</v>
      </c>
      <c r="N570" s="87">
        <v>41845</v>
      </c>
      <c r="O570" s="87">
        <v>41848</v>
      </c>
      <c r="P570" s="87">
        <v>41849</v>
      </c>
      <c r="R570" t="s">
        <v>10223</v>
      </c>
      <c r="S570">
        <v>919</v>
      </c>
      <c r="T570" t="s">
        <v>3561</v>
      </c>
      <c r="X570" s="87" t="str">
        <f t="shared" si="11"/>
        <v>RECOLETA</v>
      </c>
    </row>
    <row r="571" spans="1:24">
      <c r="A571">
        <v>3</v>
      </c>
      <c r="B571" s="341" t="s">
        <v>7781</v>
      </c>
      <c r="C571" t="s">
        <v>9018</v>
      </c>
      <c r="D571">
        <v>6973929</v>
      </c>
      <c r="E571">
        <v>6</v>
      </c>
      <c r="F571" s="232" t="s">
        <v>3331</v>
      </c>
      <c r="G571" t="s">
        <v>3332</v>
      </c>
      <c r="I571" s="339">
        <v>60144</v>
      </c>
      <c r="L571" s="339">
        <f>K571*0.9</f>
        <v>0</v>
      </c>
      <c r="N571" s="87">
        <v>41845</v>
      </c>
      <c r="O571" s="87">
        <v>41849</v>
      </c>
      <c r="P571" s="87">
        <v>41851</v>
      </c>
      <c r="R571" t="s">
        <v>10224</v>
      </c>
      <c r="S571">
        <v>2665</v>
      </c>
      <c r="T571" t="s">
        <v>3334</v>
      </c>
      <c r="X571" s="87" t="str">
        <f t="shared" si="11"/>
        <v>SANTIAGO</v>
      </c>
    </row>
    <row r="572" spans="1:24">
      <c r="A572">
        <v>3</v>
      </c>
      <c r="B572" s="341" t="s">
        <v>7782</v>
      </c>
      <c r="C572" t="s">
        <v>9019</v>
      </c>
      <c r="D572">
        <v>13650380</v>
      </c>
      <c r="E572">
        <v>4</v>
      </c>
      <c r="F572" s="232" t="s">
        <v>3331</v>
      </c>
      <c r="G572" t="s">
        <v>3332</v>
      </c>
      <c r="I572" s="339">
        <v>60144</v>
      </c>
      <c r="L572" s="339">
        <v>54130</v>
      </c>
      <c r="N572" s="87">
        <v>41845</v>
      </c>
      <c r="O572" s="87">
        <v>41848</v>
      </c>
      <c r="P572" s="87">
        <v>41848</v>
      </c>
      <c r="R572" t="s">
        <v>10225</v>
      </c>
      <c r="S572">
        <v>8</v>
      </c>
      <c r="T572" t="s">
        <v>3334</v>
      </c>
      <c r="X572" s="87" t="str">
        <f t="shared" si="11"/>
        <v>SANTIAGO</v>
      </c>
    </row>
    <row r="573" spans="1:24">
      <c r="A573">
        <v>3</v>
      </c>
      <c r="B573" s="341" t="s">
        <v>7783</v>
      </c>
      <c r="C573" t="s">
        <v>9020</v>
      </c>
      <c r="D573">
        <v>10315385</v>
      </c>
      <c r="E573">
        <v>9</v>
      </c>
      <c r="F573" s="232" t="s">
        <v>3331</v>
      </c>
      <c r="G573" t="s">
        <v>3332</v>
      </c>
      <c r="I573" s="339">
        <v>60144</v>
      </c>
      <c r="L573" s="339">
        <f>K573*0.9</f>
        <v>0</v>
      </c>
      <c r="N573" s="87">
        <v>41845</v>
      </c>
      <c r="O573" s="87">
        <v>41857</v>
      </c>
      <c r="P573" s="87">
        <v>41864</v>
      </c>
      <c r="R573" t="s">
        <v>10226</v>
      </c>
      <c r="S573">
        <v>99</v>
      </c>
      <c r="T573" t="s">
        <v>3334</v>
      </c>
      <c r="X573" s="87" t="str">
        <f t="shared" si="11"/>
        <v>SANTIAGO</v>
      </c>
    </row>
    <row r="574" spans="1:24">
      <c r="A574">
        <v>3</v>
      </c>
      <c r="B574" s="341" t="s">
        <v>7784</v>
      </c>
      <c r="C574" t="s">
        <v>9021</v>
      </c>
      <c r="D574">
        <v>15791063</v>
      </c>
      <c r="E574">
        <v>9</v>
      </c>
      <c r="F574" s="232" t="s">
        <v>3331</v>
      </c>
      <c r="G574" t="s">
        <v>3332</v>
      </c>
      <c r="I574" s="339">
        <v>60144</v>
      </c>
      <c r="L574" s="339">
        <v>54130</v>
      </c>
      <c r="N574" s="87">
        <v>41845</v>
      </c>
      <c r="O574" s="87">
        <v>41849</v>
      </c>
      <c r="P574" s="87">
        <v>41849</v>
      </c>
      <c r="R574" t="s">
        <v>10227</v>
      </c>
      <c r="S574">
        <v>232</v>
      </c>
      <c r="T574" t="s">
        <v>3400</v>
      </c>
      <c r="X574" s="87" t="str">
        <f t="shared" si="11"/>
        <v>MAIPU</v>
      </c>
    </row>
    <row r="575" spans="1:24">
      <c r="A575">
        <v>3</v>
      </c>
      <c r="B575" s="341" t="s">
        <v>7785</v>
      </c>
      <c r="C575" t="s">
        <v>9022</v>
      </c>
      <c r="D575">
        <v>21250486</v>
      </c>
      <c r="E575">
        <v>6</v>
      </c>
      <c r="F575" s="232" t="s">
        <v>3331</v>
      </c>
      <c r="G575" t="s">
        <v>3332</v>
      </c>
      <c r="I575" s="339">
        <v>60117</v>
      </c>
      <c r="L575" s="339">
        <v>54105</v>
      </c>
      <c r="N575" s="87">
        <v>41831</v>
      </c>
      <c r="O575" s="87">
        <v>41844</v>
      </c>
      <c r="P575" s="87">
        <v>41845</v>
      </c>
      <c r="R575" t="s">
        <v>10228</v>
      </c>
      <c r="S575">
        <v>41</v>
      </c>
      <c r="T575" t="s">
        <v>3992</v>
      </c>
      <c r="X575" s="87" t="str">
        <f t="shared" si="11"/>
        <v>LA SERENA</v>
      </c>
    </row>
    <row r="576" spans="1:24">
      <c r="A576">
        <v>3</v>
      </c>
      <c r="B576" s="341" t="s">
        <v>7786</v>
      </c>
      <c r="C576" t="s">
        <v>9023</v>
      </c>
      <c r="F576" s="232" t="s">
        <v>3331</v>
      </c>
      <c r="G576" t="s">
        <v>3332</v>
      </c>
      <c r="I576" s="339">
        <v>59899</v>
      </c>
      <c r="L576" s="339">
        <f>K576*0.9</f>
        <v>0</v>
      </c>
      <c r="N576" s="87">
        <v>41845</v>
      </c>
      <c r="O576" s="87">
        <v>41848</v>
      </c>
      <c r="P576" s="87">
        <v>41848</v>
      </c>
      <c r="R576" t="s">
        <v>10229</v>
      </c>
      <c r="S576">
        <v>580</v>
      </c>
      <c r="T576" t="s">
        <v>10852</v>
      </c>
      <c r="X576" s="87" t="str">
        <f t="shared" si="11"/>
        <v>ARICA</v>
      </c>
    </row>
    <row r="577" spans="1:24">
      <c r="A577">
        <v>3</v>
      </c>
      <c r="B577" s="341" t="s">
        <v>7787</v>
      </c>
      <c r="C577" t="s">
        <v>9024</v>
      </c>
      <c r="D577">
        <v>16965219</v>
      </c>
      <c r="E577">
        <v>8</v>
      </c>
      <c r="F577" s="232" t="s">
        <v>3331</v>
      </c>
      <c r="G577" t="s">
        <v>3332</v>
      </c>
      <c r="I577" s="339">
        <v>60142</v>
      </c>
      <c r="L577" s="339">
        <v>54128</v>
      </c>
      <c r="N577" s="87">
        <v>41848</v>
      </c>
      <c r="O577" s="87">
        <v>41847</v>
      </c>
      <c r="P577" s="87">
        <v>41850</v>
      </c>
      <c r="R577" t="s">
        <v>10230</v>
      </c>
      <c r="S577">
        <v>1</v>
      </c>
      <c r="T577" t="s">
        <v>5224</v>
      </c>
      <c r="X577" s="87" t="str">
        <f t="shared" si="11"/>
        <v>PUNTA ARENAS</v>
      </c>
    </row>
    <row r="578" spans="1:24">
      <c r="A578">
        <v>3</v>
      </c>
      <c r="B578" s="341" t="s">
        <v>7788</v>
      </c>
      <c r="C578" t="s">
        <v>9025</v>
      </c>
      <c r="D578">
        <v>16801677</v>
      </c>
      <c r="E578">
        <v>8</v>
      </c>
      <c r="F578" s="232" t="s">
        <v>3331</v>
      </c>
      <c r="G578" t="s">
        <v>3332</v>
      </c>
      <c r="I578" s="339">
        <v>76982</v>
      </c>
      <c r="L578" s="339">
        <v>61586</v>
      </c>
      <c r="N578" s="87">
        <v>41848</v>
      </c>
      <c r="O578" s="87">
        <v>41847</v>
      </c>
      <c r="P578" s="87">
        <v>41850</v>
      </c>
      <c r="R578" t="s">
        <v>10231</v>
      </c>
      <c r="S578">
        <v>4176</v>
      </c>
      <c r="T578" t="s">
        <v>5224</v>
      </c>
      <c r="X578" s="87" t="str">
        <f t="shared" si="11"/>
        <v>PUNTA ARENAS</v>
      </c>
    </row>
    <row r="579" spans="1:24">
      <c r="A579">
        <v>3</v>
      </c>
      <c r="B579" s="341" t="s">
        <v>7789</v>
      </c>
      <c r="C579" t="s">
        <v>9026</v>
      </c>
      <c r="D579">
        <v>12354894</v>
      </c>
      <c r="E579">
        <v>9</v>
      </c>
      <c r="F579" s="232" t="s">
        <v>3331</v>
      </c>
      <c r="G579" t="s">
        <v>3332</v>
      </c>
      <c r="I579" s="339">
        <v>60150</v>
      </c>
      <c r="L579" s="339">
        <f>K579*0.9</f>
        <v>0</v>
      </c>
      <c r="N579" s="87">
        <v>41848</v>
      </c>
      <c r="O579" s="87">
        <v>41850</v>
      </c>
      <c r="P579" s="87">
        <v>41851</v>
      </c>
      <c r="R579" t="s">
        <v>10232</v>
      </c>
      <c r="S579">
        <v>596</v>
      </c>
      <c r="T579" t="s">
        <v>3334</v>
      </c>
      <c r="X579" s="87" t="str">
        <f t="shared" si="11"/>
        <v>SANTIAGO</v>
      </c>
    </row>
    <row r="580" spans="1:24">
      <c r="A580">
        <v>3</v>
      </c>
      <c r="B580" s="341" t="s">
        <v>7790</v>
      </c>
      <c r="C580" t="s">
        <v>9027</v>
      </c>
      <c r="D580">
        <v>14411335</v>
      </c>
      <c r="E580">
        <v>7</v>
      </c>
      <c r="F580" s="232" t="s">
        <v>3331</v>
      </c>
      <c r="G580" t="s">
        <v>3332</v>
      </c>
      <c r="I580" s="339">
        <v>60150</v>
      </c>
      <c r="L580" s="339">
        <v>54135</v>
      </c>
      <c r="N580" s="87">
        <v>41848</v>
      </c>
      <c r="O580" s="87">
        <v>41856</v>
      </c>
      <c r="P580" s="87">
        <v>41862</v>
      </c>
      <c r="R580" t="s">
        <v>10233</v>
      </c>
      <c r="S580">
        <v>1062</v>
      </c>
      <c r="T580" t="s">
        <v>3365</v>
      </c>
      <c r="X580" s="87" t="str">
        <f t="shared" si="11"/>
        <v>LA FLORIDA</v>
      </c>
    </row>
    <row r="581" spans="1:24">
      <c r="A581">
        <v>3</v>
      </c>
      <c r="B581" s="341" t="s">
        <v>7791</v>
      </c>
      <c r="C581" t="s">
        <v>9028</v>
      </c>
      <c r="D581">
        <v>15595446</v>
      </c>
      <c r="E581">
        <v>9</v>
      </c>
      <c r="F581" s="232" t="s">
        <v>3331</v>
      </c>
      <c r="G581" t="s">
        <v>3332</v>
      </c>
      <c r="I581" s="339">
        <v>60150</v>
      </c>
      <c r="L581" s="339">
        <v>54135</v>
      </c>
      <c r="N581" s="87">
        <v>41848</v>
      </c>
      <c r="O581" s="87">
        <v>41861</v>
      </c>
      <c r="P581" s="87">
        <v>41862</v>
      </c>
      <c r="R581" t="s">
        <v>10234</v>
      </c>
      <c r="S581">
        <v>504</v>
      </c>
      <c r="T581" t="s">
        <v>4671</v>
      </c>
      <c r="X581" s="87" t="str">
        <f t="shared" si="11"/>
        <v>COQUIMBO</v>
      </c>
    </row>
    <row r="582" spans="1:24">
      <c r="A582">
        <v>3</v>
      </c>
      <c r="B582" s="341" t="s">
        <v>7792</v>
      </c>
      <c r="C582" t="s">
        <v>9029</v>
      </c>
      <c r="D582">
        <v>12425756</v>
      </c>
      <c r="E582">
        <v>5</v>
      </c>
      <c r="F582" s="232" t="s">
        <v>3331</v>
      </c>
      <c r="G582" t="s">
        <v>3332</v>
      </c>
      <c r="I582" s="339">
        <v>86616</v>
      </c>
      <c r="L582" s="339">
        <v>77954</v>
      </c>
      <c r="N582" s="87">
        <v>41848</v>
      </c>
      <c r="O582" s="87">
        <v>41861</v>
      </c>
      <c r="P582" s="87">
        <v>41862</v>
      </c>
      <c r="R582" t="s">
        <v>10235</v>
      </c>
      <c r="S582">
        <v>131</v>
      </c>
      <c r="T582" t="s">
        <v>4671</v>
      </c>
      <c r="X582" s="87" t="str">
        <f t="shared" si="11"/>
        <v>COQUIMBO</v>
      </c>
    </row>
    <row r="583" spans="1:24">
      <c r="A583">
        <v>3</v>
      </c>
      <c r="B583" s="341" t="s">
        <v>7793</v>
      </c>
      <c r="C583" t="s">
        <v>9030</v>
      </c>
      <c r="D583">
        <v>11267046</v>
      </c>
      <c r="E583">
        <v>7</v>
      </c>
      <c r="F583" s="232" t="s">
        <v>3331</v>
      </c>
      <c r="G583" t="s">
        <v>3332</v>
      </c>
      <c r="I583" s="339">
        <v>72182</v>
      </c>
      <c r="L583" s="339">
        <v>64963</v>
      </c>
      <c r="N583" s="87">
        <v>41849</v>
      </c>
      <c r="O583" s="87">
        <v>41850</v>
      </c>
      <c r="P583" s="87">
        <v>41857</v>
      </c>
      <c r="R583" t="s">
        <v>10236</v>
      </c>
      <c r="S583">
        <v>14258</v>
      </c>
      <c r="T583" t="s">
        <v>3390</v>
      </c>
      <c r="X583" s="87" t="str">
        <f t="shared" si="11"/>
        <v>PEÑALOLEN</v>
      </c>
    </row>
    <row r="584" spans="1:24">
      <c r="A584">
        <v>3</v>
      </c>
      <c r="B584" s="341" t="s">
        <v>7794</v>
      </c>
      <c r="C584" t="s">
        <v>9031</v>
      </c>
      <c r="D584">
        <v>6881188</v>
      </c>
      <c r="E584">
        <v>0</v>
      </c>
      <c r="F584" s="232" t="s">
        <v>3331</v>
      </c>
      <c r="G584" t="s">
        <v>3332</v>
      </c>
      <c r="I584" s="339">
        <v>60152</v>
      </c>
      <c r="L584" s="339">
        <f>K584*0.9</f>
        <v>0</v>
      </c>
      <c r="N584" s="87">
        <v>41849</v>
      </c>
      <c r="O584" s="87">
        <v>41858</v>
      </c>
      <c r="P584" s="87">
        <v>41859</v>
      </c>
      <c r="R584" t="s">
        <v>10237</v>
      </c>
      <c r="S584">
        <v>1522</v>
      </c>
      <c r="T584" t="s">
        <v>3334</v>
      </c>
      <c r="X584" s="87" t="str">
        <f t="shared" si="11"/>
        <v>SANTIAGO</v>
      </c>
    </row>
    <row r="585" spans="1:24">
      <c r="A585">
        <v>3</v>
      </c>
      <c r="B585" s="341" t="s">
        <v>7795</v>
      </c>
      <c r="C585" t="s">
        <v>9032</v>
      </c>
      <c r="D585">
        <v>15810700</v>
      </c>
      <c r="E585">
        <v>7</v>
      </c>
      <c r="F585" s="232" t="s">
        <v>3331</v>
      </c>
      <c r="G585" t="s">
        <v>3332</v>
      </c>
      <c r="I585" s="339">
        <v>60150</v>
      </c>
      <c r="L585" s="339">
        <v>54135</v>
      </c>
      <c r="N585" s="87">
        <v>41849</v>
      </c>
      <c r="O585" s="87">
        <v>41855</v>
      </c>
      <c r="P585" s="87">
        <v>41857</v>
      </c>
      <c r="R585" t="s">
        <v>10177</v>
      </c>
      <c r="S585">
        <v>2086</v>
      </c>
      <c r="T585" t="s">
        <v>4448</v>
      </c>
      <c r="X585" s="87" t="str">
        <f t="shared" si="11"/>
        <v>LOS ANGELES</v>
      </c>
    </row>
    <row r="586" spans="1:24">
      <c r="A586">
        <v>3</v>
      </c>
      <c r="B586" s="341" t="s">
        <v>7796</v>
      </c>
      <c r="C586" t="s">
        <v>9033</v>
      </c>
      <c r="F586" s="232" t="s">
        <v>3331</v>
      </c>
      <c r="G586" t="s">
        <v>3332</v>
      </c>
      <c r="I586" s="339">
        <v>60150</v>
      </c>
      <c r="L586" s="339">
        <f>L579</f>
        <v>0</v>
      </c>
      <c r="N586" s="87">
        <v>41849</v>
      </c>
      <c r="O586" s="87">
        <v>41850</v>
      </c>
      <c r="P586" s="87">
        <v>41852</v>
      </c>
      <c r="R586" t="s">
        <v>10238</v>
      </c>
      <c r="S586">
        <v>184</v>
      </c>
      <c r="T586" t="s">
        <v>3334</v>
      </c>
      <c r="X586" s="87" t="str">
        <f t="shared" si="11"/>
        <v>SANTIAGO</v>
      </c>
    </row>
    <row r="587" spans="1:24">
      <c r="A587">
        <v>3</v>
      </c>
      <c r="B587" s="341" t="s">
        <v>7797</v>
      </c>
      <c r="C587" t="s">
        <v>9034</v>
      </c>
      <c r="D587">
        <v>13843443</v>
      </c>
      <c r="E587">
        <v>5</v>
      </c>
      <c r="F587" s="232" t="s">
        <v>3331</v>
      </c>
      <c r="G587" t="s">
        <v>3332</v>
      </c>
      <c r="I587" s="339">
        <v>76984</v>
      </c>
      <c r="L587" s="339">
        <v>69286</v>
      </c>
      <c r="N587" s="348">
        <v>41849</v>
      </c>
      <c r="O587" s="87">
        <v>41855</v>
      </c>
      <c r="P587" s="87">
        <v>41857</v>
      </c>
      <c r="R587" t="s">
        <v>10239</v>
      </c>
      <c r="S587">
        <v>1036</v>
      </c>
      <c r="T587" t="s">
        <v>4448</v>
      </c>
      <c r="X587" s="87" t="str">
        <f t="shared" si="11"/>
        <v>LOS ANGELES</v>
      </c>
    </row>
    <row r="588" spans="1:24">
      <c r="A588">
        <v>3</v>
      </c>
      <c r="B588" s="341" t="s">
        <v>7798</v>
      </c>
      <c r="C588" t="s">
        <v>9035</v>
      </c>
      <c r="D588">
        <v>7030840</v>
      </c>
      <c r="E588">
        <v>1</v>
      </c>
      <c r="F588" s="232" t="s">
        <v>3331</v>
      </c>
      <c r="G588" t="s">
        <v>3332</v>
      </c>
      <c r="I588" s="339">
        <v>60152</v>
      </c>
      <c r="L588" s="339">
        <f>K588*0.9</f>
        <v>0</v>
      </c>
      <c r="N588" s="87">
        <v>41849</v>
      </c>
      <c r="O588" s="87">
        <v>41851</v>
      </c>
      <c r="P588" s="87">
        <v>41851</v>
      </c>
      <c r="R588" t="s">
        <v>10240</v>
      </c>
      <c r="S588">
        <v>2551</v>
      </c>
      <c r="T588" t="s">
        <v>3334</v>
      </c>
      <c r="X588" s="87" t="str">
        <f t="shared" si="11"/>
        <v>SANTIAGO</v>
      </c>
    </row>
    <row r="589" spans="1:24">
      <c r="A589">
        <v>3</v>
      </c>
      <c r="B589" s="341" t="s">
        <v>7799</v>
      </c>
      <c r="C589" t="s">
        <v>9036</v>
      </c>
      <c r="D589">
        <v>10926181</v>
      </c>
      <c r="E589">
        <v>5</v>
      </c>
      <c r="F589" s="232" t="s">
        <v>3331</v>
      </c>
      <c r="G589" t="s">
        <v>3332</v>
      </c>
      <c r="I589" s="339">
        <v>76994</v>
      </c>
      <c r="L589" s="339">
        <f>K589*0.9</f>
        <v>0</v>
      </c>
      <c r="N589" s="87">
        <v>41849</v>
      </c>
      <c r="O589" s="87">
        <v>41850</v>
      </c>
      <c r="P589" s="87">
        <v>41859</v>
      </c>
      <c r="R589" t="s">
        <v>10241</v>
      </c>
      <c r="S589">
        <v>1050</v>
      </c>
      <c r="T589" t="s">
        <v>4070</v>
      </c>
      <c r="X589" s="87" t="str">
        <f t="shared" si="11"/>
        <v>PUERTO MONTT</v>
      </c>
    </row>
    <row r="590" spans="1:24">
      <c r="A590">
        <v>3</v>
      </c>
      <c r="B590" s="341" t="s">
        <v>7800</v>
      </c>
      <c r="C590" t="s">
        <v>9037</v>
      </c>
      <c r="D590">
        <v>14576473</v>
      </c>
      <c r="E590">
        <v>4</v>
      </c>
      <c r="F590" s="232" t="s">
        <v>3331</v>
      </c>
      <c r="G590" t="s">
        <v>3332</v>
      </c>
      <c r="I590" s="339">
        <v>86619</v>
      </c>
      <c r="L590" s="339">
        <v>69295</v>
      </c>
      <c r="N590" s="87">
        <v>41849</v>
      </c>
      <c r="O590" s="87">
        <v>41850</v>
      </c>
      <c r="P590" s="87">
        <v>41851</v>
      </c>
      <c r="R590" t="s">
        <v>10242</v>
      </c>
      <c r="S590">
        <v>43</v>
      </c>
      <c r="T590" t="s">
        <v>3484</v>
      </c>
      <c r="X590" s="87" t="str">
        <f t="shared" si="11"/>
        <v>PROVIDENCIA</v>
      </c>
    </row>
    <row r="591" spans="1:24">
      <c r="A591">
        <v>3</v>
      </c>
      <c r="B591" s="341" t="s">
        <v>7801</v>
      </c>
      <c r="C591" t="s">
        <v>9038</v>
      </c>
      <c r="D591">
        <v>7576700</v>
      </c>
      <c r="E591">
        <v>5</v>
      </c>
      <c r="F591" s="232" t="s">
        <v>3331</v>
      </c>
      <c r="G591" t="s">
        <v>3332</v>
      </c>
      <c r="I591" s="339">
        <v>60152</v>
      </c>
      <c r="L591" s="339">
        <v>54137</v>
      </c>
      <c r="N591" s="87">
        <v>41849</v>
      </c>
      <c r="O591" s="87">
        <v>41856</v>
      </c>
      <c r="P591" s="87">
        <v>41859</v>
      </c>
      <c r="R591" t="s">
        <v>10243</v>
      </c>
      <c r="S591">
        <v>6260</v>
      </c>
      <c r="T591" t="s">
        <v>3396</v>
      </c>
      <c r="X591" s="87" t="str">
        <f t="shared" si="11"/>
        <v>ESTACION CENTRAL</v>
      </c>
    </row>
    <row r="592" spans="1:24">
      <c r="A592">
        <v>3</v>
      </c>
      <c r="B592" s="341" t="s">
        <v>7802</v>
      </c>
      <c r="C592" t="s">
        <v>9039</v>
      </c>
      <c r="D592">
        <v>18236341</v>
      </c>
      <c r="E592">
        <v>3</v>
      </c>
      <c r="F592" s="232" t="s">
        <v>3331</v>
      </c>
      <c r="G592" t="s">
        <v>3332</v>
      </c>
      <c r="I592" s="339">
        <v>60152</v>
      </c>
      <c r="L592" s="339">
        <v>54137</v>
      </c>
      <c r="N592" s="87">
        <v>41849</v>
      </c>
      <c r="O592" s="87">
        <v>41862</v>
      </c>
      <c r="P592" s="87">
        <v>41864</v>
      </c>
      <c r="R592" t="s">
        <v>10244</v>
      </c>
      <c r="S592">
        <v>3434</v>
      </c>
      <c r="T592" t="s">
        <v>10852</v>
      </c>
      <c r="X592" s="87" t="str">
        <f t="shared" si="11"/>
        <v>ARICA</v>
      </c>
    </row>
    <row r="593" spans="1:24">
      <c r="A593">
        <v>3</v>
      </c>
      <c r="B593" s="341" t="s">
        <v>7803</v>
      </c>
      <c r="C593" t="s">
        <v>9040</v>
      </c>
      <c r="D593">
        <v>97030000</v>
      </c>
      <c r="E593">
        <v>7</v>
      </c>
      <c r="F593" s="232" t="s">
        <v>3331</v>
      </c>
      <c r="G593" t="s">
        <v>3332</v>
      </c>
      <c r="I593" s="339">
        <v>60154</v>
      </c>
      <c r="L593" s="339">
        <v>54139</v>
      </c>
      <c r="N593" s="87">
        <v>41850</v>
      </c>
      <c r="O593" s="87">
        <v>41861</v>
      </c>
      <c r="P593" s="87">
        <v>41862</v>
      </c>
      <c r="R593" t="s">
        <v>10245</v>
      </c>
      <c r="S593">
        <v>537</v>
      </c>
      <c r="T593" t="s">
        <v>10866</v>
      </c>
      <c r="X593" s="87" t="str">
        <f t="shared" si="11"/>
        <v>BULNES</v>
      </c>
    </row>
    <row r="594" spans="1:24">
      <c r="A594">
        <v>3</v>
      </c>
      <c r="B594" s="341" t="s">
        <v>7804</v>
      </c>
      <c r="C594" t="s">
        <v>9041</v>
      </c>
      <c r="D594">
        <v>10881637</v>
      </c>
      <c r="E594">
        <v>6</v>
      </c>
      <c r="F594" s="232" t="s">
        <v>3331</v>
      </c>
      <c r="G594" t="s">
        <v>3332</v>
      </c>
      <c r="I594" s="339">
        <v>60154</v>
      </c>
      <c r="L594" s="339">
        <f>K594*0.9</f>
        <v>0</v>
      </c>
      <c r="N594" s="87">
        <v>41850</v>
      </c>
      <c r="O594" s="87">
        <v>41853</v>
      </c>
      <c r="P594" s="87">
        <v>41864</v>
      </c>
      <c r="R594" t="s">
        <v>10246</v>
      </c>
      <c r="S594">
        <v>3375</v>
      </c>
      <c r="T594" t="s">
        <v>10852</v>
      </c>
      <c r="X594" s="87" t="str">
        <f t="shared" si="11"/>
        <v>ARICA</v>
      </c>
    </row>
    <row r="595" spans="1:24">
      <c r="A595">
        <v>3</v>
      </c>
      <c r="B595" s="341" t="s">
        <v>7805</v>
      </c>
      <c r="C595" t="s">
        <v>9042</v>
      </c>
      <c r="D595">
        <v>16025319</v>
      </c>
      <c r="E595">
        <v>3</v>
      </c>
      <c r="F595" s="232" t="s">
        <v>3331</v>
      </c>
      <c r="G595" t="s">
        <v>3332</v>
      </c>
      <c r="I595" s="339">
        <v>60154</v>
      </c>
      <c r="L595" s="339">
        <v>54139</v>
      </c>
      <c r="N595" s="87">
        <v>41850</v>
      </c>
      <c r="O595" s="87">
        <v>41855</v>
      </c>
      <c r="P595" s="87">
        <v>41857</v>
      </c>
      <c r="R595" t="s">
        <v>10247</v>
      </c>
      <c r="S595">
        <v>2087</v>
      </c>
      <c r="T595" t="s">
        <v>4030</v>
      </c>
      <c r="X595" s="87" t="str">
        <f t="shared" si="11"/>
        <v>CURICO</v>
      </c>
    </row>
    <row r="596" spans="1:24">
      <c r="A596">
        <v>3</v>
      </c>
      <c r="B596" s="341" t="s">
        <v>7806</v>
      </c>
      <c r="C596" t="s">
        <v>9043</v>
      </c>
      <c r="D596">
        <v>21913462</v>
      </c>
      <c r="E596">
        <v>2</v>
      </c>
      <c r="F596" s="232" t="s">
        <v>3331</v>
      </c>
      <c r="G596" t="s">
        <v>3332</v>
      </c>
      <c r="I596" s="339">
        <v>60154</v>
      </c>
      <c r="L596" s="339">
        <v>54139</v>
      </c>
      <c r="N596" s="87">
        <v>41850</v>
      </c>
      <c r="O596" s="87">
        <v>41860</v>
      </c>
      <c r="P596" s="87">
        <v>41862</v>
      </c>
      <c r="R596" t="s">
        <v>10248</v>
      </c>
      <c r="S596">
        <v>2066</v>
      </c>
      <c r="T596" t="s">
        <v>4030</v>
      </c>
      <c r="X596" s="87" t="str">
        <f t="shared" si="11"/>
        <v>CURICO</v>
      </c>
    </row>
    <row r="597" spans="1:24">
      <c r="A597">
        <v>3</v>
      </c>
      <c r="B597" s="341" t="s">
        <v>7807</v>
      </c>
      <c r="C597" t="s">
        <v>9044</v>
      </c>
      <c r="D597">
        <v>11537102</v>
      </c>
      <c r="E597">
        <v>9</v>
      </c>
      <c r="F597" s="232" t="s">
        <v>3331</v>
      </c>
      <c r="G597" t="s">
        <v>3332</v>
      </c>
      <c r="I597" s="339">
        <v>105871</v>
      </c>
      <c r="L597" s="339">
        <v>84697</v>
      </c>
      <c r="N597" s="87">
        <v>41850</v>
      </c>
      <c r="O597" s="87">
        <v>41863</v>
      </c>
      <c r="P597" s="87">
        <v>41864</v>
      </c>
      <c r="R597" t="s">
        <v>10249</v>
      </c>
      <c r="S597">
        <v>8433</v>
      </c>
      <c r="T597" t="s">
        <v>3390</v>
      </c>
      <c r="X597" s="87" t="str">
        <f t="shared" si="11"/>
        <v>PEÑALOLEN</v>
      </c>
    </row>
    <row r="598" spans="1:24">
      <c r="A598">
        <v>3</v>
      </c>
      <c r="B598" s="341" t="s">
        <v>7808</v>
      </c>
      <c r="C598" t="s">
        <v>9045</v>
      </c>
      <c r="D598">
        <v>12432965</v>
      </c>
      <c r="E598">
        <v>5</v>
      </c>
      <c r="F598" s="232" t="s">
        <v>3331</v>
      </c>
      <c r="G598" t="s">
        <v>3332</v>
      </c>
      <c r="I598" s="339">
        <v>60152</v>
      </c>
      <c r="L598" s="339">
        <f>K598*0.9</f>
        <v>0</v>
      </c>
      <c r="N598" s="87">
        <v>41850</v>
      </c>
      <c r="O598" s="87">
        <v>41855</v>
      </c>
      <c r="P598" s="87">
        <v>41857</v>
      </c>
      <c r="R598" t="s">
        <v>10250</v>
      </c>
      <c r="S598">
        <v>1929</v>
      </c>
      <c r="T598" t="s">
        <v>10860</v>
      </c>
      <c r="X598" s="87" t="str">
        <f t="shared" si="11"/>
        <v>OSORNO</v>
      </c>
    </row>
    <row r="599" spans="1:24">
      <c r="A599">
        <v>3</v>
      </c>
      <c r="B599" s="341" t="s">
        <v>7809</v>
      </c>
      <c r="C599" t="s">
        <v>9046</v>
      </c>
      <c r="D599">
        <v>10043476</v>
      </c>
      <c r="E599">
        <v>8</v>
      </c>
      <c r="F599" s="232" t="s">
        <v>3331</v>
      </c>
      <c r="G599" t="s">
        <v>3332</v>
      </c>
      <c r="I599" s="339">
        <v>60154</v>
      </c>
      <c r="L599" s="339">
        <v>54139</v>
      </c>
      <c r="N599" s="87">
        <v>41850</v>
      </c>
      <c r="O599" s="87">
        <v>41863</v>
      </c>
      <c r="P599" s="87">
        <v>41864</v>
      </c>
      <c r="R599" t="s">
        <v>10251</v>
      </c>
      <c r="S599">
        <v>1948</v>
      </c>
      <c r="T599" t="s">
        <v>3431</v>
      </c>
      <c r="X599" s="87" t="str">
        <f t="shared" si="11"/>
        <v>CONCEPCION</v>
      </c>
    </row>
    <row r="600" spans="1:24">
      <c r="A600">
        <v>3</v>
      </c>
      <c r="B600" s="341" t="s">
        <v>7810</v>
      </c>
      <c r="C600" t="s">
        <v>9047</v>
      </c>
      <c r="D600">
        <v>10577056</v>
      </c>
      <c r="E600">
        <v>1</v>
      </c>
      <c r="F600" s="232" t="s">
        <v>3331</v>
      </c>
      <c r="G600" t="s">
        <v>3332</v>
      </c>
      <c r="I600" s="339">
        <v>105874</v>
      </c>
      <c r="L600" s="339">
        <v>105874</v>
      </c>
      <c r="N600" s="87">
        <v>41851</v>
      </c>
      <c r="O600" s="87">
        <v>41821</v>
      </c>
      <c r="P600" s="87">
        <v>41857</v>
      </c>
      <c r="R600" t="s">
        <v>10252</v>
      </c>
      <c r="S600">
        <v>189</v>
      </c>
      <c r="T600" t="s">
        <v>3377</v>
      </c>
      <c r="X600" s="87" t="str">
        <f t="shared" si="11"/>
        <v>NUÑOA</v>
      </c>
    </row>
    <row r="601" spans="1:24">
      <c r="A601">
        <v>3</v>
      </c>
      <c r="B601" s="341" t="s">
        <v>7811</v>
      </c>
      <c r="C601" t="s">
        <v>9048</v>
      </c>
      <c r="D601">
        <v>15177341</v>
      </c>
      <c r="E601">
        <v>9</v>
      </c>
      <c r="F601" s="232" t="s">
        <v>3331</v>
      </c>
      <c r="G601" t="s">
        <v>3332</v>
      </c>
      <c r="I601" s="339">
        <v>60156</v>
      </c>
      <c r="L601" s="339">
        <v>54141</v>
      </c>
      <c r="N601" s="87">
        <v>41851</v>
      </c>
      <c r="O601" s="87">
        <v>41861</v>
      </c>
      <c r="P601" s="87">
        <v>41863</v>
      </c>
      <c r="R601" t="s">
        <v>10253</v>
      </c>
      <c r="S601">
        <v>128</v>
      </c>
      <c r="T601" t="s">
        <v>3437</v>
      </c>
      <c r="X601" s="87" t="str">
        <f t="shared" si="11"/>
        <v>SAN PEDRO DE LA PAZ</v>
      </c>
    </row>
    <row r="602" spans="1:24">
      <c r="A602">
        <v>3</v>
      </c>
      <c r="B602" s="341" t="s">
        <v>7812</v>
      </c>
      <c r="C602" t="s">
        <v>9049</v>
      </c>
      <c r="D602">
        <v>9664465</v>
      </c>
      <c r="E602">
        <v>5</v>
      </c>
      <c r="F602" s="232" t="s">
        <v>3331</v>
      </c>
      <c r="G602" t="s">
        <v>3332</v>
      </c>
      <c r="I602" s="339">
        <v>60144</v>
      </c>
      <c r="L602" s="339">
        <f>K602*0.9</f>
        <v>0</v>
      </c>
      <c r="N602" s="87">
        <v>41851</v>
      </c>
      <c r="O602" s="87">
        <v>41855</v>
      </c>
      <c r="P602" s="87">
        <v>41856</v>
      </c>
      <c r="R602" t="s">
        <v>10254</v>
      </c>
      <c r="S602">
        <v>733</v>
      </c>
      <c r="T602" t="s">
        <v>3528</v>
      </c>
      <c r="X602" s="87" t="str">
        <f t="shared" si="11"/>
        <v>INDEPENDENCIA</v>
      </c>
    </row>
    <row r="603" spans="1:24">
      <c r="A603">
        <v>3</v>
      </c>
      <c r="B603" s="341" t="s">
        <v>7813</v>
      </c>
      <c r="C603" t="s">
        <v>9050</v>
      </c>
      <c r="D603">
        <v>10519051</v>
      </c>
      <c r="E603">
        <v>4</v>
      </c>
      <c r="F603" s="232" t="s">
        <v>3331</v>
      </c>
      <c r="G603" t="s">
        <v>3332</v>
      </c>
      <c r="I603" s="339">
        <v>86624</v>
      </c>
      <c r="L603" s="339">
        <v>77962</v>
      </c>
      <c r="N603" s="87">
        <v>41851</v>
      </c>
      <c r="O603" s="87">
        <v>41864</v>
      </c>
      <c r="P603" s="87">
        <v>41865</v>
      </c>
      <c r="R603" t="s">
        <v>10255</v>
      </c>
      <c r="S603">
        <v>3</v>
      </c>
      <c r="T603" t="s">
        <v>10867</v>
      </c>
      <c r="X603" s="87" t="str">
        <f t="shared" si="11"/>
        <v>PELARCO</v>
      </c>
    </row>
    <row r="604" spans="1:24">
      <c r="A604">
        <v>3</v>
      </c>
      <c r="B604" s="341" t="s">
        <v>7814</v>
      </c>
      <c r="C604" t="s">
        <v>9051</v>
      </c>
      <c r="D604">
        <v>10030146</v>
      </c>
      <c r="E604">
        <v>6</v>
      </c>
      <c r="F604" s="232" t="s">
        <v>3331</v>
      </c>
      <c r="G604" t="s">
        <v>3332</v>
      </c>
      <c r="I604" s="339">
        <v>60158</v>
      </c>
      <c r="L604" s="339">
        <v>54143</v>
      </c>
      <c r="N604" s="87">
        <v>41852</v>
      </c>
      <c r="O604" s="87">
        <v>41858</v>
      </c>
      <c r="P604" s="87">
        <v>41859</v>
      </c>
      <c r="R604" t="s">
        <v>10256</v>
      </c>
      <c r="S604">
        <v>266</v>
      </c>
      <c r="T604" t="s">
        <v>3365</v>
      </c>
      <c r="X604" s="87" t="str">
        <f t="shared" si="11"/>
        <v>LA FLORIDA</v>
      </c>
    </row>
    <row r="605" spans="1:24">
      <c r="A605">
        <v>3</v>
      </c>
      <c r="B605" s="341" t="s">
        <v>7815</v>
      </c>
      <c r="C605" t="s">
        <v>9052</v>
      </c>
      <c r="D605">
        <v>15700425</v>
      </c>
      <c r="E605">
        <v>5</v>
      </c>
      <c r="F605" s="232" t="s">
        <v>3331</v>
      </c>
      <c r="G605" t="s">
        <v>3332</v>
      </c>
      <c r="I605" s="339">
        <v>60158</v>
      </c>
      <c r="L605" s="339">
        <v>54143</v>
      </c>
      <c r="N605" s="87">
        <v>41852</v>
      </c>
      <c r="O605" s="87">
        <v>41856</v>
      </c>
      <c r="P605" s="87">
        <v>41859</v>
      </c>
      <c r="R605" t="s">
        <v>10257</v>
      </c>
      <c r="S605">
        <v>338</v>
      </c>
      <c r="T605" t="s">
        <v>3365</v>
      </c>
      <c r="X605" s="87" t="str">
        <f t="shared" si="11"/>
        <v>LA FLORIDA</v>
      </c>
    </row>
    <row r="606" spans="1:24">
      <c r="A606">
        <v>3</v>
      </c>
      <c r="B606" s="341" t="s">
        <v>7816</v>
      </c>
      <c r="C606" t="s">
        <v>9053</v>
      </c>
      <c r="D606">
        <v>16895381</v>
      </c>
      <c r="E606" t="s">
        <v>3320</v>
      </c>
      <c r="F606" s="232" t="s">
        <v>3331</v>
      </c>
      <c r="G606" t="s">
        <v>3332</v>
      </c>
      <c r="I606" s="339">
        <v>60158</v>
      </c>
      <c r="L606" s="339">
        <v>60158</v>
      </c>
      <c r="N606" s="87">
        <v>41852</v>
      </c>
      <c r="O606" s="87">
        <v>41864</v>
      </c>
      <c r="P606" s="87">
        <v>41865</v>
      </c>
      <c r="R606" t="s">
        <v>10258</v>
      </c>
      <c r="S606">
        <v>515</v>
      </c>
      <c r="T606" t="s">
        <v>3437</v>
      </c>
      <c r="X606" s="87" t="str">
        <f t="shared" si="11"/>
        <v>SAN PEDRO DE LA PAZ</v>
      </c>
    </row>
    <row r="607" spans="1:24">
      <c r="A607">
        <v>3</v>
      </c>
      <c r="B607" s="341" t="s">
        <v>7817</v>
      </c>
      <c r="C607" t="s">
        <v>9054</v>
      </c>
      <c r="D607">
        <v>15403285</v>
      </c>
      <c r="E607">
        <v>1</v>
      </c>
      <c r="F607" s="232" t="s">
        <v>3331</v>
      </c>
      <c r="G607" t="s">
        <v>3332</v>
      </c>
      <c r="I607" s="339">
        <v>60158</v>
      </c>
      <c r="L607" s="339">
        <f>K607*0.9</f>
        <v>0</v>
      </c>
      <c r="N607" s="87">
        <v>41852</v>
      </c>
      <c r="O607" s="87">
        <v>41855</v>
      </c>
      <c r="P607" s="87">
        <v>41856</v>
      </c>
      <c r="R607" t="s">
        <v>10259</v>
      </c>
      <c r="S607">
        <v>1347</v>
      </c>
      <c r="T607" t="s">
        <v>3883</v>
      </c>
      <c r="X607" s="87" t="str">
        <f t="shared" si="11"/>
        <v>PEÑAFLOR</v>
      </c>
    </row>
    <row r="608" spans="1:24">
      <c r="A608">
        <v>3</v>
      </c>
      <c r="B608" s="341" t="s">
        <v>7818</v>
      </c>
      <c r="C608" t="s">
        <v>9055</v>
      </c>
      <c r="D608">
        <v>8166639</v>
      </c>
      <c r="E608">
        <v>3</v>
      </c>
      <c r="F608" s="232" t="s">
        <v>3331</v>
      </c>
      <c r="G608" t="s">
        <v>3332</v>
      </c>
      <c r="I608" s="339">
        <v>72189</v>
      </c>
      <c r="L608" s="339">
        <v>64940</v>
      </c>
      <c r="N608" s="87">
        <v>41852</v>
      </c>
      <c r="O608" s="87">
        <v>41857</v>
      </c>
      <c r="P608" s="87">
        <v>41859</v>
      </c>
      <c r="R608" t="s">
        <v>10260</v>
      </c>
      <c r="S608">
        <v>853</v>
      </c>
      <c r="T608" t="s">
        <v>3377</v>
      </c>
      <c r="X608" s="87" t="str">
        <f t="shared" si="11"/>
        <v>NUÑOA</v>
      </c>
    </row>
    <row r="609" spans="1:24">
      <c r="A609">
        <v>3</v>
      </c>
      <c r="B609" s="341" t="s">
        <v>7819</v>
      </c>
      <c r="C609" t="s">
        <v>9056</v>
      </c>
      <c r="D609">
        <v>609417</v>
      </c>
      <c r="E609" s="283">
        <v>1</v>
      </c>
      <c r="F609" s="232" t="s">
        <v>3331</v>
      </c>
      <c r="G609" t="s">
        <v>3332</v>
      </c>
      <c r="I609" s="339">
        <v>86627</v>
      </c>
      <c r="L609" s="339">
        <v>69302</v>
      </c>
      <c r="N609" s="87">
        <v>41852</v>
      </c>
      <c r="O609" s="87">
        <v>41865</v>
      </c>
      <c r="P609" s="87">
        <v>41869</v>
      </c>
      <c r="R609" t="s">
        <v>10261</v>
      </c>
      <c r="S609">
        <v>1715</v>
      </c>
      <c r="T609" t="s">
        <v>3437</v>
      </c>
      <c r="X609" s="87" t="str">
        <f t="shared" si="11"/>
        <v>SAN PEDRO DE LA PAZ</v>
      </c>
    </row>
    <row r="610" spans="1:24">
      <c r="A610">
        <v>3</v>
      </c>
      <c r="B610" s="341" t="s">
        <v>7820</v>
      </c>
      <c r="C610" t="s">
        <v>9057</v>
      </c>
      <c r="D610">
        <v>16581540</v>
      </c>
      <c r="E610">
        <v>8</v>
      </c>
      <c r="F610" s="232" t="s">
        <v>3331</v>
      </c>
      <c r="G610" t="s">
        <v>3332</v>
      </c>
      <c r="I610" s="339">
        <v>77002</v>
      </c>
      <c r="L610" s="339">
        <v>61602</v>
      </c>
      <c r="N610" s="87">
        <v>41852</v>
      </c>
      <c r="O610" s="87">
        <v>41865</v>
      </c>
      <c r="P610" s="87">
        <v>41869</v>
      </c>
      <c r="R610" t="s">
        <v>10262</v>
      </c>
      <c r="S610">
        <v>2250</v>
      </c>
      <c r="T610" t="s">
        <v>4671</v>
      </c>
      <c r="X610" s="87" t="str">
        <f t="shared" si="11"/>
        <v>COQUIMBO</v>
      </c>
    </row>
    <row r="611" spans="1:24">
      <c r="A611">
        <v>3</v>
      </c>
      <c r="B611" s="341" t="s">
        <v>7821</v>
      </c>
      <c r="C611" t="s">
        <v>9058</v>
      </c>
      <c r="D611">
        <v>12689050</v>
      </c>
      <c r="E611" s="283">
        <v>8</v>
      </c>
      <c r="F611" s="232" t="s">
        <v>3331</v>
      </c>
      <c r="G611" t="s">
        <v>3332</v>
      </c>
      <c r="I611" s="339">
        <v>60158</v>
      </c>
      <c r="L611" s="339">
        <f>K611*0.9</f>
        <v>0</v>
      </c>
      <c r="N611" s="87">
        <v>41855</v>
      </c>
      <c r="O611" s="87">
        <v>41861</v>
      </c>
      <c r="P611" s="87">
        <v>41864</v>
      </c>
      <c r="R611" t="s">
        <v>10263</v>
      </c>
      <c r="S611">
        <v>1817</v>
      </c>
      <c r="T611" t="s">
        <v>3363</v>
      </c>
      <c r="X611" s="87" t="str">
        <f t="shared" si="11"/>
        <v>PUENTE ALTO</v>
      </c>
    </row>
    <row r="612" spans="1:24">
      <c r="A612">
        <v>3</v>
      </c>
      <c r="B612" s="341" t="s">
        <v>7822</v>
      </c>
      <c r="C612" t="s">
        <v>9059</v>
      </c>
      <c r="D612">
        <v>10091326</v>
      </c>
      <c r="E612">
        <v>7</v>
      </c>
      <c r="F612" s="232" t="s">
        <v>3331</v>
      </c>
      <c r="G612" t="s">
        <v>3332</v>
      </c>
      <c r="I612" s="339">
        <v>60158</v>
      </c>
      <c r="L612" s="339">
        <v>54142</v>
      </c>
      <c r="N612" s="87">
        <v>41855</v>
      </c>
      <c r="O612" s="87">
        <v>41858</v>
      </c>
      <c r="P612" s="87">
        <v>41869</v>
      </c>
      <c r="R612" t="s">
        <v>10264</v>
      </c>
      <c r="S612">
        <v>1802</v>
      </c>
      <c r="T612" t="s">
        <v>3576</v>
      </c>
      <c r="X612" s="87" t="str">
        <f t="shared" si="11"/>
        <v>MACUL</v>
      </c>
    </row>
    <row r="613" spans="1:24">
      <c r="A613">
        <v>3</v>
      </c>
      <c r="B613" s="341" t="s">
        <v>7823</v>
      </c>
      <c r="C613" t="s">
        <v>9060</v>
      </c>
      <c r="D613">
        <v>13698469</v>
      </c>
      <c r="E613">
        <v>1</v>
      </c>
      <c r="F613" s="232" t="s">
        <v>3331</v>
      </c>
      <c r="G613" t="s">
        <v>3332</v>
      </c>
      <c r="I613" s="339">
        <v>60167</v>
      </c>
      <c r="L613" s="339">
        <v>54150</v>
      </c>
      <c r="N613" s="87">
        <v>41857</v>
      </c>
      <c r="O613" s="87">
        <v>41869</v>
      </c>
      <c r="P613" s="87">
        <v>41871</v>
      </c>
      <c r="R613" t="s">
        <v>10265</v>
      </c>
      <c r="S613">
        <v>2911</v>
      </c>
      <c r="T613" t="s">
        <v>3363</v>
      </c>
      <c r="X613" s="87" t="str">
        <f t="shared" si="11"/>
        <v>PUENTE ALTO</v>
      </c>
    </row>
    <row r="614" spans="1:24">
      <c r="A614">
        <v>3</v>
      </c>
      <c r="B614" s="341" t="s">
        <v>7824</v>
      </c>
      <c r="C614" t="s">
        <v>9061</v>
      </c>
      <c r="F614" s="232" t="s">
        <v>3331</v>
      </c>
      <c r="G614" t="s">
        <v>3332</v>
      </c>
      <c r="I614" s="339"/>
      <c r="L614" s="339">
        <f>K614*0.9</f>
        <v>0</v>
      </c>
      <c r="N614" s="87">
        <v>41857</v>
      </c>
      <c r="O614" s="53"/>
      <c r="P614" s="53"/>
      <c r="R614" t="s">
        <v>10266</v>
      </c>
      <c r="S614">
        <v>943</v>
      </c>
      <c r="T614" t="s">
        <v>10868</v>
      </c>
      <c r="X614" s="87" t="str">
        <f t="shared" si="11"/>
        <v>OVALLE</v>
      </c>
    </row>
    <row r="615" spans="1:24">
      <c r="A615">
        <v>3</v>
      </c>
      <c r="B615" s="341" t="s">
        <v>7825</v>
      </c>
      <c r="C615" t="s">
        <v>9062</v>
      </c>
      <c r="D615">
        <v>15748711</v>
      </c>
      <c r="E615">
        <v>6</v>
      </c>
      <c r="F615" s="232" t="s">
        <v>3331</v>
      </c>
      <c r="G615" t="s">
        <v>3332</v>
      </c>
      <c r="I615" s="339">
        <v>60167</v>
      </c>
      <c r="L615" s="339">
        <v>60167</v>
      </c>
      <c r="N615" s="87">
        <v>41857</v>
      </c>
      <c r="O615" s="87">
        <v>41862</v>
      </c>
      <c r="P615" s="87">
        <v>41865</v>
      </c>
      <c r="R615" t="s">
        <v>10267</v>
      </c>
      <c r="S615">
        <v>1400</v>
      </c>
      <c r="T615" t="s">
        <v>3363</v>
      </c>
      <c r="X615" s="87" t="str">
        <f t="shared" si="11"/>
        <v>PUENTE ALTO</v>
      </c>
    </row>
    <row r="616" spans="1:24">
      <c r="A616">
        <v>3</v>
      </c>
      <c r="B616" s="341" t="s">
        <v>7826</v>
      </c>
      <c r="C616" t="s">
        <v>9063</v>
      </c>
      <c r="D616">
        <v>13297012</v>
      </c>
      <c r="E616">
        <v>2</v>
      </c>
      <c r="F616" s="232" t="s">
        <v>3331</v>
      </c>
      <c r="G616" t="s">
        <v>3332</v>
      </c>
      <c r="I616" s="339">
        <v>60167</v>
      </c>
      <c r="L616" s="339">
        <v>54150</v>
      </c>
      <c r="N616" s="87">
        <v>41857</v>
      </c>
      <c r="O616" s="87">
        <v>41871</v>
      </c>
      <c r="P616" s="87">
        <v>41873</v>
      </c>
      <c r="R616" t="s">
        <v>10268</v>
      </c>
      <c r="S616">
        <v>933</v>
      </c>
      <c r="T616" t="s">
        <v>3533</v>
      </c>
      <c r="X616" s="87" t="str">
        <f t="shared" si="11"/>
        <v>EL BOSQUE</v>
      </c>
    </row>
    <row r="617" spans="1:24">
      <c r="A617">
        <v>3</v>
      </c>
      <c r="B617" s="341" t="s">
        <v>7827</v>
      </c>
      <c r="C617" t="s">
        <v>9064</v>
      </c>
      <c r="D617">
        <v>14071849</v>
      </c>
      <c r="E617">
        <v>1</v>
      </c>
      <c r="F617" s="232" t="s">
        <v>3331</v>
      </c>
      <c r="G617" t="s">
        <v>3332</v>
      </c>
      <c r="I617" s="339">
        <v>60167</v>
      </c>
      <c r="L617" s="339">
        <v>54150</v>
      </c>
      <c r="N617" s="87">
        <v>41857</v>
      </c>
      <c r="O617" s="87">
        <v>41864</v>
      </c>
      <c r="P617" s="87">
        <v>41865</v>
      </c>
      <c r="R617" t="s">
        <v>10269</v>
      </c>
      <c r="S617">
        <v>797</v>
      </c>
      <c r="T617" t="s">
        <v>3334</v>
      </c>
      <c r="X617" s="87" t="str">
        <f t="shared" si="11"/>
        <v>SANTIAGO</v>
      </c>
    </row>
    <row r="618" spans="1:24">
      <c r="A618">
        <v>3</v>
      </c>
      <c r="B618" s="341" t="s">
        <v>7828</v>
      </c>
      <c r="C618" t="s">
        <v>9065</v>
      </c>
      <c r="D618">
        <v>13273461</v>
      </c>
      <c r="E618">
        <v>5</v>
      </c>
      <c r="F618" s="232" t="s">
        <v>3331</v>
      </c>
      <c r="G618" t="s">
        <v>3332</v>
      </c>
      <c r="I618" s="339">
        <v>60165</v>
      </c>
      <c r="L618" s="339">
        <v>54148</v>
      </c>
      <c r="N618" s="87">
        <v>41857</v>
      </c>
      <c r="O618" s="87">
        <v>41865</v>
      </c>
      <c r="P618" s="87">
        <v>41869</v>
      </c>
      <c r="R618" t="s">
        <v>10270</v>
      </c>
      <c r="S618">
        <v>3074</v>
      </c>
      <c r="T618" t="s">
        <v>3377</v>
      </c>
      <c r="X618" s="87" t="str">
        <f t="shared" si="11"/>
        <v>NUÑOA</v>
      </c>
    </row>
    <row r="619" spans="1:24">
      <c r="A619">
        <v>3</v>
      </c>
      <c r="B619" s="341" t="s">
        <v>7829</v>
      </c>
      <c r="C619" t="s">
        <v>9066</v>
      </c>
      <c r="D619">
        <v>13545899</v>
      </c>
      <c r="E619">
        <v>6</v>
      </c>
      <c r="F619" s="232" t="s">
        <v>3331</v>
      </c>
      <c r="G619" t="s">
        <v>3332</v>
      </c>
      <c r="I619" s="339">
        <v>72201</v>
      </c>
      <c r="L619" s="339">
        <v>64981</v>
      </c>
      <c r="N619" s="87">
        <v>41857</v>
      </c>
      <c r="O619" s="87">
        <v>41870</v>
      </c>
      <c r="P619" s="87">
        <v>41871</v>
      </c>
      <c r="R619" t="s">
        <v>10271</v>
      </c>
      <c r="S619">
        <v>51</v>
      </c>
      <c r="T619" t="s">
        <v>3484</v>
      </c>
      <c r="X619" s="87" t="str">
        <f t="shared" si="11"/>
        <v>PROVIDENCIA</v>
      </c>
    </row>
    <row r="620" spans="1:24">
      <c r="A620">
        <v>3</v>
      </c>
      <c r="B620" s="341" t="s">
        <v>7830</v>
      </c>
      <c r="C620" t="s">
        <v>9067</v>
      </c>
      <c r="D620">
        <v>15104426</v>
      </c>
      <c r="E620">
        <v>3</v>
      </c>
      <c r="F620" s="232" t="s">
        <v>3331</v>
      </c>
      <c r="G620" t="s">
        <v>3332</v>
      </c>
      <c r="I620" s="339">
        <v>60169</v>
      </c>
      <c r="L620" s="339">
        <v>54152</v>
      </c>
      <c r="N620" s="87">
        <v>41858</v>
      </c>
      <c r="O620" s="87">
        <v>41865</v>
      </c>
      <c r="P620" s="87">
        <v>41869</v>
      </c>
      <c r="R620" t="s">
        <v>10272</v>
      </c>
      <c r="S620">
        <v>373</v>
      </c>
      <c r="T620" t="s">
        <v>3865</v>
      </c>
      <c r="X620" s="87" t="str">
        <f t="shared" si="11"/>
        <v>RANCAGUA</v>
      </c>
    </row>
    <row r="621" spans="1:24">
      <c r="A621">
        <v>3</v>
      </c>
      <c r="B621" s="341" t="s">
        <v>7831</v>
      </c>
      <c r="C621" t="s">
        <v>9068</v>
      </c>
      <c r="D621">
        <v>10174551</v>
      </c>
      <c r="E621">
        <v>1</v>
      </c>
      <c r="F621" s="232" t="s">
        <v>3331</v>
      </c>
      <c r="G621" t="s">
        <v>3332</v>
      </c>
      <c r="I621" s="339">
        <v>60169</v>
      </c>
      <c r="L621" s="339">
        <v>54152</v>
      </c>
      <c r="N621" s="87">
        <v>41858</v>
      </c>
      <c r="O621" s="87">
        <v>41865</v>
      </c>
      <c r="P621" s="87">
        <v>41870</v>
      </c>
      <c r="R621" t="s">
        <v>10273</v>
      </c>
      <c r="S621">
        <v>2085</v>
      </c>
      <c r="T621" t="s">
        <v>3390</v>
      </c>
      <c r="X621" s="87" t="str">
        <f t="shared" si="11"/>
        <v>PEÑALOLEN</v>
      </c>
    </row>
    <row r="622" spans="1:24">
      <c r="A622">
        <v>3</v>
      </c>
      <c r="B622" s="341" t="s">
        <v>7832</v>
      </c>
      <c r="C622" t="s">
        <v>9069</v>
      </c>
      <c r="F622" s="232" t="s">
        <v>3331</v>
      </c>
      <c r="G622" t="s">
        <v>3332</v>
      </c>
      <c r="I622" s="339"/>
      <c r="L622" s="339">
        <f>K622*0.9</f>
        <v>0</v>
      </c>
      <c r="N622" s="87">
        <v>41858</v>
      </c>
      <c r="O622" s="87"/>
      <c r="P622" s="53"/>
      <c r="R622" t="s">
        <v>10274</v>
      </c>
      <c r="S622">
        <v>232</v>
      </c>
      <c r="T622" t="s">
        <v>3865</v>
      </c>
      <c r="X622" s="87" t="str">
        <f t="shared" si="11"/>
        <v>RANCAGUA</v>
      </c>
    </row>
    <row r="623" spans="1:24">
      <c r="A623">
        <v>3</v>
      </c>
      <c r="B623" s="341" t="s">
        <v>7833</v>
      </c>
      <c r="C623" t="s">
        <v>9070</v>
      </c>
      <c r="D623">
        <v>13868444</v>
      </c>
      <c r="E623" t="s">
        <v>3320</v>
      </c>
      <c r="F623" s="232" t="s">
        <v>3331</v>
      </c>
      <c r="G623" t="s">
        <v>3332</v>
      </c>
      <c r="I623" s="339">
        <v>60169</v>
      </c>
      <c r="L623" s="339">
        <v>54152</v>
      </c>
      <c r="N623" s="87">
        <v>41858</v>
      </c>
      <c r="O623" s="87">
        <v>41869</v>
      </c>
      <c r="P623" s="87">
        <v>41870</v>
      </c>
      <c r="R623" t="s">
        <v>10275</v>
      </c>
      <c r="S623">
        <v>1336</v>
      </c>
      <c r="T623" t="s">
        <v>3365</v>
      </c>
      <c r="X623" s="87" t="str">
        <f t="shared" si="11"/>
        <v>LA FLORIDA</v>
      </c>
    </row>
    <row r="624" spans="1:24">
      <c r="A624">
        <v>3</v>
      </c>
      <c r="B624" s="341" t="s">
        <v>7834</v>
      </c>
      <c r="C624" t="s">
        <v>9071</v>
      </c>
      <c r="D624">
        <v>6451763</v>
      </c>
      <c r="E624">
        <v>5</v>
      </c>
      <c r="F624" s="232" t="s">
        <v>3331</v>
      </c>
      <c r="G624" t="s">
        <v>3332</v>
      </c>
      <c r="I624" s="339">
        <v>60167</v>
      </c>
      <c r="L624" s="339">
        <v>54150</v>
      </c>
      <c r="N624" s="87">
        <v>41858</v>
      </c>
      <c r="O624" s="87">
        <v>41865</v>
      </c>
      <c r="P624" s="87">
        <v>41869</v>
      </c>
      <c r="R624" t="s">
        <v>10276</v>
      </c>
      <c r="S624">
        <v>465</v>
      </c>
      <c r="T624" t="s">
        <v>10869</v>
      </c>
      <c r="X624" s="87" t="str">
        <f t="shared" ref="X624:X651" si="12">T624</f>
        <v>LONCOCHE</v>
      </c>
    </row>
    <row r="625" spans="1:24">
      <c r="A625">
        <v>3</v>
      </c>
      <c r="B625" s="341" t="s">
        <v>7835</v>
      </c>
      <c r="C625" t="s">
        <v>9042</v>
      </c>
      <c r="D625">
        <v>16025319</v>
      </c>
      <c r="E625">
        <v>3</v>
      </c>
      <c r="F625" s="232" t="s">
        <v>3331</v>
      </c>
      <c r="G625" t="s">
        <v>3332</v>
      </c>
      <c r="I625" s="339">
        <v>60154</v>
      </c>
      <c r="L625" s="339">
        <f>K625*0.9</f>
        <v>0</v>
      </c>
      <c r="N625" s="87">
        <v>41858</v>
      </c>
      <c r="O625" s="87">
        <v>41859</v>
      </c>
      <c r="P625" s="87">
        <v>41864</v>
      </c>
      <c r="R625" t="s">
        <v>10277</v>
      </c>
      <c r="S625">
        <v>1610</v>
      </c>
      <c r="T625" t="s">
        <v>4030</v>
      </c>
      <c r="X625" s="87" t="str">
        <f t="shared" si="12"/>
        <v>CURICO</v>
      </c>
    </row>
    <row r="626" spans="1:24">
      <c r="A626">
        <v>3</v>
      </c>
      <c r="B626" s="341" t="s">
        <v>7836</v>
      </c>
      <c r="C626" t="s">
        <v>9072</v>
      </c>
      <c r="D626">
        <v>10192507</v>
      </c>
      <c r="E626">
        <v>2</v>
      </c>
      <c r="F626" s="232" t="s">
        <v>3331</v>
      </c>
      <c r="G626" t="s">
        <v>3332</v>
      </c>
      <c r="I626" s="339">
        <v>60169</v>
      </c>
      <c r="L626" s="339">
        <v>54152</v>
      </c>
      <c r="N626" s="87">
        <v>41858</v>
      </c>
      <c r="O626" s="87">
        <v>41864</v>
      </c>
      <c r="P626" s="87">
        <v>41865</v>
      </c>
      <c r="R626" t="s">
        <v>10278</v>
      </c>
      <c r="S626">
        <v>2248</v>
      </c>
      <c r="T626" t="s">
        <v>10860</v>
      </c>
      <c r="X626" s="87" t="str">
        <f t="shared" si="12"/>
        <v>OSORNO</v>
      </c>
    </row>
    <row r="627" spans="1:24">
      <c r="A627">
        <v>3</v>
      </c>
      <c r="B627" s="341" t="s">
        <v>7837</v>
      </c>
      <c r="C627" t="s">
        <v>9073</v>
      </c>
      <c r="D627">
        <v>8085971</v>
      </c>
      <c r="E627">
        <v>6</v>
      </c>
      <c r="F627" s="232" t="s">
        <v>3331</v>
      </c>
      <c r="G627" t="s">
        <v>3332</v>
      </c>
      <c r="I627" s="339">
        <v>72203</v>
      </c>
      <c r="L627" s="339">
        <v>57762</v>
      </c>
      <c r="N627" s="87">
        <v>41858</v>
      </c>
      <c r="O627" s="87">
        <v>41871</v>
      </c>
      <c r="P627" s="87">
        <v>41872</v>
      </c>
      <c r="R627" t="s">
        <v>10279</v>
      </c>
      <c r="S627">
        <v>3</v>
      </c>
      <c r="T627" t="s">
        <v>4671</v>
      </c>
      <c r="X627" s="87" t="str">
        <f t="shared" si="12"/>
        <v>COQUIMBO</v>
      </c>
    </row>
    <row r="628" spans="1:24">
      <c r="A628">
        <v>3</v>
      </c>
      <c r="B628" s="341" t="s">
        <v>7838</v>
      </c>
      <c r="C628" t="s">
        <v>9074</v>
      </c>
      <c r="D628">
        <v>17674591</v>
      </c>
      <c r="E628">
        <v>6</v>
      </c>
      <c r="F628" s="232" t="s">
        <v>3331</v>
      </c>
      <c r="G628" t="s">
        <v>3332</v>
      </c>
      <c r="I628" s="339">
        <v>60169</v>
      </c>
      <c r="L628" s="339">
        <v>54152</v>
      </c>
      <c r="N628" s="87">
        <v>41858</v>
      </c>
      <c r="O628" s="87">
        <v>41865</v>
      </c>
      <c r="P628" s="87">
        <v>41870</v>
      </c>
      <c r="R628" t="s">
        <v>10280</v>
      </c>
      <c r="S628">
        <v>789</v>
      </c>
      <c r="T628" t="s">
        <v>5045</v>
      </c>
      <c r="X628" s="87" t="str">
        <f t="shared" si="12"/>
        <v>TEMUCO</v>
      </c>
    </row>
    <row r="629" spans="1:24">
      <c r="A629">
        <v>3</v>
      </c>
      <c r="B629" s="341" t="s">
        <v>7839</v>
      </c>
      <c r="C629" t="s">
        <v>9075</v>
      </c>
      <c r="D629">
        <v>9659409</v>
      </c>
      <c r="E629">
        <v>7</v>
      </c>
      <c r="F629" s="232" t="s">
        <v>3331</v>
      </c>
      <c r="G629" t="s">
        <v>3332</v>
      </c>
      <c r="I629" s="339">
        <v>60171</v>
      </c>
      <c r="L629" s="339">
        <v>54154</v>
      </c>
      <c r="N629" s="87">
        <v>41859</v>
      </c>
      <c r="O629" s="87">
        <v>41865</v>
      </c>
      <c r="P629" s="87">
        <v>41870</v>
      </c>
      <c r="R629" t="s">
        <v>10281</v>
      </c>
      <c r="S629">
        <v>4370</v>
      </c>
      <c r="T629" t="s">
        <v>4684</v>
      </c>
      <c r="X629" s="87" t="str">
        <f t="shared" si="12"/>
        <v>HUALPEN</v>
      </c>
    </row>
    <row r="630" spans="1:24">
      <c r="A630">
        <v>3</v>
      </c>
      <c r="B630" s="341" t="s">
        <v>7840</v>
      </c>
      <c r="C630" t="s">
        <v>9076</v>
      </c>
      <c r="D630">
        <v>14440242</v>
      </c>
      <c r="E630">
        <v>1</v>
      </c>
      <c r="F630" s="232" t="s">
        <v>3331</v>
      </c>
      <c r="G630" t="s">
        <v>3332</v>
      </c>
      <c r="I630" s="339">
        <v>86647</v>
      </c>
      <c r="L630" s="339">
        <v>69318</v>
      </c>
      <c r="N630" s="87">
        <v>41859</v>
      </c>
      <c r="O630" s="87">
        <v>41859</v>
      </c>
      <c r="P630" s="87">
        <v>41871</v>
      </c>
      <c r="R630" t="s">
        <v>10282</v>
      </c>
      <c r="S630">
        <v>4141</v>
      </c>
      <c r="T630" t="s">
        <v>3992</v>
      </c>
      <c r="X630" s="87" t="str">
        <f t="shared" si="12"/>
        <v>LA SERENA</v>
      </c>
    </row>
    <row r="631" spans="1:24">
      <c r="A631">
        <v>3</v>
      </c>
      <c r="B631" s="341" t="s">
        <v>7841</v>
      </c>
      <c r="C631" t="s">
        <v>9077</v>
      </c>
      <c r="D631">
        <v>9664262</v>
      </c>
      <c r="E631">
        <v>8</v>
      </c>
      <c r="F631" s="232" t="s">
        <v>3331</v>
      </c>
      <c r="G631" t="s">
        <v>3332</v>
      </c>
      <c r="I631" s="339">
        <v>84253</v>
      </c>
      <c r="L631" s="339">
        <v>75828</v>
      </c>
      <c r="N631" s="87">
        <v>41831</v>
      </c>
      <c r="O631" s="53"/>
      <c r="P631" s="87">
        <v>41869</v>
      </c>
      <c r="R631" t="s">
        <v>10283</v>
      </c>
      <c r="S631">
        <v>1455</v>
      </c>
      <c r="T631" t="s">
        <v>3484</v>
      </c>
      <c r="X631" s="87" t="str">
        <f t="shared" si="12"/>
        <v>PROVIDENCIA</v>
      </c>
    </row>
    <row r="632" spans="1:24">
      <c r="A632">
        <v>3</v>
      </c>
      <c r="B632" s="341" t="s">
        <v>7842</v>
      </c>
      <c r="C632" t="s">
        <v>9078</v>
      </c>
      <c r="D632">
        <v>9703707</v>
      </c>
      <c r="E632">
        <v>8</v>
      </c>
      <c r="F632" s="232" t="s">
        <v>3331</v>
      </c>
      <c r="G632" t="s">
        <v>3332</v>
      </c>
      <c r="I632" s="339">
        <v>96286</v>
      </c>
      <c r="L632" s="339">
        <v>86660</v>
      </c>
      <c r="N632" s="87">
        <v>41831</v>
      </c>
      <c r="O632" s="87">
        <v>41864</v>
      </c>
      <c r="P632" s="87">
        <v>41865</v>
      </c>
      <c r="R632" t="s">
        <v>10284</v>
      </c>
      <c r="S632">
        <v>1100</v>
      </c>
      <c r="T632" t="s">
        <v>3358</v>
      </c>
      <c r="X632" s="87" t="str">
        <f t="shared" si="12"/>
        <v>LAS CONDES</v>
      </c>
    </row>
    <row r="633" spans="1:24">
      <c r="A633">
        <v>3</v>
      </c>
      <c r="B633" s="341" t="s">
        <v>7843</v>
      </c>
      <c r="C633" t="s">
        <v>9079</v>
      </c>
      <c r="D633">
        <v>8836753</v>
      </c>
      <c r="E633">
        <v>7</v>
      </c>
      <c r="F633" s="232" t="s">
        <v>3331</v>
      </c>
      <c r="G633" t="s">
        <v>3332</v>
      </c>
      <c r="I633" s="339">
        <v>77037</v>
      </c>
      <c r="L633" s="339">
        <v>69333</v>
      </c>
      <c r="N633" s="87">
        <v>41832</v>
      </c>
      <c r="O633" s="87">
        <v>41865</v>
      </c>
      <c r="P633" s="87">
        <v>41870</v>
      </c>
      <c r="R633" t="s">
        <v>10278</v>
      </c>
      <c r="S633">
        <v>360</v>
      </c>
      <c r="T633" t="s">
        <v>3431</v>
      </c>
      <c r="X633" s="87" t="str">
        <f t="shared" si="12"/>
        <v>CONCEPCION</v>
      </c>
    </row>
    <row r="634" spans="1:24">
      <c r="A634">
        <v>3</v>
      </c>
      <c r="B634" s="341" t="s">
        <v>7844</v>
      </c>
      <c r="C634" t="s">
        <v>9080</v>
      </c>
      <c r="D634">
        <v>77304790</v>
      </c>
      <c r="E634">
        <v>1</v>
      </c>
      <c r="F634" s="232" t="s">
        <v>3331</v>
      </c>
      <c r="G634" t="s">
        <v>3332</v>
      </c>
      <c r="I634" s="339">
        <v>86666</v>
      </c>
      <c r="L634" s="339">
        <f>K634*0.9</f>
        <v>0</v>
      </c>
      <c r="N634" s="87">
        <v>41863</v>
      </c>
      <c r="O634" s="87">
        <v>41870</v>
      </c>
      <c r="P634" s="87">
        <v>41873</v>
      </c>
      <c r="R634" t="s">
        <v>10285</v>
      </c>
      <c r="S634">
        <v>5040</v>
      </c>
      <c r="T634" t="s">
        <v>3576</v>
      </c>
      <c r="X634" s="87" t="str">
        <f t="shared" si="12"/>
        <v>MACUL</v>
      </c>
    </row>
    <row r="635" spans="1:24">
      <c r="A635">
        <v>3</v>
      </c>
      <c r="B635" s="341" t="s">
        <v>7845</v>
      </c>
      <c r="C635" t="s">
        <v>9081</v>
      </c>
      <c r="D635">
        <v>97030000</v>
      </c>
      <c r="E635">
        <v>7</v>
      </c>
      <c r="F635" s="232" t="s">
        <v>3331</v>
      </c>
      <c r="G635" t="s">
        <v>3332</v>
      </c>
      <c r="I635" s="339">
        <v>48137</v>
      </c>
      <c r="L635" s="339">
        <v>48137</v>
      </c>
      <c r="N635" s="87">
        <v>41863</v>
      </c>
      <c r="O635" s="87">
        <v>41869</v>
      </c>
      <c r="P635" s="87">
        <v>41871</v>
      </c>
      <c r="R635" t="s">
        <v>10286</v>
      </c>
      <c r="S635">
        <v>4789</v>
      </c>
      <c r="T635" t="s">
        <v>4534</v>
      </c>
      <c r="X635" s="87" t="str">
        <f t="shared" si="12"/>
        <v>IQUIQUE</v>
      </c>
    </row>
    <row r="636" spans="1:24">
      <c r="A636">
        <v>3</v>
      </c>
      <c r="B636" s="341" t="s">
        <v>7846</v>
      </c>
      <c r="C636" t="s">
        <v>9082</v>
      </c>
      <c r="D636">
        <v>7350387</v>
      </c>
      <c r="E636">
        <v>6</v>
      </c>
      <c r="F636" s="232" t="s">
        <v>3331</v>
      </c>
      <c r="G636" t="s">
        <v>3332</v>
      </c>
      <c r="I636" s="339">
        <v>41873</v>
      </c>
      <c r="L636" s="339">
        <f>K636</f>
        <v>0</v>
      </c>
      <c r="N636" s="87">
        <v>41863</v>
      </c>
      <c r="O636" s="87">
        <v>41871</v>
      </c>
      <c r="P636" s="87">
        <v>41873</v>
      </c>
      <c r="R636" t="s">
        <v>10287</v>
      </c>
      <c r="S636">
        <v>2550</v>
      </c>
      <c r="T636" t="s">
        <v>10861</v>
      </c>
      <c r="X636" s="87" t="str">
        <f t="shared" si="12"/>
        <v>ALTO HOSPICIO</v>
      </c>
    </row>
    <row r="637" spans="1:24">
      <c r="A637">
        <v>3</v>
      </c>
      <c r="B637" s="341" t="s">
        <v>7847</v>
      </c>
      <c r="C637" t="s">
        <v>9083</v>
      </c>
      <c r="D637">
        <v>97030000</v>
      </c>
      <c r="E637">
        <v>7</v>
      </c>
      <c r="F637" s="232" t="s">
        <v>3331</v>
      </c>
      <c r="G637" t="s">
        <v>3332</v>
      </c>
      <c r="I637" s="339">
        <v>48148</v>
      </c>
      <c r="L637" s="339">
        <v>48148</v>
      </c>
      <c r="N637" s="87">
        <v>41863</v>
      </c>
      <c r="O637" s="87">
        <v>41870</v>
      </c>
      <c r="P637" s="87">
        <v>41872</v>
      </c>
      <c r="R637" t="s">
        <v>10288</v>
      </c>
      <c r="S637">
        <v>3322</v>
      </c>
      <c r="T637" t="s">
        <v>10861</v>
      </c>
      <c r="X637" s="87" t="str">
        <f t="shared" si="12"/>
        <v>ALTO HOSPICIO</v>
      </c>
    </row>
    <row r="638" spans="1:24">
      <c r="A638">
        <v>3</v>
      </c>
      <c r="B638" s="341" t="s">
        <v>7848</v>
      </c>
      <c r="C638" t="s">
        <v>9084</v>
      </c>
      <c r="D638">
        <v>97030000</v>
      </c>
      <c r="E638">
        <v>7</v>
      </c>
      <c r="F638" s="232" t="s">
        <v>3331</v>
      </c>
      <c r="G638" t="s">
        <v>3332</v>
      </c>
      <c r="I638" s="339">
        <v>48148</v>
      </c>
      <c r="L638" s="339">
        <v>48148</v>
      </c>
      <c r="N638" s="87">
        <v>41863</v>
      </c>
      <c r="O638" s="87">
        <v>41870</v>
      </c>
      <c r="P638" s="87">
        <v>41876</v>
      </c>
      <c r="R638" t="s">
        <v>10289</v>
      </c>
      <c r="S638">
        <v>3936</v>
      </c>
      <c r="T638" t="s">
        <v>10861</v>
      </c>
      <c r="X638" s="87" t="str">
        <f t="shared" si="12"/>
        <v>ALTO HOSPICIO</v>
      </c>
    </row>
    <row r="639" spans="1:24">
      <c r="A639">
        <v>3</v>
      </c>
      <c r="B639" s="341" t="s">
        <v>7849</v>
      </c>
      <c r="C639" t="s">
        <v>9085</v>
      </c>
      <c r="D639">
        <v>97030000</v>
      </c>
      <c r="E639">
        <v>7</v>
      </c>
      <c r="F639" s="232" t="s">
        <v>3331</v>
      </c>
      <c r="G639" t="s">
        <v>3332</v>
      </c>
      <c r="I639" s="339">
        <v>48148</v>
      </c>
      <c r="L639" s="339">
        <v>48148</v>
      </c>
      <c r="N639" s="87">
        <v>41863</v>
      </c>
      <c r="O639" s="87">
        <v>41885</v>
      </c>
      <c r="P639" s="87">
        <v>41884</v>
      </c>
      <c r="R639" t="s">
        <v>10290</v>
      </c>
      <c r="S639">
        <v>2365</v>
      </c>
      <c r="T639" t="s">
        <v>10861</v>
      </c>
      <c r="X639" s="87" t="str">
        <f t="shared" si="12"/>
        <v>ALTO HOSPICIO</v>
      </c>
    </row>
    <row r="640" spans="1:24">
      <c r="A640">
        <v>3</v>
      </c>
      <c r="B640" s="341" t="s">
        <v>7850</v>
      </c>
      <c r="C640" t="s">
        <v>9086</v>
      </c>
      <c r="D640">
        <v>97030000</v>
      </c>
      <c r="E640">
        <v>7</v>
      </c>
      <c r="F640" s="232" t="s">
        <v>3331</v>
      </c>
      <c r="G640" t="s">
        <v>3332</v>
      </c>
      <c r="I640" s="339">
        <v>48148</v>
      </c>
      <c r="L640" s="339">
        <v>48148</v>
      </c>
      <c r="N640" s="87">
        <v>41863</v>
      </c>
      <c r="O640" s="87">
        <v>41872</v>
      </c>
      <c r="P640" s="87">
        <v>41876</v>
      </c>
      <c r="R640" t="s">
        <v>10291</v>
      </c>
      <c r="S640">
        <v>450</v>
      </c>
      <c r="T640" t="s">
        <v>4534</v>
      </c>
      <c r="X640" s="87" t="str">
        <f t="shared" si="12"/>
        <v>IQUIQUE</v>
      </c>
    </row>
    <row r="641" spans="1:24">
      <c r="A641">
        <v>3</v>
      </c>
      <c r="B641" s="341" t="s">
        <v>7851</v>
      </c>
      <c r="C641" t="s">
        <v>9087</v>
      </c>
      <c r="D641">
        <v>97030000</v>
      </c>
      <c r="E641">
        <v>7</v>
      </c>
      <c r="F641" s="232" t="s">
        <v>3331</v>
      </c>
      <c r="G641" t="s">
        <v>3332</v>
      </c>
      <c r="I641" s="339">
        <v>48148</v>
      </c>
      <c r="L641" s="339">
        <v>48148</v>
      </c>
      <c r="N641" s="87">
        <v>41863</v>
      </c>
      <c r="O641" s="87">
        <v>41872</v>
      </c>
      <c r="P641" s="87">
        <v>41876</v>
      </c>
      <c r="R641" t="s">
        <v>6942</v>
      </c>
      <c r="S641">
        <v>4035</v>
      </c>
      <c r="T641" t="s">
        <v>4534</v>
      </c>
      <c r="X641" s="87" t="str">
        <f t="shared" si="12"/>
        <v>IQUIQUE</v>
      </c>
    </row>
    <row r="642" spans="1:24">
      <c r="A642">
        <v>3</v>
      </c>
      <c r="B642" s="341" t="s">
        <v>7852</v>
      </c>
      <c r="C642" t="s">
        <v>9088</v>
      </c>
      <c r="D642">
        <v>97030000</v>
      </c>
      <c r="E642">
        <v>7</v>
      </c>
      <c r="F642" s="232" t="s">
        <v>3331</v>
      </c>
      <c r="G642" t="s">
        <v>3332</v>
      </c>
      <c r="I642" s="339">
        <v>48148</v>
      </c>
      <c r="L642" s="339">
        <f>K642</f>
        <v>0</v>
      </c>
      <c r="N642" s="87">
        <v>41863</v>
      </c>
      <c r="O642" s="87">
        <v>41872</v>
      </c>
      <c r="P642" s="87">
        <v>41873</v>
      </c>
      <c r="R642" t="s">
        <v>10292</v>
      </c>
      <c r="S642">
        <v>2985</v>
      </c>
      <c r="T642" t="s">
        <v>4534</v>
      </c>
      <c r="X642" s="87" t="str">
        <f t="shared" si="12"/>
        <v>IQUIQUE</v>
      </c>
    </row>
    <row r="643" spans="1:24">
      <c r="A643">
        <v>3</v>
      </c>
      <c r="B643" s="341" t="s">
        <v>7853</v>
      </c>
      <c r="C643" t="s">
        <v>9089</v>
      </c>
      <c r="D643">
        <v>97030000</v>
      </c>
      <c r="E643">
        <v>7</v>
      </c>
      <c r="F643" s="232" t="s">
        <v>3331</v>
      </c>
      <c r="G643" t="s">
        <v>3332</v>
      </c>
      <c r="I643" s="339">
        <v>48148</v>
      </c>
      <c r="L643" s="339">
        <v>48148</v>
      </c>
      <c r="N643" s="87">
        <v>41863</v>
      </c>
      <c r="O643" s="87">
        <v>41869</v>
      </c>
      <c r="P643" s="87">
        <v>41871</v>
      </c>
      <c r="R643" t="s">
        <v>10127</v>
      </c>
      <c r="S643">
        <v>269</v>
      </c>
      <c r="T643" t="s">
        <v>4534</v>
      </c>
      <c r="X643" s="87" t="str">
        <f t="shared" si="12"/>
        <v>IQUIQUE</v>
      </c>
    </row>
    <row r="644" spans="1:24">
      <c r="A644">
        <v>3</v>
      </c>
      <c r="B644" s="341" t="s">
        <v>7854</v>
      </c>
      <c r="C644" t="s">
        <v>9090</v>
      </c>
      <c r="D644">
        <v>14403933</v>
      </c>
      <c r="E644">
        <v>5</v>
      </c>
      <c r="F644" s="232" t="s">
        <v>3331</v>
      </c>
      <c r="G644" t="s">
        <v>3332</v>
      </c>
      <c r="I644" s="339">
        <v>48148</v>
      </c>
      <c r="L644" s="339">
        <f>K644</f>
        <v>0</v>
      </c>
      <c r="N644" s="87">
        <v>41863</v>
      </c>
      <c r="O644" s="87">
        <v>41863</v>
      </c>
      <c r="P644" s="87">
        <v>41873</v>
      </c>
      <c r="R644" t="s">
        <v>10293</v>
      </c>
      <c r="S644">
        <v>2715</v>
      </c>
      <c r="T644" t="s">
        <v>4534</v>
      </c>
      <c r="X644" s="87" t="str">
        <f t="shared" si="12"/>
        <v>IQUIQUE</v>
      </c>
    </row>
    <row r="645" spans="1:24">
      <c r="A645">
        <v>3</v>
      </c>
      <c r="B645" s="341" t="s">
        <v>7855</v>
      </c>
      <c r="C645" t="s">
        <v>9091</v>
      </c>
      <c r="D645">
        <v>8304281</v>
      </c>
      <c r="E645">
        <v>8</v>
      </c>
      <c r="F645" s="232" t="s">
        <v>3331</v>
      </c>
      <c r="G645" t="s">
        <v>3332</v>
      </c>
      <c r="I645" s="339">
        <v>84264</v>
      </c>
      <c r="L645" s="339">
        <v>75837</v>
      </c>
      <c r="N645" s="87">
        <v>41864</v>
      </c>
      <c r="O645" s="87">
        <v>41865</v>
      </c>
      <c r="P645" s="87">
        <v>41870</v>
      </c>
      <c r="R645" t="s">
        <v>10294</v>
      </c>
      <c r="S645">
        <v>327</v>
      </c>
      <c r="T645" t="s">
        <v>10870</v>
      </c>
      <c r="X645" s="87" t="str">
        <f t="shared" si="12"/>
        <v>PURRANQUE</v>
      </c>
    </row>
    <row r="646" spans="1:24">
      <c r="A646">
        <v>3</v>
      </c>
      <c r="B646" s="341" t="s">
        <v>7856</v>
      </c>
      <c r="C646" t="s">
        <v>9092</v>
      </c>
      <c r="D646">
        <v>14727784</v>
      </c>
      <c r="E646">
        <v>9</v>
      </c>
      <c r="F646" s="232" t="s">
        <v>3331</v>
      </c>
      <c r="G646" t="s">
        <v>3332</v>
      </c>
      <c r="I646" s="339">
        <v>96308</v>
      </c>
      <c r="L646" s="339">
        <f>K646*0.9</f>
        <v>0</v>
      </c>
      <c r="N646" s="348">
        <v>41865</v>
      </c>
      <c r="O646" s="87">
        <v>41869</v>
      </c>
      <c r="P646" s="53"/>
      <c r="R646" t="s">
        <v>10295</v>
      </c>
      <c r="S646">
        <v>1161</v>
      </c>
      <c r="T646" t="s">
        <v>3358</v>
      </c>
      <c r="X646" s="87" t="str">
        <f t="shared" si="12"/>
        <v>LAS CONDES</v>
      </c>
    </row>
    <row r="647" spans="1:24">
      <c r="A647">
        <v>3</v>
      </c>
      <c r="B647" s="341" t="s">
        <v>7857</v>
      </c>
      <c r="C647" t="s">
        <v>9093</v>
      </c>
      <c r="D647">
        <v>11716247</v>
      </c>
      <c r="E647">
        <v>8</v>
      </c>
      <c r="F647" s="232" t="s">
        <v>3331</v>
      </c>
      <c r="G647" t="s">
        <v>3332</v>
      </c>
      <c r="I647" s="339">
        <v>77042</v>
      </c>
      <c r="L647" s="339">
        <v>69337</v>
      </c>
      <c r="N647" s="87">
        <v>41865</v>
      </c>
      <c r="O647" s="87">
        <v>41869</v>
      </c>
      <c r="P647" s="87">
        <v>41870</v>
      </c>
      <c r="R647" t="s">
        <v>10296</v>
      </c>
      <c r="S647">
        <v>372</v>
      </c>
      <c r="T647" t="s">
        <v>4070</v>
      </c>
      <c r="X647" s="87" t="str">
        <f t="shared" si="12"/>
        <v>PUERTO MONTT</v>
      </c>
    </row>
    <row r="648" spans="1:24">
      <c r="A648">
        <v>3</v>
      </c>
      <c r="B648" s="341" t="s">
        <v>7858</v>
      </c>
      <c r="C648" t="s">
        <v>9094</v>
      </c>
      <c r="F648" s="232" t="s">
        <v>3331</v>
      </c>
      <c r="G648" t="s">
        <v>3332</v>
      </c>
      <c r="I648" s="339">
        <v>60165</v>
      </c>
      <c r="L648" s="339">
        <v>60165</v>
      </c>
      <c r="N648" s="87">
        <v>41865</v>
      </c>
      <c r="O648" s="87">
        <v>41865</v>
      </c>
      <c r="P648" s="87">
        <v>41865</v>
      </c>
      <c r="R648" t="s">
        <v>10297</v>
      </c>
      <c r="S648">
        <v>605</v>
      </c>
      <c r="T648" t="s">
        <v>10871</v>
      </c>
      <c r="X648" s="87" t="str">
        <f t="shared" si="12"/>
        <v>MAULE</v>
      </c>
    </row>
    <row r="649" spans="1:24">
      <c r="A649">
        <v>3</v>
      </c>
      <c r="B649" s="341" t="s">
        <v>7859</v>
      </c>
      <c r="C649" t="s">
        <v>9095</v>
      </c>
      <c r="F649" s="232" t="s">
        <v>3331</v>
      </c>
      <c r="G649" t="s">
        <v>3332</v>
      </c>
      <c r="I649" s="339">
        <v>72198</v>
      </c>
      <c r="L649" s="339">
        <v>72198</v>
      </c>
      <c r="N649" s="87">
        <v>41856</v>
      </c>
      <c r="O649" s="87">
        <v>41865</v>
      </c>
      <c r="P649" s="87">
        <v>41865</v>
      </c>
      <c r="R649" t="s">
        <v>10298</v>
      </c>
      <c r="S649">
        <v>2455</v>
      </c>
      <c r="T649" t="s">
        <v>5045</v>
      </c>
      <c r="X649" s="87" t="str">
        <f t="shared" si="12"/>
        <v>TEMUCO</v>
      </c>
    </row>
    <row r="650" spans="1:24">
      <c r="A650">
        <v>3</v>
      </c>
      <c r="B650" s="341" t="s">
        <v>7860</v>
      </c>
      <c r="C650" t="s">
        <v>9096</v>
      </c>
      <c r="D650">
        <v>14705224</v>
      </c>
      <c r="E650">
        <v>3</v>
      </c>
      <c r="F650" s="232" t="s">
        <v>3331</v>
      </c>
      <c r="G650" t="s">
        <v>3332</v>
      </c>
      <c r="I650" s="339">
        <v>60193</v>
      </c>
      <c r="L650" s="339">
        <v>54174</v>
      </c>
      <c r="N650" s="87">
        <v>41865</v>
      </c>
      <c r="O650" s="87">
        <v>41870</v>
      </c>
      <c r="P650" s="87">
        <v>41871</v>
      </c>
      <c r="R650" t="s">
        <v>10299</v>
      </c>
      <c r="S650">
        <v>1403</v>
      </c>
      <c r="T650" t="s">
        <v>3365</v>
      </c>
      <c r="X650" s="87" t="str">
        <f t="shared" si="12"/>
        <v>LA FLORIDA</v>
      </c>
    </row>
    <row r="651" spans="1:24">
      <c r="A651">
        <v>3</v>
      </c>
      <c r="B651" s="341" t="s">
        <v>7861</v>
      </c>
      <c r="C651" t="s">
        <v>9097</v>
      </c>
      <c r="D651">
        <v>11478436</v>
      </c>
      <c r="E651">
        <v>2</v>
      </c>
      <c r="F651" s="232" t="s">
        <v>3331</v>
      </c>
      <c r="G651" t="s">
        <v>3332</v>
      </c>
      <c r="I651" s="339">
        <v>60208</v>
      </c>
      <c r="L651" s="339">
        <f>K651*0.9</f>
        <v>0</v>
      </c>
      <c r="N651" s="87">
        <v>41869</v>
      </c>
      <c r="O651" s="87">
        <v>41872</v>
      </c>
      <c r="P651" s="87">
        <v>41873</v>
      </c>
      <c r="R651" t="s">
        <v>10300</v>
      </c>
      <c r="S651">
        <v>288</v>
      </c>
      <c r="T651" t="s">
        <v>3400</v>
      </c>
      <c r="X651" s="87" t="str">
        <f t="shared" si="12"/>
        <v>MAIPU</v>
      </c>
    </row>
    <row r="652" spans="1:24">
      <c r="A652">
        <v>3</v>
      </c>
      <c r="B652" s="341" t="s">
        <v>7862</v>
      </c>
      <c r="C652" t="s">
        <v>9098</v>
      </c>
      <c r="D652">
        <v>8500314</v>
      </c>
      <c r="E652">
        <v>3</v>
      </c>
      <c r="F652" s="232" t="s">
        <v>3331</v>
      </c>
      <c r="G652" t="s">
        <v>3332</v>
      </c>
      <c r="I652" s="339">
        <v>60208</v>
      </c>
      <c r="L652" s="339">
        <f>K652*0.9</f>
        <v>0</v>
      </c>
      <c r="N652" s="87">
        <v>41869</v>
      </c>
      <c r="O652" s="87">
        <v>41876</v>
      </c>
      <c r="P652" s="87">
        <v>41880</v>
      </c>
      <c r="R652" t="s">
        <v>10301</v>
      </c>
      <c r="S652">
        <v>970</v>
      </c>
      <c r="T652" t="s">
        <v>3992</v>
      </c>
      <c r="X652" s="87">
        <v>41880</v>
      </c>
    </row>
    <row r="653" spans="1:24">
      <c r="A653">
        <v>3</v>
      </c>
      <c r="B653" s="341" t="s">
        <v>7863</v>
      </c>
      <c r="C653" t="s">
        <v>9099</v>
      </c>
      <c r="D653">
        <v>15131424</v>
      </c>
      <c r="E653">
        <v>4</v>
      </c>
      <c r="F653" s="232" t="s">
        <v>3331</v>
      </c>
      <c r="G653" t="s">
        <v>3332</v>
      </c>
      <c r="I653" s="339">
        <v>60212</v>
      </c>
      <c r="L653" s="339">
        <v>54191</v>
      </c>
      <c r="N653" s="87">
        <v>41870</v>
      </c>
      <c r="O653" s="87">
        <v>41872</v>
      </c>
      <c r="P653" s="87">
        <v>41873</v>
      </c>
      <c r="R653" t="s">
        <v>10302</v>
      </c>
      <c r="S653">
        <v>2589</v>
      </c>
      <c r="T653" t="s">
        <v>4030</v>
      </c>
      <c r="X653" s="87" t="str">
        <f t="shared" ref="X653:X660" si="13">T653</f>
        <v>CURICO</v>
      </c>
    </row>
    <row r="654" spans="1:24">
      <c r="A654">
        <v>3</v>
      </c>
      <c r="B654" s="341" t="s">
        <v>7864</v>
      </c>
      <c r="C654" t="s">
        <v>9100</v>
      </c>
      <c r="D654">
        <v>13953428</v>
      </c>
      <c r="E654" t="s">
        <v>3319</v>
      </c>
      <c r="F654" s="232" t="s">
        <v>3331</v>
      </c>
      <c r="G654" t="s">
        <v>3332</v>
      </c>
      <c r="I654" s="339">
        <v>60212</v>
      </c>
      <c r="L654" s="339">
        <v>54191</v>
      </c>
      <c r="N654" s="87">
        <v>41870</v>
      </c>
      <c r="O654" s="87">
        <v>41872</v>
      </c>
      <c r="P654" s="87">
        <v>41876</v>
      </c>
      <c r="R654" t="s">
        <v>10303</v>
      </c>
      <c r="S654">
        <v>1335</v>
      </c>
      <c r="T654" t="s">
        <v>10864</v>
      </c>
      <c r="X654" s="87" t="str">
        <f t="shared" si="13"/>
        <v>TOME</v>
      </c>
    </row>
    <row r="655" spans="1:24">
      <c r="A655">
        <v>3</v>
      </c>
      <c r="B655" s="341" t="s">
        <v>7865</v>
      </c>
      <c r="C655" t="s">
        <v>9101</v>
      </c>
      <c r="D655">
        <v>8445732</v>
      </c>
      <c r="E655">
        <v>9</v>
      </c>
      <c r="F655" s="232" t="s">
        <v>3331</v>
      </c>
      <c r="G655" t="s">
        <v>3332</v>
      </c>
      <c r="I655" s="339">
        <v>86705</v>
      </c>
      <c r="L655" s="339">
        <v>69364</v>
      </c>
      <c r="N655" s="87">
        <v>41870</v>
      </c>
      <c r="O655" s="87">
        <v>41871</v>
      </c>
      <c r="P655" s="87">
        <v>41878</v>
      </c>
      <c r="R655" t="s">
        <v>10304</v>
      </c>
      <c r="S655">
        <v>800</v>
      </c>
      <c r="T655" t="s">
        <v>3992</v>
      </c>
      <c r="X655" s="87" t="str">
        <f t="shared" si="13"/>
        <v>LA SERENA</v>
      </c>
    </row>
    <row r="656" spans="1:24">
      <c r="A656">
        <v>3</v>
      </c>
      <c r="B656" s="341" t="s">
        <v>7866</v>
      </c>
      <c r="C656" t="s">
        <v>9102</v>
      </c>
      <c r="D656">
        <v>14212454</v>
      </c>
      <c r="E656">
        <v>8</v>
      </c>
      <c r="F656" s="232" t="s">
        <v>3331</v>
      </c>
      <c r="G656" t="s">
        <v>3332</v>
      </c>
      <c r="I656" s="339">
        <v>60212</v>
      </c>
      <c r="L656" s="339">
        <f>K656*0.9</f>
        <v>0</v>
      </c>
      <c r="N656" s="87">
        <v>41870</v>
      </c>
      <c r="O656" s="87">
        <v>41878</v>
      </c>
      <c r="P656" s="87">
        <v>41879</v>
      </c>
      <c r="R656" t="s">
        <v>10305</v>
      </c>
      <c r="S656">
        <v>4895</v>
      </c>
      <c r="T656" t="s">
        <v>10863</v>
      </c>
      <c r="X656" s="87" t="str">
        <f t="shared" si="13"/>
        <v>CORONEL</v>
      </c>
    </row>
    <row r="657" spans="1:24">
      <c r="A657">
        <v>3</v>
      </c>
      <c r="B657" s="341" t="s">
        <v>7867</v>
      </c>
      <c r="C657" t="s">
        <v>9103</v>
      </c>
      <c r="D657">
        <v>12582232</v>
      </c>
      <c r="E657">
        <v>0</v>
      </c>
      <c r="F657" s="232" t="s">
        <v>3331</v>
      </c>
      <c r="G657" t="s">
        <v>3332</v>
      </c>
      <c r="I657" s="339">
        <v>60212</v>
      </c>
      <c r="L657" s="339">
        <f>K657*0.9</f>
        <v>0</v>
      </c>
      <c r="N657" s="87">
        <v>41870</v>
      </c>
      <c r="O657" s="87">
        <v>41872</v>
      </c>
      <c r="P657" s="87">
        <v>41879</v>
      </c>
      <c r="R657" t="s">
        <v>10306</v>
      </c>
      <c r="S657">
        <v>2654</v>
      </c>
      <c r="T657" t="s">
        <v>3992</v>
      </c>
      <c r="X657" s="87" t="str">
        <f t="shared" si="13"/>
        <v>LA SERENA</v>
      </c>
    </row>
    <row r="658" spans="1:24">
      <c r="A658">
        <v>3</v>
      </c>
      <c r="B658" s="341" t="s">
        <v>7868</v>
      </c>
      <c r="C658" t="s">
        <v>9104</v>
      </c>
      <c r="D658">
        <v>11375242</v>
      </c>
      <c r="E658">
        <v>4</v>
      </c>
      <c r="F658" s="232" t="s">
        <v>3331</v>
      </c>
      <c r="G658" t="s">
        <v>3332</v>
      </c>
      <c r="I658" s="339">
        <v>60212</v>
      </c>
      <c r="L658" s="339">
        <f>K658*0.9</f>
        <v>0</v>
      </c>
      <c r="N658" s="87">
        <v>41870</v>
      </c>
      <c r="O658" s="87">
        <v>41873</v>
      </c>
      <c r="P658" s="87">
        <v>41878</v>
      </c>
      <c r="R658" t="s">
        <v>10307</v>
      </c>
      <c r="S658">
        <v>461</v>
      </c>
      <c r="T658" t="s">
        <v>3431</v>
      </c>
      <c r="X658" s="87" t="str">
        <f t="shared" si="13"/>
        <v>CONCEPCION</v>
      </c>
    </row>
    <row r="659" spans="1:24">
      <c r="A659">
        <v>3</v>
      </c>
      <c r="B659" s="341" t="s">
        <v>7869</v>
      </c>
      <c r="C659" t="s">
        <v>9105</v>
      </c>
      <c r="D659">
        <v>10968386</v>
      </c>
      <c r="E659">
        <v>8</v>
      </c>
      <c r="F659" s="232" t="s">
        <v>3331</v>
      </c>
      <c r="G659" t="s">
        <v>3332</v>
      </c>
      <c r="I659" s="339">
        <v>76999</v>
      </c>
      <c r="L659" s="339">
        <v>69299</v>
      </c>
      <c r="N659" s="87">
        <v>41865</v>
      </c>
      <c r="O659" s="87">
        <v>41865</v>
      </c>
      <c r="P659" s="87">
        <v>41869</v>
      </c>
      <c r="R659" t="s">
        <v>10308</v>
      </c>
      <c r="S659">
        <v>1</v>
      </c>
      <c r="T659" t="s">
        <v>10872</v>
      </c>
      <c r="X659" s="87" t="str">
        <f t="shared" si="13"/>
        <v>PICHIDEGUA</v>
      </c>
    </row>
    <row r="660" spans="1:24">
      <c r="A660">
        <v>3</v>
      </c>
      <c r="B660" s="341" t="s">
        <v>7870</v>
      </c>
      <c r="C660" t="s">
        <v>9004</v>
      </c>
      <c r="F660" s="232" t="s">
        <v>3331</v>
      </c>
      <c r="G660" t="s">
        <v>3332</v>
      </c>
      <c r="I660" s="339"/>
      <c r="L660" s="339">
        <f t="shared" ref="L660:L670" si="14">K660*0.9</f>
        <v>0</v>
      </c>
      <c r="N660" s="87">
        <v>41871</v>
      </c>
      <c r="O660" s="53"/>
      <c r="P660" s="53"/>
      <c r="R660" t="s">
        <v>10309</v>
      </c>
      <c r="S660">
        <v>1924</v>
      </c>
      <c r="T660" t="s">
        <v>10861</v>
      </c>
      <c r="X660" s="87" t="str">
        <f t="shared" si="13"/>
        <v>ALTO HOSPICIO</v>
      </c>
    </row>
    <row r="661" spans="1:24">
      <c r="A661">
        <v>3</v>
      </c>
      <c r="B661" s="341" t="s">
        <v>7871</v>
      </c>
      <c r="C661" t="s">
        <v>9106</v>
      </c>
      <c r="D661">
        <v>97030000</v>
      </c>
      <c r="E661">
        <v>7</v>
      </c>
      <c r="F661" s="232" t="s">
        <v>3331</v>
      </c>
      <c r="G661" t="s">
        <v>3332</v>
      </c>
      <c r="I661" s="339">
        <v>43355</v>
      </c>
      <c r="L661" s="339">
        <v>43355</v>
      </c>
      <c r="N661" s="87">
        <v>41871</v>
      </c>
      <c r="O661" s="87">
        <v>41878</v>
      </c>
      <c r="P661" s="87">
        <v>41879</v>
      </c>
      <c r="R661" t="s">
        <v>10310</v>
      </c>
      <c r="S661">
        <v>2987</v>
      </c>
      <c r="T661" t="s">
        <v>10861</v>
      </c>
      <c r="X661" s="87">
        <v>41879</v>
      </c>
    </row>
    <row r="662" spans="1:24">
      <c r="A662">
        <v>3</v>
      </c>
      <c r="B662" s="341" t="s">
        <v>7872</v>
      </c>
      <c r="C662" t="s">
        <v>9107</v>
      </c>
      <c r="D662">
        <v>97030000</v>
      </c>
      <c r="E662">
        <v>7</v>
      </c>
      <c r="F662" s="232" t="s">
        <v>3331</v>
      </c>
      <c r="G662" t="s">
        <v>3332</v>
      </c>
      <c r="I662" s="339">
        <v>43355</v>
      </c>
      <c r="L662" s="339">
        <v>43355</v>
      </c>
      <c r="N662" s="87">
        <v>41871</v>
      </c>
      <c r="O662" s="87">
        <v>41878</v>
      </c>
      <c r="P662" s="87">
        <v>41879</v>
      </c>
      <c r="R662" t="s">
        <v>10311</v>
      </c>
      <c r="S662">
        <v>3717</v>
      </c>
      <c r="T662" t="s">
        <v>10861</v>
      </c>
      <c r="X662" s="87">
        <v>41879</v>
      </c>
    </row>
    <row r="663" spans="1:24">
      <c r="A663">
        <v>3</v>
      </c>
      <c r="B663" s="341" t="s">
        <v>7873</v>
      </c>
      <c r="C663" t="s">
        <v>9108</v>
      </c>
      <c r="D663">
        <v>97030000</v>
      </c>
      <c r="E663">
        <v>7</v>
      </c>
      <c r="F663" s="232" t="s">
        <v>3331</v>
      </c>
      <c r="G663" t="s">
        <v>3332</v>
      </c>
      <c r="I663" s="339">
        <v>43355</v>
      </c>
      <c r="L663" s="339">
        <v>43355</v>
      </c>
      <c r="N663" s="87">
        <v>41871</v>
      </c>
      <c r="O663" s="87">
        <v>41878</v>
      </c>
      <c r="P663" s="87">
        <v>41879</v>
      </c>
      <c r="R663" t="s">
        <v>10312</v>
      </c>
      <c r="S663">
        <v>3952</v>
      </c>
      <c r="T663" t="s">
        <v>10861</v>
      </c>
      <c r="X663" s="87" t="str">
        <f t="shared" ref="X663:X672" si="15">T663</f>
        <v>ALTO HOSPICIO</v>
      </c>
    </row>
    <row r="664" spans="1:24">
      <c r="A664">
        <v>3</v>
      </c>
      <c r="B664" s="341" t="s">
        <v>7874</v>
      </c>
      <c r="C664" t="s">
        <v>9109</v>
      </c>
      <c r="F664" s="232" t="s">
        <v>3331</v>
      </c>
      <c r="G664" t="s">
        <v>3332</v>
      </c>
      <c r="I664" s="339"/>
      <c r="L664" s="339">
        <f t="shared" si="14"/>
        <v>0</v>
      </c>
      <c r="N664" s="87">
        <v>41871</v>
      </c>
      <c r="O664" s="53"/>
      <c r="P664" s="53"/>
      <c r="R664" t="s">
        <v>10313</v>
      </c>
      <c r="S664">
        <v>4180</v>
      </c>
      <c r="T664" t="s">
        <v>10861</v>
      </c>
      <c r="X664" s="87" t="str">
        <f t="shared" si="15"/>
        <v>ALTO HOSPICIO</v>
      </c>
    </row>
    <row r="665" spans="1:24">
      <c r="A665">
        <v>3</v>
      </c>
      <c r="B665" s="341" t="s">
        <v>7875</v>
      </c>
      <c r="C665" t="s">
        <v>9110</v>
      </c>
      <c r="F665" s="232" t="s">
        <v>3331</v>
      </c>
      <c r="G665" t="s">
        <v>3332</v>
      </c>
      <c r="I665" s="339"/>
      <c r="L665" s="339">
        <f t="shared" si="14"/>
        <v>0</v>
      </c>
      <c r="N665" s="87">
        <v>41871</v>
      </c>
      <c r="O665" s="87"/>
      <c r="P665" s="53"/>
      <c r="R665" t="s">
        <v>10314</v>
      </c>
      <c r="S665">
        <v>3258</v>
      </c>
      <c r="T665" t="s">
        <v>10861</v>
      </c>
      <c r="X665" s="87" t="str">
        <f t="shared" si="15"/>
        <v>ALTO HOSPICIO</v>
      </c>
    </row>
    <row r="666" spans="1:24">
      <c r="A666">
        <v>3</v>
      </c>
      <c r="B666" s="341" t="s">
        <v>7876</v>
      </c>
      <c r="C666" t="s">
        <v>9111</v>
      </c>
      <c r="D666">
        <v>97030000</v>
      </c>
      <c r="E666">
        <v>7</v>
      </c>
      <c r="F666" s="232" t="s">
        <v>3331</v>
      </c>
      <c r="G666" t="s">
        <v>3332</v>
      </c>
      <c r="I666" s="339">
        <v>43355</v>
      </c>
      <c r="L666" s="339">
        <v>43355</v>
      </c>
      <c r="N666" s="87">
        <v>41871</v>
      </c>
      <c r="O666" s="87">
        <v>41878</v>
      </c>
      <c r="P666" s="87">
        <v>41879</v>
      </c>
      <c r="R666" t="s">
        <v>10315</v>
      </c>
      <c r="S666">
        <v>3070</v>
      </c>
      <c r="T666" t="s">
        <v>10861</v>
      </c>
      <c r="X666" s="87" t="str">
        <f t="shared" si="15"/>
        <v>ALTO HOSPICIO</v>
      </c>
    </row>
    <row r="667" spans="1:24">
      <c r="A667">
        <v>3</v>
      </c>
      <c r="B667" s="341" t="s">
        <v>7877</v>
      </c>
      <c r="C667" t="s">
        <v>9112</v>
      </c>
      <c r="F667" s="232" t="s">
        <v>3331</v>
      </c>
      <c r="G667" t="s">
        <v>3332</v>
      </c>
      <c r="I667" s="339"/>
      <c r="L667" s="339">
        <f t="shared" si="14"/>
        <v>0</v>
      </c>
      <c r="N667" s="87">
        <v>41871</v>
      </c>
      <c r="O667" s="87"/>
      <c r="P667" s="53"/>
      <c r="R667" t="s">
        <v>10316</v>
      </c>
      <c r="S667">
        <v>4183</v>
      </c>
      <c r="T667" t="s">
        <v>10861</v>
      </c>
      <c r="X667" s="87" t="str">
        <f t="shared" si="15"/>
        <v>ALTO HOSPICIO</v>
      </c>
    </row>
    <row r="668" spans="1:24">
      <c r="A668">
        <v>3</v>
      </c>
      <c r="B668" s="341" t="s">
        <v>7878</v>
      </c>
      <c r="C668" t="s">
        <v>9113</v>
      </c>
      <c r="D668">
        <v>8833963</v>
      </c>
      <c r="E668">
        <v>0</v>
      </c>
      <c r="F668" s="232" t="s">
        <v>3331</v>
      </c>
      <c r="G668" t="s">
        <v>3332</v>
      </c>
      <c r="I668" s="339">
        <v>60216</v>
      </c>
      <c r="L668" s="339">
        <v>54194</v>
      </c>
      <c r="N668" s="87">
        <v>41871</v>
      </c>
      <c r="O668" s="87">
        <v>41874</v>
      </c>
      <c r="P668" s="87">
        <v>41878</v>
      </c>
      <c r="R668" t="s">
        <v>10317</v>
      </c>
      <c r="S668">
        <v>2732</v>
      </c>
      <c r="T668" t="s">
        <v>3431</v>
      </c>
      <c r="X668" s="87" t="str">
        <f t="shared" si="15"/>
        <v>CONCEPCION</v>
      </c>
    </row>
    <row r="669" spans="1:24">
      <c r="A669">
        <v>3</v>
      </c>
      <c r="B669" s="341" t="s">
        <v>7879</v>
      </c>
      <c r="C669" t="s">
        <v>9114</v>
      </c>
      <c r="D669">
        <v>7609779</v>
      </c>
      <c r="E669">
        <v>8</v>
      </c>
      <c r="F669" s="232" t="s">
        <v>3331</v>
      </c>
      <c r="G669" t="s">
        <v>3332</v>
      </c>
      <c r="I669" s="339">
        <v>60216</v>
      </c>
      <c r="L669" s="339">
        <f t="shared" si="14"/>
        <v>0</v>
      </c>
      <c r="N669" s="87">
        <v>41871</v>
      </c>
      <c r="O669" s="87">
        <v>41872</v>
      </c>
      <c r="P669" s="87">
        <v>41848</v>
      </c>
      <c r="R669" t="s">
        <v>10318</v>
      </c>
      <c r="S669">
        <v>1620</v>
      </c>
      <c r="T669" t="s">
        <v>3992</v>
      </c>
      <c r="X669" s="87" t="str">
        <f t="shared" si="15"/>
        <v>LA SERENA</v>
      </c>
    </row>
    <row r="670" spans="1:24">
      <c r="A670">
        <v>3</v>
      </c>
      <c r="B670" s="341" t="s">
        <v>7880</v>
      </c>
      <c r="C670" t="s">
        <v>9115</v>
      </c>
      <c r="D670">
        <v>9929443</v>
      </c>
      <c r="E670">
        <v>4</v>
      </c>
      <c r="F670" s="232" t="s">
        <v>3331</v>
      </c>
      <c r="G670" t="s">
        <v>3332</v>
      </c>
      <c r="I670" s="339">
        <v>60220</v>
      </c>
      <c r="L670" s="339">
        <f t="shared" si="14"/>
        <v>0</v>
      </c>
      <c r="N670" s="87">
        <v>41872</v>
      </c>
      <c r="O670" s="87">
        <v>41874</v>
      </c>
      <c r="P670" s="87">
        <v>41879</v>
      </c>
      <c r="R670" t="s">
        <v>10319</v>
      </c>
      <c r="S670">
        <v>2533</v>
      </c>
      <c r="T670" t="s">
        <v>4671</v>
      </c>
      <c r="X670" s="87" t="str">
        <f t="shared" si="15"/>
        <v>COQUIMBO</v>
      </c>
    </row>
    <row r="671" spans="1:24">
      <c r="A671">
        <v>3</v>
      </c>
      <c r="B671" s="341" t="s">
        <v>7881</v>
      </c>
      <c r="C671" t="s">
        <v>9116</v>
      </c>
      <c r="D671">
        <v>97030000</v>
      </c>
      <c r="E671">
        <v>7</v>
      </c>
      <c r="F671" s="232" t="s">
        <v>3331</v>
      </c>
      <c r="G671" t="s">
        <v>3332</v>
      </c>
      <c r="I671" s="339">
        <v>48137</v>
      </c>
      <c r="L671" s="339">
        <v>48137</v>
      </c>
      <c r="N671" s="87">
        <v>41869</v>
      </c>
      <c r="O671" s="87">
        <v>41871</v>
      </c>
      <c r="P671" s="87">
        <v>41872</v>
      </c>
      <c r="R671" t="s">
        <v>10148</v>
      </c>
      <c r="S671">
        <v>4765</v>
      </c>
      <c r="T671" t="s">
        <v>4534</v>
      </c>
      <c r="X671" s="87" t="str">
        <f t="shared" si="15"/>
        <v>IQUIQUE</v>
      </c>
    </row>
    <row r="672" spans="1:24">
      <c r="A672">
        <v>3</v>
      </c>
      <c r="B672" s="341" t="s">
        <v>7882</v>
      </c>
      <c r="C672" t="s">
        <v>9117</v>
      </c>
      <c r="F672" s="232" t="s">
        <v>3331</v>
      </c>
      <c r="G672" t="s">
        <v>3332</v>
      </c>
      <c r="I672" s="339"/>
      <c r="L672" s="339">
        <f>K672*0.9</f>
        <v>0</v>
      </c>
      <c r="N672" s="87">
        <v>41872</v>
      </c>
      <c r="O672" s="87">
        <v>41872</v>
      </c>
      <c r="P672" s="87"/>
      <c r="R672" t="s">
        <v>10320</v>
      </c>
      <c r="S672">
        <v>1310</v>
      </c>
      <c r="T672" t="s">
        <v>10868</v>
      </c>
      <c r="X672" s="87" t="str">
        <f t="shared" si="15"/>
        <v>OVALLE</v>
      </c>
    </row>
    <row r="673" spans="1:24">
      <c r="A673">
        <v>3</v>
      </c>
      <c r="B673" s="341" t="s">
        <v>7883</v>
      </c>
      <c r="C673" t="s">
        <v>9118</v>
      </c>
      <c r="D673">
        <v>9042090</v>
      </c>
      <c r="E673">
        <v>9</v>
      </c>
      <c r="F673" s="232" t="s">
        <v>3331</v>
      </c>
      <c r="G673" t="s">
        <v>3332</v>
      </c>
      <c r="I673" s="339">
        <v>60220</v>
      </c>
      <c r="L673" s="339">
        <f>K673*0.9</f>
        <v>0</v>
      </c>
      <c r="N673" s="87">
        <v>41872</v>
      </c>
      <c r="O673" s="87">
        <v>41875</v>
      </c>
      <c r="P673" s="87">
        <v>41878</v>
      </c>
      <c r="R673" t="s">
        <v>10321</v>
      </c>
      <c r="S673">
        <v>2138</v>
      </c>
      <c r="T673" t="s">
        <v>4030</v>
      </c>
      <c r="X673" s="87">
        <v>41878</v>
      </c>
    </row>
    <row r="674" spans="1:24">
      <c r="A674">
        <v>3</v>
      </c>
      <c r="B674" s="341" t="s">
        <v>7884</v>
      </c>
      <c r="C674" t="s">
        <v>9119</v>
      </c>
      <c r="D674">
        <v>16494882</v>
      </c>
      <c r="E674" t="s">
        <v>3319</v>
      </c>
      <c r="F674" s="232" t="s">
        <v>3331</v>
      </c>
      <c r="G674" t="s">
        <v>3332</v>
      </c>
      <c r="I674" s="339">
        <v>60220</v>
      </c>
      <c r="L674" s="339">
        <f>K674*0.9</f>
        <v>0</v>
      </c>
      <c r="N674" s="87">
        <v>41872</v>
      </c>
      <c r="O674" s="87">
        <v>41876</v>
      </c>
      <c r="P674" s="87">
        <v>41848</v>
      </c>
      <c r="R674" t="s">
        <v>10322</v>
      </c>
      <c r="S674">
        <v>1361</v>
      </c>
      <c r="T674" t="s">
        <v>3865</v>
      </c>
      <c r="X674" s="87" t="str">
        <f t="shared" ref="X674:X681" si="16">T674</f>
        <v>RANCAGUA</v>
      </c>
    </row>
    <row r="675" spans="1:24">
      <c r="A675">
        <v>3</v>
      </c>
      <c r="B675" s="341" t="s">
        <v>7885</v>
      </c>
      <c r="C675" t="s">
        <v>9120</v>
      </c>
      <c r="D675">
        <v>97030000</v>
      </c>
      <c r="E675">
        <v>7</v>
      </c>
      <c r="F675" s="232" t="s">
        <v>3331</v>
      </c>
      <c r="G675" t="s">
        <v>3332</v>
      </c>
      <c r="I675" s="344">
        <v>43349</v>
      </c>
      <c r="L675" s="344">
        <v>43349</v>
      </c>
      <c r="N675" s="87">
        <v>41869</v>
      </c>
      <c r="O675" s="352">
        <v>41872</v>
      </c>
      <c r="P675" s="352">
        <v>41872</v>
      </c>
      <c r="R675" t="s">
        <v>10323</v>
      </c>
      <c r="S675">
        <v>2604</v>
      </c>
      <c r="T675" t="s">
        <v>4534</v>
      </c>
      <c r="X675" s="87" t="str">
        <f t="shared" si="16"/>
        <v>IQUIQUE</v>
      </c>
    </row>
    <row r="676" spans="1:24">
      <c r="A676">
        <v>3</v>
      </c>
      <c r="B676" s="341" t="s">
        <v>7886</v>
      </c>
      <c r="C676" t="s">
        <v>9121</v>
      </c>
      <c r="F676" s="232" t="s">
        <v>3331</v>
      </c>
      <c r="G676" t="s">
        <v>3332</v>
      </c>
      <c r="I676" s="344"/>
      <c r="L676" s="344"/>
      <c r="N676" s="87">
        <v>41876</v>
      </c>
      <c r="O676" s="353"/>
      <c r="P676" s="353"/>
      <c r="R676" t="s">
        <v>10324</v>
      </c>
      <c r="S676">
        <v>587</v>
      </c>
      <c r="T676" t="s">
        <v>3992</v>
      </c>
      <c r="X676" s="87" t="str">
        <f t="shared" si="16"/>
        <v>LA SERENA</v>
      </c>
    </row>
    <row r="677" spans="1:24">
      <c r="A677">
        <v>3</v>
      </c>
      <c r="B677" s="341" t="s">
        <v>7887</v>
      </c>
      <c r="C677" t="s">
        <v>9122</v>
      </c>
      <c r="D677">
        <v>14022414</v>
      </c>
      <c r="E677">
        <v>6</v>
      </c>
      <c r="F677" s="232" t="s">
        <v>3331</v>
      </c>
      <c r="G677" t="s">
        <v>3332</v>
      </c>
      <c r="I677" s="344">
        <v>60235</v>
      </c>
      <c r="L677" s="344">
        <f>K677*0.9</f>
        <v>0</v>
      </c>
      <c r="N677" s="348">
        <v>41876</v>
      </c>
      <c r="O677" s="352">
        <v>41878</v>
      </c>
      <c r="P677" s="352">
        <v>41878</v>
      </c>
      <c r="R677" t="s">
        <v>10325</v>
      </c>
      <c r="S677">
        <v>2589</v>
      </c>
      <c r="T677" t="s">
        <v>4030</v>
      </c>
      <c r="X677" s="87" t="str">
        <f t="shared" si="16"/>
        <v>CURICO</v>
      </c>
    </row>
    <row r="678" spans="1:24">
      <c r="A678">
        <v>3</v>
      </c>
      <c r="B678" s="341" t="s">
        <v>7888</v>
      </c>
      <c r="C678" t="s">
        <v>9123</v>
      </c>
      <c r="D678">
        <v>15921370</v>
      </c>
      <c r="E678">
        <v>6</v>
      </c>
      <c r="F678" s="232" t="s">
        <v>3331</v>
      </c>
      <c r="G678" t="s">
        <v>3332</v>
      </c>
      <c r="I678" s="344">
        <v>60235</v>
      </c>
      <c r="L678" s="344">
        <v>54212</v>
      </c>
      <c r="N678" s="348">
        <v>41877</v>
      </c>
      <c r="O678" s="352">
        <v>41879</v>
      </c>
      <c r="P678" s="352">
        <v>41880</v>
      </c>
      <c r="R678" t="s">
        <v>10326</v>
      </c>
      <c r="S678">
        <v>251</v>
      </c>
      <c r="T678" t="s">
        <v>10873</v>
      </c>
      <c r="X678" s="87" t="str">
        <f t="shared" si="16"/>
        <v>LINARES</v>
      </c>
    </row>
    <row r="679" spans="1:24">
      <c r="A679">
        <v>3</v>
      </c>
      <c r="B679" s="341" t="s">
        <v>7889</v>
      </c>
      <c r="C679" t="s">
        <v>9124</v>
      </c>
      <c r="D679">
        <v>12243439</v>
      </c>
      <c r="E679">
        <v>7</v>
      </c>
      <c r="F679" s="232" t="s">
        <v>3331</v>
      </c>
      <c r="G679" t="s">
        <v>3332</v>
      </c>
      <c r="I679" s="344">
        <v>60239</v>
      </c>
      <c r="L679" s="344">
        <v>54125</v>
      </c>
      <c r="N679" s="348">
        <v>41877</v>
      </c>
      <c r="O679" s="352">
        <v>41880</v>
      </c>
      <c r="P679" s="352">
        <v>41883</v>
      </c>
      <c r="R679" t="s">
        <v>10327</v>
      </c>
      <c r="S679">
        <v>18916</v>
      </c>
      <c r="T679" t="s">
        <v>3400</v>
      </c>
      <c r="X679" s="87" t="str">
        <f t="shared" si="16"/>
        <v>MAIPU</v>
      </c>
    </row>
    <row r="680" spans="1:24">
      <c r="A680">
        <v>3</v>
      </c>
      <c r="B680" s="341" t="s">
        <v>7890</v>
      </c>
      <c r="C680" t="s">
        <v>9125</v>
      </c>
      <c r="D680">
        <v>8923171</v>
      </c>
      <c r="E680" t="s">
        <v>3319</v>
      </c>
      <c r="F680" s="232" t="s">
        <v>3331</v>
      </c>
      <c r="G680" t="s">
        <v>3332</v>
      </c>
      <c r="I680" s="344">
        <v>60239</v>
      </c>
      <c r="L680" s="344">
        <v>54215</v>
      </c>
      <c r="N680" s="348">
        <v>41877</v>
      </c>
      <c r="O680" s="352">
        <v>41878</v>
      </c>
      <c r="P680" s="352">
        <v>41883</v>
      </c>
      <c r="R680" t="s">
        <v>10328</v>
      </c>
      <c r="S680">
        <v>1114</v>
      </c>
      <c r="T680" t="s">
        <v>3400</v>
      </c>
      <c r="X680" s="87" t="str">
        <f t="shared" si="16"/>
        <v>MAIPU</v>
      </c>
    </row>
    <row r="681" spans="1:24">
      <c r="A681">
        <v>3</v>
      </c>
      <c r="B681" s="341" t="s">
        <v>7891</v>
      </c>
      <c r="C681" t="s">
        <v>9126</v>
      </c>
      <c r="D681">
        <v>97030000</v>
      </c>
      <c r="E681">
        <v>7</v>
      </c>
      <c r="F681" s="232" t="s">
        <v>3331</v>
      </c>
      <c r="G681" t="s">
        <v>3332</v>
      </c>
      <c r="I681" s="344">
        <v>48188</v>
      </c>
      <c r="L681" s="344">
        <v>48188</v>
      </c>
      <c r="N681" s="348">
        <v>41877</v>
      </c>
      <c r="O681" s="353"/>
      <c r="P681" s="352">
        <v>41906</v>
      </c>
      <c r="R681" t="s">
        <v>10329</v>
      </c>
      <c r="S681">
        <v>3261</v>
      </c>
      <c r="T681" t="s">
        <v>4534</v>
      </c>
      <c r="X681" s="87" t="str">
        <f t="shared" si="16"/>
        <v>IQUIQUE</v>
      </c>
    </row>
    <row r="682" spans="1:24">
      <c r="A682">
        <v>3</v>
      </c>
      <c r="B682" s="341" t="s">
        <v>7892</v>
      </c>
      <c r="C682" t="s">
        <v>9127</v>
      </c>
      <c r="D682">
        <v>16538132</v>
      </c>
      <c r="E682">
        <v>7</v>
      </c>
      <c r="F682" s="232" t="s">
        <v>3331</v>
      </c>
      <c r="G682" t="s">
        <v>3332</v>
      </c>
      <c r="I682" s="344">
        <v>60239</v>
      </c>
      <c r="L682" s="344">
        <v>54215</v>
      </c>
      <c r="N682" s="348">
        <v>41877</v>
      </c>
      <c r="O682" s="352">
        <v>41878</v>
      </c>
      <c r="P682" s="352">
        <v>41880</v>
      </c>
      <c r="R682" t="s">
        <v>5014</v>
      </c>
      <c r="S682">
        <v>85</v>
      </c>
      <c r="T682" t="s">
        <v>10874</v>
      </c>
      <c r="X682" s="348">
        <v>41880</v>
      </c>
    </row>
    <row r="683" spans="1:24">
      <c r="A683">
        <v>3</v>
      </c>
      <c r="B683" s="341" t="s">
        <v>7893</v>
      </c>
      <c r="C683" t="s">
        <v>9128</v>
      </c>
      <c r="D683">
        <v>10496414</v>
      </c>
      <c r="E683">
        <v>1</v>
      </c>
      <c r="F683" s="232" t="s">
        <v>3331</v>
      </c>
      <c r="G683" t="s">
        <v>3332</v>
      </c>
      <c r="I683" s="344">
        <v>60239</v>
      </c>
      <c r="L683" s="344">
        <v>54125</v>
      </c>
      <c r="N683" s="348">
        <v>41877</v>
      </c>
      <c r="O683" s="353"/>
      <c r="P683" s="352">
        <v>41891</v>
      </c>
      <c r="R683" t="s">
        <v>10330</v>
      </c>
      <c r="S683">
        <v>643</v>
      </c>
      <c r="T683" t="s">
        <v>3992</v>
      </c>
      <c r="X683" s="87" t="str">
        <f>T683</f>
        <v>LA SERENA</v>
      </c>
    </row>
    <row r="684" spans="1:24">
      <c r="A684">
        <v>3</v>
      </c>
      <c r="B684" s="341" t="s">
        <v>7894</v>
      </c>
      <c r="C684" t="s">
        <v>9129</v>
      </c>
      <c r="D684">
        <v>15216080</v>
      </c>
      <c r="E684">
        <v>1</v>
      </c>
      <c r="F684" s="232" t="s">
        <v>3331</v>
      </c>
      <c r="G684" t="s">
        <v>3332</v>
      </c>
      <c r="I684" s="344">
        <v>60239</v>
      </c>
      <c r="L684" s="344">
        <v>54215</v>
      </c>
      <c r="N684" s="348">
        <v>41877</v>
      </c>
      <c r="O684" s="352">
        <v>41884</v>
      </c>
      <c r="P684" s="352">
        <v>41885</v>
      </c>
      <c r="R684" t="s">
        <v>10331</v>
      </c>
      <c r="S684">
        <v>1561</v>
      </c>
      <c r="T684" t="s">
        <v>10860</v>
      </c>
      <c r="X684" s="87" t="str">
        <f>T684</f>
        <v>OSORNO</v>
      </c>
    </row>
    <row r="685" spans="1:24">
      <c r="A685">
        <v>3</v>
      </c>
      <c r="B685" s="341" t="s">
        <v>7895</v>
      </c>
      <c r="C685" t="s">
        <v>9130</v>
      </c>
      <c r="D685">
        <v>16069819</v>
      </c>
      <c r="E685">
        <v>5</v>
      </c>
      <c r="F685" s="232" t="s">
        <v>3331</v>
      </c>
      <c r="G685" t="s">
        <v>3332</v>
      </c>
      <c r="I685" s="344">
        <v>60243</v>
      </c>
      <c r="L685" s="344">
        <v>54218</v>
      </c>
      <c r="N685" s="348">
        <v>41878</v>
      </c>
      <c r="O685" s="352">
        <v>41883</v>
      </c>
      <c r="P685" s="352">
        <v>41885</v>
      </c>
      <c r="R685" t="s">
        <v>10332</v>
      </c>
      <c r="S685">
        <v>1494</v>
      </c>
      <c r="T685" t="s">
        <v>3400</v>
      </c>
      <c r="X685" s="87" t="str">
        <f>T685</f>
        <v>MAIPU</v>
      </c>
    </row>
    <row r="686" spans="1:24">
      <c r="A686">
        <v>3</v>
      </c>
      <c r="B686" s="341" t="s">
        <v>7896</v>
      </c>
      <c r="C686" t="s">
        <v>9131</v>
      </c>
      <c r="D686">
        <v>6466886</v>
      </c>
      <c r="E686">
        <v>2</v>
      </c>
      <c r="F686" s="232" t="s">
        <v>3331</v>
      </c>
      <c r="G686" t="s">
        <v>3332</v>
      </c>
      <c r="I686" s="344">
        <v>228923</v>
      </c>
      <c r="L686" s="344">
        <v>206030</v>
      </c>
      <c r="N686" s="348">
        <v>41878</v>
      </c>
      <c r="O686" s="353"/>
      <c r="P686" s="352">
        <v>41892</v>
      </c>
      <c r="R686" t="s">
        <v>10333</v>
      </c>
      <c r="S686">
        <v>5</v>
      </c>
      <c r="T686" t="s">
        <v>10875</v>
      </c>
      <c r="X686" s="87" t="str">
        <f>T686</f>
        <v>RETIRO</v>
      </c>
    </row>
    <row r="687" spans="1:24">
      <c r="A687">
        <v>3</v>
      </c>
      <c r="B687" s="341" t="s">
        <v>7897</v>
      </c>
      <c r="C687" t="s">
        <v>9132</v>
      </c>
      <c r="D687">
        <v>13789805</v>
      </c>
      <c r="E687">
        <v>5</v>
      </c>
      <c r="F687" s="232" t="s">
        <v>3331</v>
      </c>
      <c r="G687" t="s">
        <v>3332</v>
      </c>
      <c r="I687" s="344">
        <v>60243</v>
      </c>
      <c r="L687" s="344">
        <v>54219</v>
      </c>
      <c r="N687" s="348">
        <v>41878</v>
      </c>
      <c r="O687" s="352">
        <v>41879</v>
      </c>
      <c r="P687" s="352">
        <v>41880</v>
      </c>
      <c r="R687" t="s">
        <v>10334</v>
      </c>
      <c r="S687">
        <v>526</v>
      </c>
      <c r="T687" t="s">
        <v>10873</v>
      </c>
      <c r="X687" s="348">
        <v>41880</v>
      </c>
    </row>
    <row r="688" spans="1:24">
      <c r="A688">
        <v>3</v>
      </c>
      <c r="B688" s="341" t="s">
        <v>7898</v>
      </c>
      <c r="C688" t="s">
        <v>9133</v>
      </c>
      <c r="D688">
        <v>8665431</v>
      </c>
      <c r="E688">
        <v>8</v>
      </c>
      <c r="F688" s="232" t="s">
        <v>3331</v>
      </c>
      <c r="G688" t="s">
        <v>3332</v>
      </c>
      <c r="I688" s="344">
        <v>86750</v>
      </c>
      <c r="L688" s="344">
        <v>78075</v>
      </c>
      <c r="N688" s="348">
        <v>41878</v>
      </c>
      <c r="O688" s="352">
        <v>41880</v>
      </c>
      <c r="P688" s="352">
        <v>41887</v>
      </c>
      <c r="R688" t="s">
        <v>10335</v>
      </c>
      <c r="S688">
        <v>7354</v>
      </c>
      <c r="T688" t="s">
        <v>3365</v>
      </c>
      <c r="X688" s="87" t="str">
        <f>T688</f>
        <v>LA FLORIDA</v>
      </c>
    </row>
    <row r="689" spans="1:24">
      <c r="A689">
        <v>3</v>
      </c>
      <c r="B689" s="341" t="s">
        <v>7899</v>
      </c>
      <c r="C689" t="s">
        <v>9134</v>
      </c>
      <c r="D689">
        <v>6800510</v>
      </c>
      <c r="E689">
        <v>8</v>
      </c>
      <c r="F689" s="232" t="s">
        <v>3331</v>
      </c>
      <c r="G689" t="s">
        <v>3332</v>
      </c>
      <c r="I689" s="344">
        <v>60243</v>
      </c>
      <c r="L689" s="344">
        <v>54219</v>
      </c>
      <c r="N689" s="348">
        <v>41878</v>
      </c>
      <c r="O689" s="352">
        <v>41879</v>
      </c>
      <c r="P689" s="352">
        <v>41880</v>
      </c>
      <c r="R689" t="s">
        <v>10336</v>
      </c>
      <c r="S689">
        <v>19</v>
      </c>
      <c r="T689" t="s">
        <v>10874</v>
      </c>
      <c r="X689" s="348">
        <v>41880</v>
      </c>
    </row>
    <row r="690" spans="1:24">
      <c r="A690">
        <v>3</v>
      </c>
      <c r="B690" s="341" t="s">
        <v>7900</v>
      </c>
      <c r="C690" t="s">
        <v>9135</v>
      </c>
      <c r="D690">
        <v>17712876</v>
      </c>
      <c r="E690">
        <v>7</v>
      </c>
      <c r="F690" s="232" t="s">
        <v>3331</v>
      </c>
      <c r="G690" t="s">
        <v>3332</v>
      </c>
      <c r="I690" s="344">
        <v>60243</v>
      </c>
      <c r="L690" s="344">
        <v>54219</v>
      </c>
      <c r="N690" s="348">
        <v>41878</v>
      </c>
      <c r="O690" s="352">
        <v>41879</v>
      </c>
      <c r="P690" s="352">
        <v>41880</v>
      </c>
      <c r="R690" t="s">
        <v>10337</v>
      </c>
      <c r="S690">
        <v>2549</v>
      </c>
      <c r="T690" t="s">
        <v>3992</v>
      </c>
      <c r="X690" s="348">
        <v>41880</v>
      </c>
    </row>
    <row r="691" spans="1:24">
      <c r="A691">
        <v>3</v>
      </c>
      <c r="B691" s="341" t="s">
        <v>7901</v>
      </c>
      <c r="C691" t="s">
        <v>9136</v>
      </c>
      <c r="D691">
        <v>13003375</v>
      </c>
      <c r="E691" t="s">
        <v>3320</v>
      </c>
      <c r="F691" s="232" t="s">
        <v>3331</v>
      </c>
      <c r="G691" t="s">
        <v>3332</v>
      </c>
      <c r="I691" s="344">
        <v>86750</v>
      </c>
      <c r="L691" s="344">
        <v>69400</v>
      </c>
      <c r="N691" s="348">
        <v>41878</v>
      </c>
      <c r="O691" s="352">
        <v>41884</v>
      </c>
      <c r="P691" s="352">
        <v>41885</v>
      </c>
      <c r="R691" t="s">
        <v>10338</v>
      </c>
      <c r="S691">
        <v>1760</v>
      </c>
      <c r="T691" t="s">
        <v>10860</v>
      </c>
      <c r="X691" s="87" t="str">
        <f t="shared" ref="X691:X731" si="17">T691</f>
        <v>OSORNO</v>
      </c>
    </row>
    <row r="692" spans="1:24">
      <c r="A692">
        <v>3</v>
      </c>
      <c r="B692" s="341" t="s">
        <v>7902</v>
      </c>
      <c r="C692" t="s">
        <v>9137</v>
      </c>
      <c r="D692">
        <v>10226389</v>
      </c>
      <c r="E692">
        <v>8</v>
      </c>
      <c r="F692" s="232" t="s">
        <v>3331</v>
      </c>
      <c r="G692" t="s">
        <v>3332</v>
      </c>
      <c r="I692" s="344">
        <v>106035</v>
      </c>
      <c r="L692" s="344">
        <v>84020</v>
      </c>
      <c r="N692" s="348">
        <v>41848</v>
      </c>
      <c r="O692" s="353"/>
      <c r="P692" s="352">
        <v>41891</v>
      </c>
      <c r="R692" t="s">
        <v>10339</v>
      </c>
      <c r="S692">
        <v>3061</v>
      </c>
      <c r="T692" t="s">
        <v>3992</v>
      </c>
      <c r="X692" s="87" t="str">
        <f t="shared" si="17"/>
        <v>LA SERENA</v>
      </c>
    </row>
    <row r="693" spans="1:24">
      <c r="A693">
        <v>3</v>
      </c>
      <c r="B693" s="341" t="s">
        <v>7903</v>
      </c>
      <c r="C693" t="s">
        <v>9138</v>
      </c>
      <c r="D693">
        <v>15383843</v>
      </c>
      <c r="E693">
        <v>7</v>
      </c>
      <c r="F693" s="232" t="s">
        <v>3331</v>
      </c>
      <c r="G693" t="s">
        <v>3332</v>
      </c>
      <c r="I693" s="344">
        <v>60262</v>
      </c>
      <c r="L693" s="344">
        <v>54236</v>
      </c>
      <c r="N693" s="348">
        <v>41883</v>
      </c>
      <c r="O693" s="353"/>
      <c r="P693" s="352">
        <v>41891</v>
      </c>
      <c r="R693" t="s">
        <v>10340</v>
      </c>
      <c r="S693">
        <v>402</v>
      </c>
      <c r="T693" t="s">
        <v>4671</v>
      </c>
      <c r="X693" s="87" t="str">
        <f t="shared" si="17"/>
        <v>COQUIMBO</v>
      </c>
    </row>
    <row r="694" spans="1:24">
      <c r="A694">
        <v>3</v>
      </c>
      <c r="B694" s="341" t="s">
        <v>7904</v>
      </c>
      <c r="C694" t="s">
        <v>9139</v>
      </c>
      <c r="D694">
        <v>97030000</v>
      </c>
      <c r="E694">
        <v>7</v>
      </c>
      <c r="F694" s="232" t="s">
        <v>3331</v>
      </c>
      <c r="G694" t="s">
        <v>3332</v>
      </c>
      <c r="I694" s="344">
        <v>48210</v>
      </c>
      <c r="L694" s="344">
        <v>48210</v>
      </c>
      <c r="N694" s="348">
        <v>41883</v>
      </c>
      <c r="O694" s="353"/>
      <c r="P694" s="352">
        <v>41897</v>
      </c>
      <c r="R694" t="s">
        <v>10341</v>
      </c>
      <c r="S694">
        <v>2604</v>
      </c>
      <c r="T694" t="s">
        <v>10876</v>
      </c>
      <c r="X694" s="87" t="str">
        <f t="shared" si="17"/>
        <v xml:space="preserve">IQUIQUE </v>
      </c>
    </row>
    <row r="695" spans="1:24">
      <c r="A695">
        <v>3</v>
      </c>
      <c r="B695" s="341" t="s">
        <v>7905</v>
      </c>
      <c r="C695" t="s">
        <v>9140</v>
      </c>
      <c r="F695" s="232" t="s">
        <v>3331</v>
      </c>
      <c r="G695" t="s">
        <v>3332</v>
      </c>
      <c r="I695" s="344"/>
      <c r="L695" s="344"/>
      <c r="N695" s="348">
        <v>41883</v>
      </c>
      <c r="O695" s="353"/>
      <c r="P695" s="353"/>
      <c r="R695" t="s">
        <v>10342</v>
      </c>
      <c r="S695">
        <v>2718</v>
      </c>
      <c r="T695" t="s">
        <v>4534</v>
      </c>
      <c r="X695" s="87" t="str">
        <f t="shared" si="17"/>
        <v>IQUIQUE</v>
      </c>
    </row>
    <row r="696" spans="1:24">
      <c r="A696">
        <v>3</v>
      </c>
      <c r="B696" s="341" t="s">
        <v>7906</v>
      </c>
      <c r="C696" t="s">
        <v>9141</v>
      </c>
      <c r="D696">
        <v>97030000</v>
      </c>
      <c r="E696">
        <v>7</v>
      </c>
      <c r="F696" s="232" t="s">
        <v>3331</v>
      </c>
      <c r="G696" t="s">
        <v>3332</v>
      </c>
      <c r="I696" s="344">
        <v>48201</v>
      </c>
      <c r="L696" s="344">
        <v>48201</v>
      </c>
      <c r="N696" s="348">
        <v>41883</v>
      </c>
      <c r="O696" s="353"/>
      <c r="P696" s="352">
        <v>41887</v>
      </c>
      <c r="R696" t="s">
        <v>10343</v>
      </c>
      <c r="S696">
        <v>3770</v>
      </c>
      <c r="T696" t="s">
        <v>10861</v>
      </c>
      <c r="X696" s="87" t="str">
        <f t="shared" si="17"/>
        <v>ALTO HOSPICIO</v>
      </c>
    </row>
    <row r="697" spans="1:24">
      <c r="A697">
        <v>3</v>
      </c>
      <c r="B697" s="341" t="s">
        <v>7907</v>
      </c>
      <c r="C697" t="s">
        <v>9142</v>
      </c>
      <c r="D697">
        <v>12592242</v>
      </c>
      <c r="E697">
        <v>2</v>
      </c>
      <c r="F697" s="232" t="s">
        <v>3331</v>
      </c>
      <c r="G697" t="s">
        <v>3332</v>
      </c>
      <c r="I697" s="344">
        <v>60247</v>
      </c>
      <c r="L697" s="344">
        <v>54222</v>
      </c>
      <c r="N697" s="348">
        <v>41883</v>
      </c>
      <c r="O697" s="353"/>
      <c r="P697" s="352">
        <v>41886</v>
      </c>
      <c r="R697" t="s">
        <v>10344</v>
      </c>
      <c r="S697">
        <v>1860</v>
      </c>
      <c r="T697" t="s">
        <v>10860</v>
      </c>
      <c r="X697" s="87" t="str">
        <f t="shared" si="17"/>
        <v>OSORNO</v>
      </c>
    </row>
    <row r="698" spans="1:24">
      <c r="A698">
        <v>3</v>
      </c>
      <c r="B698" s="341" t="s">
        <v>7894</v>
      </c>
      <c r="C698" t="s">
        <v>9129</v>
      </c>
      <c r="D698">
        <v>15216050</v>
      </c>
      <c r="E698" s="283" t="s">
        <v>3319</v>
      </c>
      <c r="F698" s="232" t="s">
        <v>3331</v>
      </c>
      <c r="G698" t="s">
        <v>3332</v>
      </c>
      <c r="I698" s="344">
        <v>60239</v>
      </c>
      <c r="L698" s="344">
        <v>54215</v>
      </c>
      <c r="N698" s="348">
        <v>41883</v>
      </c>
      <c r="O698" s="353"/>
      <c r="P698" s="352">
        <v>41885</v>
      </c>
      <c r="R698" t="s">
        <v>10345</v>
      </c>
      <c r="S698">
        <v>1561</v>
      </c>
      <c r="T698" t="s">
        <v>10860</v>
      </c>
      <c r="X698" s="87" t="str">
        <f t="shared" si="17"/>
        <v>OSORNO</v>
      </c>
    </row>
    <row r="699" spans="1:24">
      <c r="A699">
        <v>3</v>
      </c>
      <c r="B699" s="341" t="s">
        <v>7908</v>
      </c>
      <c r="C699" t="s">
        <v>9143</v>
      </c>
      <c r="D699">
        <v>16205221</v>
      </c>
      <c r="E699">
        <v>7</v>
      </c>
      <c r="F699" s="232" t="s">
        <v>3331</v>
      </c>
      <c r="G699" t="s">
        <v>3332</v>
      </c>
      <c r="I699" s="344">
        <v>60262</v>
      </c>
      <c r="L699" s="344">
        <v>54236</v>
      </c>
      <c r="N699" s="348">
        <v>41883</v>
      </c>
      <c r="O699" s="353"/>
      <c r="P699" s="352">
        <v>41894</v>
      </c>
      <c r="R699" t="s">
        <v>10346</v>
      </c>
      <c r="S699">
        <v>77</v>
      </c>
      <c r="T699" t="s">
        <v>10877</v>
      </c>
      <c r="X699" s="87" t="str">
        <f t="shared" si="17"/>
        <v>COLBUN</v>
      </c>
    </row>
    <row r="700" spans="1:24">
      <c r="A700">
        <v>3</v>
      </c>
      <c r="B700" s="341" t="s">
        <v>7909</v>
      </c>
      <c r="C700" t="s">
        <v>9144</v>
      </c>
      <c r="D700">
        <v>97030000</v>
      </c>
      <c r="E700">
        <v>7</v>
      </c>
      <c r="F700" s="232" t="s">
        <v>3331</v>
      </c>
      <c r="G700" t="s">
        <v>3332</v>
      </c>
      <c r="I700" s="344">
        <v>48210</v>
      </c>
      <c r="L700" s="344">
        <v>48210</v>
      </c>
      <c r="N700" s="348">
        <v>41883</v>
      </c>
      <c r="O700" s="353"/>
      <c r="P700" s="352">
        <v>41897</v>
      </c>
      <c r="R700" t="s">
        <v>10347</v>
      </c>
      <c r="S700">
        <v>2265</v>
      </c>
      <c r="T700" t="s">
        <v>4534</v>
      </c>
      <c r="X700" s="87" t="str">
        <f t="shared" si="17"/>
        <v>IQUIQUE</v>
      </c>
    </row>
    <row r="701" spans="1:24">
      <c r="A701">
        <v>3</v>
      </c>
      <c r="B701" s="341" t="s">
        <v>7910</v>
      </c>
      <c r="C701" t="s">
        <v>9145</v>
      </c>
      <c r="D701">
        <v>97030000</v>
      </c>
      <c r="E701">
        <v>7</v>
      </c>
      <c r="F701" s="232" t="s">
        <v>3331</v>
      </c>
      <c r="G701" t="s">
        <v>3332</v>
      </c>
      <c r="I701" s="344">
        <v>48210</v>
      </c>
      <c r="L701" s="344">
        <v>48210</v>
      </c>
      <c r="N701" s="348">
        <v>41883</v>
      </c>
      <c r="O701" s="353"/>
      <c r="P701" s="352">
        <v>41897</v>
      </c>
      <c r="R701" t="s">
        <v>10348</v>
      </c>
      <c r="S701">
        <v>2050</v>
      </c>
      <c r="T701" t="s">
        <v>4534</v>
      </c>
      <c r="X701" s="87" t="str">
        <f t="shared" si="17"/>
        <v>IQUIQUE</v>
      </c>
    </row>
    <row r="702" spans="1:24">
      <c r="A702">
        <v>3</v>
      </c>
      <c r="B702" s="341" t="s">
        <v>7911</v>
      </c>
      <c r="C702" t="s">
        <v>9146</v>
      </c>
      <c r="D702">
        <v>97030000</v>
      </c>
      <c r="E702">
        <v>7</v>
      </c>
      <c r="F702" s="232" t="s">
        <v>3331</v>
      </c>
      <c r="G702" t="s">
        <v>3332</v>
      </c>
      <c r="I702" s="344">
        <v>48210</v>
      </c>
      <c r="L702" s="344">
        <v>48210</v>
      </c>
      <c r="N702" s="348">
        <v>41883</v>
      </c>
      <c r="O702" s="353"/>
      <c r="P702" s="352">
        <v>41899</v>
      </c>
      <c r="R702" t="s">
        <v>10167</v>
      </c>
      <c r="S702">
        <v>2607</v>
      </c>
      <c r="T702" t="s">
        <v>10861</v>
      </c>
      <c r="X702" s="87" t="str">
        <f t="shared" si="17"/>
        <v>ALTO HOSPICIO</v>
      </c>
    </row>
    <row r="703" spans="1:24">
      <c r="A703">
        <v>3</v>
      </c>
      <c r="B703" s="341" t="s">
        <v>7912</v>
      </c>
      <c r="C703" t="s">
        <v>9147</v>
      </c>
      <c r="D703">
        <v>8074462</v>
      </c>
      <c r="E703">
        <v>5</v>
      </c>
      <c r="F703" s="232" t="s">
        <v>3331</v>
      </c>
      <c r="G703" t="s">
        <v>3332</v>
      </c>
      <c r="I703" s="344">
        <v>77141</v>
      </c>
      <c r="L703" s="344">
        <v>61713</v>
      </c>
      <c r="N703" s="348">
        <v>41884</v>
      </c>
      <c r="O703" s="353"/>
      <c r="P703" s="352">
        <v>41886</v>
      </c>
      <c r="R703" t="s">
        <v>10349</v>
      </c>
      <c r="S703">
        <v>371</v>
      </c>
      <c r="T703" t="s">
        <v>4602</v>
      </c>
      <c r="X703" s="87" t="str">
        <f t="shared" si="17"/>
        <v>CHIGUAYANTE</v>
      </c>
    </row>
    <row r="704" spans="1:24">
      <c r="A704">
        <v>3</v>
      </c>
      <c r="B704" s="341" t="s">
        <v>7913</v>
      </c>
      <c r="C704" t="s">
        <v>9148</v>
      </c>
      <c r="D704">
        <v>14369565</v>
      </c>
      <c r="E704">
        <v>4</v>
      </c>
      <c r="F704" s="232" t="s">
        <v>3331</v>
      </c>
      <c r="G704" t="s">
        <v>3332</v>
      </c>
      <c r="I704" s="354">
        <v>60266</v>
      </c>
      <c r="L704" s="354">
        <v>54239</v>
      </c>
      <c r="N704" s="355">
        <v>41884</v>
      </c>
      <c r="O704" s="356"/>
      <c r="P704" s="357">
        <v>41891</v>
      </c>
      <c r="R704" t="s">
        <v>10350</v>
      </c>
      <c r="S704">
        <v>1409</v>
      </c>
      <c r="T704" t="s">
        <v>3363</v>
      </c>
      <c r="X704" s="99" t="str">
        <f t="shared" si="17"/>
        <v>PUENTE ALTO</v>
      </c>
    </row>
    <row r="705" spans="1:24">
      <c r="A705">
        <v>3</v>
      </c>
      <c r="B705" s="341" t="s">
        <v>7914</v>
      </c>
      <c r="C705" t="s">
        <v>9149</v>
      </c>
      <c r="D705">
        <v>13301693</v>
      </c>
      <c r="E705">
        <v>7</v>
      </c>
      <c r="F705" s="232" t="s">
        <v>3331</v>
      </c>
      <c r="G705" t="s">
        <v>3332</v>
      </c>
      <c r="I705" s="344">
        <v>60266</v>
      </c>
      <c r="L705" s="344">
        <v>54239</v>
      </c>
      <c r="N705" s="348">
        <v>41884</v>
      </c>
      <c r="O705" s="353"/>
      <c r="P705" s="352">
        <v>41892</v>
      </c>
      <c r="R705" t="s">
        <v>10351</v>
      </c>
      <c r="S705">
        <v>850</v>
      </c>
      <c r="T705" t="s">
        <v>10878</v>
      </c>
      <c r="X705" s="87" t="str">
        <f t="shared" si="17"/>
        <v>SAN FERNANADO</v>
      </c>
    </row>
    <row r="706" spans="1:24">
      <c r="A706">
        <v>3</v>
      </c>
      <c r="B706" s="341" t="s">
        <v>7915</v>
      </c>
      <c r="C706" t="s">
        <v>9150</v>
      </c>
      <c r="D706">
        <v>9122721</v>
      </c>
      <c r="E706">
        <v>5</v>
      </c>
      <c r="F706" s="232" t="s">
        <v>3331</v>
      </c>
      <c r="G706" t="s">
        <v>3332</v>
      </c>
      <c r="I706" s="344">
        <v>60266</v>
      </c>
      <c r="L706" s="344">
        <v>54239</v>
      </c>
      <c r="N706" s="348">
        <v>41884</v>
      </c>
      <c r="O706" s="353"/>
      <c r="P706" s="352">
        <v>41893</v>
      </c>
      <c r="R706" t="s">
        <v>10352</v>
      </c>
      <c r="S706">
        <v>1954</v>
      </c>
      <c r="T706" t="s">
        <v>3400</v>
      </c>
      <c r="X706" s="87" t="str">
        <f t="shared" si="17"/>
        <v>MAIPU</v>
      </c>
    </row>
    <row r="707" spans="1:24">
      <c r="A707">
        <v>3</v>
      </c>
      <c r="B707" s="341" t="s">
        <v>7916</v>
      </c>
      <c r="C707" t="s">
        <v>9151</v>
      </c>
      <c r="D707">
        <v>8270071</v>
      </c>
      <c r="E707">
        <v>4</v>
      </c>
      <c r="F707" s="232" t="s">
        <v>3331</v>
      </c>
      <c r="G707" t="s">
        <v>3332</v>
      </c>
      <c r="I707" s="344">
        <v>60270</v>
      </c>
      <c r="L707" s="344">
        <v>54243</v>
      </c>
      <c r="N707" s="348">
        <v>41885</v>
      </c>
      <c r="O707" s="353"/>
      <c r="P707" s="352">
        <v>41887</v>
      </c>
      <c r="R707" t="s">
        <v>10353</v>
      </c>
      <c r="S707">
        <v>9295</v>
      </c>
      <c r="T707" t="s">
        <v>4684</v>
      </c>
      <c r="X707" s="87" t="str">
        <f t="shared" si="17"/>
        <v>HUALPEN</v>
      </c>
    </row>
    <row r="708" spans="1:24">
      <c r="A708">
        <v>3</v>
      </c>
      <c r="B708" s="341" t="s">
        <v>7917</v>
      </c>
      <c r="C708" t="s">
        <v>9152</v>
      </c>
      <c r="D708">
        <v>97030000</v>
      </c>
      <c r="E708">
        <v>7</v>
      </c>
      <c r="F708" s="232" t="s">
        <v>3331</v>
      </c>
      <c r="G708" t="s">
        <v>3332</v>
      </c>
      <c r="I708" s="344">
        <v>48210</v>
      </c>
      <c r="L708" s="344">
        <v>48210</v>
      </c>
      <c r="N708" s="348">
        <v>41885</v>
      </c>
      <c r="O708" s="353"/>
      <c r="P708" s="352">
        <v>41897</v>
      </c>
      <c r="R708" t="s">
        <v>10354</v>
      </c>
      <c r="S708">
        <v>4380</v>
      </c>
      <c r="T708" t="s">
        <v>10861</v>
      </c>
      <c r="X708" s="87" t="str">
        <f t="shared" si="17"/>
        <v>ALTO HOSPICIO</v>
      </c>
    </row>
    <row r="709" spans="1:24">
      <c r="A709">
        <v>3</v>
      </c>
      <c r="B709" s="341" t="s">
        <v>7918</v>
      </c>
      <c r="C709" t="s">
        <v>9153</v>
      </c>
      <c r="D709">
        <v>97030000</v>
      </c>
      <c r="E709">
        <v>7</v>
      </c>
      <c r="F709" s="232" t="s">
        <v>3331</v>
      </c>
      <c r="G709" t="s">
        <v>3332</v>
      </c>
      <c r="I709" s="344">
        <v>43393</v>
      </c>
      <c r="L709" s="344">
        <v>43393</v>
      </c>
      <c r="N709" s="348">
        <v>41885</v>
      </c>
      <c r="O709" s="353"/>
      <c r="P709" s="352">
        <v>41892</v>
      </c>
      <c r="R709" t="s">
        <v>10355</v>
      </c>
      <c r="S709">
        <v>2756</v>
      </c>
      <c r="T709" t="s">
        <v>4534</v>
      </c>
      <c r="X709" s="87" t="str">
        <f t="shared" si="17"/>
        <v>IQUIQUE</v>
      </c>
    </row>
    <row r="710" spans="1:24">
      <c r="A710">
        <v>3</v>
      </c>
      <c r="B710" s="341" t="s">
        <v>7919</v>
      </c>
      <c r="C710" t="s">
        <v>9154</v>
      </c>
      <c r="D710">
        <v>97030000</v>
      </c>
      <c r="E710">
        <v>7</v>
      </c>
      <c r="F710" s="232" t="s">
        <v>3331</v>
      </c>
      <c r="G710" t="s">
        <v>3332</v>
      </c>
      <c r="I710" s="344">
        <v>48210</v>
      </c>
      <c r="L710" s="344">
        <v>48210</v>
      </c>
      <c r="N710" s="348">
        <v>41885</v>
      </c>
      <c r="O710" s="353"/>
      <c r="P710" s="352">
        <v>41887</v>
      </c>
      <c r="R710" t="s">
        <v>10356</v>
      </c>
      <c r="S710">
        <v>25</v>
      </c>
      <c r="T710" t="s">
        <v>10861</v>
      </c>
      <c r="X710" s="87" t="str">
        <f t="shared" si="17"/>
        <v>ALTO HOSPICIO</v>
      </c>
    </row>
    <row r="711" spans="1:24">
      <c r="A711">
        <v>3</v>
      </c>
      <c r="B711" s="341" t="s">
        <v>7920</v>
      </c>
      <c r="C711" t="s">
        <v>9155</v>
      </c>
      <c r="D711">
        <v>97030000</v>
      </c>
      <c r="E711">
        <v>7</v>
      </c>
      <c r="F711" s="232" t="s">
        <v>3331</v>
      </c>
      <c r="G711" t="s">
        <v>3332</v>
      </c>
      <c r="I711" s="344">
        <v>48210</v>
      </c>
      <c r="L711" s="344">
        <v>48210</v>
      </c>
      <c r="N711" s="348">
        <v>41885</v>
      </c>
      <c r="O711" s="353"/>
      <c r="P711" s="352">
        <v>41922</v>
      </c>
      <c r="R711" t="s">
        <v>10357</v>
      </c>
      <c r="S711">
        <v>2727</v>
      </c>
      <c r="T711" t="s">
        <v>4534</v>
      </c>
      <c r="X711" s="87" t="str">
        <f t="shared" si="17"/>
        <v>IQUIQUE</v>
      </c>
    </row>
    <row r="712" spans="1:24">
      <c r="A712">
        <v>3</v>
      </c>
      <c r="B712" s="341" t="s">
        <v>7921</v>
      </c>
      <c r="C712" t="s">
        <v>9156</v>
      </c>
      <c r="D712">
        <v>97030000</v>
      </c>
      <c r="E712">
        <v>7</v>
      </c>
      <c r="F712" s="232" t="s">
        <v>3331</v>
      </c>
      <c r="G712" t="s">
        <v>3332</v>
      </c>
      <c r="I712" s="344">
        <v>48210</v>
      </c>
      <c r="L712" s="344">
        <v>48210</v>
      </c>
      <c r="N712" s="348">
        <v>41885</v>
      </c>
      <c r="O712" s="353"/>
      <c r="P712" s="352">
        <v>41897</v>
      </c>
      <c r="R712" t="s">
        <v>10358</v>
      </c>
      <c r="S712">
        <v>2717</v>
      </c>
      <c r="T712" t="s">
        <v>4534</v>
      </c>
      <c r="X712" s="87" t="str">
        <f t="shared" si="17"/>
        <v>IQUIQUE</v>
      </c>
    </row>
    <row r="713" spans="1:24">
      <c r="A713">
        <v>3</v>
      </c>
      <c r="B713" s="341" t="s">
        <v>7922</v>
      </c>
      <c r="C713" t="s">
        <v>9157</v>
      </c>
      <c r="D713">
        <v>97030000</v>
      </c>
      <c r="E713">
        <v>7</v>
      </c>
      <c r="F713" s="232" t="s">
        <v>3331</v>
      </c>
      <c r="G713" t="s">
        <v>3332</v>
      </c>
      <c r="I713" s="344">
        <v>48210</v>
      </c>
      <c r="L713" s="344">
        <v>48210</v>
      </c>
      <c r="N713" s="348">
        <v>41885</v>
      </c>
      <c r="O713" s="353"/>
      <c r="P713" s="352">
        <v>41897</v>
      </c>
      <c r="R713" t="s">
        <v>10359</v>
      </c>
      <c r="S713">
        <v>555</v>
      </c>
      <c r="T713" t="s">
        <v>4534</v>
      </c>
      <c r="X713" s="87" t="str">
        <f t="shared" si="17"/>
        <v>IQUIQUE</v>
      </c>
    </row>
    <row r="714" spans="1:24">
      <c r="A714">
        <v>3</v>
      </c>
      <c r="B714" s="341" t="s">
        <v>7923</v>
      </c>
      <c r="C714" t="s">
        <v>9158</v>
      </c>
      <c r="D714">
        <v>97030000</v>
      </c>
      <c r="E714">
        <v>7</v>
      </c>
      <c r="F714" s="232" t="s">
        <v>3331</v>
      </c>
      <c r="G714" t="s">
        <v>3332</v>
      </c>
      <c r="I714" s="344">
        <v>48210</v>
      </c>
      <c r="L714" s="344">
        <v>48210</v>
      </c>
      <c r="N714" s="348">
        <v>41885</v>
      </c>
      <c r="O714" s="353"/>
      <c r="P714" s="352">
        <v>41897</v>
      </c>
      <c r="R714" t="s">
        <v>10360</v>
      </c>
      <c r="S714">
        <v>4528</v>
      </c>
      <c r="T714" t="s">
        <v>4534</v>
      </c>
      <c r="X714" s="87" t="str">
        <f t="shared" si="17"/>
        <v>IQUIQUE</v>
      </c>
    </row>
    <row r="715" spans="1:24">
      <c r="A715">
        <v>3</v>
      </c>
      <c r="B715" s="341" t="s">
        <v>7924</v>
      </c>
      <c r="C715" t="s">
        <v>9159</v>
      </c>
      <c r="D715">
        <v>97030000</v>
      </c>
      <c r="E715">
        <v>7</v>
      </c>
      <c r="F715" s="232" t="s">
        <v>3331</v>
      </c>
      <c r="G715" t="s">
        <v>3332</v>
      </c>
      <c r="I715" s="344">
        <v>48210</v>
      </c>
      <c r="L715" s="344">
        <v>48210</v>
      </c>
      <c r="N715" s="348">
        <v>41885</v>
      </c>
      <c r="O715" s="353"/>
      <c r="P715" s="352">
        <v>41892</v>
      </c>
      <c r="R715" t="s">
        <v>10361</v>
      </c>
      <c r="S715">
        <v>3124</v>
      </c>
      <c r="T715" t="s">
        <v>4534</v>
      </c>
      <c r="X715" s="87" t="str">
        <f t="shared" si="17"/>
        <v>IQUIQUE</v>
      </c>
    </row>
    <row r="716" spans="1:24">
      <c r="A716">
        <v>3</v>
      </c>
      <c r="B716" s="341" t="s">
        <v>7925</v>
      </c>
      <c r="C716" t="s">
        <v>9160</v>
      </c>
      <c r="D716">
        <v>97030000</v>
      </c>
      <c r="E716">
        <v>7</v>
      </c>
      <c r="F716" s="232" t="s">
        <v>3331</v>
      </c>
      <c r="G716" t="s">
        <v>3332</v>
      </c>
      <c r="I716" s="344">
        <v>48210</v>
      </c>
      <c r="L716" s="344">
        <v>48210</v>
      </c>
      <c r="N716" s="348">
        <v>41885</v>
      </c>
      <c r="O716" s="353"/>
      <c r="P716" s="352">
        <v>41892</v>
      </c>
      <c r="R716" t="s">
        <v>10362</v>
      </c>
      <c r="S716">
        <v>1002</v>
      </c>
      <c r="T716" t="s">
        <v>4534</v>
      </c>
      <c r="X716" s="87" t="str">
        <f t="shared" si="17"/>
        <v>IQUIQUE</v>
      </c>
    </row>
    <row r="717" spans="1:24">
      <c r="A717">
        <v>3</v>
      </c>
      <c r="B717" s="341" t="s">
        <v>7926</v>
      </c>
      <c r="C717" t="s">
        <v>9161</v>
      </c>
      <c r="D717">
        <v>16205221</v>
      </c>
      <c r="E717">
        <v>7</v>
      </c>
      <c r="F717" s="232" t="s">
        <v>3331</v>
      </c>
      <c r="G717" t="s">
        <v>3332</v>
      </c>
      <c r="I717" s="344">
        <v>60262</v>
      </c>
      <c r="L717" s="344">
        <v>54230</v>
      </c>
      <c r="N717" s="348">
        <v>41885</v>
      </c>
      <c r="O717" s="353"/>
      <c r="P717" s="352">
        <v>41894</v>
      </c>
      <c r="R717" t="s">
        <v>10346</v>
      </c>
      <c r="S717">
        <v>77</v>
      </c>
      <c r="T717" t="s">
        <v>10877</v>
      </c>
      <c r="X717" s="87" t="str">
        <f t="shared" si="17"/>
        <v>COLBUN</v>
      </c>
    </row>
    <row r="718" spans="1:24">
      <c r="A718">
        <v>3</v>
      </c>
      <c r="B718" s="341" t="s">
        <v>7927</v>
      </c>
      <c r="C718" t="s">
        <v>9162</v>
      </c>
      <c r="D718">
        <v>10173784</v>
      </c>
      <c r="E718" s="283">
        <v>5</v>
      </c>
      <c r="F718" s="232" t="s">
        <v>3331</v>
      </c>
      <c r="G718" t="s">
        <v>3332</v>
      </c>
      <c r="I718" s="344">
        <v>60266</v>
      </c>
      <c r="L718" s="344">
        <v>54239</v>
      </c>
      <c r="N718" s="348">
        <v>41885</v>
      </c>
      <c r="O718" s="353"/>
      <c r="P718" s="352">
        <v>41890</v>
      </c>
      <c r="R718" t="s">
        <v>10363</v>
      </c>
      <c r="S718">
        <v>3622</v>
      </c>
      <c r="T718" t="s">
        <v>3987</v>
      </c>
      <c r="X718" s="87" t="str">
        <f t="shared" si="17"/>
        <v>LO ESPEJO</v>
      </c>
    </row>
    <row r="719" spans="1:24">
      <c r="A719">
        <v>3</v>
      </c>
      <c r="B719" s="341" t="s">
        <v>7928</v>
      </c>
      <c r="C719" t="s">
        <v>9163</v>
      </c>
      <c r="F719" s="232" t="s">
        <v>3331</v>
      </c>
      <c r="G719" t="s">
        <v>3332</v>
      </c>
      <c r="I719" s="344">
        <f>J719*1.1</f>
        <v>0</v>
      </c>
      <c r="L719" s="344">
        <v>54130</v>
      </c>
      <c r="N719" s="348">
        <v>41845</v>
      </c>
      <c r="O719" s="352">
        <v>41848</v>
      </c>
      <c r="P719" s="352">
        <v>41855</v>
      </c>
      <c r="R719" t="s">
        <v>10364</v>
      </c>
      <c r="S719">
        <v>450</v>
      </c>
      <c r="T719" t="s">
        <v>4448</v>
      </c>
      <c r="X719" s="87" t="str">
        <f t="shared" si="17"/>
        <v>LOS ANGELES</v>
      </c>
    </row>
    <row r="720" spans="1:24">
      <c r="A720">
        <v>3</v>
      </c>
      <c r="B720" s="341" t="s">
        <v>7929</v>
      </c>
      <c r="C720" t="s">
        <v>9164</v>
      </c>
      <c r="D720">
        <v>10651148</v>
      </c>
      <c r="E720">
        <v>9</v>
      </c>
      <c r="F720" s="232" t="s">
        <v>3331</v>
      </c>
      <c r="G720" t="s">
        <v>3332</v>
      </c>
      <c r="I720" s="344">
        <v>60274</v>
      </c>
      <c r="L720" s="344">
        <v>54247</v>
      </c>
      <c r="N720" s="348">
        <v>41886</v>
      </c>
      <c r="O720" s="353"/>
      <c r="P720" s="352">
        <v>41890</v>
      </c>
      <c r="R720" t="s">
        <v>10365</v>
      </c>
      <c r="S720">
        <v>1578</v>
      </c>
      <c r="T720" t="s">
        <v>3431</v>
      </c>
      <c r="X720" s="87" t="str">
        <f t="shared" si="17"/>
        <v>CONCEPCION</v>
      </c>
    </row>
    <row r="721" spans="1:24">
      <c r="A721">
        <v>3</v>
      </c>
      <c r="B721" s="341" t="s">
        <v>7930</v>
      </c>
      <c r="C721" t="s">
        <v>9165</v>
      </c>
      <c r="D721">
        <v>1570740</v>
      </c>
      <c r="E721">
        <v>2</v>
      </c>
      <c r="F721" s="232" t="s">
        <v>3331</v>
      </c>
      <c r="G721" t="s">
        <v>3332</v>
      </c>
      <c r="I721" s="344">
        <v>60274</v>
      </c>
      <c r="L721" s="344">
        <v>54247</v>
      </c>
      <c r="N721" s="348">
        <v>41886</v>
      </c>
      <c r="O721" s="353"/>
      <c r="P721" s="352">
        <v>41892</v>
      </c>
      <c r="R721" t="s">
        <v>10366</v>
      </c>
      <c r="S721">
        <v>188</v>
      </c>
      <c r="T721" t="s">
        <v>10873</v>
      </c>
      <c r="X721" s="87" t="str">
        <f t="shared" si="17"/>
        <v>LINARES</v>
      </c>
    </row>
    <row r="722" spans="1:24">
      <c r="A722">
        <v>3</v>
      </c>
      <c r="B722" s="341" t="s">
        <v>7931</v>
      </c>
      <c r="C722" t="s">
        <v>9166</v>
      </c>
      <c r="D722">
        <v>13592837</v>
      </c>
      <c r="E722">
        <v>2</v>
      </c>
      <c r="F722" s="232" t="s">
        <v>3331</v>
      </c>
      <c r="G722" t="s">
        <v>3332</v>
      </c>
      <c r="I722" s="344">
        <v>77156</v>
      </c>
      <c r="L722" s="344">
        <v>61725</v>
      </c>
      <c r="N722" s="348">
        <v>41887</v>
      </c>
      <c r="O722" s="353"/>
      <c r="P722" s="352">
        <v>41887</v>
      </c>
      <c r="R722" t="s">
        <v>10367</v>
      </c>
      <c r="S722">
        <v>6</v>
      </c>
      <c r="T722" t="s">
        <v>4070</v>
      </c>
      <c r="X722" s="87" t="str">
        <f t="shared" si="17"/>
        <v>PUERTO MONTT</v>
      </c>
    </row>
    <row r="723" spans="1:24">
      <c r="A723">
        <v>3</v>
      </c>
      <c r="B723" s="341" t="s">
        <v>7932</v>
      </c>
      <c r="C723" t="s">
        <v>9167</v>
      </c>
      <c r="D723">
        <v>16736079</v>
      </c>
      <c r="E723">
        <v>3</v>
      </c>
      <c r="F723" s="232" t="s">
        <v>3331</v>
      </c>
      <c r="G723" t="s">
        <v>3332</v>
      </c>
      <c r="I723" s="354">
        <v>60138</v>
      </c>
      <c r="L723" s="354">
        <v>54124</v>
      </c>
      <c r="N723" s="355">
        <v>41847</v>
      </c>
      <c r="O723" s="353"/>
      <c r="P723" s="357">
        <v>41850</v>
      </c>
      <c r="R723" t="s">
        <v>10368</v>
      </c>
      <c r="S723">
        <v>1500</v>
      </c>
      <c r="T723" t="s">
        <v>4220</v>
      </c>
      <c r="X723" s="99" t="str">
        <f t="shared" si="17"/>
        <v>CHILLAN</v>
      </c>
    </row>
    <row r="724" spans="1:24">
      <c r="A724">
        <v>3</v>
      </c>
      <c r="B724" s="341" t="s">
        <v>7933</v>
      </c>
      <c r="C724" t="s">
        <v>9168</v>
      </c>
      <c r="D724">
        <v>8226025</v>
      </c>
      <c r="E724" s="283">
        <v>0</v>
      </c>
      <c r="F724" s="232" t="s">
        <v>3331</v>
      </c>
      <c r="G724" t="s">
        <v>3332</v>
      </c>
      <c r="I724" s="344">
        <v>60290</v>
      </c>
      <c r="L724" s="344">
        <v>54161</v>
      </c>
      <c r="N724" s="348">
        <v>41891</v>
      </c>
      <c r="O724" s="353"/>
      <c r="P724" s="353"/>
      <c r="R724" t="s">
        <v>10369</v>
      </c>
      <c r="S724">
        <v>161</v>
      </c>
      <c r="T724" t="s">
        <v>4671</v>
      </c>
      <c r="X724" s="87" t="str">
        <f t="shared" si="17"/>
        <v>COQUIMBO</v>
      </c>
    </row>
    <row r="725" spans="1:24">
      <c r="A725">
        <v>3</v>
      </c>
      <c r="B725" s="341" t="s">
        <v>7934</v>
      </c>
      <c r="C725" t="s">
        <v>9169</v>
      </c>
      <c r="D725">
        <v>13349371</v>
      </c>
      <c r="E725">
        <v>9</v>
      </c>
      <c r="F725" s="232" t="s">
        <v>3331</v>
      </c>
      <c r="G725" t="s">
        <v>3332</v>
      </c>
      <c r="I725" s="344">
        <v>60290</v>
      </c>
      <c r="L725" s="344">
        <v>54261</v>
      </c>
      <c r="N725" s="348">
        <v>41891</v>
      </c>
      <c r="O725" s="353"/>
      <c r="P725" s="352">
        <v>41899</v>
      </c>
      <c r="R725" t="s">
        <v>10370</v>
      </c>
      <c r="S725">
        <v>3690</v>
      </c>
      <c r="T725" t="s">
        <v>3992</v>
      </c>
      <c r="X725" s="87" t="str">
        <f t="shared" si="17"/>
        <v>LA SERENA</v>
      </c>
    </row>
    <row r="726" spans="1:24">
      <c r="A726">
        <v>3</v>
      </c>
      <c r="B726" s="341" t="s">
        <v>7935</v>
      </c>
      <c r="C726" t="s">
        <v>9170</v>
      </c>
      <c r="D726">
        <v>16195526</v>
      </c>
      <c r="E726">
        <v>4</v>
      </c>
      <c r="F726" s="232" t="s">
        <v>3331</v>
      </c>
      <c r="G726" t="s">
        <v>3332</v>
      </c>
      <c r="I726" s="344">
        <v>60290</v>
      </c>
      <c r="L726" s="344">
        <v>54261</v>
      </c>
      <c r="N726" s="348">
        <v>41891</v>
      </c>
      <c r="O726" s="353"/>
      <c r="P726" s="352">
        <v>41898</v>
      </c>
      <c r="R726" t="s">
        <v>10371</v>
      </c>
      <c r="S726">
        <v>1240</v>
      </c>
      <c r="T726" t="s">
        <v>4030</v>
      </c>
      <c r="X726" s="87" t="str">
        <f t="shared" si="17"/>
        <v>CURICO</v>
      </c>
    </row>
    <row r="727" spans="1:24">
      <c r="A727">
        <v>3</v>
      </c>
      <c r="B727" s="341" t="s">
        <v>7936</v>
      </c>
      <c r="C727" t="s">
        <v>9171</v>
      </c>
      <c r="D727">
        <v>15630314</v>
      </c>
      <c r="E727">
        <v>3</v>
      </c>
      <c r="F727" s="232" t="s">
        <v>3331</v>
      </c>
      <c r="G727" t="s">
        <v>3332</v>
      </c>
      <c r="I727" s="344">
        <v>60290</v>
      </c>
      <c r="L727" s="344">
        <v>54261</v>
      </c>
      <c r="N727" s="348">
        <v>41891</v>
      </c>
      <c r="O727" s="353"/>
      <c r="P727" s="352">
        <v>41899</v>
      </c>
      <c r="R727" t="s">
        <v>10372</v>
      </c>
      <c r="S727">
        <v>1542</v>
      </c>
      <c r="T727" t="s">
        <v>4030</v>
      </c>
      <c r="X727" s="87" t="str">
        <f t="shared" si="17"/>
        <v>CURICO</v>
      </c>
    </row>
    <row r="728" spans="1:24">
      <c r="A728">
        <v>3</v>
      </c>
      <c r="B728" s="341" t="s">
        <v>7937</v>
      </c>
      <c r="C728" t="s">
        <v>9172</v>
      </c>
      <c r="D728">
        <v>7633061</v>
      </c>
      <c r="E728">
        <v>1</v>
      </c>
      <c r="F728" s="232" t="s">
        <v>3331</v>
      </c>
      <c r="G728" t="s">
        <v>3332</v>
      </c>
      <c r="I728" s="344">
        <v>60294</v>
      </c>
      <c r="L728" s="344">
        <v>54265</v>
      </c>
      <c r="N728" s="348">
        <v>41891</v>
      </c>
      <c r="O728" s="353"/>
      <c r="P728" s="352">
        <v>41898</v>
      </c>
      <c r="R728" t="s">
        <v>10373</v>
      </c>
      <c r="S728">
        <v>1181</v>
      </c>
      <c r="T728" t="s">
        <v>10879</v>
      </c>
      <c r="X728" s="87" t="str">
        <f t="shared" si="17"/>
        <v>LOTA</v>
      </c>
    </row>
    <row r="729" spans="1:24">
      <c r="A729">
        <v>3</v>
      </c>
      <c r="B729" s="341" t="s">
        <v>7938</v>
      </c>
      <c r="C729" t="s">
        <v>9173</v>
      </c>
      <c r="D729">
        <v>9867528</v>
      </c>
      <c r="E729">
        <v>0</v>
      </c>
      <c r="F729" s="232" t="s">
        <v>3331</v>
      </c>
      <c r="G729" t="s">
        <v>3332</v>
      </c>
      <c r="I729" s="344">
        <v>60300</v>
      </c>
      <c r="L729" s="344">
        <v>54270</v>
      </c>
      <c r="N729" s="348">
        <v>41892</v>
      </c>
      <c r="O729" s="353"/>
      <c r="P729" s="352">
        <v>41896</v>
      </c>
      <c r="R729" t="s">
        <v>10374</v>
      </c>
      <c r="S729">
        <v>3915</v>
      </c>
      <c r="T729" t="s">
        <v>4264</v>
      </c>
      <c r="X729" s="87" t="str">
        <f t="shared" si="17"/>
        <v>RENCA</v>
      </c>
    </row>
    <row r="730" spans="1:24">
      <c r="A730">
        <v>3</v>
      </c>
      <c r="B730" s="341" t="s">
        <v>7939</v>
      </c>
      <c r="C730" t="s">
        <v>9174</v>
      </c>
      <c r="D730">
        <v>13822913</v>
      </c>
      <c r="E730">
        <v>0</v>
      </c>
      <c r="F730" s="232" t="s">
        <v>3331</v>
      </c>
      <c r="G730" t="s">
        <v>3332</v>
      </c>
      <c r="I730" s="344">
        <v>76176</v>
      </c>
      <c r="L730" s="344">
        <v>61741</v>
      </c>
      <c r="N730" s="348">
        <v>41892</v>
      </c>
      <c r="O730" s="353"/>
      <c r="P730" s="352">
        <v>41904</v>
      </c>
      <c r="R730" t="s">
        <v>10375</v>
      </c>
      <c r="S730">
        <v>404</v>
      </c>
      <c r="T730" t="s">
        <v>10860</v>
      </c>
      <c r="X730" s="87" t="str">
        <f t="shared" si="17"/>
        <v>OSORNO</v>
      </c>
    </row>
    <row r="731" spans="1:24">
      <c r="A731">
        <v>3</v>
      </c>
      <c r="B731" s="341" t="s">
        <v>7940</v>
      </c>
      <c r="C731" t="s">
        <v>9175</v>
      </c>
      <c r="D731">
        <v>97030000</v>
      </c>
      <c r="E731">
        <v>7</v>
      </c>
      <c r="F731" s="232" t="s">
        <v>3331</v>
      </c>
      <c r="G731" t="s">
        <v>3332</v>
      </c>
      <c r="I731" s="344">
        <v>48201</v>
      </c>
      <c r="L731" s="344">
        <v>48201</v>
      </c>
      <c r="N731" s="348">
        <v>41892</v>
      </c>
      <c r="O731" s="353"/>
      <c r="P731" s="352">
        <v>41892</v>
      </c>
      <c r="R731" t="s">
        <v>10376</v>
      </c>
      <c r="S731">
        <v>2627</v>
      </c>
      <c r="T731" t="s">
        <v>4534</v>
      </c>
      <c r="X731" s="87" t="str">
        <f t="shared" si="17"/>
        <v>IQUIQUE</v>
      </c>
    </row>
    <row r="732" spans="1:24">
      <c r="A732">
        <v>3</v>
      </c>
      <c r="B732" s="341" t="s">
        <v>7941</v>
      </c>
      <c r="C732" t="s">
        <v>9176</v>
      </c>
      <c r="D732">
        <v>97030000</v>
      </c>
      <c r="E732">
        <v>7</v>
      </c>
      <c r="F732" s="232" t="s">
        <v>3331</v>
      </c>
      <c r="G732" t="s">
        <v>3332</v>
      </c>
      <c r="I732" s="344">
        <v>48240</v>
      </c>
      <c r="L732" s="344">
        <v>48240</v>
      </c>
      <c r="N732" s="348">
        <v>41893</v>
      </c>
      <c r="O732" s="353"/>
      <c r="P732" s="352">
        <v>41911</v>
      </c>
      <c r="R732" t="s">
        <v>10377</v>
      </c>
      <c r="S732">
        <v>4180</v>
      </c>
      <c r="T732" t="s">
        <v>10861</v>
      </c>
      <c r="X732" s="87">
        <v>41912</v>
      </c>
    </row>
    <row r="733" spans="1:24">
      <c r="A733">
        <v>3</v>
      </c>
      <c r="B733" s="341" t="s">
        <v>7942</v>
      </c>
      <c r="C733" t="s">
        <v>9177</v>
      </c>
      <c r="D733">
        <v>97030000</v>
      </c>
      <c r="E733">
        <v>7</v>
      </c>
      <c r="F733" s="232" t="s">
        <v>3331</v>
      </c>
      <c r="G733" t="s">
        <v>3332</v>
      </c>
      <c r="I733" s="344">
        <v>48235</v>
      </c>
      <c r="L733" s="344">
        <v>48235</v>
      </c>
      <c r="N733" s="348">
        <v>41893</v>
      </c>
      <c r="O733" s="353"/>
      <c r="P733" s="352">
        <v>41908</v>
      </c>
      <c r="R733" t="s">
        <v>10130</v>
      </c>
      <c r="S733">
        <v>3054</v>
      </c>
      <c r="T733" t="s">
        <v>4534</v>
      </c>
      <c r="X733" s="87" t="str">
        <f>T733</f>
        <v>IQUIQUE</v>
      </c>
    </row>
    <row r="734" spans="1:24">
      <c r="A734">
        <v>3</v>
      </c>
      <c r="B734" s="341" t="s">
        <v>7943</v>
      </c>
      <c r="C734" t="s">
        <v>9178</v>
      </c>
      <c r="D734">
        <v>97030000</v>
      </c>
      <c r="E734">
        <v>7</v>
      </c>
      <c r="F734" s="232" t="s">
        <v>3331</v>
      </c>
      <c r="G734" t="s">
        <v>3332</v>
      </c>
      <c r="I734" s="344">
        <v>48235</v>
      </c>
      <c r="L734" s="344">
        <v>48235</v>
      </c>
      <c r="N734" s="348">
        <v>41893</v>
      </c>
      <c r="O734" s="353"/>
      <c r="P734" s="352">
        <v>41911</v>
      </c>
      <c r="R734" t="s">
        <v>10292</v>
      </c>
      <c r="S734">
        <v>2969</v>
      </c>
      <c r="T734" t="s">
        <v>4534</v>
      </c>
      <c r="X734" s="87" t="str">
        <f>T734</f>
        <v>IQUIQUE</v>
      </c>
    </row>
    <row r="735" spans="1:24">
      <c r="A735">
        <v>3</v>
      </c>
      <c r="B735" s="341" t="s">
        <v>7944</v>
      </c>
      <c r="C735" t="s">
        <v>9179</v>
      </c>
      <c r="D735">
        <v>97030000</v>
      </c>
      <c r="E735">
        <v>7</v>
      </c>
      <c r="F735" s="232" t="s">
        <v>3331</v>
      </c>
      <c r="G735" t="s">
        <v>3332</v>
      </c>
      <c r="I735" s="344">
        <v>48235</v>
      </c>
      <c r="L735" s="344">
        <v>48235</v>
      </c>
      <c r="N735" s="348">
        <v>41893</v>
      </c>
      <c r="O735" s="353"/>
      <c r="P735" s="352">
        <v>41911</v>
      </c>
      <c r="R735" t="s">
        <v>10378</v>
      </c>
      <c r="S735">
        <v>554</v>
      </c>
      <c r="T735" t="s">
        <v>4534</v>
      </c>
      <c r="X735" s="87">
        <v>41912</v>
      </c>
    </row>
    <row r="736" spans="1:24">
      <c r="A736">
        <v>3</v>
      </c>
      <c r="B736" s="341" t="s">
        <v>7945</v>
      </c>
      <c r="C736" t="s">
        <v>9180</v>
      </c>
      <c r="D736">
        <v>97030000</v>
      </c>
      <c r="E736">
        <v>7</v>
      </c>
      <c r="F736" s="232" t="s">
        <v>3331</v>
      </c>
      <c r="G736" t="s">
        <v>3332</v>
      </c>
      <c r="I736" s="344">
        <v>48235</v>
      </c>
      <c r="L736" s="344">
        <v>48235</v>
      </c>
      <c r="N736" s="348">
        <v>41893</v>
      </c>
      <c r="O736" s="353"/>
      <c r="P736" s="352">
        <v>41908</v>
      </c>
      <c r="R736" t="s">
        <v>10379</v>
      </c>
      <c r="S736">
        <v>3239</v>
      </c>
      <c r="T736" t="s">
        <v>4534</v>
      </c>
      <c r="X736" s="87" t="str">
        <f>T736</f>
        <v>IQUIQUE</v>
      </c>
    </row>
    <row r="737" spans="1:24">
      <c r="A737">
        <v>3</v>
      </c>
      <c r="B737" s="341" t="s">
        <v>7946</v>
      </c>
      <c r="C737" t="s">
        <v>9181</v>
      </c>
      <c r="D737">
        <v>97030000</v>
      </c>
      <c r="E737">
        <v>7</v>
      </c>
      <c r="F737" s="232" t="s">
        <v>3331</v>
      </c>
      <c r="G737" t="s">
        <v>3332</v>
      </c>
      <c r="I737" s="344">
        <v>48240</v>
      </c>
      <c r="L737" s="344">
        <v>48240</v>
      </c>
      <c r="N737" s="348">
        <v>41893</v>
      </c>
      <c r="O737" s="353"/>
      <c r="P737" s="352">
        <v>41907</v>
      </c>
      <c r="R737" t="s">
        <v>10380</v>
      </c>
      <c r="S737">
        <v>2550</v>
      </c>
      <c r="T737" t="s">
        <v>10861</v>
      </c>
      <c r="X737" s="87" t="str">
        <f>T737</f>
        <v>ALTO HOSPICIO</v>
      </c>
    </row>
    <row r="738" spans="1:24">
      <c r="A738">
        <v>3</v>
      </c>
      <c r="B738" s="341" t="s">
        <v>7947</v>
      </c>
      <c r="C738" t="s">
        <v>9182</v>
      </c>
      <c r="D738">
        <v>97030000</v>
      </c>
      <c r="E738">
        <v>7</v>
      </c>
      <c r="F738" s="232" t="s">
        <v>3331</v>
      </c>
      <c r="G738" t="s">
        <v>3332</v>
      </c>
      <c r="I738" s="344">
        <v>48235</v>
      </c>
      <c r="L738" s="344">
        <v>48235</v>
      </c>
      <c r="N738" s="348">
        <v>41893</v>
      </c>
      <c r="O738" s="353"/>
      <c r="P738" s="352">
        <v>41906</v>
      </c>
      <c r="R738" t="s">
        <v>10381</v>
      </c>
      <c r="S738">
        <v>2927</v>
      </c>
      <c r="T738" t="s">
        <v>4534</v>
      </c>
      <c r="X738" s="87" t="str">
        <f>T738</f>
        <v>IQUIQUE</v>
      </c>
    </row>
    <row r="739" spans="1:24">
      <c r="A739">
        <v>3</v>
      </c>
      <c r="B739" s="341" t="s">
        <v>7948</v>
      </c>
      <c r="C739" t="s">
        <v>9183</v>
      </c>
      <c r="D739">
        <v>97030000</v>
      </c>
      <c r="E739">
        <v>7</v>
      </c>
      <c r="F739" s="232" t="s">
        <v>3331</v>
      </c>
      <c r="G739" t="s">
        <v>3332</v>
      </c>
      <c r="I739" s="344">
        <v>48235</v>
      </c>
      <c r="L739" s="344">
        <v>48235</v>
      </c>
      <c r="N739" s="348">
        <v>41893</v>
      </c>
      <c r="O739" s="353"/>
      <c r="P739" s="352">
        <v>41911</v>
      </c>
      <c r="R739" t="s">
        <v>10382</v>
      </c>
      <c r="S739">
        <v>2141</v>
      </c>
      <c r="T739" t="s">
        <v>4534</v>
      </c>
      <c r="X739" s="87">
        <v>41912</v>
      </c>
    </row>
    <row r="740" spans="1:24">
      <c r="A740">
        <v>3</v>
      </c>
      <c r="B740" s="341" t="s">
        <v>7949</v>
      </c>
      <c r="C740" t="s">
        <v>9184</v>
      </c>
      <c r="D740">
        <v>97030000</v>
      </c>
      <c r="E740">
        <v>7</v>
      </c>
      <c r="F740" s="232" t="s">
        <v>3331</v>
      </c>
      <c r="G740" t="s">
        <v>3332</v>
      </c>
      <c r="I740" s="344">
        <v>48240</v>
      </c>
      <c r="L740" s="344">
        <v>48240</v>
      </c>
      <c r="N740" s="348">
        <v>41893</v>
      </c>
      <c r="O740" s="353"/>
      <c r="P740" s="352">
        <v>41907</v>
      </c>
      <c r="R740" t="s">
        <v>10383</v>
      </c>
      <c r="S740">
        <v>3585</v>
      </c>
      <c r="T740" t="s">
        <v>10861</v>
      </c>
      <c r="X740" s="87" t="str">
        <f t="shared" ref="X740:X746" si="18">T740</f>
        <v>ALTO HOSPICIO</v>
      </c>
    </row>
    <row r="741" spans="1:24">
      <c r="A741">
        <v>3</v>
      </c>
      <c r="B741" s="341" t="s">
        <v>7950</v>
      </c>
      <c r="C741" t="s">
        <v>9185</v>
      </c>
      <c r="D741">
        <v>13393141</v>
      </c>
      <c r="E741">
        <v>4</v>
      </c>
      <c r="F741" s="232" t="s">
        <v>3331</v>
      </c>
      <c r="G741" t="s">
        <v>3332</v>
      </c>
      <c r="I741" s="344">
        <v>60306</v>
      </c>
      <c r="L741" s="344">
        <v>54275</v>
      </c>
      <c r="N741" s="348">
        <v>41893</v>
      </c>
      <c r="O741" s="353"/>
      <c r="P741" s="352">
        <v>41906</v>
      </c>
      <c r="R741" t="s">
        <v>10384</v>
      </c>
      <c r="S741">
        <v>1626</v>
      </c>
      <c r="T741" t="s">
        <v>3400</v>
      </c>
      <c r="X741" s="87" t="str">
        <f t="shared" si="18"/>
        <v>MAIPU</v>
      </c>
    </row>
    <row r="742" spans="1:24">
      <c r="A742">
        <v>3</v>
      </c>
      <c r="B742" s="341" t="s">
        <v>7951</v>
      </c>
      <c r="C742" t="s">
        <v>9186</v>
      </c>
      <c r="F742" s="232" t="s">
        <v>3331</v>
      </c>
      <c r="G742" t="s">
        <v>3332</v>
      </c>
      <c r="I742" s="344">
        <v>60266</v>
      </c>
      <c r="L742" s="344">
        <v>54239</v>
      </c>
      <c r="N742" s="348">
        <v>41893</v>
      </c>
      <c r="O742" s="353"/>
      <c r="P742" s="352">
        <v>41895</v>
      </c>
      <c r="R742" t="s">
        <v>10385</v>
      </c>
      <c r="S742">
        <v>765</v>
      </c>
      <c r="T742" t="s">
        <v>3533</v>
      </c>
      <c r="X742" s="87" t="str">
        <f t="shared" si="18"/>
        <v>EL BOSQUE</v>
      </c>
    </row>
    <row r="743" spans="1:24">
      <c r="A743">
        <v>3</v>
      </c>
      <c r="B743" s="341" t="s">
        <v>7952</v>
      </c>
      <c r="C743" t="s">
        <v>9187</v>
      </c>
      <c r="F743" s="232" t="s">
        <v>3331</v>
      </c>
      <c r="G743" t="s">
        <v>3332</v>
      </c>
      <c r="I743" s="344">
        <v>60312</v>
      </c>
      <c r="L743" s="344">
        <f>K743*0.9</f>
        <v>0</v>
      </c>
      <c r="N743" s="348">
        <v>41894</v>
      </c>
      <c r="O743" s="353"/>
      <c r="P743" s="352">
        <v>41912</v>
      </c>
      <c r="R743" t="s">
        <v>10386</v>
      </c>
      <c r="S743">
        <v>65</v>
      </c>
      <c r="T743" t="s">
        <v>3396</v>
      </c>
      <c r="X743" s="87" t="str">
        <f t="shared" si="18"/>
        <v>ESTACION CENTRAL</v>
      </c>
    </row>
    <row r="744" spans="1:24">
      <c r="A744">
        <v>3</v>
      </c>
      <c r="B744" s="341" t="s">
        <v>7953</v>
      </c>
      <c r="C744" t="s">
        <v>9188</v>
      </c>
      <c r="D744">
        <v>12501616</v>
      </c>
      <c r="E744">
        <v>2</v>
      </c>
      <c r="F744" s="232" t="s">
        <v>3331</v>
      </c>
      <c r="G744" t="s">
        <v>3332</v>
      </c>
      <c r="I744" s="344">
        <v>60262</v>
      </c>
      <c r="L744" s="344">
        <v>54236</v>
      </c>
      <c r="N744" s="348">
        <v>41894</v>
      </c>
      <c r="O744" s="353"/>
      <c r="P744" s="352">
        <v>41895</v>
      </c>
      <c r="R744" t="s">
        <v>10387</v>
      </c>
      <c r="S744">
        <v>2557</v>
      </c>
      <c r="T744" t="s">
        <v>4671</v>
      </c>
      <c r="X744" s="87" t="str">
        <f t="shared" si="18"/>
        <v>COQUIMBO</v>
      </c>
    </row>
    <row r="745" spans="1:24">
      <c r="A745">
        <v>3</v>
      </c>
      <c r="B745" s="341" t="s">
        <v>7954</v>
      </c>
      <c r="C745" t="s">
        <v>9189</v>
      </c>
      <c r="F745" s="232" t="s">
        <v>3331</v>
      </c>
      <c r="G745" t="s">
        <v>3332</v>
      </c>
      <c r="I745" s="344">
        <v>60290</v>
      </c>
      <c r="L745" s="344">
        <v>54261</v>
      </c>
      <c r="N745" s="348">
        <v>41890</v>
      </c>
      <c r="O745" s="353"/>
      <c r="P745" s="352">
        <v>41894</v>
      </c>
      <c r="R745" t="s">
        <v>10388</v>
      </c>
      <c r="S745">
        <v>1290</v>
      </c>
      <c r="T745" t="s">
        <v>4264</v>
      </c>
      <c r="X745" s="87" t="str">
        <f t="shared" si="18"/>
        <v>RENCA</v>
      </c>
    </row>
    <row r="746" spans="1:24">
      <c r="A746">
        <v>3</v>
      </c>
      <c r="B746" s="341" t="s">
        <v>7955</v>
      </c>
      <c r="C746" t="s">
        <v>9190</v>
      </c>
      <c r="D746">
        <v>97030000</v>
      </c>
      <c r="E746">
        <v>7</v>
      </c>
      <c r="F746" s="232" t="s">
        <v>3331</v>
      </c>
      <c r="G746" t="s">
        <v>3332</v>
      </c>
      <c r="I746" s="344">
        <v>48244</v>
      </c>
      <c r="L746" s="344">
        <v>48244</v>
      </c>
      <c r="N746" s="348">
        <v>41894</v>
      </c>
      <c r="O746" s="353"/>
      <c r="P746" s="352">
        <v>41921</v>
      </c>
      <c r="R746" t="s">
        <v>10389</v>
      </c>
      <c r="S746">
        <v>1980</v>
      </c>
      <c r="T746" t="s">
        <v>4534</v>
      </c>
      <c r="X746" s="87" t="str">
        <f t="shared" si="18"/>
        <v>IQUIQUE</v>
      </c>
    </row>
    <row r="747" spans="1:24">
      <c r="A747">
        <v>3</v>
      </c>
      <c r="B747" s="341" t="s">
        <v>7956</v>
      </c>
      <c r="C747" t="s">
        <v>9191</v>
      </c>
      <c r="D747">
        <v>97030000</v>
      </c>
      <c r="E747">
        <v>7</v>
      </c>
      <c r="F747" s="232" t="s">
        <v>3331</v>
      </c>
      <c r="G747" t="s">
        <v>3332</v>
      </c>
      <c r="I747" s="344">
        <v>48244</v>
      </c>
      <c r="L747" s="344">
        <v>48244</v>
      </c>
      <c r="N747" s="348">
        <v>41894</v>
      </c>
      <c r="O747" s="353"/>
      <c r="P747" s="352">
        <v>41911</v>
      </c>
      <c r="R747" t="s">
        <v>10390</v>
      </c>
      <c r="S747">
        <v>1755</v>
      </c>
      <c r="T747" t="s">
        <v>4534</v>
      </c>
      <c r="X747" s="87">
        <v>41912</v>
      </c>
    </row>
    <row r="748" spans="1:24">
      <c r="A748">
        <v>3</v>
      </c>
      <c r="B748" s="341" t="s">
        <v>7957</v>
      </c>
      <c r="C748" t="s">
        <v>9192</v>
      </c>
      <c r="D748">
        <v>13166922</v>
      </c>
      <c r="E748">
        <v>4</v>
      </c>
      <c r="F748" s="232" t="s">
        <v>3331</v>
      </c>
      <c r="G748" t="s">
        <v>3332</v>
      </c>
      <c r="I748" s="344">
        <v>71168</v>
      </c>
      <c r="L748" s="344">
        <v>65137</v>
      </c>
      <c r="N748" s="348">
        <v>41894</v>
      </c>
      <c r="O748" s="353"/>
      <c r="P748" s="352">
        <v>41911</v>
      </c>
      <c r="R748" t="s">
        <v>10391</v>
      </c>
      <c r="S748">
        <v>1096</v>
      </c>
      <c r="T748" t="s">
        <v>4472</v>
      </c>
      <c r="X748" s="87">
        <v>41912</v>
      </c>
    </row>
    <row r="749" spans="1:24">
      <c r="A749">
        <v>3</v>
      </c>
      <c r="B749" s="341" t="s">
        <v>7891</v>
      </c>
      <c r="C749" t="s">
        <v>9193</v>
      </c>
      <c r="D749">
        <v>97030000</v>
      </c>
      <c r="E749">
        <v>7</v>
      </c>
      <c r="F749" s="232" t="s">
        <v>3331</v>
      </c>
      <c r="G749" t="s">
        <v>3332</v>
      </c>
      <c r="I749" s="344">
        <v>48188</v>
      </c>
      <c r="L749" s="344">
        <v>48188</v>
      </c>
      <c r="N749" s="348">
        <v>41894</v>
      </c>
      <c r="O749" s="353"/>
      <c r="P749" s="352">
        <v>41904</v>
      </c>
      <c r="R749" t="s">
        <v>10329</v>
      </c>
      <c r="S749">
        <v>3261</v>
      </c>
      <c r="T749" t="s">
        <v>3334</v>
      </c>
      <c r="X749" s="87" t="str">
        <f t="shared" ref="X749:X764" si="19">T749</f>
        <v>SANTIAGO</v>
      </c>
    </row>
    <row r="750" spans="1:24">
      <c r="A750">
        <v>3</v>
      </c>
      <c r="B750" s="341" t="s">
        <v>7958</v>
      </c>
      <c r="C750" t="s">
        <v>9194</v>
      </c>
      <c r="D750">
        <v>13981206</v>
      </c>
      <c r="E750">
        <v>9</v>
      </c>
      <c r="F750" s="232" t="s">
        <v>3331</v>
      </c>
      <c r="G750" t="s">
        <v>3332</v>
      </c>
      <c r="I750" s="344">
        <v>60312</v>
      </c>
      <c r="L750" s="344">
        <v>54281</v>
      </c>
      <c r="N750" s="348">
        <v>41894</v>
      </c>
      <c r="O750" s="353"/>
      <c r="P750" s="352">
        <v>41911</v>
      </c>
      <c r="R750" t="s">
        <v>10392</v>
      </c>
      <c r="S750">
        <v>251</v>
      </c>
      <c r="T750" t="s">
        <v>10880</v>
      </c>
      <c r="X750" s="87" t="str">
        <f t="shared" si="19"/>
        <v>SAN FELIPE</v>
      </c>
    </row>
    <row r="751" spans="1:24">
      <c r="A751">
        <v>3</v>
      </c>
      <c r="B751" s="341" t="s">
        <v>7959</v>
      </c>
      <c r="C751" t="s">
        <v>9195</v>
      </c>
      <c r="D751">
        <v>13769148</v>
      </c>
      <c r="E751">
        <v>5</v>
      </c>
      <c r="F751" s="232" t="s">
        <v>3331</v>
      </c>
      <c r="G751" t="s">
        <v>3332</v>
      </c>
      <c r="I751" s="344">
        <v>60312</v>
      </c>
      <c r="L751" s="344">
        <v>54281</v>
      </c>
      <c r="N751" s="348">
        <v>41894</v>
      </c>
      <c r="O751" s="353"/>
      <c r="P751" s="352">
        <v>41911</v>
      </c>
      <c r="R751" t="s">
        <v>10393</v>
      </c>
      <c r="S751">
        <v>251</v>
      </c>
      <c r="T751" t="s">
        <v>10880</v>
      </c>
      <c r="X751" s="87" t="str">
        <f t="shared" si="19"/>
        <v>SAN FELIPE</v>
      </c>
    </row>
    <row r="752" spans="1:24">
      <c r="A752">
        <v>3</v>
      </c>
      <c r="B752" s="341" t="s">
        <v>7960</v>
      </c>
      <c r="C752" t="s">
        <v>9196</v>
      </c>
      <c r="D752">
        <v>15755143</v>
      </c>
      <c r="E752">
        <v>4</v>
      </c>
      <c r="F752" s="232" t="s">
        <v>3331</v>
      </c>
      <c r="G752" t="s">
        <v>3332</v>
      </c>
      <c r="I752" s="344">
        <v>60312</v>
      </c>
      <c r="L752" s="344">
        <v>54280</v>
      </c>
      <c r="N752" s="348">
        <v>41894</v>
      </c>
      <c r="O752" s="353"/>
      <c r="P752" s="352">
        <v>41907</v>
      </c>
      <c r="R752" t="s">
        <v>10394</v>
      </c>
      <c r="S752">
        <v>2635</v>
      </c>
      <c r="T752" t="s">
        <v>3384</v>
      </c>
      <c r="X752" s="87" t="str">
        <f t="shared" si="19"/>
        <v>LAMPA</v>
      </c>
    </row>
    <row r="753" spans="1:24">
      <c r="A753">
        <v>3</v>
      </c>
      <c r="B753" s="341" t="s">
        <v>7961</v>
      </c>
      <c r="C753" t="s">
        <v>9197</v>
      </c>
      <c r="D753">
        <v>10845772</v>
      </c>
      <c r="E753">
        <v>4</v>
      </c>
      <c r="F753" s="232" t="s">
        <v>3331</v>
      </c>
      <c r="G753" t="s">
        <v>3332</v>
      </c>
      <c r="I753" s="344">
        <v>60330</v>
      </c>
      <c r="L753" s="344">
        <v>54297</v>
      </c>
      <c r="N753" s="348">
        <v>41897</v>
      </c>
      <c r="O753" s="353"/>
      <c r="P753" s="352">
        <v>41911</v>
      </c>
      <c r="R753" t="s">
        <v>10395</v>
      </c>
      <c r="S753">
        <v>2021</v>
      </c>
      <c r="T753" t="s">
        <v>3400</v>
      </c>
      <c r="X753" s="87" t="str">
        <f t="shared" si="19"/>
        <v>MAIPU</v>
      </c>
    </row>
    <row r="754" spans="1:24">
      <c r="A754">
        <v>3</v>
      </c>
      <c r="B754" s="341" t="s">
        <v>7962</v>
      </c>
      <c r="C754" t="s">
        <v>9198</v>
      </c>
      <c r="D754">
        <v>16914852</v>
      </c>
      <c r="E754" t="s">
        <v>3320</v>
      </c>
      <c r="F754" s="232" t="s">
        <v>3331</v>
      </c>
      <c r="G754" t="s">
        <v>3332</v>
      </c>
      <c r="I754" s="344">
        <v>60330</v>
      </c>
      <c r="L754" s="344">
        <v>54297</v>
      </c>
      <c r="N754" s="348">
        <v>41897</v>
      </c>
      <c r="O754" s="353"/>
      <c r="P754" s="352">
        <v>41906</v>
      </c>
      <c r="R754" t="s">
        <v>10396</v>
      </c>
      <c r="S754">
        <v>2626</v>
      </c>
      <c r="T754" t="s">
        <v>3384</v>
      </c>
      <c r="X754" s="87" t="str">
        <f t="shared" si="19"/>
        <v>LAMPA</v>
      </c>
    </row>
    <row r="755" spans="1:24">
      <c r="A755">
        <v>3</v>
      </c>
      <c r="B755" s="341" t="s">
        <v>7963</v>
      </c>
      <c r="C755" t="s">
        <v>9199</v>
      </c>
      <c r="D755">
        <v>97030000</v>
      </c>
      <c r="E755">
        <v>7</v>
      </c>
      <c r="F755" s="232" t="s">
        <v>3331</v>
      </c>
      <c r="G755" t="s">
        <v>3332</v>
      </c>
      <c r="I755" s="344">
        <v>135098</v>
      </c>
      <c r="L755" s="344">
        <v>121588</v>
      </c>
      <c r="N755" s="348">
        <v>41897</v>
      </c>
      <c r="O755" s="353"/>
      <c r="P755" s="352">
        <v>41911</v>
      </c>
      <c r="R755" t="s">
        <v>10397</v>
      </c>
      <c r="S755">
        <v>1169</v>
      </c>
      <c r="T755" t="s">
        <v>10881</v>
      </c>
      <c r="X755" s="87" t="str">
        <f t="shared" si="19"/>
        <v>PANQUEHUE</v>
      </c>
    </row>
    <row r="756" spans="1:24">
      <c r="A756">
        <v>3</v>
      </c>
      <c r="B756" s="341" t="s">
        <v>7964</v>
      </c>
      <c r="C756" t="s">
        <v>9200</v>
      </c>
      <c r="D756">
        <v>97030000</v>
      </c>
      <c r="E756">
        <v>7</v>
      </c>
      <c r="F756" s="232" t="s">
        <v>3331</v>
      </c>
      <c r="G756" t="s">
        <v>3332</v>
      </c>
      <c r="I756" s="344">
        <v>72396</v>
      </c>
      <c r="L756" s="344">
        <v>65156</v>
      </c>
      <c r="N756" s="348">
        <v>41897</v>
      </c>
      <c r="O756" s="353"/>
      <c r="P756" s="352">
        <v>41908</v>
      </c>
      <c r="R756" t="s">
        <v>10398</v>
      </c>
      <c r="S756">
        <v>161</v>
      </c>
      <c r="T756" t="s">
        <v>10880</v>
      </c>
      <c r="X756" s="87" t="str">
        <f t="shared" si="19"/>
        <v>SAN FELIPE</v>
      </c>
    </row>
    <row r="757" spans="1:24">
      <c r="A757">
        <v>3</v>
      </c>
      <c r="B757" s="341" t="s">
        <v>7965</v>
      </c>
      <c r="C757" t="s">
        <v>9201</v>
      </c>
      <c r="D757">
        <v>10054122</v>
      </c>
      <c r="E757" t="s">
        <v>3320</v>
      </c>
      <c r="F757" s="232" t="s">
        <v>3331</v>
      </c>
      <c r="G757" t="s">
        <v>3332</v>
      </c>
      <c r="I757" s="344">
        <v>77222</v>
      </c>
      <c r="L757" s="344">
        <v>61778</v>
      </c>
      <c r="N757" s="348">
        <v>41897</v>
      </c>
      <c r="O757" s="353"/>
      <c r="P757" s="352">
        <v>41913</v>
      </c>
      <c r="R757" t="s">
        <v>10399</v>
      </c>
      <c r="S757">
        <v>1</v>
      </c>
      <c r="T757" t="s">
        <v>10880</v>
      </c>
      <c r="X757" s="87" t="str">
        <f t="shared" si="19"/>
        <v>SAN FELIPE</v>
      </c>
    </row>
    <row r="758" spans="1:24">
      <c r="A758">
        <v>3</v>
      </c>
      <c r="B758" s="341" t="s">
        <v>7966</v>
      </c>
      <c r="C758" t="s">
        <v>9202</v>
      </c>
      <c r="D758">
        <v>97030000</v>
      </c>
      <c r="E758" s="283">
        <v>7</v>
      </c>
      <c r="F758" s="232" t="s">
        <v>3331</v>
      </c>
      <c r="G758" t="s">
        <v>3332</v>
      </c>
      <c r="I758" s="344">
        <v>57894</v>
      </c>
      <c r="L758" s="344">
        <v>57894</v>
      </c>
      <c r="N758" s="348">
        <v>41897</v>
      </c>
      <c r="O758" s="353"/>
      <c r="P758" s="352">
        <v>41908</v>
      </c>
      <c r="R758" t="s">
        <v>10400</v>
      </c>
      <c r="T758" t="s">
        <v>10882</v>
      </c>
      <c r="X758" s="87" t="str">
        <f t="shared" si="19"/>
        <v>PETORCA</v>
      </c>
    </row>
    <row r="759" spans="1:24">
      <c r="A759">
        <v>3</v>
      </c>
      <c r="B759" s="341" t="s">
        <v>7967</v>
      </c>
      <c r="C759" t="s">
        <v>9203</v>
      </c>
      <c r="D759">
        <v>12818984</v>
      </c>
      <c r="E759" t="s">
        <v>3319</v>
      </c>
      <c r="F759" s="232" t="s">
        <v>3331</v>
      </c>
      <c r="G759" t="s">
        <v>3332</v>
      </c>
      <c r="I759" s="344">
        <v>86883</v>
      </c>
      <c r="L759" s="344">
        <v>78195</v>
      </c>
      <c r="N759" s="348">
        <v>41898</v>
      </c>
      <c r="O759" s="353"/>
      <c r="P759" s="352">
        <v>41911</v>
      </c>
      <c r="R759" t="s">
        <v>10401</v>
      </c>
      <c r="S759">
        <v>30</v>
      </c>
      <c r="T759" t="s">
        <v>4983</v>
      </c>
      <c r="X759" s="87" t="str">
        <f t="shared" si="19"/>
        <v>HIJUELAS</v>
      </c>
    </row>
    <row r="760" spans="1:24">
      <c r="A760">
        <v>3</v>
      </c>
      <c r="B760" s="341" t="s">
        <v>7968</v>
      </c>
      <c r="C760" t="s">
        <v>9204</v>
      </c>
      <c r="D760">
        <v>16192929</v>
      </c>
      <c r="E760">
        <v>8</v>
      </c>
      <c r="F760" s="232" t="s">
        <v>3331</v>
      </c>
      <c r="G760" t="s">
        <v>3332</v>
      </c>
      <c r="I760" s="344">
        <v>60342</v>
      </c>
      <c r="L760" s="344">
        <v>54308</v>
      </c>
      <c r="N760" s="348">
        <v>41898</v>
      </c>
      <c r="O760" s="353"/>
      <c r="P760" s="352">
        <v>41907</v>
      </c>
      <c r="R760" t="s">
        <v>10402</v>
      </c>
      <c r="S760">
        <v>2008</v>
      </c>
      <c r="T760" t="s">
        <v>3533</v>
      </c>
      <c r="X760" s="87" t="str">
        <f t="shared" si="19"/>
        <v>EL BOSQUE</v>
      </c>
    </row>
    <row r="761" spans="1:24">
      <c r="A761">
        <v>3</v>
      </c>
      <c r="B761" s="341" t="s">
        <v>7707</v>
      </c>
      <c r="C761" t="s">
        <v>8944</v>
      </c>
      <c r="F761" s="232" t="s">
        <v>3331</v>
      </c>
      <c r="G761" t="s">
        <v>3332</v>
      </c>
      <c r="I761" s="344"/>
      <c r="L761" s="344"/>
      <c r="N761" s="348">
        <v>41899</v>
      </c>
      <c r="O761" s="353"/>
      <c r="P761" s="352">
        <v>41905</v>
      </c>
      <c r="R761" t="s">
        <v>10403</v>
      </c>
      <c r="S761">
        <v>743</v>
      </c>
      <c r="T761" t="s">
        <v>10863</v>
      </c>
      <c r="X761" s="87" t="str">
        <f t="shared" si="19"/>
        <v>CORONEL</v>
      </c>
    </row>
    <row r="762" spans="1:24">
      <c r="A762">
        <v>3</v>
      </c>
      <c r="B762" s="341" t="s">
        <v>7969</v>
      </c>
      <c r="C762" t="s">
        <v>9205</v>
      </c>
      <c r="D762">
        <v>97030000</v>
      </c>
      <c r="E762">
        <v>7</v>
      </c>
      <c r="F762" s="232" t="s">
        <v>3331</v>
      </c>
      <c r="G762" t="s">
        <v>3332</v>
      </c>
      <c r="I762" s="344">
        <v>72410</v>
      </c>
      <c r="L762" s="344">
        <v>65169</v>
      </c>
      <c r="N762" s="348">
        <v>41899</v>
      </c>
      <c r="O762" s="353"/>
      <c r="P762" s="352">
        <v>41911</v>
      </c>
      <c r="R762" t="s">
        <v>10404</v>
      </c>
      <c r="S762">
        <v>1065</v>
      </c>
      <c r="T762" t="s">
        <v>10883</v>
      </c>
      <c r="X762" s="87" t="str">
        <f t="shared" si="19"/>
        <v>LA LIGUA</v>
      </c>
    </row>
    <row r="763" spans="1:24">
      <c r="A763">
        <v>3</v>
      </c>
      <c r="B763" s="341" t="s">
        <v>7970</v>
      </c>
      <c r="C763" t="s">
        <v>9206</v>
      </c>
      <c r="D763">
        <v>9767575</v>
      </c>
      <c r="E763">
        <v>9</v>
      </c>
      <c r="F763" s="232" t="s">
        <v>3331</v>
      </c>
      <c r="G763" t="s">
        <v>3332</v>
      </c>
      <c r="I763" s="344">
        <v>72410</v>
      </c>
      <c r="L763" s="344">
        <f>K763*0.9</f>
        <v>0</v>
      </c>
      <c r="N763" s="348">
        <v>41899</v>
      </c>
      <c r="O763" s="353"/>
      <c r="P763" s="352">
        <v>41914</v>
      </c>
      <c r="R763" t="s">
        <v>10405</v>
      </c>
      <c r="S763">
        <v>9767</v>
      </c>
      <c r="T763" t="s">
        <v>3533</v>
      </c>
      <c r="X763" s="87" t="str">
        <f t="shared" si="19"/>
        <v>EL BOSQUE</v>
      </c>
    </row>
    <row r="764" spans="1:24">
      <c r="A764">
        <v>3</v>
      </c>
      <c r="B764" s="341" t="s">
        <v>7971</v>
      </c>
      <c r="C764" t="s">
        <v>9207</v>
      </c>
      <c r="D764">
        <v>17462667</v>
      </c>
      <c r="E764">
        <v>7</v>
      </c>
      <c r="F764" s="232" t="s">
        <v>3331</v>
      </c>
      <c r="G764" t="s">
        <v>3332</v>
      </c>
      <c r="I764" s="344">
        <v>60342</v>
      </c>
      <c r="L764" s="344">
        <v>54307</v>
      </c>
      <c r="N764" s="348">
        <v>41904</v>
      </c>
      <c r="O764" s="353"/>
      <c r="P764" s="352">
        <v>41907</v>
      </c>
      <c r="R764" t="s">
        <v>10406</v>
      </c>
      <c r="S764">
        <v>917</v>
      </c>
      <c r="T764" t="s">
        <v>3636</v>
      </c>
      <c r="X764" s="87" t="str">
        <f t="shared" si="19"/>
        <v>SAN BERNARDO</v>
      </c>
    </row>
    <row r="765" spans="1:24">
      <c r="A765">
        <v>3</v>
      </c>
      <c r="B765" s="341" t="s">
        <v>7972</v>
      </c>
      <c r="C765" t="s">
        <v>9208</v>
      </c>
      <c r="F765" s="232" t="s">
        <v>3331</v>
      </c>
      <c r="G765" t="s">
        <v>3332</v>
      </c>
      <c r="I765" s="344">
        <v>86831</v>
      </c>
      <c r="L765" s="344">
        <v>78148</v>
      </c>
      <c r="N765" s="348">
        <v>41892</v>
      </c>
      <c r="O765" s="353"/>
      <c r="P765" s="352">
        <v>41906</v>
      </c>
      <c r="R765" t="s">
        <v>3617</v>
      </c>
      <c r="S765">
        <v>10178</v>
      </c>
      <c r="T765" t="s">
        <v>3365</v>
      </c>
      <c r="X765" s="87">
        <v>41904</v>
      </c>
    </row>
    <row r="766" spans="1:24">
      <c r="A766">
        <v>3</v>
      </c>
      <c r="B766" s="341" t="s">
        <v>7973</v>
      </c>
      <c r="C766" t="s">
        <v>9209</v>
      </c>
      <c r="D766">
        <v>12658919</v>
      </c>
      <c r="E766">
        <v>0</v>
      </c>
      <c r="F766" s="232" t="s">
        <v>3331</v>
      </c>
      <c r="G766" t="s">
        <v>3332</v>
      </c>
      <c r="I766" s="344">
        <v>60372</v>
      </c>
      <c r="L766" s="344">
        <v>54335</v>
      </c>
      <c r="N766" s="348">
        <v>41904</v>
      </c>
      <c r="O766" s="353"/>
      <c r="P766" s="352">
        <v>41911</v>
      </c>
      <c r="R766" t="s">
        <v>10407</v>
      </c>
      <c r="S766">
        <v>656</v>
      </c>
      <c r="T766" t="s">
        <v>10852</v>
      </c>
      <c r="X766" s="87">
        <v>41912</v>
      </c>
    </row>
    <row r="767" spans="1:24">
      <c r="A767">
        <v>3</v>
      </c>
      <c r="B767" s="341" t="s">
        <v>7974</v>
      </c>
      <c r="C767" t="s">
        <v>9210</v>
      </c>
      <c r="D767">
        <v>13261695</v>
      </c>
      <c r="E767">
        <v>7</v>
      </c>
      <c r="F767" s="232" t="s">
        <v>3331</v>
      </c>
      <c r="G767" t="s">
        <v>3332</v>
      </c>
      <c r="I767" s="344">
        <v>60372</v>
      </c>
      <c r="L767" s="344">
        <v>54335</v>
      </c>
      <c r="N767" s="348">
        <v>41905</v>
      </c>
      <c r="O767" s="353"/>
      <c r="P767" s="352">
        <v>41911</v>
      </c>
      <c r="R767" t="s">
        <v>10408</v>
      </c>
      <c r="S767">
        <v>2021</v>
      </c>
      <c r="T767" t="s">
        <v>10880</v>
      </c>
      <c r="X767" s="87">
        <v>41912</v>
      </c>
    </row>
    <row r="768" spans="1:24">
      <c r="A768">
        <v>3</v>
      </c>
      <c r="B768" s="341" t="s">
        <v>7975</v>
      </c>
      <c r="C768" t="s">
        <v>9211</v>
      </c>
      <c r="D768">
        <v>97030000</v>
      </c>
      <c r="E768">
        <v>7</v>
      </c>
      <c r="F768" s="232" t="s">
        <v>3331</v>
      </c>
      <c r="G768" t="s">
        <v>3332</v>
      </c>
      <c r="I768" s="344">
        <v>48297</v>
      </c>
      <c r="L768" s="344">
        <v>48297</v>
      </c>
      <c r="N768" s="348">
        <v>41905</v>
      </c>
      <c r="O768" s="353"/>
      <c r="P768" s="352">
        <v>41921</v>
      </c>
      <c r="R768" t="s">
        <v>10292</v>
      </c>
      <c r="S768">
        <v>3173</v>
      </c>
      <c r="T768" t="s">
        <v>4534</v>
      </c>
      <c r="X768" s="87" t="str">
        <f>T768</f>
        <v>IQUIQUE</v>
      </c>
    </row>
    <row r="769" spans="1:24">
      <c r="A769">
        <v>3</v>
      </c>
      <c r="B769" s="341" t="s">
        <v>7976</v>
      </c>
      <c r="C769" t="s">
        <v>9212</v>
      </c>
      <c r="D769">
        <v>97030000</v>
      </c>
      <c r="E769">
        <v>7</v>
      </c>
      <c r="F769" s="232" t="s">
        <v>3331</v>
      </c>
      <c r="G769" t="s">
        <v>3332</v>
      </c>
      <c r="I769" s="344">
        <v>48297</v>
      </c>
      <c r="L769" s="344">
        <v>48297</v>
      </c>
      <c r="N769" s="348">
        <v>41905</v>
      </c>
      <c r="O769" s="353"/>
      <c r="P769" s="352">
        <v>41921</v>
      </c>
      <c r="R769" t="s">
        <v>10409</v>
      </c>
      <c r="S769">
        <v>2957</v>
      </c>
      <c r="T769" t="s">
        <v>4534</v>
      </c>
      <c r="X769" s="87" t="str">
        <f>T769</f>
        <v>IQUIQUE</v>
      </c>
    </row>
    <row r="770" spans="1:24">
      <c r="A770">
        <v>3</v>
      </c>
      <c r="B770" s="341" t="s">
        <v>7977</v>
      </c>
      <c r="C770" t="s">
        <v>9213</v>
      </c>
      <c r="D770">
        <v>97030000</v>
      </c>
      <c r="E770">
        <v>7</v>
      </c>
      <c r="F770" s="232" t="s">
        <v>3331</v>
      </c>
      <c r="G770" t="s">
        <v>3332</v>
      </c>
      <c r="I770" s="344">
        <v>48297</v>
      </c>
      <c r="L770" s="344">
        <v>48297</v>
      </c>
      <c r="N770" s="348">
        <v>41905</v>
      </c>
      <c r="O770" s="353"/>
      <c r="P770" s="352">
        <v>41922</v>
      </c>
      <c r="R770" t="s">
        <v>10410</v>
      </c>
      <c r="S770">
        <v>3753</v>
      </c>
      <c r="T770" t="s">
        <v>4534</v>
      </c>
      <c r="X770" s="87" t="str">
        <f>T770</f>
        <v>IQUIQUE</v>
      </c>
    </row>
    <row r="771" spans="1:24">
      <c r="A771">
        <v>3</v>
      </c>
      <c r="B771" s="341" t="s">
        <v>7978</v>
      </c>
      <c r="C771" t="s">
        <v>9214</v>
      </c>
      <c r="D771">
        <v>97030000</v>
      </c>
      <c r="E771">
        <v>7</v>
      </c>
      <c r="F771" s="232" t="s">
        <v>3331</v>
      </c>
      <c r="G771" t="s">
        <v>3332</v>
      </c>
      <c r="I771" s="344">
        <v>48297</v>
      </c>
      <c r="L771" s="344">
        <v>48297</v>
      </c>
      <c r="N771" s="348">
        <v>41905</v>
      </c>
      <c r="O771" s="353"/>
      <c r="P771" s="352">
        <v>41920</v>
      </c>
      <c r="R771" t="s">
        <v>10411</v>
      </c>
      <c r="S771">
        <v>2563</v>
      </c>
      <c r="T771" t="s">
        <v>4534</v>
      </c>
      <c r="X771" s="87">
        <v>41921</v>
      </c>
    </row>
    <row r="772" spans="1:24">
      <c r="A772">
        <v>3</v>
      </c>
      <c r="B772" s="341" t="s">
        <v>7979</v>
      </c>
      <c r="C772" t="s">
        <v>9107</v>
      </c>
      <c r="D772">
        <v>97030000</v>
      </c>
      <c r="E772">
        <v>7</v>
      </c>
      <c r="F772" s="232" t="s">
        <v>3331</v>
      </c>
      <c r="G772" t="s">
        <v>3332</v>
      </c>
      <c r="I772" s="344">
        <v>48240</v>
      </c>
      <c r="L772" s="344">
        <v>48240</v>
      </c>
      <c r="N772" s="348">
        <v>41906</v>
      </c>
      <c r="O772" s="353"/>
      <c r="P772" s="353"/>
      <c r="R772" t="s">
        <v>10412</v>
      </c>
      <c r="S772">
        <v>3717</v>
      </c>
      <c r="T772" t="s">
        <v>10861</v>
      </c>
      <c r="X772" s="87" t="str">
        <f>T772</f>
        <v>ALTO HOSPICIO</v>
      </c>
    </row>
    <row r="773" spans="1:24">
      <c r="A773">
        <v>3</v>
      </c>
      <c r="B773" s="341" t="s">
        <v>7980</v>
      </c>
      <c r="C773" t="s">
        <v>9215</v>
      </c>
      <c r="D773">
        <v>14171319</v>
      </c>
      <c r="E773">
        <v>1</v>
      </c>
      <c r="F773" s="232" t="s">
        <v>3331</v>
      </c>
      <c r="G773" t="s">
        <v>3332</v>
      </c>
      <c r="I773" s="344">
        <v>60390</v>
      </c>
      <c r="L773" s="344">
        <v>54351</v>
      </c>
      <c r="N773" s="348">
        <v>41907</v>
      </c>
      <c r="O773" s="353"/>
      <c r="P773" s="352">
        <v>41913</v>
      </c>
      <c r="R773" t="s">
        <v>10413</v>
      </c>
      <c r="S773">
        <v>2436</v>
      </c>
      <c r="T773" t="s">
        <v>3400</v>
      </c>
      <c r="X773" s="87" t="str">
        <f>T773</f>
        <v>MAIPU</v>
      </c>
    </row>
    <row r="774" spans="1:24">
      <c r="A774">
        <v>3</v>
      </c>
      <c r="B774" s="341" t="s">
        <v>7981</v>
      </c>
      <c r="C774" t="s">
        <v>9216</v>
      </c>
      <c r="D774">
        <v>16670760</v>
      </c>
      <c r="E774">
        <v>9</v>
      </c>
      <c r="F774" s="232" t="s">
        <v>3331</v>
      </c>
      <c r="G774" t="s">
        <v>3332</v>
      </c>
      <c r="I774" s="344">
        <v>60390</v>
      </c>
      <c r="L774" s="344">
        <v>54351</v>
      </c>
      <c r="N774" s="348">
        <v>41907</v>
      </c>
      <c r="O774" s="353"/>
      <c r="P774" s="352">
        <v>41907</v>
      </c>
      <c r="R774" t="s">
        <v>10414</v>
      </c>
      <c r="S774">
        <v>164</v>
      </c>
      <c r="T774" t="s">
        <v>4070</v>
      </c>
      <c r="X774" s="87" t="str">
        <f>T774</f>
        <v>PUERTO MONTT</v>
      </c>
    </row>
    <row r="775" spans="1:24">
      <c r="A775">
        <v>3</v>
      </c>
      <c r="B775" s="341" t="s">
        <v>7982</v>
      </c>
      <c r="C775" t="s">
        <v>9217</v>
      </c>
      <c r="D775">
        <v>9264349</v>
      </c>
      <c r="E775">
        <v>2</v>
      </c>
      <c r="F775" s="232" t="s">
        <v>3331</v>
      </c>
      <c r="G775" t="s">
        <v>3332</v>
      </c>
      <c r="I775" s="344">
        <v>77330</v>
      </c>
      <c r="L775" s="344">
        <v>61864</v>
      </c>
      <c r="N775" s="348">
        <v>41911</v>
      </c>
      <c r="O775" s="353"/>
      <c r="P775" s="352">
        <v>41913</v>
      </c>
      <c r="R775" t="s">
        <v>10415</v>
      </c>
      <c r="S775">
        <v>23</v>
      </c>
      <c r="T775" t="s">
        <v>4448</v>
      </c>
      <c r="X775" s="87">
        <v>41915</v>
      </c>
    </row>
    <row r="776" spans="1:24">
      <c r="A776">
        <v>3</v>
      </c>
      <c r="B776" s="341" t="s">
        <v>7983</v>
      </c>
      <c r="C776" t="s">
        <v>9218</v>
      </c>
      <c r="D776">
        <v>17167722</v>
      </c>
      <c r="E776" t="s">
        <v>3319</v>
      </c>
      <c r="F776" s="232" t="s">
        <v>3331</v>
      </c>
      <c r="G776" t="s">
        <v>3332</v>
      </c>
      <c r="I776" s="344">
        <v>60414</v>
      </c>
      <c r="L776" s="344">
        <v>54372</v>
      </c>
      <c r="N776" s="348">
        <v>41911</v>
      </c>
      <c r="O776" s="353"/>
      <c r="P776" s="352">
        <v>41914</v>
      </c>
      <c r="R776" t="s">
        <v>4207</v>
      </c>
      <c r="S776">
        <v>270</v>
      </c>
      <c r="T776" t="s">
        <v>3563</v>
      </c>
      <c r="X776" s="87" t="str">
        <f>T776</f>
        <v>BUIN</v>
      </c>
    </row>
    <row r="777" spans="1:24">
      <c r="A777">
        <v>3</v>
      </c>
      <c r="B777" s="341" t="s">
        <v>7984</v>
      </c>
      <c r="C777" t="s">
        <v>9219</v>
      </c>
      <c r="D777">
        <v>12593563</v>
      </c>
      <c r="E777" t="s">
        <v>3319</v>
      </c>
      <c r="F777" s="232" t="s">
        <v>3331</v>
      </c>
      <c r="G777" t="s">
        <v>3332</v>
      </c>
      <c r="I777" s="344">
        <v>60294</v>
      </c>
      <c r="L777" s="344">
        <v>54265</v>
      </c>
      <c r="N777" s="348">
        <v>41891</v>
      </c>
      <c r="O777" s="353"/>
      <c r="P777" s="352">
        <v>41906</v>
      </c>
      <c r="R777" t="s">
        <v>10416</v>
      </c>
      <c r="S777">
        <v>653</v>
      </c>
      <c r="T777" t="s">
        <v>3400</v>
      </c>
      <c r="X777" s="87" t="str">
        <f>T777</f>
        <v>MAIPU</v>
      </c>
    </row>
    <row r="778" spans="1:24">
      <c r="A778">
        <v>3</v>
      </c>
      <c r="B778" s="341" t="s">
        <v>7985</v>
      </c>
      <c r="C778" t="s">
        <v>9220</v>
      </c>
      <c r="D778">
        <v>13821710</v>
      </c>
      <c r="E778">
        <v>8</v>
      </c>
      <c r="F778" s="232" t="s">
        <v>3331</v>
      </c>
      <c r="G778" t="s">
        <v>3332</v>
      </c>
      <c r="I778" s="344">
        <v>60390</v>
      </c>
      <c r="L778" s="344">
        <v>54351</v>
      </c>
      <c r="N778" s="348">
        <v>41911</v>
      </c>
      <c r="O778" s="353"/>
      <c r="P778" s="352">
        <v>41913</v>
      </c>
      <c r="R778" t="s">
        <v>10417</v>
      </c>
      <c r="S778">
        <v>3019</v>
      </c>
      <c r="T778" t="s">
        <v>10860</v>
      </c>
      <c r="X778" s="87" t="str">
        <f>T778</f>
        <v>OSORNO</v>
      </c>
    </row>
    <row r="779" spans="1:24">
      <c r="A779">
        <v>3</v>
      </c>
      <c r="B779" s="341" t="s">
        <v>7986</v>
      </c>
      <c r="C779" t="s">
        <v>9221</v>
      </c>
      <c r="D779">
        <v>13592837</v>
      </c>
      <c r="E779" s="283">
        <v>2</v>
      </c>
      <c r="F779" s="232" t="s">
        <v>3331</v>
      </c>
      <c r="G779" t="s">
        <v>3332</v>
      </c>
      <c r="I779" s="344">
        <v>60278</v>
      </c>
      <c r="L779" s="344">
        <f>K779*0.9</f>
        <v>0</v>
      </c>
      <c r="N779" s="348">
        <v>41887</v>
      </c>
      <c r="O779" s="353"/>
      <c r="P779" s="352">
        <v>41888</v>
      </c>
      <c r="R779" t="s">
        <v>10418</v>
      </c>
      <c r="S779">
        <v>6</v>
      </c>
      <c r="T779" t="s">
        <v>4070</v>
      </c>
      <c r="X779" s="87">
        <v>41912</v>
      </c>
    </row>
    <row r="780" spans="1:24">
      <c r="A780">
        <v>3</v>
      </c>
      <c r="B780" s="341" t="s">
        <v>7987</v>
      </c>
      <c r="C780" t="s">
        <v>9111</v>
      </c>
      <c r="F780" s="232" t="s">
        <v>3331</v>
      </c>
      <c r="G780" t="s">
        <v>3332</v>
      </c>
      <c r="I780" s="344"/>
      <c r="L780" s="344"/>
      <c r="N780" s="348">
        <v>41912</v>
      </c>
      <c r="O780" s="353"/>
      <c r="P780" s="353"/>
      <c r="R780" t="s">
        <v>10419</v>
      </c>
      <c r="S780">
        <v>3070</v>
      </c>
      <c r="T780" t="s">
        <v>10861</v>
      </c>
      <c r="X780" s="87" t="str">
        <f>T780</f>
        <v>ALTO HOSPICIO</v>
      </c>
    </row>
    <row r="781" spans="1:24">
      <c r="A781">
        <v>3</v>
      </c>
      <c r="B781" s="341" t="s">
        <v>7988</v>
      </c>
      <c r="C781" t="s">
        <v>9222</v>
      </c>
      <c r="D781">
        <v>97030000</v>
      </c>
      <c r="E781">
        <v>7</v>
      </c>
      <c r="F781" s="232" t="s">
        <v>3331</v>
      </c>
      <c r="G781" t="s">
        <v>3332</v>
      </c>
      <c r="I781" s="344">
        <v>48331</v>
      </c>
      <c r="L781" s="344">
        <v>48331</v>
      </c>
      <c r="N781" s="348">
        <v>41912</v>
      </c>
      <c r="O781" s="353"/>
      <c r="P781" s="352">
        <v>41920</v>
      </c>
      <c r="R781" t="s">
        <v>10420</v>
      </c>
      <c r="S781">
        <v>3258</v>
      </c>
      <c r="T781" t="s">
        <v>10861</v>
      </c>
      <c r="X781" s="87">
        <v>41922</v>
      </c>
    </row>
    <row r="782" spans="1:24">
      <c r="A782">
        <v>3</v>
      </c>
      <c r="B782" s="341" t="s">
        <v>7989</v>
      </c>
      <c r="C782" t="s">
        <v>9223</v>
      </c>
      <c r="D782">
        <v>9062894</v>
      </c>
      <c r="E782">
        <v>1</v>
      </c>
      <c r="F782" s="232" t="s">
        <v>3331</v>
      </c>
      <c r="G782" t="s">
        <v>3332</v>
      </c>
      <c r="I782" s="344">
        <v>75504</v>
      </c>
      <c r="L782" s="344">
        <v>67954</v>
      </c>
      <c r="N782" s="348">
        <v>41912</v>
      </c>
      <c r="O782" s="353"/>
      <c r="P782" s="352">
        <v>41913</v>
      </c>
      <c r="R782" t="s">
        <v>10421</v>
      </c>
      <c r="S782">
        <v>820</v>
      </c>
      <c r="T782" t="s">
        <v>10853</v>
      </c>
      <c r="X782" s="87" t="str">
        <f t="shared" ref="X782:X788" si="20">T782</f>
        <v>FRUTILLAR</v>
      </c>
    </row>
    <row r="783" spans="1:24">
      <c r="A783">
        <v>3</v>
      </c>
      <c r="B783" s="341" t="s">
        <v>7990</v>
      </c>
      <c r="C783" t="s">
        <v>9224</v>
      </c>
      <c r="D783">
        <v>15606272</v>
      </c>
      <c r="E783">
        <v>3</v>
      </c>
      <c r="F783" s="232" t="s">
        <v>3331</v>
      </c>
      <c r="G783" t="s">
        <v>3332</v>
      </c>
      <c r="I783" s="344">
        <v>60420</v>
      </c>
      <c r="L783" s="344">
        <v>54378</v>
      </c>
      <c r="N783" s="348">
        <v>41912</v>
      </c>
      <c r="O783" s="353"/>
      <c r="P783" s="352">
        <v>41913</v>
      </c>
      <c r="R783" t="s">
        <v>10422</v>
      </c>
      <c r="S783">
        <v>1807</v>
      </c>
      <c r="T783" t="s">
        <v>3528</v>
      </c>
      <c r="X783" s="87" t="str">
        <f t="shared" si="20"/>
        <v>INDEPENDENCIA</v>
      </c>
    </row>
    <row r="784" spans="1:24">
      <c r="A784">
        <v>3</v>
      </c>
      <c r="B784" s="341" t="s">
        <v>7991</v>
      </c>
      <c r="C784" t="s">
        <v>9225</v>
      </c>
      <c r="D784">
        <v>16788910</v>
      </c>
      <c r="E784">
        <v>7</v>
      </c>
      <c r="F784" s="232" t="s">
        <v>3331</v>
      </c>
      <c r="G784" t="s">
        <v>3332</v>
      </c>
      <c r="I784" s="344">
        <v>60420</v>
      </c>
      <c r="L784" s="344">
        <v>54378</v>
      </c>
      <c r="N784" s="348">
        <v>41912</v>
      </c>
      <c r="O784" s="353"/>
      <c r="P784" s="352">
        <v>41917</v>
      </c>
      <c r="R784" t="s">
        <v>10423</v>
      </c>
      <c r="S784">
        <v>61</v>
      </c>
      <c r="T784" t="s">
        <v>3396</v>
      </c>
      <c r="X784" s="87" t="str">
        <f t="shared" si="20"/>
        <v>ESTACION CENTRAL</v>
      </c>
    </row>
    <row r="785" spans="1:24">
      <c r="A785">
        <v>3</v>
      </c>
      <c r="B785" s="341" t="s">
        <v>7992</v>
      </c>
      <c r="C785" t="s">
        <v>9226</v>
      </c>
      <c r="D785">
        <v>8161000</v>
      </c>
      <c r="E785">
        <v>2</v>
      </c>
      <c r="F785" s="232" t="s">
        <v>3331</v>
      </c>
      <c r="G785" t="s">
        <v>3332</v>
      </c>
      <c r="I785" s="344">
        <v>60420</v>
      </c>
      <c r="L785" s="344">
        <v>54378</v>
      </c>
      <c r="N785" s="348">
        <v>41912</v>
      </c>
      <c r="O785" s="353"/>
      <c r="P785" s="352">
        <v>41915</v>
      </c>
      <c r="R785" t="s">
        <v>10094</v>
      </c>
      <c r="S785">
        <v>758</v>
      </c>
      <c r="T785" t="s">
        <v>3365</v>
      </c>
      <c r="X785" s="87" t="str">
        <f t="shared" si="20"/>
        <v>LA FLORIDA</v>
      </c>
    </row>
    <row r="786" spans="1:24">
      <c r="A786">
        <v>3</v>
      </c>
      <c r="B786" s="341" t="s">
        <v>7993</v>
      </c>
      <c r="C786" t="s">
        <v>9227</v>
      </c>
      <c r="D786">
        <v>21436111</v>
      </c>
      <c r="E786">
        <v>6</v>
      </c>
      <c r="F786" s="232" t="s">
        <v>3331</v>
      </c>
      <c r="G786" t="s">
        <v>3332</v>
      </c>
      <c r="I786" s="344">
        <v>60420</v>
      </c>
      <c r="L786" s="344">
        <v>54378</v>
      </c>
      <c r="N786" s="348">
        <v>41912</v>
      </c>
      <c r="O786" s="353"/>
      <c r="P786" s="352">
        <v>41919</v>
      </c>
      <c r="R786" t="s">
        <v>10424</v>
      </c>
      <c r="S786">
        <v>70</v>
      </c>
      <c r="T786" t="s">
        <v>3484</v>
      </c>
      <c r="X786" s="87" t="str">
        <f t="shared" si="20"/>
        <v>PROVIDENCIA</v>
      </c>
    </row>
    <row r="787" spans="1:24">
      <c r="A787">
        <v>3</v>
      </c>
      <c r="B787" s="341" t="s">
        <v>7994</v>
      </c>
      <c r="C787" t="s">
        <v>9228</v>
      </c>
      <c r="F787" s="232" t="s">
        <v>3331</v>
      </c>
      <c r="G787" t="s">
        <v>3332</v>
      </c>
      <c r="I787" s="344">
        <v>6420</v>
      </c>
      <c r="L787" s="344">
        <v>54378</v>
      </c>
      <c r="N787" s="348">
        <v>41912</v>
      </c>
      <c r="O787" s="353"/>
      <c r="P787" s="352">
        <v>41915</v>
      </c>
      <c r="R787" t="s">
        <v>10425</v>
      </c>
      <c r="S787">
        <v>2217</v>
      </c>
      <c r="T787" t="s">
        <v>3390</v>
      </c>
      <c r="X787" s="87" t="str">
        <f t="shared" si="20"/>
        <v>PEÑALOLEN</v>
      </c>
    </row>
    <row r="788" spans="1:24">
      <c r="A788">
        <v>3</v>
      </c>
      <c r="B788" s="341" t="s">
        <v>7995</v>
      </c>
      <c r="C788" t="s">
        <v>9229</v>
      </c>
      <c r="D788">
        <v>97030000</v>
      </c>
      <c r="E788">
        <v>7</v>
      </c>
      <c r="F788" s="232" t="s">
        <v>3331</v>
      </c>
      <c r="G788" t="s">
        <v>3332</v>
      </c>
      <c r="I788" s="344">
        <v>48331</v>
      </c>
      <c r="L788" s="344">
        <v>48331</v>
      </c>
      <c r="N788" s="348">
        <v>41912</v>
      </c>
      <c r="O788" s="353"/>
      <c r="P788" s="352">
        <v>41921</v>
      </c>
      <c r="R788" t="s">
        <v>10426</v>
      </c>
      <c r="S788">
        <v>2868</v>
      </c>
      <c r="T788" t="s">
        <v>4534</v>
      </c>
      <c r="X788" s="87" t="str">
        <f t="shared" si="20"/>
        <v>IQUIQUE</v>
      </c>
    </row>
    <row r="789" spans="1:24">
      <c r="A789">
        <v>3</v>
      </c>
      <c r="B789" s="341" t="s">
        <v>7996</v>
      </c>
      <c r="C789" t="s">
        <v>9230</v>
      </c>
      <c r="D789">
        <v>97030000</v>
      </c>
      <c r="E789">
        <v>7</v>
      </c>
      <c r="F789" s="232" t="s">
        <v>3331</v>
      </c>
      <c r="G789" t="s">
        <v>3332</v>
      </c>
      <c r="I789" s="344">
        <v>48331</v>
      </c>
      <c r="L789" s="344">
        <v>48331</v>
      </c>
      <c r="N789" s="348">
        <v>41912</v>
      </c>
      <c r="O789" s="353"/>
      <c r="P789" s="352">
        <v>41920</v>
      </c>
      <c r="R789" t="s">
        <v>10427</v>
      </c>
      <c r="S789">
        <v>3247</v>
      </c>
      <c r="T789" t="s">
        <v>4534</v>
      </c>
      <c r="X789" s="87">
        <v>41922</v>
      </c>
    </row>
    <row r="790" spans="1:24">
      <c r="A790">
        <v>3</v>
      </c>
      <c r="B790" s="341" t="s">
        <v>7997</v>
      </c>
      <c r="C790" t="s">
        <v>9231</v>
      </c>
      <c r="D790">
        <v>16709478</v>
      </c>
      <c r="E790">
        <v>3</v>
      </c>
      <c r="F790" s="232" t="s">
        <v>3331</v>
      </c>
      <c r="G790" t="s">
        <v>3332</v>
      </c>
      <c r="I790" s="344">
        <v>60432</v>
      </c>
      <c r="L790" s="344">
        <v>54389</v>
      </c>
      <c r="N790" s="348">
        <v>41914</v>
      </c>
      <c r="O790" s="353"/>
      <c r="P790" s="352">
        <v>41920</v>
      </c>
      <c r="R790" t="s">
        <v>10428</v>
      </c>
      <c r="S790">
        <v>7756</v>
      </c>
      <c r="T790" t="s">
        <v>3363</v>
      </c>
      <c r="X790" s="87">
        <v>41921</v>
      </c>
    </row>
    <row r="791" spans="1:24">
      <c r="A791">
        <v>3</v>
      </c>
      <c r="B791" s="341" t="s">
        <v>7998</v>
      </c>
      <c r="C791" t="s">
        <v>9232</v>
      </c>
      <c r="D791">
        <v>16534872</v>
      </c>
      <c r="E791">
        <v>9</v>
      </c>
      <c r="F791" s="232" t="s">
        <v>3331</v>
      </c>
      <c r="G791" t="s">
        <v>3332</v>
      </c>
      <c r="I791" s="344">
        <v>60432</v>
      </c>
      <c r="L791" s="344">
        <v>102100</v>
      </c>
      <c r="N791" s="348">
        <v>41915</v>
      </c>
      <c r="O791" s="353"/>
      <c r="P791" s="352">
        <v>41918</v>
      </c>
      <c r="R791" t="s">
        <v>10429</v>
      </c>
      <c r="S791">
        <v>1950</v>
      </c>
      <c r="T791" t="s">
        <v>5640</v>
      </c>
      <c r="X791" s="87" t="str">
        <f t="shared" ref="X791:X800" si="21">T791</f>
        <v>VILLARRICA</v>
      </c>
    </row>
    <row r="792" spans="1:24">
      <c r="A792">
        <v>3</v>
      </c>
      <c r="B792" s="341" t="s">
        <v>7999</v>
      </c>
      <c r="C792" t="s">
        <v>9233</v>
      </c>
      <c r="D792">
        <v>10165321</v>
      </c>
      <c r="E792">
        <v>8</v>
      </c>
      <c r="F792" s="232" t="s">
        <v>3331</v>
      </c>
      <c r="G792" t="s">
        <v>3332</v>
      </c>
      <c r="I792" s="344">
        <v>77361</v>
      </c>
      <c r="L792" s="344">
        <v>69625</v>
      </c>
      <c r="N792" s="348">
        <v>40454</v>
      </c>
      <c r="O792" s="353"/>
      <c r="P792" s="352">
        <v>41925</v>
      </c>
      <c r="R792" t="s">
        <v>10430</v>
      </c>
      <c r="S792">
        <v>836</v>
      </c>
      <c r="T792" t="s">
        <v>10884</v>
      </c>
      <c r="X792" s="87" t="str">
        <f t="shared" si="21"/>
        <v>PUCON</v>
      </c>
    </row>
    <row r="793" spans="1:24">
      <c r="A793">
        <v>3</v>
      </c>
      <c r="B793" s="341" t="s">
        <v>8000</v>
      </c>
      <c r="C793" t="s">
        <v>9234</v>
      </c>
      <c r="D793">
        <v>9093793</v>
      </c>
      <c r="E793">
        <v>6</v>
      </c>
      <c r="F793" s="232" t="s">
        <v>3331</v>
      </c>
      <c r="G793" t="s">
        <v>3332</v>
      </c>
      <c r="I793" s="344">
        <v>60438</v>
      </c>
      <c r="L793" s="344">
        <v>54394</v>
      </c>
      <c r="N793" s="348">
        <v>41915</v>
      </c>
      <c r="O793" s="353"/>
      <c r="P793" s="352">
        <v>41922</v>
      </c>
      <c r="R793" t="s">
        <v>10431</v>
      </c>
      <c r="S793">
        <v>1118</v>
      </c>
      <c r="T793" t="s">
        <v>3334</v>
      </c>
      <c r="X793" s="87" t="str">
        <f t="shared" si="21"/>
        <v>SANTIAGO</v>
      </c>
    </row>
    <row r="794" spans="1:24">
      <c r="A794">
        <v>3</v>
      </c>
      <c r="B794" s="341" t="s">
        <v>8001</v>
      </c>
      <c r="C794" t="s">
        <v>9235</v>
      </c>
      <c r="D794">
        <v>15464824</v>
      </c>
      <c r="E794">
        <v>0</v>
      </c>
      <c r="F794" s="232" t="s">
        <v>3331</v>
      </c>
      <c r="G794" t="s">
        <v>3332</v>
      </c>
      <c r="I794" s="344">
        <v>60438</v>
      </c>
      <c r="L794" s="344">
        <v>54394</v>
      </c>
      <c r="N794" s="348">
        <v>41915</v>
      </c>
      <c r="O794" s="353"/>
      <c r="P794" s="352">
        <v>41926</v>
      </c>
      <c r="R794" t="s">
        <v>10432</v>
      </c>
      <c r="S794">
        <v>609</v>
      </c>
      <c r="T794" t="s">
        <v>3384</v>
      </c>
      <c r="X794" s="87" t="str">
        <f t="shared" si="21"/>
        <v>LAMPA</v>
      </c>
    </row>
    <row r="795" spans="1:24">
      <c r="A795">
        <v>3</v>
      </c>
      <c r="B795" s="341" t="s">
        <v>8002</v>
      </c>
      <c r="C795" t="s">
        <v>9236</v>
      </c>
      <c r="D795">
        <v>13197326</v>
      </c>
      <c r="E795">
        <v>8</v>
      </c>
      <c r="F795" s="232" t="s">
        <v>3331</v>
      </c>
      <c r="G795" t="s">
        <v>3332</v>
      </c>
      <c r="I795" s="344">
        <v>60438</v>
      </c>
      <c r="L795" s="344">
        <v>54394</v>
      </c>
      <c r="N795" s="348">
        <v>41915</v>
      </c>
      <c r="O795" s="353"/>
      <c r="P795" s="352">
        <v>41932</v>
      </c>
      <c r="R795" t="s">
        <v>10433</v>
      </c>
      <c r="S795">
        <v>5288</v>
      </c>
      <c r="T795" t="s">
        <v>4027</v>
      </c>
      <c r="X795" s="87" t="str">
        <f t="shared" si="21"/>
        <v>LO PRADO</v>
      </c>
    </row>
    <row r="796" spans="1:24">
      <c r="A796">
        <v>3</v>
      </c>
      <c r="B796" s="341" t="s">
        <v>8003</v>
      </c>
      <c r="C796" t="s">
        <v>9237</v>
      </c>
      <c r="D796">
        <v>10452939</v>
      </c>
      <c r="E796">
        <v>9</v>
      </c>
      <c r="F796" s="232" t="s">
        <v>3331</v>
      </c>
      <c r="G796" t="s">
        <v>3332</v>
      </c>
      <c r="I796" s="344">
        <v>60456</v>
      </c>
      <c r="L796" s="344">
        <v>54410</v>
      </c>
      <c r="N796" s="348">
        <v>41918</v>
      </c>
      <c r="O796" s="353"/>
      <c r="P796" s="352">
        <v>41920</v>
      </c>
      <c r="R796" t="s">
        <v>10434</v>
      </c>
      <c r="S796">
        <v>390</v>
      </c>
      <c r="T796" t="s">
        <v>10885</v>
      </c>
      <c r="X796" s="87" t="str">
        <f t="shared" si="21"/>
        <v>OLIVAR</v>
      </c>
    </row>
    <row r="797" spans="1:24">
      <c r="A797">
        <v>3</v>
      </c>
      <c r="B797" s="341" t="s">
        <v>8004</v>
      </c>
      <c r="C797" t="s">
        <v>9238</v>
      </c>
      <c r="D797">
        <v>11147456</v>
      </c>
      <c r="E797" s="283">
        <v>7</v>
      </c>
      <c r="F797" s="232" t="s">
        <v>3331</v>
      </c>
      <c r="G797" t="s">
        <v>3332</v>
      </c>
      <c r="I797" s="344">
        <v>60456</v>
      </c>
      <c r="L797" s="344">
        <v>54410</v>
      </c>
      <c r="N797" s="348">
        <v>41918</v>
      </c>
      <c r="O797" s="353"/>
      <c r="P797" s="352">
        <v>41922</v>
      </c>
      <c r="R797" t="s">
        <v>10435</v>
      </c>
      <c r="S797">
        <v>3350</v>
      </c>
      <c r="T797" t="s">
        <v>3541</v>
      </c>
      <c r="X797" s="87" t="str">
        <f t="shared" si="21"/>
        <v>TALCA</v>
      </c>
    </row>
    <row r="798" spans="1:24">
      <c r="A798">
        <v>3</v>
      </c>
      <c r="B798" s="341" t="s">
        <v>8005</v>
      </c>
      <c r="C798" t="s">
        <v>9239</v>
      </c>
      <c r="D798">
        <v>13324062</v>
      </c>
      <c r="E798">
        <v>4</v>
      </c>
      <c r="F798" s="232" t="s">
        <v>3331</v>
      </c>
      <c r="G798" t="s">
        <v>3332</v>
      </c>
      <c r="I798" s="344">
        <v>60396</v>
      </c>
      <c r="L798" s="344">
        <v>60396</v>
      </c>
      <c r="N798" s="348">
        <v>41919</v>
      </c>
      <c r="O798" s="353"/>
      <c r="P798" s="352">
        <v>41920</v>
      </c>
      <c r="R798" t="s">
        <v>10436</v>
      </c>
      <c r="T798" t="s">
        <v>4070</v>
      </c>
      <c r="X798" s="87" t="str">
        <f t="shared" si="21"/>
        <v>PUERTO MONTT</v>
      </c>
    </row>
    <row r="799" spans="1:24">
      <c r="A799">
        <v>3</v>
      </c>
      <c r="B799" s="341" t="s">
        <v>8006</v>
      </c>
      <c r="C799" t="s">
        <v>9240</v>
      </c>
      <c r="D799">
        <v>16673707</v>
      </c>
      <c r="E799">
        <v>9</v>
      </c>
      <c r="F799" s="232" t="s">
        <v>3331</v>
      </c>
      <c r="G799" t="s">
        <v>3332</v>
      </c>
      <c r="I799" s="344">
        <v>60462</v>
      </c>
      <c r="L799" s="344">
        <v>57416</v>
      </c>
      <c r="N799" s="348">
        <v>41919</v>
      </c>
      <c r="O799" s="353"/>
      <c r="P799" s="352">
        <v>41922</v>
      </c>
      <c r="R799" t="s">
        <v>10437</v>
      </c>
      <c r="S799">
        <v>1041</v>
      </c>
      <c r="T799" t="s">
        <v>4448</v>
      </c>
      <c r="X799" s="87" t="str">
        <f t="shared" si="21"/>
        <v>LOS ANGELES</v>
      </c>
    </row>
    <row r="800" spans="1:24">
      <c r="A800">
        <v>3</v>
      </c>
      <c r="B800" s="341" t="s">
        <v>8007</v>
      </c>
      <c r="C800" t="s">
        <v>9241</v>
      </c>
      <c r="D800">
        <v>8932106</v>
      </c>
      <c r="E800">
        <v>9</v>
      </c>
      <c r="F800" s="232" t="s">
        <v>3331</v>
      </c>
      <c r="G800" t="s">
        <v>3332</v>
      </c>
      <c r="I800" s="344">
        <v>60462</v>
      </c>
      <c r="L800" s="344">
        <v>54416</v>
      </c>
      <c r="N800" s="348">
        <v>41919</v>
      </c>
      <c r="O800" s="353"/>
      <c r="P800" s="352">
        <v>41924</v>
      </c>
      <c r="R800" t="s">
        <v>10438</v>
      </c>
      <c r="S800">
        <v>1405</v>
      </c>
      <c r="T800" t="s">
        <v>3865</v>
      </c>
      <c r="X800" s="87" t="str">
        <f t="shared" si="21"/>
        <v>RANCAGUA</v>
      </c>
    </row>
    <row r="801" spans="1:24">
      <c r="A801">
        <v>3</v>
      </c>
      <c r="B801" s="341" t="s">
        <v>8008</v>
      </c>
      <c r="C801" t="s">
        <v>9242</v>
      </c>
      <c r="D801">
        <v>12558923</v>
      </c>
      <c r="E801">
        <v>5</v>
      </c>
      <c r="F801" s="232" t="s">
        <v>3331</v>
      </c>
      <c r="G801" t="s">
        <v>3332</v>
      </c>
      <c r="I801" s="344">
        <v>60456</v>
      </c>
      <c r="L801" s="344">
        <v>57410</v>
      </c>
      <c r="N801" s="348">
        <v>41920</v>
      </c>
      <c r="O801" s="353"/>
      <c r="P801" s="352">
        <v>41922</v>
      </c>
      <c r="R801" t="s">
        <v>10439</v>
      </c>
      <c r="S801">
        <v>1445</v>
      </c>
      <c r="T801" t="s">
        <v>4448</v>
      </c>
      <c r="X801" s="87">
        <v>41925</v>
      </c>
    </row>
    <row r="802" spans="1:24">
      <c r="A802">
        <v>3</v>
      </c>
      <c r="B802" s="341" t="s">
        <v>8009</v>
      </c>
      <c r="C802" t="s">
        <v>9243</v>
      </c>
      <c r="D802">
        <v>9955904</v>
      </c>
      <c r="E802">
        <v>7</v>
      </c>
      <c r="F802" s="232" t="s">
        <v>3331</v>
      </c>
      <c r="G802" t="s">
        <v>3332</v>
      </c>
      <c r="I802" s="344">
        <v>60468</v>
      </c>
      <c r="L802" s="344">
        <v>54421</v>
      </c>
      <c r="N802" s="348">
        <v>41920</v>
      </c>
      <c r="O802" s="353"/>
      <c r="P802" s="352">
        <v>41925</v>
      </c>
      <c r="R802" t="s">
        <v>10440</v>
      </c>
      <c r="T802" t="s">
        <v>5640</v>
      </c>
      <c r="X802" s="87" t="str">
        <f>T802</f>
        <v>VILLARRICA</v>
      </c>
    </row>
    <row r="803" spans="1:24">
      <c r="A803">
        <v>3</v>
      </c>
      <c r="B803" s="341" t="s">
        <v>8010</v>
      </c>
      <c r="C803" t="s">
        <v>9244</v>
      </c>
      <c r="D803">
        <v>13244578</v>
      </c>
      <c r="E803">
        <v>8</v>
      </c>
      <c r="F803" s="232" t="s">
        <v>3331</v>
      </c>
      <c r="G803" t="s">
        <v>3332</v>
      </c>
      <c r="I803" s="344">
        <v>60468</v>
      </c>
      <c r="L803" s="344">
        <v>54421</v>
      </c>
      <c r="N803" s="348">
        <v>41920</v>
      </c>
      <c r="O803" s="353"/>
      <c r="P803" s="352">
        <v>41921</v>
      </c>
      <c r="R803" t="s">
        <v>10441</v>
      </c>
      <c r="S803">
        <v>60</v>
      </c>
      <c r="T803" t="s">
        <v>3384</v>
      </c>
      <c r="X803" s="87" t="str">
        <f>T803</f>
        <v>LAMPA</v>
      </c>
    </row>
    <row r="804" spans="1:24">
      <c r="A804">
        <v>3</v>
      </c>
      <c r="B804" s="341" t="s">
        <v>8011</v>
      </c>
      <c r="C804" t="s">
        <v>9245</v>
      </c>
      <c r="D804">
        <v>16423206</v>
      </c>
      <c r="E804">
        <v>9</v>
      </c>
      <c r="F804" s="232" t="s">
        <v>3331</v>
      </c>
      <c r="G804" t="s">
        <v>3332</v>
      </c>
      <c r="I804" s="344">
        <v>60468</v>
      </c>
      <c r="L804" s="344">
        <v>54421</v>
      </c>
      <c r="N804" s="348">
        <v>41920</v>
      </c>
      <c r="O804" s="353"/>
      <c r="P804" s="352">
        <v>41927</v>
      </c>
      <c r="R804" t="s">
        <v>10442</v>
      </c>
      <c r="S804">
        <v>10464</v>
      </c>
      <c r="T804" t="s">
        <v>3365</v>
      </c>
      <c r="X804" s="87" t="str">
        <f>T804</f>
        <v>LA FLORIDA</v>
      </c>
    </row>
    <row r="805" spans="1:24">
      <c r="A805">
        <v>3</v>
      </c>
      <c r="B805" s="341" t="s">
        <v>8012</v>
      </c>
      <c r="C805" t="s">
        <v>9246</v>
      </c>
      <c r="D805">
        <v>16357381</v>
      </c>
      <c r="E805">
        <v>4</v>
      </c>
      <c r="F805" s="232" t="s">
        <v>3331</v>
      </c>
      <c r="G805" t="s">
        <v>3332</v>
      </c>
      <c r="I805" s="344">
        <v>60468</v>
      </c>
      <c r="L805" s="344">
        <v>54421</v>
      </c>
      <c r="N805" s="348">
        <v>41920</v>
      </c>
      <c r="O805" s="353"/>
      <c r="P805" s="352">
        <v>41925</v>
      </c>
      <c r="R805" t="s">
        <v>10443</v>
      </c>
      <c r="S805">
        <v>3301</v>
      </c>
      <c r="T805" t="s">
        <v>3400</v>
      </c>
      <c r="X805" s="87" t="str">
        <f>T805</f>
        <v>MAIPU</v>
      </c>
    </row>
    <row r="806" spans="1:24">
      <c r="A806">
        <v>3</v>
      </c>
      <c r="B806" s="341" t="s">
        <v>8013</v>
      </c>
      <c r="C806" t="s">
        <v>9247</v>
      </c>
      <c r="D806">
        <v>14044651</v>
      </c>
      <c r="E806" s="283">
        <v>3</v>
      </c>
      <c r="F806" s="232" t="s">
        <v>3331</v>
      </c>
      <c r="G806" t="s">
        <v>3332</v>
      </c>
      <c r="I806" s="344">
        <v>60468</v>
      </c>
      <c r="L806" s="344">
        <v>54421</v>
      </c>
      <c r="N806" s="348">
        <v>41920</v>
      </c>
      <c r="O806" s="353"/>
      <c r="P806" s="352">
        <v>41922</v>
      </c>
      <c r="R806" t="s">
        <v>10444</v>
      </c>
      <c r="S806">
        <v>238</v>
      </c>
      <c r="T806" t="s">
        <v>3348</v>
      </c>
      <c r="X806" s="87" t="str">
        <f>T806</f>
        <v>LA CISTERNA</v>
      </c>
    </row>
    <row r="807" spans="1:24">
      <c r="A807">
        <v>3</v>
      </c>
      <c r="B807" s="341" t="s">
        <v>8014</v>
      </c>
      <c r="C807" t="s">
        <v>9248</v>
      </c>
      <c r="D807">
        <v>97030000</v>
      </c>
      <c r="E807" s="283">
        <v>7</v>
      </c>
      <c r="F807" s="232" t="s">
        <v>3331</v>
      </c>
      <c r="G807" t="s">
        <v>3332</v>
      </c>
      <c r="I807" s="344">
        <v>48370</v>
      </c>
      <c r="L807" s="344">
        <v>48370</v>
      </c>
      <c r="N807" s="348">
        <v>41921</v>
      </c>
      <c r="O807" s="353"/>
      <c r="P807" s="352">
        <v>41934</v>
      </c>
      <c r="R807" t="s">
        <v>10445</v>
      </c>
      <c r="S807">
        <v>4012</v>
      </c>
      <c r="T807" t="s">
        <v>10861</v>
      </c>
      <c r="X807" s="87">
        <v>41935</v>
      </c>
    </row>
    <row r="808" spans="1:24">
      <c r="A808">
        <v>3</v>
      </c>
      <c r="B808" s="341" t="s">
        <v>8015</v>
      </c>
      <c r="C808" t="s">
        <v>9249</v>
      </c>
      <c r="D808">
        <v>97030000</v>
      </c>
      <c r="E808">
        <v>7</v>
      </c>
      <c r="F808" s="232" t="s">
        <v>3331</v>
      </c>
      <c r="G808" t="s">
        <v>3332</v>
      </c>
      <c r="I808" s="344">
        <v>48365</v>
      </c>
      <c r="L808" s="344">
        <v>48365</v>
      </c>
      <c r="N808" s="348">
        <v>41921</v>
      </c>
      <c r="O808" s="353"/>
      <c r="P808" s="352">
        <v>41934</v>
      </c>
      <c r="R808" t="s">
        <v>10446</v>
      </c>
      <c r="S808">
        <v>39</v>
      </c>
      <c r="T808" t="s">
        <v>10861</v>
      </c>
      <c r="X808" s="87">
        <v>41935</v>
      </c>
    </row>
    <row r="809" spans="1:24">
      <c r="A809">
        <v>3</v>
      </c>
      <c r="B809" s="341" t="s">
        <v>8016</v>
      </c>
      <c r="C809" t="s">
        <v>9250</v>
      </c>
      <c r="D809">
        <v>97030000</v>
      </c>
      <c r="E809">
        <v>7</v>
      </c>
      <c r="F809" s="232" t="s">
        <v>3331</v>
      </c>
      <c r="G809" t="s">
        <v>3332</v>
      </c>
      <c r="I809" s="344">
        <v>48365</v>
      </c>
      <c r="L809" s="344">
        <v>48365</v>
      </c>
      <c r="N809" s="348">
        <v>41921</v>
      </c>
      <c r="O809" s="353"/>
      <c r="P809" s="352">
        <v>41934</v>
      </c>
      <c r="R809" t="s">
        <v>10447</v>
      </c>
      <c r="S809">
        <v>961</v>
      </c>
      <c r="T809" t="s">
        <v>4534</v>
      </c>
      <c r="X809" s="87" t="str">
        <f>T809</f>
        <v>IQUIQUE</v>
      </c>
    </row>
    <row r="810" spans="1:24">
      <c r="A810">
        <v>3</v>
      </c>
      <c r="B810" s="341" t="s">
        <v>8017</v>
      </c>
      <c r="C810" t="s">
        <v>9251</v>
      </c>
      <c r="D810">
        <v>97030000</v>
      </c>
      <c r="E810">
        <v>7</v>
      </c>
      <c r="F810" s="232" t="s">
        <v>3331</v>
      </c>
      <c r="G810" t="s">
        <v>3332</v>
      </c>
      <c r="I810" s="344">
        <v>48365</v>
      </c>
      <c r="L810" s="344">
        <v>48365</v>
      </c>
      <c r="N810" s="348">
        <v>41921</v>
      </c>
      <c r="O810" s="353"/>
      <c r="P810" s="352">
        <v>41933</v>
      </c>
      <c r="R810" t="s">
        <v>10448</v>
      </c>
      <c r="S810">
        <v>4544</v>
      </c>
      <c r="T810" t="s">
        <v>4534</v>
      </c>
      <c r="X810" s="87">
        <v>41935</v>
      </c>
    </row>
    <row r="811" spans="1:24">
      <c r="A811">
        <v>3</v>
      </c>
      <c r="B811" s="341" t="s">
        <v>8018</v>
      </c>
      <c r="C811" t="s">
        <v>9252</v>
      </c>
      <c r="D811">
        <v>97030000</v>
      </c>
      <c r="E811">
        <v>7</v>
      </c>
      <c r="F811" s="232" t="s">
        <v>3331</v>
      </c>
      <c r="G811" t="s">
        <v>3332</v>
      </c>
      <c r="I811" s="344">
        <v>48370</v>
      </c>
      <c r="L811" s="344">
        <v>48370</v>
      </c>
      <c r="N811" s="348">
        <v>41921</v>
      </c>
      <c r="O811" s="353"/>
      <c r="P811" s="352">
        <v>41941</v>
      </c>
      <c r="R811" t="s">
        <v>10449</v>
      </c>
      <c r="S811">
        <v>2982</v>
      </c>
      <c r="T811" t="s">
        <v>4534</v>
      </c>
      <c r="X811" s="87">
        <v>41942</v>
      </c>
    </row>
    <row r="812" spans="1:24">
      <c r="A812">
        <v>3</v>
      </c>
      <c r="B812" s="341" t="s">
        <v>8019</v>
      </c>
      <c r="C812" t="s">
        <v>9253</v>
      </c>
      <c r="D812">
        <v>16009940</v>
      </c>
      <c r="E812">
        <v>2</v>
      </c>
      <c r="F812" s="232" t="s">
        <v>3331</v>
      </c>
      <c r="G812" t="s">
        <v>3332</v>
      </c>
      <c r="I812" s="344">
        <v>60490</v>
      </c>
      <c r="L812" s="344">
        <v>54441</v>
      </c>
      <c r="N812" s="348">
        <v>41922</v>
      </c>
      <c r="O812" s="353"/>
      <c r="P812" s="352">
        <v>41929</v>
      </c>
      <c r="R812" t="s">
        <v>10450</v>
      </c>
      <c r="S812">
        <v>1665</v>
      </c>
      <c r="T812" t="s">
        <v>5640</v>
      </c>
      <c r="X812" s="87" t="str">
        <f t="shared" ref="X812:X821" si="22">T812</f>
        <v>VILLARRICA</v>
      </c>
    </row>
    <row r="813" spans="1:24">
      <c r="A813">
        <v>3</v>
      </c>
      <c r="B813" s="341" t="s">
        <v>8020</v>
      </c>
      <c r="C813" t="s">
        <v>9254</v>
      </c>
      <c r="D813">
        <v>76118291</v>
      </c>
      <c r="E813">
        <v>9</v>
      </c>
      <c r="F813" s="232" t="s">
        <v>3331</v>
      </c>
      <c r="G813" t="s">
        <v>3332</v>
      </c>
      <c r="I813" s="344">
        <v>87083</v>
      </c>
      <c r="L813" s="344">
        <v>69666</v>
      </c>
      <c r="N813" s="348">
        <v>41922</v>
      </c>
      <c r="O813" s="353"/>
      <c r="P813" s="352">
        <v>41931</v>
      </c>
      <c r="R813" t="s">
        <v>10042</v>
      </c>
      <c r="S813">
        <v>973</v>
      </c>
      <c r="T813" t="s">
        <v>10886</v>
      </c>
      <c r="X813" s="87" t="str">
        <f t="shared" si="22"/>
        <v>SANTA BARBARA</v>
      </c>
    </row>
    <row r="814" spans="1:24">
      <c r="A814">
        <v>3</v>
      </c>
      <c r="B814" s="341" t="s">
        <v>8021</v>
      </c>
      <c r="C814" t="s">
        <v>9255</v>
      </c>
      <c r="D814">
        <v>17484103</v>
      </c>
      <c r="E814">
        <v>9</v>
      </c>
      <c r="F814" s="232" t="s">
        <v>3331</v>
      </c>
      <c r="G814" t="s">
        <v>3332</v>
      </c>
      <c r="I814" s="344">
        <v>60490</v>
      </c>
      <c r="L814" s="344">
        <v>54441</v>
      </c>
      <c r="N814" s="348">
        <v>41922</v>
      </c>
      <c r="O814" s="353"/>
      <c r="P814" s="352">
        <v>41927</v>
      </c>
      <c r="R814" t="s">
        <v>10451</v>
      </c>
      <c r="S814">
        <v>178</v>
      </c>
      <c r="T814" t="s">
        <v>3365</v>
      </c>
      <c r="X814" s="87" t="str">
        <f t="shared" si="22"/>
        <v>LA FLORIDA</v>
      </c>
    </row>
    <row r="815" spans="1:24">
      <c r="A815">
        <v>3</v>
      </c>
      <c r="B815" s="341" t="s">
        <v>8022</v>
      </c>
      <c r="C815" t="s">
        <v>9256</v>
      </c>
      <c r="D815">
        <v>97030000</v>
      </c>
      <c r="E815">
        <v>7</v>
      </c>
      <c r="F815" s="232" t="s">
        <v>3331</v>
      </c>
      <c r="G815" t="s">
        <v>3332</v>
      </c>
      <c r="I815" s="344">
        <v>48240</v>
      </c>
      <c r="L815" s="344">
        <v>48240</v>
      </c>
      <c r="N815" s="348">
        <v>41922</v>
      </c>
      <c r="O815" s="353"/>
      <c r="P815" s="352">
        <v>41922</v>
      </c>
      <c r="R815" t="s">
        <v>10452</v>
      </c>
      <c r="S815">
        <v>685</v>
      </c>
      <c r="T815" t="s">
        <v>10887</v>
      </c>
      <c r="X815" s="87" t="str">
        <f t="shared" si="22"/>
        <v>POZO ALMONTE</v>
      </c>
    </row>
    <row r="816" spans="1:24">
      <c r="A816">
        <v>3</v>
      </c>
      <c r="B816" s="341" t="s">
        <v>8023</v>
      </c>
      <c r="C816" t="s">
        <v>9257</v>
      </c>
      <c r="D816">
        <v>16242546</v>
      </c>
      <c r="E816">
        <v>3</v>
      </c>
      <c r="F816" s="232" t="s">
        <v>3331</v>
      </c>
      <c r="G816" t="s">
        <v>3332</v>
      </c>
      <c r="I816" s="344">
        <v>60490</v>
      </c>
      <c r="L816" s="344">
        <v>54441</v>
      </c>
      <c r="N816" s="348">
        <v>41922</v>
      </c>
      <c r="O816" s="353"/>
      <c r="P816" s="352">
        <v>41925</v>
      </c>
      <c r="R816" t="s">
        <v>10453</v>
      </c>
      <c r="S816">
        <v>1881</v>
      </c>
      <c r="T816" t="s">
        <v>10873</v>
      </c>
      <c r="X816" s="87" t="str">
        <f t="shared" si="22"/>
        <v>LINARES</v>
      </c>
    </row>
    <row r="817" spans="1:24">
      <c r="A817">
        <v>3</v>
      </c>
      <c r="B817" s="341" t="s">
        <v>8024</v>
      </c>
      <c r="C817" t="s">
        <v>9258</v>
      </c>
      <c r="D817">
        <v>14409507</v>
      </c>
      <c r="E817">
        <v>3</v>
      </c>
      <c r="F817" s="232" t="s">
        <v>3331</v>
      </c>
      <c r="G817" t="s">
        <v>3332</v>
      </c>
      <c r="I817" s="344">
        <v>60537</v>
      </c>
      <c r="L817" s="344">
        <v>54483</v>
      </c>
      <c r="N817" s="348">
        <v>41925</v>
      </c>
      <c r="O817" s="353"/>
      <c r="P817" s="352">
        <v>41930</v>
      </c>
      <c r="R817" t="s">
        <v>10454</v>
      </c>
      <c r="S817">
        <v>375</v>
      </c>
      <c r="T817" t="s">
        <v>10873</v>
      </c>
      <c r="X817" s="87" t="str">
        <f t="shared" si="22"/>
        <v>LINARES</v>
      </c>
    </row>
    <row r="818" spans="1:24">
      <c r="A818">
        <v>3</v>
      </c>
      <c r="B818" s="341" t="s">
        <v>8025</v>
      </c>
      <c r="C818" t="s">
        <v>9259</v>
      </c>
      <c r="D818">
        <v>11926588</v>
      </c>
      <c r="E818">
        <v>6</v>
      </c>
      <c r="F818" s="232" t="s">
        <v>3331</v>
      </c>
      <c r="G818" t="s">
        <v>3332</v>
      </c>
      <c r="I818" s="344">
        <v>60552</v>
      </c>
      <c r="L818" s="344">
        <v>54497</v>
      </c>
      <c r="N818" s="348">
        <v>41926</v>
      </c>
      <c r="O818" s="353"/>
      <c r="P818" s="352">
        <v>41928</v>
      </c>
      <c r="R818" t="s">
        <v>10455</v>
      </c>
      <c r="S818">
        <v>2061</v>
      </c>
      <c r="T818" t="s">
        <v>4070</v>
      </c>
      <c r="X818" s="87" t="str">
        <f t="shared" si="22"/>
        <v>PUERTO MONTT</v>
      </c>
    </row>
    <row r="819" spans="1:24">
      <c r="A819">
        <v>3</v>
      </c>
      <c r="B819" s="341" t="s">
        <v>8026</v>
      </c>
      <c r="C819" t="s">
        <v>9260</v>
      </c>
      <c r="D819">
        <v>17144761</v>
      </c>
      <c r="E819">
        <v>5</v>
      </c>
      <c r="F819" s="232" t="s">
        <v>3331</v>
      </c>
      <c r="G819" t="s">
        <v>3332</v>
      </c>
      <c r="I819" s="344">
        <v>60568</v>
      </c>
      <c r="L819" s="344">
        <v>54511</v>
      </c>
      <c r="N819" s="348">
        <v>41927</v>
      </c>
      <c r="O819" s="353"/>
      <c r="P819" s="352">
        <v>41928</v>
      </c>
      <c r="R819" t="s">
        <v>9971</v>
      </c>
      <c r="S819">
        <v>1582</v>
      </c>
      <c r="T819" t="s">
        <v>4030</v>
      </c>
      <c r="X819" s="87" t="str">
        <f t="shared" si="22"/>
        <v>CURICO</v>
      </c>
    </row>
    <row r="820" spans="1:24">
      <c r="A820">
        <v>3</v>
      </c>
      <c r="B820" s="341" t="s">
        <v>8027</v>
      </c>
      <c r="C820" t="s">
        <v>9261</v>
      </c>
      <c r="D820">
        <v>16402126</v>
      </c>
      <c r="E820">
        <v>2</v>
      </c>
      <c r="F820" s="232" t="s">
        <v>3331</v>
      </c>
      <c r="G820" t="s">
        <v>3332</v>
      </c>
      <c r="I820" s="344">
        <v>60568</v>
      </c>
      <c r="L820" s="344">
        <v>54511</v>
      </c>
      <c r="N820" s="348">
        <v>41927</v>
      </c>
      <c r="O820" s="353"/>
      <c r="P820" s="352">
        <v>41928</v>
      </c>
      <c r="R820" t="s">
        <v>9971</v>
      </c>
      <c r="S820">
        <v>1588</v>
      </c>
      <c r="T820" t="s">
        <v>4030</v>
      </c>
      <c r="X820" s="87" t="str">
        <f t="shared" si="22"/>
        <v>CURICO</v>
      </c>
    </row>
    <row r="821" spans="1:24">
      <c r="A821">
        <v>3</v>
      </c>
      <c r="B821" s="341" t="s">
        <v>8028</v>
      </c>
      <c r="C821" t="s">
        <v>9262</v>
      </c>
      <c r="D821">
        <v>13693603</v>
      </c>
      <c r="E821">
        <v>4</v>
      </c>
      <c r="F821" s="232" t="s">
        <v>3331</v>
      </c>
      <c r="G821" t="s">
        <v>3332</v>
      </c>
      <c r="I821" s="344">
        <v>60568</v>
      </c>
      <c r="L821" s="344">
        <v>54511</v>
      </c>
      <c r="N821" s="348">
        <v>41927</v>
      </c>
      <c r="O821" s="353"/>
      <c r="P821" s="352">
        <v>41930</v>
      </c>
      <c r="R821" t="s">
        <v>10456</v>
      </c>
      <c r="S821">
        <v>5299</v>
      </c>
      <c r="T821" t="s">
        <v>3390</v>
      </c>
      <c r="X821" s="87" t="str">
        <f t="shared" si="22"/>
        <v>PEÑALOLEN</v>
      </c>
    </row>
    <row r="822" spans="1:24">
      <c r="A822">
        <v>3</v>
      </c>
      <c r="B822" s="341" t="s">
        <v>8029</v>
      </c>
      <c r="C822" t="s">
        <v>9263</v>
      </c>
      <c r="D822">
        <v>97030000</v>
      </c>
      <c r="E822">
        <v>7</v>
      </c>
      <c r="F822" s="232" t="s">
        <v>3331</v>
      </c>
      <c r="G822" t="s">
        <v>3332</v>
      </c>
      <c r="I822" s="344">
        <v>49429</v>
      </c>
      <c r="L822" s="344">
        <v>49429</v>
      </c>
      <c r="N822" s="348">
        <v>41927</v>
      </c>
      <c r="O822" s="353"/>
      <c r="P822" s="352">
        <v>41937</v>
      </c>
      <c r="R822" t="s">
        <v>10124</v>
      </c>
      <c r="S822">
        <v>2125</v>
      </c>
      <c r="T822" t="s">
        <v>4534</v>
      </c>
      <c r="X822" s="87">
        <v>41942</v>
      </c>
    </row>
    <row r="823" spans="1:24">
      <c r="A823">
        <v>3</v>
      </c>
      <c r="B823" s="341" t="s">
        <v>8030</v>
      </c>
      <c r="C823" t="s">
        <v>9264</v>
      </c>
      <c r="D823">
        <v>16375942</v>
      </c>
      <c r="E823" t="s">
        <v>3320</v>
      </c>
      <c r="F823" s="232" t="s">
        <v>3331</v>
      </c>
      <c r="G823" t="s">
        <v>3332</v>
      </c>
      <c r="I823" s="344">
        <v>60583</v>
      </c>
      <c r="L823" s="344">
        <v>54524</v>
      </c>
      <c r="N823" s="348">
        <v>41929</v>
      </c>
      <c r="O823" s="353"/>
      <c r="P823" s="352">
        <v>41930</v>
      </c>
      <c r="R823" t="s">
        <v>10457</v>
      </c>
      <c r="S823">
        <v>8599</v>
      </c>
      <c r="T823" t="s">
        <v>3605</v>
      </c>
      <c r="X823" s="87" t="str">
        <f>T823</f>
        <v>PUDAHUEL</v>
      </c>
    </row>
    <row r="824" spans="1:24">
      <c r="A824">
        <v>3</v>
      </c>
      <c r="B824" s="341" t="s">
        <v>8031</v>
      </c>
      <c r="C824" t="s">
        <v>9265</v>
      </c>
      <c r="D824">
        <v>7346648</v>
      </c>
      <c r="E824">
        <v>2</v>
      </c>
      <c r="F824" s="232" t="s">
        <v>3331</v>
      </c>
      <c r="G824" t="s">
        <v>3332</v>
      </c>
      <c r="I824" s="344">
        <v>60568</v>
      </c>
      <c r="L824" s="344">
        <v>54511</v>
      </c>
      <c r="N824" s="348">
        <v>41929</v>
      </c>
      <c r="O824" s="353"/>
      <c r="P824" s="352">
        <v>41932</v>
      </c>
      <c r="R824" t="s">
        <v>10458</v>
      </c>
      <c r="S824">
        <v>1982</v>
      </c>
      <c r="T824" t="s">
        <v>3721</v>
      </c>
      <c r="X824" s="87" t="str">
        <f>T824</f>
        <v>CONCHALI</v>
      </c>
    </row>
    <row r="825" spans="1:24">
      <c r="A825">
        <v>3</v>
      </c>
      <c r="B825" s="341" t="s">
        <v>8032</v>
      </c>
      <c r="C825" t="s">
        <v>9154</v>
      </c>
      <c r="D825">
        <v>97030000</v>
      </c>
      <c r="E825">
        <v>7</v>
      </c>
      <c r="F825" s="232" t="s">
        <v>3331</v>
      </c>
      <c r="G825" t="s">
        <v>3332</v>
      </c>
      <c r="I825" s="344">
        <v>48567</v>
      </c>
      <c r="L825" s="344">
        <v>48467</v>
      </c>
      <c r="N825" s="348">
        <v>41929</v>
      </c>
      <c r="O825" s="353"/>
      <c r="P825" s="352">
        <v>41933</v>
      </c>
      <c r="R825" t="s">
        <v>10459</v>
      </c>
      <c r="S825">
        <v>25</v>
      </c>
      <c r="T825" t="s">
        <v>10861</v>
      </c>
      <c r="X825" s="87">
        <v>41935</v>
      </c>
    </row>
    <row r="826" spans="1:24">
      <c r="A826">
        <v>3</v>
      </c>
      <c r="B826" s="341" t="s">
        <v>8033</v>
      </c>
      <c r="C826" t="s">
        <v>9266</v>
      </c>
      <c r="D826">
        <v>13276835</v>
      </c>
      <c r="E826">
        <v>8</v>
      </c>
      <c r="F826" s="232" t="s">
        <v>3331</v>
      </c>
      <c r="G826" t="s">
        <v>3332</v>
      </c>
      <c r="I826" s="344">
        <v>60599</v>
      </c>
      <c r="L826" s="344">
        <v>545399</v>
      </c>
      <c r="N826" s="348">
        <v>41929</v>
      </c>
      <c r="O826" s="353"/>
      <c r="P826" s="352">
        <v>41932</v>
      </c>
      <c r="R826" t="s">
        <v>10460</v>
      </c>
      <c r="S826">
        <v>5703</v>
      </c>
      <c r="T826" t="s">
        <v>3390</v>
      </c>
      <c r="X826" s="87" t="str">
        <f t="shared" ref="X826:X839" si="23">T826</f>
        <v>PEÑALOLEN</v>
      </c>
    </row>
    <row r="827" spans="1:24">
      <c r="A827">
        <v>3</v>
      </c>
      <c r="B827" s="341" t="s">
        <v>8034</v>
      </c>
      <c r="C827" t="s">
        <v>9267</v>
      </c>
      <c r="D827">
        <v>9728063</v>
      </c>
      <c r="E827">
        <v>0</v>
      </c>
      <c r="F827" s="232" t="s">
        <v>3331</v>
      </c>
      <c r="G827" t="s">
        <v>3332</v>
      </c>
      <c r="I827" s="344">
        <v>77547</v>
      </c>
      <c r="L827" s="344">
        <v>62038</v>
      </c>
      <c r="N827" s="348">
        <v>41929</v>
      </c>
      <c r="O827" s="353"/>
      <c r="P827" s="352">
        <v>41932</v>
      </c>
      <c r="R827" t="s">
        <v>10461</v>
      </c>
      <c r="T827" t="s">
        <v>10888</v>
      </c>
      <c r="X827" s="87" t="str">
        <f t="shared" si="23"/>
        <v>PUERTO OCTAY</v>
      </c>
    </row>
    <row r="828" spans="1:24">
      <c r="A828">
        <v>3</v>
      </c>
      <c r="B828" s="341" t="s">
        <v>8035</v>
      </c>
      <c r="C828" t="s">
        <v>9268</v>
      </c>
      <c r="D828">
        <v>12938318</v>
      </c>
      <c r="E828">
        <v>6</v>
      </c>
      <c r="F828" s="232" t="s">
        <v>3331</v>
      </c>
      <c r="G828" t="s">
        <v>3332</v>
      </c>
      <c r="I828" s="344">
        <v>60599</v>
      </c>
      <c r="L828" s="344">
        <v>54539</v>
      </c>
      <c r="N828" s="348">
        <v>41929</v>
      </c>
      <c r="O828" s="353"/>
      <c r="P828" s="352">
        <v>41937</v>
      </c>
      <c r="R828" t="s">
        <v>10462</v>
      </c>
      <c r="S828">
        <v>2290</v>
      </c>
      <c r="T828" t="s">
        <v>10852</v>
      </c>
      <c r="X828" s="87" t="str">
        <f t="shared" si="23"/>
        <v>ARICA</v>
      </c>
    </row>
    <row r="829" spans="1:24">
      <c r="A829">
        <v>3</v>
      </c>
      <c r="B829" s="341" t="s">
        <v>8036</v>
      </c>
      <c r="C829" t="s">
        <v>9269</v>
      </c>
      <c r="D829">
        <v>10693664</v>
      </c>
      <c r="E829">
        <v>1</v>
      </c>
      <c r="F829" s="232" t="s">
        <v>3331</v>
      </c>
      <c r="G829" t="s">
        <v>3332</v>
      </c>
      <c r="I829" s="344">
        <v>60599</v>
      </c>
      <c r="L829" s="344">
        <v>54539</v>
      </c>
      <c r="N829" s="348">
        <v>41929</v>
      </c>
      <c r="O829" s="353"/>
      <c r="P829" s="352">
        <v>41932</v>
      </c>
      <c r="R829" t="s">
        <v>10463</v>
      </c>
      <c r="S829">
        <v>1391</v>
      </c>
      <c r="T829" t="s">
        <v>3396</v>
      </c>
      <c r="X829" s="87" t="str">
        <f t="shared" si="23"/>
        <v>ESTACION CENTRAL</v>
      </c>
    </row>
    <row r="830" spans="1:24">
      <c r="A830">
        <v>3</v>
      </c>
      <c r="B830" s="341" t="s">
        <v>8037</v>
      </c>
      <c r="C830" t="s">
        <v>9270</v>
      </c>
      <c r="D830">
        <v>14160915</v>
      </c>
      <c r="E830">
        <v>7</v>
      </c>
      <c r="F830" s="232" t="s">
        <v>3331</v>
      </c>
      <c r="G830" t="s">
        <v>3332</v>
      </c>
      <c r="I830" s="344">
        <v>60646</v>
      </c>
      <c r="L830" s="344">
        <v>54581</v>
      </c>
      <c r="N830" s="348">
        <v>41932</v>
      </c>
      <c r="O830" s="353"/>
      <c r="P830" s="352">
        <v>41933</v>
      </c>
      <c r="R830" t="s">
        <v>10464</v>
      </c>
      <c r="S830">
        <v>1169</v>
      </c>
      <c r="T830" t="s">
        <v>3400</v>
      </c>
      <c r="X830" s="87" t="str">
        <f t="shared" si="23"/>
        <v>MAIPU</v>
      </c>
    </row>
    <row r="831" spans="1:24">
      <c r="A831">
        <v>3</v>
      </c>
      <c r="B831" s="341" t="s">
        <v>8038</v>
      </c>
      <c r="C831" t="s">
        <v>9271</v>
      </c>
      <c r="D831">
        <v>17312675</v>
      </c>
      <c r="E831">
        <v>1</v>
      </c>
      <c r="F831" s="232" t="s">
        <v>3331</v>
      </c>
      <c r="G831" t="s">
        <v>3332</v>
      </c>
      <c r="I831" s="344">
        <v>60646</v>
      </c>
      <c r="L831" s="344">
        <v>54581</v>
      </c>
      <c r="N831" s="348">
        <v>41932</v>
      </c>
      <c r="O831" s="353"/>
      <c r="P831" s="352">
        <v>41932</v>
      </c>
      <c r="R831" t="s">
        <v>10465</v>
      </c>
      <c r="S831">
        <v>1534</v>
      </c>
      <c r="T831" t="s">
        <v>4472</v>
      </c>
      <c r="X831" s="87" t="str">
        <f t="shared" si="23"/>
        <v>PUERTO VARAS</v>
      </c>
    </row>
    <row r="832" spans="1:24">
      <c r="A832">
        <v>3</v>
      </c>
      <c r="B832" s="341" t="s">
        <v>8039</v>
      </c>
      <c r="C832" t="s">
        <v>9272</v>
      </c>
      <c r="D832">
        <v>15341034</v>
      </c>
      <c r="E832">
        <v>8</v>
      </c>
      <c r="F832" s="232" t="s">
        <v>3331</v>
      </c>
      <c r="G832" t="s">
        <v>3332</v>
      </c>
      <c r="I832" s="344">
        <v>60568</v>
      </c>
      <c r="L832" s="344">
        <v>54511</v>
      </c>
      <c r="N832" s="348">
        <v>41928</v>
      </c>
      <c r="O832" s="353"/>
      <c r="P832" s="352">
        <v>41930</v>
      </c>
      <c r="R832" t="s">
        <v>10466</v>
      </c>
      <c r="S832">
        <v>6083</v>
      </c>
      <c r="T832" t="s">
        <v>3363</v>
      </c>
      <c r="X832" s="87" t="str">
        <f t="shared" si="23"/>
        <v>PUENTE ALTO</v>
      </c>
    </row>
    <row r="833" spans="1:24">
      <c r="A833">
        <v>3</v>
      </c>
      <c r="B833" s="341" t="s">
        <v>8040</v>
      </c>
      <c r="C833" t="s">
        <v>9273</v>
      </c>
      <c r="F833" s="232" t="s">
        <v>3331</v>
      </c>
      <c r="G833" t="s">
        <v>3332</v>
      </c>
      <c r="I833" s="344">
        <v>60661</v>
      </c>
      <c r="L833" s="344">
        <v>54595</v>
      </c>
      <c r="N833" s="348">
        <v>41933</v>
      </c>
      <c r="O833" s="353"/>
      <c r="P833" s="353"/>
      <c r="R833" t="s">
        <v>10467</v>
      </c>
      <c r="S833">
        <v>221</v>
      </c>
      <c r="T833" t="s">
        <v>4070</v>
      </c>
      <c r="X833" s="87" t="str">
        <f t="shared" si="23"/>
        <v>PUERTO MONTT</v>
      </c>
    </row>
    <row r="834" spans="1:24">
      <c r="A834">
        <v>3</v>
      </c>
      <c r="B834" s="341" t="s">
        <v>8041</v>
      </c>
      <c r="C834" t="s">
        <v>9274</v>
      </c>
      <c r="D834">
        <v>13206403</v>
      </c>
      <c r="E834">
        <v>2</v>
      </c>
      <c r="F834" s="232" t="s">
        <v>3331</v>
      </c>
      <c r="G834" t="s">
        <v>3332</v>
      </c>
      <c r="I834" s="344">
        <v>77646</v>
      </c>
      <c r="L834" s="344">
        <v>62117</v>
      </c>
      <c r="N834" s="348">
        <v>41933</v>
      </c>
      <c r="O834" s="353"/>
      <c r="P834" s="352">
        <v>41936</v>
      </c>
      <c r="R834" t="s">
        <v>10468</v>
      </c>
      <c r="S834">
        <v>1334</v>
      </c>
      <c r="T834" t="s">
        <v>10889</v>
      </c>
      <c r="X834" s="87" t="str">
        <f t="shared" si="23"/>
        <v>SAN JAVIER</v>
      </c>
    </row>
    <row r="835" spans="1:24">
      <c r="A835">
        <v>3</v>
      </c>
      <c r="B835" s="341" t="s">
        <v>8042</v>
      </c>
      <c r="C835" t="s">
        <v>9275</v>
      </c>
      <c r="D835">
        <v>9033254</v>
      </c>
      <c r="E835">
        <v>6</v>
      </c>
      <c r="F835" s="232" t="s">
        <v>3331</v>
      </c>
      <c r="G835" t="s">
        <v>3332</v>
      </c>
      <c r="I835" s="344">
        <v>60661</v>
      </c>
      <c r="L835" s="344">
        <v>54595</v>
      </c>
      <c r="N835" s="348">
        <v>41933</v>
      </c>
      <c r="O835" s="353"/>
      <c r="P835" s="352">
        <v>41934</v>
      </c>
      <c r="R835" t="s">
        <v>10469</v>
      </c>
      <c r="S835">
        <v>430</v>
      </c>
      <c r="T835" t="s">
        <v>3563</v>
      </c>
      <c r="X835" s="87" t="str">
        <f t="shared" si="23"/>
        <v>BUIN</v>
      </c>
    </row>
    <row r="836" spans="1:24">
      <c r="A836">
        <v>3</v>
      </c>
      <c r="B836" s="341" t="s">
        <v>8043</v>
      </c>
      <c r="C836" t="s">
        <v>9276</v>
      </c>
      <c r="D836">
        <v>6448667</v>
      </c>
      <c r="E836">
        <v>5</v>
      </c>
      <c r="F836" s="232" t="s">
        <v>3331</v>
      </c>
      <c r="G836" t="s">
        <v>3332</v>
      </c>
      <c r="I836" s="344">
        <v>60661</v>
      </c>
      <c r="L836" s="344">
        <v>54595</v>
      </c>
      <c r="N836" s="348">
        <v>41933</v>
      </c>
      <c r="O836" s="353"/>
      <c r="P836" s="352">
        <v>41935</v>
      </c>
      <c r="R836" t="s">
        <v>10470</v>
      </c>
      <c r="S836">
        <v>1383</v>
      </c>
      <c r="T836" t="s">
        <v>3365</v>
      </c>
      <c r="X836" s="87" t="str">
        <f t="shared" si="23"/>
        <v>LA FLORIDA</v>
      </c>
    </row>
    <row r="837" spans="1:24">
      <c r="A837">
        <v>3</v>
      </c>
      <c r="B837" s="341" t="s">
        <v>8044</v>
      </c>
      <c r="C837" t="s">
        <v>9277</v>
      </c>
      <c r="D837">
        <v>15045261</v>
      </c>
      <c r="E837">
        <v>9</v>
      </c>
      <c r="F837" s="232" t="s">
        <v>3331</v>
      </c>
      <c r="G837" t="s">
        <v>3332</v>
      </c>
      <c r="I837" s="344">
        <v>60677</v>
      </c>
      <c r="L837" s="344">
        <v>54609</v>
      </c>
      <c r="N837" s="348">
        <v>41934</v>
      </c>
      <c r="O837" s="353"/>
      <c r="P837" s="352">
        <v>41936</v>
      </c>
      <c r="R837" t="s">
        <v>10471</v>
      </c>
      <c r="S837">
        <v>1037</v>
      </c>
      <c r="T837" t="s">
        <v>3390</v>
      </c>
      <c r="X837" s="87" t="str">
        <f t="shared" si="23"/>
        <v>PEÑALOLEN</v>
      </c>
    </row>
    <row r="838" spans="1:24">
      <c r="A838">
        <v>3</v>
      </c>
      <c r="B838" s="341" t="s">
        <v>8045</v>
      </c>
      <c r="C838" t="s">
        <v>9278</v>
      </c>
      <c r="D838">
        <v>11281850</v>
      </c>
      <c r="E838">
        <v>2</v>
      </c>
      <c r="F838" s="232" t="s">
        <v>3331</v>
      </c>
      <c r="G838" t="s">
        <v>3332</v>
      </c>
      <c r="I838" s="344">
        <v>77686</v>
      </c>
      <c r="L838" s="344">
        <v>62145</v>
      </c>
      <c r="N838" s="348">
        <v>41935</v>
      </c>
      <c r="O838" s="353"/>
      <c r="P838" s="352">
        <v>41939</v>
      </c>
      <c r="R838" t="s">
        <v>10472</v>
      </c>
      <c r="S838">
        <v>297</v>
      </c>
      <c r="T838" t="s">
        <v>4030</v>
      </c>
      <c r="X838" s="87" t="str">
        <f t="shared" si="23"/>
        <v>CURICO</v>
      </c>
    </row>
    <row r="839" spans="1:24">
      <c r="A839">
        <v>3</v>
      </c>
      <c r="B839" s="341" t="s">
        <v>8046</v>
      </c>
      <c r="C839" t="s">
        <v>9279</v>
      </c>
      <c r="D839">
        <v>15799933</v>
      </c>
      <c r="E839" s="283">
        <v>8</v>
      </c>
      <c r="F839" s="232" t="s">
        <v>3331</v>
      </c>
      <c r="G839" t="s">
        <v>3332</v>
      </c>
      <c r="I839" s="344">
        <v>60692</v>
      </c>
      <c r="L839" s="344">
        <v>54623</v>
      </c>
      <c r="N839" s="348">
        <v>41935</v>
      </c>
      <c r="O839" s="353"/>
      <c r="P839" s="352">
        <v>41936</v>
      </c>
      <c r="R839" t="s">
        <v>10473</v>
      </c>
      <c r="S839">
        <v>2967</v>
      </c>
      <c r="T839" t="s">
        <v>3363</v>
      </c>
      <c r="X839" s="87" t="str">
        <f t="shared" si="23"/>
        <v>PUENTE ALTO</v>
      </c>
    </row>
    <row r="840" spans="1:24">
      <c r="A840">
        <v>3</v>
      </c>
      <c r="B840" s="341" t="s">
        <v>8047</v>
      </c>
      <c r="C840" t="s">
        <v>9280</v>
      </c>
      <c r="D840">
        <v>13002835</v>
      </c>
      <c r="E840">
        <v>7</v>
      </c>
      <c r="F840" s="232" t="s">
        <v>3331</v>
      </c>
      <c r="G840" t="s">
        <v>3332</v>
      </c>
      <c r="I840" s="344">
        <v>60692</v>
      </c>
      <c r="L840" s="344">
        <v>54623</v>
      </c>
      <c r="N840" s="348">
        <v>41935</v>
      </c>
      <c r="O840" s="353"/>
      <c r="P840" s="352">
        <v>41936</v>
      </c>
      <c r="R840" t="s">
        <v>10474</v>
      </c>
      <c r="S840">
        <v>1285</v>
      </c>
      <c r="T840" t="s">
        <v>3377</v>
      </c>
      <c r="X840" s="87">
        <v>41941</v>
      </c>
    </row>
    <row r="841" spans="1:24">
      <c r="A841">
        <v>3</v>
      </c>
      <c r="B841" s="341" t="s">
        <v>8048</v>
      </c>
      <c r="C841" t="s">
        <v>9281</v>
      </c>
      <c r="D841">
        <v>15316261</v>
      </c>
      <c r="E841">
        <v>1</v>
      </c>
      <c r="F841" s="232" t="s">
        <v>3331</v>
      </c>
      <c r="G841" t="s">
        <v>3332</v>
      </c>
      <c r="I841" s="344">
        <v>60992</v>
      </c>
      <c r="L841" s="344">
        <v>54623</v>
      </c>
      <c r="N841" s="348">
        <v>41935</v>
      </c>
      <c r="O841" s="353"/>
      <c r="P841" s="352">
        <v>41936</v>
      </c>
      <c r="R841" t="s">
        <v>10475</v>
      </c>
      <c r="S841">
        <v>2954</v>
      </c>
      <c r="T841" t="s">
        <v>3365</v>
      </c>
      <c r="X841" s="87">
        <v>41941</v>
      </c>
    </row>
    <row r="842" spans="1:24">
      <c r="A842">
        <v>3</v>
      </c>
      <c r="B842" s="341" t="s">
        <v>8049</v>
      </c>
      <c r="C842" t="s">
        <v>9109</v>
      </c>
      <c r="D842">
        <v>97030000</v>
      </c>
      <c r="E842">
        <v>7</v>
      </c>
      <c r="F842" s="232" t="s">
        <v>3331</v>
      </c>
      <c r="G842" t="s">
        <v>3332</v>
      </c>
      <c r="I842" s="344">
        <v>48429</v>
      </c>
      <c r="L842" s="344">
        <v>48429</v>
      </c>
      <c r="N842" s="348">
        <v>41883</v>
      </c>
      <c r="O842" s="87">
        <v>2</v>
      </c>
      <c r="P842" s="87">
        <v>41927</v>
      </c>
      <c r="R842" t="s">
        <v>10342</v>
      </c>
      <c r="S842">
        <v>2718</v>
      </c>
      <c r="T842" t="s">
        <v>4534</v>
      </c>
      <c r="X842" s="87">
        <v>41935</v>
      </c>
    </row>
    <row r="843" spans="1:24">
      <c r="A843">
        <v>3</v>
      </c>
      <c r="B843" s="341" t="s">
        <v>8050</v>
      </c>
      <c r="C843" t="s">
        <v>9282</v>
      </c>
      <c r="D843">
        <v>13517387</v>
      </c>
      <c r="E843">
        <v>8</v>
      </c>
      <c r="F843" s="232" t="s">
        <v>3331</v>
      </c>
      <c r="G843" t="s">
        <v>3332</v>
      </c>
      <c r="I843" s="344">
        <v>87367</v>
      </c>
      <c r="L843" s="344">
        <v>69918</v>
      </c>
      <c r="N843" s="348">
        <v>41935</v>
      </c>
      <c r="O843" s="353"/>
      <c r="P843" s="352">
        <v>41935</v>
      </c>
      <c r="R843" t="s">
        <v>10476</v>
      </c>
      <c r="S843">
        <v>6005</v>
      </c>
      <c r="T843" t="s">
        <v>4070</v>
      </c>
      <c r="X843" s="87" t="str">
        <f>T843</f>
        <v>PUERTO MONTT</v>
      </c>
    </row>
    <row r="844" spans="1:24">
      <c r="A844">
        <v>3</v>
      </c>
      <c r="B844" s="341" t="s">
        <v>8051</v>
      </c>
      <c r="C844" t="s">
        <v>9283</v>
      </c>
      <c r="D844">
        <v>14131520</v>
      </c>
      <c r="E844" t="s">
        <v>3319</v>
      </c>
      <c r="F844" s="232" t="s">
        <v>3331</v>
      </c>
      <c r="G844" t="s">
        <v>3332</v>
      </c>
      <c r="I844" s="344">
        <v>60692</v>
      </c>
      <c r="L844" s="344">
        <v>54623</v>
      </c>
      <c r="N844" s="348">
        <v>41936</v>
      </c>
      <c r="O844" s="353"/>
      <c r="P844" s="352">
        <v>41940</v>
      </c>
      <c r="R844" t="s">
        <v>10477</v>
      </c>
      <c r="S844">
        <v>904</v>
      </c>
      <c r="T844" t="s">
        <v>3636</v>
      </c>
      <c r="X844" s="87" t="str">
        <f>T844</f>
        <v>SAN BERNARDO</v>
      </c>
    </row>
    <row r="845" spans="1:24">
      <c r="A845">
        <v>3</v>
      </c>
      <c r="B845" s="341" t="s">
        <v>8052</v>
      </c>
      <c r="C845" t="s">
        <v>9284</v>
      </c>
      <c r="D845">
        <v>13029044</v>
      </c>
      <c r="E845">
        <v>2</v>
      </c>
      <c r="F845" s="232" t="s">
        <v>3331</v>
      </c>
      <c r="G845" t="s">
        <v>3332</v>
      </c>
      <c r="I845" s="344">
        <v>60692</v>
      </c>
      <c r="L845" s="344">
        <v>54623</v>
      </c>
      <c r="N845" s="348">
        <v>41936</v>
      </c>
      <c r="O845" s="353"/>
      <c r="P845" s="352">
        <v>41939</v>
      </c>
      <c r="R845" t="s">
        <v>10478</v>
      </c>
      <c r="S845">
        <v>4533</v>
      </c>
      <c r="T845" t="s">
        <v>3400</v>
      </c>
      <c r="X845" s="87">
        <v>41941</v>
      </c>
    </row>
    <row r="846" spans="1:24">
      <c r="A846">
        <v>3</v>
      </c>
      <c r="B846" s="341" t="s">
        <v>8053</v>
      </c>
      <c r="C846" t="s">
        <v>9285</v>
      </c>
      <c r="D846">
        <v>6871539</v>
      </c>
      <c r="E846">
        <v>3</v>
      </c>
      <c r="F846" s="232" t="s">
        <v>3331</v>
      </c>
      <c r="G846" t="s">
        <v>3332</v>
      </c>
      <c r="I846" s="344">
        <v>60755</v>
      </c>
      <c r="L846" s="344">
        <v>54679</v>
      </c>
      <c r="N846" s="348">
        <v>41939</v>
      </c>
      <c r="O846" s="353"/>
      <c r="P846" s="352">
        <v>41940</v>
      </c>
      <c r="R846" t="s">
        <v>10479</v>
      </c>
      <c r="S846">
        <v>3850</v>
      </c>
      <c r="T846" t="s">
        <v>3987</v>
      </c>
      <c r="X846" s="87" t="str">
        <f>T846</f>
        <v>LO ESPEJO</v>
      </c>
    </row>
    <row r="847" spans="1:24">
      <c r="A847">
        <v>3</v>
      </c>
      <c r="B847" s="341" t="s">
        <v>8054</v>
      </c>
      <c r="C847" t="s">
        <v>9286</v>
      </c>
      <c r="D847">
        <v>8109354</v>
      </c>
      <c r="E847">
        <v>7</v>
      </c>
      <c r="F847" s="232" t="s">
        <v>3331</v>
      </c>
      <c r="G847" t="s">
        <v>3332</v>
      </c>
      <c r="I847" s="344">
        <v>60755</v>
      </c>
      <c r="L847" s="344">
        <v>54679</v>
      </c>
      <c r="N847" s="348">
        <v>41939</v>
      </c>
      <c r="O847" s="353"/>
      <c r="P847" s="352">
        <v>41942</v>
      </c>
      <c r="R847" t="s">
        <v>10480</v>
      </c>
      <c r="S847">
        <v>388</v>
      </c>
      <c r="T847" t="s">
        <v>10873</v>
      </c>
      <c r="X847" s="87" t="str">
        <f>T847</f>
        <v>LINARES</v>
      </c>
    </row>
    <row r="848" spans="1:24">
      <c r="A848">
        <v>3</v>
      </c>
      <c r="B848" s="341" t="s">
        <v>8055</v>
      </c>
      <c r="C848" t="s">
        <v>9287</v>
      </c>
      <c r="F848" s="232" t="s">
        <v>3331</v>
      </c>
      <c r="G848" t="s">
        <v>3332</v>
      </c>
      <c r="I848" s="344"/>
      <c r="L848" s="344"/>
      <c r="N848" s="348">
        <v>41939</v>
      </c>
      <c r="O848" s="353"/>
      <c r="P848" s="353"/>
      <c r="R848" t="s">
        <v>10481</v>
      </c>
      <c r="S848">
        <v>423</v>
      </c>
      <c r="T848" t="s">
        <v>10890</v>
      </c>
      <c r="X848" s="87" t="str">
        <f>T848</f>
        <v>LAS CABRAS</v>
      </c>
    </row>
    <row r="849" spans="1:24">
      <c r="A849">
        <v>3</v>
      </c>
      <c r="B849" s="341" t="s">
        <v>8056</v>
      </c>
      <c r="C849" t="s">
        <v>9288</v>
      </c>
      <c r="D849">
        <v>17115075</v>
      </c>
      <c r="E849">
        <v>2</v>
      </c>
      <c r="F849" s="232" t="s">
        <v>3331</v>
      </c>
      <c r="G849" t="s">
        <v>3332</v>
      </c>
      <c r="I849" s="344">
        <v>60755</v>
      </c>
      <c r="L849" s="344">
        <v>54679</v>
      </c>
      <c r="N849" s="348">
        <v>41939</v>
      </c>
      <c r="O849" s="353"/>
      <c r="P849" s="352">
        <v>41942</v>
      </c>
      <c r="R849" t="s">
        <v>10482</v>
      </c>
      <c r="S849">
        <v>660</v>
      </c>
      <c r="T849" t="s">
        <v>10852</v>
      </c>
      <c r="X849" s="87">
        <v>41947</v>
      </c>
    </row>
    <row r="850" spans="1:24">
      <c r="A850">
        <v>3</v>
      </c>
      <c r="B850" s="341" t="s">
        <v>8057</v>
      </c>
      <c r="C850" t="s">
        <v>9289</v>
      </c>
      <c r="D850">
        <v>15007348</v>
      </c>
      <c r="E850">
        <v>0</v>
      </c>
      <c r="F850" s="232" t="s">
        <v>3331</v>
      </c>
      <c r="G850" t="s">
        <v>3332</v>
      </c>
      <c r="I850" s="344">
        <v>60962</v>
      </c>
      <c r="L850" s="344">
        <v>54866</v>
      </c>
      <c r="N850" s="348">
        <v>41939</v>
      </c>
      <c r="O850" s="353"/>
      <c r="P850" s="352">
        <v>41943</v>
      </c>
      <c r="R850" t="s">
        <v>10483</v>
      </c>
      <c r="S850">
        <v>3968</v>
      </c>
      <c r="T850" t="s">
        <v>10852</v>
      </c>
      <c r="X850" s="87">
        <v>41949</v>
      </c>
    </row>
    <row r="851" spans="1:24">
      <c r="A851">
        <v>3</v>
      </c>
      <c r="B851" s="341" t="s">
        <v>8058</v>
      </c>
      <c r="C851" t="s">
        <v>9290</v>
      </c>
      <c r="D851">
        <v>16632736</v>
      </c>
      <c r="E851">
        <v>9</v>
      </c>
      <c r="F851" s="232" t="s">
        <v>3331</v>
      </c>
      <c r="G851" t="s">
        <v>3332</v>
      </c>
      <c r="I851" s="344">
        <v>60770</v>
      </c>
      <c r="L851" s="344">
        <v>54693</v>
      </c>
      <c r="N851" s="348">
        <v>41940</v>
      </c>
      <c r="O851" s="353"/>
      <c r="P851" s="352">
        <v>41947</v>
      </c>
      <c r="R851" t="s">
        <v>10484</v>
      </c>
      <c r="S851">
        <v>615</v>
      </c>
      <c r="T851" t="s">
        <v>5045</v>
      </c>
      <c r="X851" s="87" t="str">
        <f>T851</f>
        <v>TEMUCO</v>
      </c>
    </row>
    <row r="852" spans="1:24">
      <c r="A852">
        <v>3</v>
      </c>
      <c r="B852" s="341" t="s">
        <v>8059</v>
      </c>
      <c r="C852" t="s">
        <v>9291</v>
      </c>
      <c r="D852">
        <v>8858110</v>
      </c>
      <c r="E852">
        <v>5</v>
      </c>
      <c r="F852" s="232" t="s">
        <v>3331</v>
      </c>
      <c r="G852" t="s">
        <v>3332</v>
      </c>
      <c r="I852" s="344">
        <v>60770</v>
      </c>
      <c r="L852" s="344">
        <v>54693</v>
      </c>
      <c r="N852" s="348">
        <v>41940</v>
      </c>
      <c r="O852" s="353"/>
      <c r="P852" s="352">
        <v>41941</v>
      </c>
      <c r="R852" t="s">
        <v>10485</v>
      </c>
      <c r="S852">
        <v>2223</v>
      </c>
      <c r="T852" t="s">
        <v>5260</v>
      </c>
      <c r="X852" s="87">
        <v>41946</v>
      </c>
    </row>
    <row r="853" spans="1:24">
      <c r="A853">
        <v>3</v>
      </c>
      <c r="B853" s="341" t="s">
        <v>8060</v>
      </c>
      <c r="C853" t="s">
        <v>9292</v>
      </c>
      <c r="D853">
        <v>12808795</v>
      </c>
      <c r="E853">
        <v>8</v>
      </c>
      <c r="F853" s="232" t="s">
        <v>3331</v>
      </c>
      <c r="G853" t="s">
        <v>3332</v>
      </c>
      <c r="I853" s="344">
        <v>60786</v>
      </c>
      <c r="L853" s="344">
        <v>54707</v>
      </c>
      <c r="N853" s="348">
        <v>41941</v>
      </c>
      <c r="O853" s="353"/>
      <c r="P853" s="352">
        <v>41942</v>
      </c>
      <c r="R853" t="s">
        <v>10486</v>
      </c>
      <c r="S853">
        <v>7908</v>
      </c>
      <c r="T853" t="s">
        <v>5425</v>
      </c>
      <c r="X853" s="87" t="str">
        <f>T853</f>
        <v>CERRO NAVIA</v>
      </c>
    </row>
    <row r="854" spans="1:24">
      <c r="A854">
        <v>3</v>
      </c>
      <c r="B854" s="341" t="s">
        <v>8061</v>
      </c>
      <c r="C854" t="s">
        <v>9293</v>
      </c>
      <c r="D854">
        <v>97030000</v>
      </c>
      <c r="E854">
        <v>7</v>
      </c>
      <c r="F854" s="232" t="s">
        <v>3331</v>
      </c>
      <c r="G854" t="s">
        <v>3332</v>
      </c>
      <c r="I854" s="344">
        <v>48429</v>
      </c>
      <c r="L854" s="344">
        <v>48429</v>
      </c>
      <c r="N854" s="348">
        <v>41941</v>
      </c>
      <c r="O854" s="353"/>
      <c r="P854" s="352">
        <v>41942</v>
      </c>
      <c r="R854" t="s">
        <v>6942</v>
      </c>
      <c r="S854">
        <v>3571</v>
      </c>
      <c r="T854" t="s">
        <v>4534</v>
      </c>
      <c r="X854" s="87" t="str">
        <f>T854</f>
        <v>IQUIQUE</v>
      </c>
    </row>
    <row r="855" spans="1:24">
      <c r="A855">
        <v>3</v>
      </c>
      <c r="B855" s="341" t="s">
        <v>8062</v>
      </c>
      <c r="C855" t="s">
        <v>9294</v>
      </c>
      <c r="D855">
        <v>16470478</v>
      </c>
      <c r="E855">
        <v>5</v>
      </c>
      <c r="F855" s="232" t="s">
        <v>3331</v>
      </c>
      <c r="G855" t="s">
        <v>3332</v>
      </c>
      <c r="I855" s="344">
        <v>60864</v>
      </c>
      <c r="L855" s="344">
        <v>54778</v>
      </c>
      <c r="N855" s="348">
        <v>41946</v>
      </c>
      <c r="O855" s="353"/>
      <c r="P855" s="352">
        <v>41948</v>
      </c>
      <c r="R855" t="s">
        <v>10487</v>
      </c>
      <c r="S855" t="s">
        <v>10891</v>
      </c>
      <c r="T855" t="s">
        <v>3576</v>
      </c>
      <c r="X855" s="87">
        <v>41950</v>
      </c>
    </row>
    <row r="856" spans="1:24">
      <c r="A856">
        <v>3</v>
      </c>
      <c r="B856" s="341" t="s">
        <v>8063</v>
      </c>
      <c r="C856" t="s">
        <v>9295</v>
      </c>
      <c r="D856">
        <v>7568233</v>
      </c>
      <c r="E856">
        <v>6</v>
      </c>
      <c r="F856" s="232" t="s">
        <v>3331</v>
      </c>
      <c r="G856" t="s">
        <v>3332</v>
      </c>
      <c r="I856" s="344">
        <v>77906</v>
      </c>
      <c r="L856" s="344">
        <v>70115</v>
      </c>
      <c r="N856" s="348">
        <v>41946</v>
      </c>
      <c r="O856" s="353"/>
      <c r="P856" s="352">
        <v>41947</v>
      </c>
      <c r="R856" t="s">
        <v>10488</v>
      </c>
      <c r="S856">
        <v>3623</v>
      </c>
      <c r="T856" t="s">
        <v>3400</v>
      </c>
      <c r="X856" s="87" t="str">
        <f>T856</f>
        <v>MAIPU</v>
      </c>
    </row>
    <row r="857" spans="1:24">
      <c r="A857">
        <v>3</v>
      </c>
      <c r="B857" s="341" t="s">
        <v>8064</v>
      </c>
      <c r="C857" t="s">
        <v>9296</v>
      </c>
      <c r="D857">
        <v>13499365</v>
      </c>
      <c r="E857">
        <v>0</v>
      </c>
      <c r="F857" s="232" t="s">
        <v>3331</v>
      </c>
      <c r="G857" t="s">
        <v>3332</v>
      </c>
      <c r="I857" s="344">
        <v>60864</v>
      </c>
      <c r="L857" s="344">
        <v>54778</v>
      </c>
      <c r="N857" s="348">
        <v>41946</v>
      </c>
      <c r="O857" s="353"/>
      <c r="P857" s="352">
        <v>41949</v>
      </c>
      <c r="R857" t="s">
        <v>10489</v>
      </c>
      <c r="S857">
        <v>984</v>
      </c>
      <c r="T857" t="s">
        <v>3533</v>
      </c>
      <c r="X857" s="87">
        <v>41950</v>
      </c>
    </row>
    <row r="858" spans="1:24">
      <c r="A858">
        <v>3</v>
      </c>
      <c r="B858" s="341" t="s">
        <v>8065</v>
      </c>
      <c r="C858" t="s">
        <v>9297</v>
      </c>
      <c r="D858">
        <v>1077699</v>
      </c>
      <c r="E858" s="283">
        <v>6</v>
      </c>
      <c r="F858" s="232" t="s">
        <v>3331</v>
      </c>
      <c r="G858" t="s">
        <v>3332</v>
      </c>
      <c r="I858" s="344">
        <v>60896</v>
      </c>
      <c r="L858" s="344">
        <v>54806</v>
      </c>
      <c r="N858" s="348">
        <v>41948</v>
      </c>
      <c r="O858" s="353"/>
      <c r="P858" s="352">
        <v>41951</v>
      </c>
      <c r="R858" t="s">
        <v>10490</v>
      </c>
      <c r="S858">
        <v>1320</v>
      </c>
      <c r="T858" t="s">
        <v>3461</v>
      </c>
      <c r="X858" s="87" t="str">
        <f t="shared" ref="X858:X878" si="24">T858</f>
        <v>SAN MIGUEL</v>
      </c>
    </row>
    <row r="859" spans="1:24">
      <c r="A859">
        <v>3</v>
      </c>
      <c r="B859" s="341" t="s">
        <v>8066</v>
      </c>
      <c r="C859" t="s">
        <v>9298</v>
      </c>
      <c r="D859">
        <v>14448723</v>
      </c>
      <c r="E859">
        <v>0</v>
      </c>
      <c r="F859" s="232" t="s">
        <v>3331</v>
      </c>
      <c r="G859" t="s">
        <v>3332</v>
      </c>
      <c r="I859" s="358">
        <v>60896</v>
      </c>
      <c r="L859" s="358">
        <v>54806</v>
      </c>
      <c r="N859" s="359">
        <v>41948</v>
      </c>
      <c r="O859" s="360"/>
      <c r="P859" s="361">
        <v>41951</v>
      </c>
      <c r="R859" t="s">
        <v>10491</v>
      </c>
      <c r="S859">
        <v>450</v>
      </c>
      <c r="T859" t="s">
        <v>3883</v>
      </c>
      <c r="X859" s="116" t="str">
        <f t="shared" si="24"/>
        <v>PEÑAFLOR</v>
      </c>
    </row>
    <row r="860" spans="1:24">
      <c r="A860">
        <v>3</v>
      </c>
      <c r="B860" s="341" t="s">
        <v>8067</v>
      </c>
      <c r="C860" t="s">
        <v>9299</v>
      </c>
      <c r="D860">
        <v>17286981</v>
      </c>
      <c r="E860">
        <v>5</v>
      </c>
      <c r="F860" s="232" t="s">
        <v>3331</v>
      </c>
      <c r="G860" t="s">
        <v>3332</v>
      </c>
      <c r="I860" s="344">
        <v>60896</v>
      </c>
      <c r="L860" s="344">
        <v>54806</v>
      </c>
      <c r="N860" s="348">
        <v>41948</v>
      </c>
      <c r="O860" s="353"/>
      <c r="P860" s="352">
        <v>41948</v>
      </c>
      <c r="R860" t="s">
        <v>10492</v>
      </c>
      <c r="S860">
        <v>8637</v>
      </c>
      <c r="T860" t="s">
        <v>3605</v>
      </c>
      <c r="X860" s="87" t="str">
        <f t="shared" si="24"/>
        <v>PUDAHUEL</v>
      </c>
    </row>
    <row r="861" spans="1:24">
      <c r="A861">
        <v>3</v>
      </c>
      <c r="B861" s="341" t="s">
        <v>8068</v>
      </c>
      <c r="C861" t="s">
        <v>9300</v>
      </c>
      <c r="D861">
        <v>14633131</v>
      </c>
      <c r="E861">
        <v>9</v>
      </c>
      <c r="F861" s="232" t="s">
        <v>3331</v>
      </c>
      <c r="G861" t="s">
        <v>3332</v>
      </c>
      <c r="I861" s="344">
        <v>60896</v>
      </c>
      <c r="L861" s="344">
        <v>54806</v>
      </c>
      <c r="N861" s="348">
        <v>41948</v>
      </c>
      <c r="O861" s="353"/>
      <c r="P861" s="352">
        <v>41949</v>
      </c>
      <c r="R861" t="s">
        <v>10493</v>
      </c>
      <c r="S861">
        <v>211</v>
      </c>
      <c r="T861" t="s">
        <v>3497</v>
      </c>
      <c r="X861" s="87" t="str">
        <f t="shared" si="24"/>
        <v>QUILICURA</v>
      </c>
    </row>
    <row r="862" spans="1:24">
      <c r="A862">
        <v>3</v>
      </c>
      <c r="B862" s="341" t="s">
        <v>8069</v>
      </c>
      <c r="C862" t="s">
        <v>9301</v>
      </c>
      <c r="D862">
        <v>97030000</v>
      </c>
      <c r="E862">
        <v>7</v>
      </c>
      <c r="F862" s="232" t="s">
        <v>3331</v>
      </c>
      <c r="G862" t="s">
        <v>3332</v>
      </c>
      <c r="I862" s="344"/>
      <c r="L862" s="344"/>
      <c r="N862" s="348">
        <v>41941</v>
      </c>
      <c r="O862" s="353"/>
      <c r="P862" s="352">
        <v>41941</v>
      </c>
      <c r="R862" t="s">
        <v>10494</v>
      </c>
      <c r="S862">
        <v>555</v>
      </c>
      <c r="T862" t="s">
        <v>4534</v>
      </c>
      <c r="X862" s="87" t="str">
        <f t="shared" si="24"/>
        <v>IQUIQUE</v>
      </c>
    </row>
    <row r="863" spans="1:24">
      <c r="A863">
        <v>3</v>
      </c>
      <c r="B863" s="341" t="s">
        <v>8070</v>
      </c>
      <c r="C863" t="s">
        <v>9302</v>
      </c>
      <c r="D863">
        <v>8861076</v>
      </c>
      <c r="E863">
        <v>8</v>
      </c>
      <c r="F863" s="232" t="s">
        <v>3331</v>
      </c>
      <c r="G863" t="s">
        <v>3332</v>
      </c>
      <c r="I863" s="344">
        <v>60911</v>
      </c>
      <c r="L863" s="344">
        <v>54820</v>
      </c>
      <c r="N863" s="348">
        <v>41949</v>
      </c>
      <c r="O863" s="353"/>
      <c r="P863" s="352">
        <v>41953</v>
      </c>
      <c r="R863" t="s">
        <v>10495</v>
      </c>
      <c r="S863">
        <v>284</v>
      </c>
      <c r="T863" t="s">
        <v>3863</v>
      </c>
      <c r="X863" s="87" t="str">
        <f t="shared" si="24"/>
        <v>SAN JOAQUIN</v>
      </c>
    </row>
    <row r="864" spans="1:24">
      <c r="A864">
        <v>3</v>
      </c>
      <c r="B864" s="341" t="s">
        <v>8071</v>
      </c>
      <c r="C864" t="s">
        <v>9303</v>
      </c>
      <c r="D864">
        <v>5719405</v>
      </c>
      <c r="E864">
        <v>7</v>
      </c>
      <c r="F864" s="232" t="s">
        <v>3331</v>
      </c>
      <c r="G864" t="s">
        <v>3332</v>
      </c>
      <c r="I864" s="344">
        <v>60911</v>
      </c>
      <c r="L864" s="344">
        <v>54820</v>
      </c>
      <c r="N864" s="348">
        <v>41949</v>
      </c>
      <c r="O864" s="353"/>
      <c r="P864" s="352">
        <v>41951</v>
      </c>
      <c r="R864" t="s">
        <v>10496</v>
      </c>
      <c r="S864">
        <v>714</v>
      </c>
      <c r="T864" t="s">
        <v>3728</v>
      </c>
      <c r="X864" s="87" t="str">
        <f t="shared" si="24"/>
        <v>LA GRANJA</v>
      </c>
    </row>
    <row r="865" spans="1:24">
      <c r="A865">
        <v>3</v>
      </c>
      <c r="B865" s="341" t="s">
        <v>8072</v>
      </c>
      <c r="C865" t="s">
        <v>9304</v>
      </c>
      <c r="D865">
        <v>12751342</v>
      </c>
      <c r="E865">
        <v>2</v>
      </c>
      <c r="F865" s="232" t="s">
        <v>3331</v>
      </c>
      <c r="G865" t="s">
        <v>3332</v>
      </c>
      <c r="I865" s="344">
        <v>60911</v>
      </c>
      <c r="L865" s="344">
        <v>54820</v>
      </c>
      <c r="N865" s="348">
        <v>41949</v>
      </c>
      <c r="O865" s="353"/>
      <c r="P865" s="352">
        <v>41953</v>
      </c>
      <c r="R865" t="s">
        <v>10497</v>
      </c>
      <c r="S865">
        <v>1030</v>
      </c>
      <c r="T865" t="s">
        <v>10892</v>
      </c>
      <c r="X865" s="87" t="str">
        <f t="shared" si="24"/>
        <v>RIO BUENO</v>
      </c>
    </row>
    <row r="866" spans="1:24">
      <c r="A866">
        <v>3</v>
      </c>
      <c r="B866" s="341" t="s">
        <v>8073</v>
      </c>
      <c r="C866" t="s">
        <v>9305</v>
      </c>
      <c r="D866">
        <v>24205316</v>
      </c>
      <c r="E866">
        <v>8</v>
      </c>
      <c r="F866" s="232" t="s">
        <v>3331</v>
      </c>
      <c r="G866" t="s">
        <v>3332</v>
      </c>
      <c r="I866" s="344">
        <v>60802</v>
      </c>
      <c r="L866" s="344">
        <v>54722</v>
      </c>
      <c r="N866" s="348">
        <v>41949</v>
      </c>
      <c r="O866" s="353"/>
      <c r="P866" s="352">
        <v>41949</v>
      </c>
      <c r="R866" t="s">
        <v>10498</v>
      </c>
      <c r="S866">
        <v>2377</v>
      </c>
      <c r="T866" t="s">
        <v>4030</v>
      </c>
      <c r="X866" s="87" t="str">
        <f t="shared" si="24"/>
        <v>CURICO</v>
      </c>
    </row>
    <row r="867" spans="1:24">
      <c r="A867">
        <v>3</v>
      </c>
      <c r="B867" s="341" t="s">
        <v>8074</v>
      </c>
      <c r="C867" t="s">
        <v>9306</v>
      </c>
      <c r="D867">
        <v>15755280</v>
      </c>
      <c r="E867">
        <v>5</v>
      </c>
      <c r="F867" s="232" t="s">
        <v>3331</v>
      </c>
      <c r="G867" t="s">
        <v>3332</v>
      </c>
      <c r="I867" s="344">
        <v>60802</v>
      </c>
      <c r="L867" s="344">
        <v>54722</v>
      </c>
      <c r="N867" s="348">
        <v>41949</v>
      </c>
      <c r="O867" s="353"/>
      <c r="P867" s="352">
        <v>41949</v>
      </c>
      <c r="R867" t="s">
        <v>10499</v>
      </c>
      <c r="S867">
        <v>2150</v>
      </c>
      <c r="T867" t="s">
        <v>10889</v>
      </c>
      <c r="X867" s="87" t="str">
        <f t="shared" si="24"/>
        <v>SAN JAVIER</v>
      </c>
    </row>
    <row r="868" spans="1:24">
      <c r="A868">
        <v>3</v>
      </c>
      <c r="B868" s="341" t="s">
        <v>8075</v>
      </c>
      <c r="C868" t="s">
        <v>9307</v>
      </c>
      <c r="D868">
        <v>12670334</v>
      </c>
      <c r="E868">
        <v>1</v>
      </c>
      <c r="F868" s="232" t="s">
        <v>3331</v>
      </c>
      <c r="G868" t="s">
        <v>3332</v>
      </c>
      <c r="I868" s="344">
        <v>60927</v>
      </c>
      <c r="L868" s="344">
        <v>5434</v>
      </c>
      <c r="N868" s="348">
        <v>41949</v>
      </c>
      <c r="O868" s="353"/>
      <c r="P868" s="352">
        <v>41955</v>
      </c>
      <c r="R868" t="s">
        <v>10500</v>
      </c>
      <c r="S868">
        <v>9806</v>
      </c>
      <c r="T868" t="s">
        <v>3879</v>
      </c>
      <c r="X868" s="87" t="str">
        <f t="shared" si="24"/>
        <v>SAN RAMON</v>
      </c>
    </row>
    <row r="869" spans="1:24">
      <c r="A869">
        <v>3</v>
      </c>
      <c r="B869" s="341" t="s">
        <v>8076</v>
      </c>
      <c r="C869" t="s">
        <v>9308</v>
      </c>
      <c r="D869">
        <v>6406911</v>
      </c>
      <c r="E869" t="s">
        <v>3320</v>
      </c>
      <c r="F869" s="232" t="s">
        <v>3331</v>
      </c>
      <c r="G869" t="s">
        <v>3332</v>
      </c>
      <c r="I869" s="344">
        <v>60927</v>
      </c>
      <c r="L869" s="344">
        <v>54834</v>
      </c>
      <c r="N869" s="87">
        <v>41950</v>
      </c>
      <c r="O869" s="87">
        <v>2</v>
      </c>
      <c r="P869" s="348">
        <v>41953</v>
      </c>
      <c r="R869" t="s">
        <v>10501</v>
      </c>
      <c r="S869">
        <v>1931</v>
      </c>
      <c r="T869" t="s">
        <v>3541</v>
      </c>
      <c r="X869" s="87" t="str">
        <f t="shared" si="24"/>
        <v>TALCA</v>
      </c>
    </row>
    <row r="870" spans="1:24">
      <c r="A870">
        <v>3</v>
      </c>
      <c r="B870" s="341" t="s">
        <v>8077</v>
      </c>
      <c r="C870" t="s">
        <v>9309</v>
      </c>
      <c r="D870">
        <v>11739339</v>
      </c>
      <c r="E870">
        <v>9</v>
      </c>
      <c r="F870" s="232" t="s">
        <v>3331</v>
      </c>
      <c r="G870" t="s">
        <v>3332</v>
      </c>
      <c r="I870" s="339">
        <v>60927</v>
      </c>
      <c r="L870" s="339">
        <v>54834</v>
      </c>
      <c r="N870" s="87">
        <v>41950</v>
      </c>
      <c r="O870" s="87">
        <v>2</v>
      </c>
      <c r="P870" s="348">
        <v>41951</v>
      </c>
      <c r="R870" t="s">
        <v>10502</v>
      </c>
      <c r="S870">
        <v>2797</v>
      </c>
      <c r="T870" t="s">
        <v>3883</v>
      </c>
      <c r="X870" s="87" t="str">
        <f t="shared" si="24"/>
        <v>PEÑAFLOR</v>
      </c>
    </row>
    <row r="871" spans="1:24">
      <c r="A871">
        <v>3</v>
      </c>
      <c r="B871" s="341" t="s">
        <v>8078</v>
      </c>
      <c r="C871" t="s">
        <v>9310</v>
      </c>
      <c r="D871">
        <v>10457838</v>
      </c>
      <c r="E871">
        <v>1</v>
      </c>
      <c r="F871" s="232" t="s">
        <v>3331</v>
      </c>
      <c r="G871" t="s">
        <v>3332</v>
      </c>
      <c r="I871" s="339">
        <v>60927</v>
      </c>
      <c r="L871" s="339">
        <v>54834</v>
      </c>
      <c r="N871" s="87">
        <v>41950</v>
      </c>
      <c r="O871" s="87">
        <v>2</v>
      </c>
      <c r="P871" s="348">
        <v>41960</v>
      </c>
      <c r="R871" t="s">
        <v>10503</v>
      </c>
      <c r="S871">
        <v>232</v>
      </c>
      <c r="T871" t="s">
        <v>10852</v>
      </c>
      <c r="X871" s="87" t="str">
        <f t="shared" si="24"/>
        <v>ARICA</v>
      </c>
    </row>
    <row r="872" spans="1:24">
      <c r="A872">
        <v>3</v>
      </c>
      <c r="B872" s="341" t="s">
        <v>8079</v>
      </c>
      <c r="C872" t="s">
        <v>9311</v>
      </c>
      <c r="D872">
        <v>97030000</v>
      </c>
      <c r="E872">
        <v>7</v>
      </c>
      <c r="F872" s="232" t="s">
        <v>3331</v>
      </c>
      <c r="G872" t="s">
        <v>3332</v>
      </c>
      <c r="I872" s="339">
        <v>48729</v>
      </c>
      <c r="L872" s="339">
        <v>48729</v>
      </c>
      <c r="N872" s="87">
        <v>41953</v>
      </c>
      <c r="O872" s="87">
        <v>2</v>
      </c>
      <c r="P872" s="348">
        <v>41967</v>
      </c>
      <c r="R872" t="s">
        <v>10504</v>
      </c>
      <c r="S872">
        <v>1273</v>
      </c>
      <c r="T872" t="s">
        <v>4534</v>
      </c>
      <c r="X872" s="87" t="str">
        <f t="shared" si="24"/>
        <v>IQUIQUE</v>
      </c>
    </row>
    <row r="873" spans="1:24">
      <c r="A873">
        <v>3</v>
      </c>
      <c r="B873" s="341" t="s">
        <v>8080</v>
      </c>
      <c r="C873" t="s">
        <v>9312</v>
      </c>
      <c r="F873" s="232" t="s">
        <v>3331</v>
      </c>
      <c r="G873" t="s">
        <v>3332</v>
      </c>
      <c r="I873" s="339"/>
      <c r="L873" s="339"/>
      <c r="N873" s="87">
        <v>41953</v>
      </c>
      <c r="O873" s="87">
        <v>2</v>
      </c>
      <c r="P873" s="362"/>
      <c r="R873" t="s">
        <v>10505</v>
      </c>
      <c r="S873">
        <v>2624</v>
      </c>
      <c r="T873" t="s">
        <v>10861</v>
      </c>
      <c r="X873" s="87" t="str">
        <f t="shared" si="24"/>
        <v>ALTO HOSPICIO</v>
      </c>
    </row>
    <row r="874" spans="1:24">
      <c r="A874">
        <v>3</v>
      </c>
      <c r="B874" s="341" t="s">
        <v>8081</v>
      </c>
      <c r="C874" t="s">
        <v>9313</v>
      </c>
      <c r="D874">
        <v>16887783</v>
      </c>
      <c r="E874">
        <v>8</v>
      </c>
      <c r="F874" s="232" t="s">
        <v>3331</v>
      </c>
      <c r="G874" t="s">
        <v>3332</v>
      </c>
      <c r="I874" s="339">
        <v>60927</v>
      </c>
      <c r="L874" s="339">
        <v>54834</v>
      </c>
      <c r="N874" s="87">
        <v>41953</v>
      </c>
      <c r="O874" s="87">
        <v>2</v>
      </c>
      <c r="P874" s="348">
        <v>41960</v>
      </c>
      <c r="R874" t="s">
        <v>10506</v>
      </c>
      <c r="S874">
        <v>232</v>
      </c>
      <c r="T874" t="s">
        <v>3865</v>
      </c>
      <c r="X874" s="87" t="str">
        <f t="shared" si="24"/>
        <v>RANCAGUA</v>
      </c>
    </row>
    <row r="875" spans="1:24">
      <c r="A875">
        <v>3</v>
      </c>
      <c r="B875" s="341" t="s">
        <v>8082</v>
      </c>
      <c r="C875" t="s">
        <v>9314</v>
      </c>
      <c r="D875">
        <v>10674072</v>
      </c>
      <c r="E875">
        <v>0</v>
      </c>
      <c r="F875" s="232" t="s">
        <v>3331</v>
      </c>
      <c r="G875" t="s">
        <v>3332</v>
      </c>
      <c r="I875" s="339">
        <v>60978</v>
      </c>
      <c r="L875" s="339">
        <v>54880</v>
      </c>
      <c r="N875" s="87">
        <v>41953</v>
      </c>
      <c r="O875" s="87">
        <v>2</v>
      </c>
      <c r="P875" s="348">
        <v>41958</v>
      </c>
      <c r="R875" t="s">
        <v>10507</v>
      </c>
      <c r="S875">
        <v>630</v>
      </c>
      <c r="T875" t="s">
        <v>4448</v>
      </c>
      <c r="X875" s="87" t="str">
        <f t="shared" si="24"/>
        <v>LOS ANGELES</v>
      </c>
    </row>
    <row r="876" spans="1:24">
      <c r="A876">
        <v>3</v>
      </c>
      <c r="B876" s="341" t="s">
        <v>8083</v>
      </c>
      <c r="C876" t="s">
        <v>9315</v>
      </c>
      <c r="D876">
        <v>13804623</v>
      </c>
      <c r="E876">
        <v>0</v>
      </c>
      <c r="F876" s="232" t="s">
        <v>3331</v>
      </c>
      <c r="G876" t="s">
        <v>3332</v>
      </c>
      <c r="I876" s="339">
        <v>60999</v>
      </c>
      <c r="L876" s="339">
        <v>54899</v>
      </c>
      <c r="N876" s="87">
        <v>41954</v>
      </c>
      <c r="O876" s="87">
        <v>2</v>
      </c>
      <c r="P876" s="348">
        <v>41956</v>
      </c>
      <c r="R876" t="s">
        <v>10508</v>
      </c>
      <c r="S876">
        <v>1042</v>
      </c>
      <c r="T876" t="s">
        <v>4448</v>
      </c>
      <c r="X876" s="87" t="str">
        <f t="shared" si="24"/>
        <v>LOS ANGELES</v>
      </c>
    </row>
    <row r="877" spans="1:24">
      <c r="A877">
        <v>3</v>
      </c>
      <c r="B877" s="341" t="s">
        <v>8084</v>
      </c>
      <c r="C877" t="s">
        <v>9316</v>
      </c>
      <c r="D877">
        <v>17525297</v>
      </c>
      <c r="E877" s="283">
        <v>5</v>
      </c>
      <c r="F877" s="232" t="s">
        <v>3331</v>
      </c>
      <c r="G877" t="s">
        <v>3332</v>
      </c>
      <c r="I877" s="339">
        <v>60999</v>
      </c>
      <c r="L877" s="339">
        <v>54899</v>
      </c>
      <c r="N877" s="87">
        <v>41954</v>
      </c>
      <c r="O877" s="87">
        <v>2</v>
      </c>
      <c r="P877" s="348">
        <v>41955</v>
      </c>
      <c r="R877" t="s">
        <v>3730</v>
      </c>
      <c r="S877">
        <v>8720</v>
      </c>
      <c r="T877" t="s">
        <v>3879</v>
      </c>
      <c r="X877" s="87" t="str">
        <f t="shared" si="24"/>
        <v>SAN RAMON</v>
      </c>
    </row>
    <row r="878" spans="1:24">
      <c r="A878">
        <v>3</v>
      </c>
      <c r="B878" s="341" t="s">
        <v>8085</v>
      </c>
      <c r="C878" t="s">
        <v>9317</v>
      </c>
      <c r="D878">
        <v>7623510</v>
      </c>
      <c r="E878">
        <v>4</v>
      </c>
      <c r="F878" s="232" t="s">
        <v>3331</v>
      </c>
      <c r="G878" t="s">
        <v>3332</v>
      </c>
      <c r="I878" s="339">
        <v>61019</v>
      </c>
      <c r="L878" s="339">
        <v>54917</v>
      </c>
      <c r="N878" s="87">
        <v>41955</v>
      </c>
      <c r="O878" s="87">
        <v>2</v>
      </c>
      <c r="P878" s="348">
        <v>41960</v>
      </c>
      <c r="R878" t="s">
        <v>10509</v>
      </c>
      <c r="S878">
        <v>671</v>
      </c>
      <c r="T878" t="s">
        <v>10852</v>
      </c>
      <c r="X878" s="87" t="str">
        <f t="shared" si="24"/>
        <v>ARICA</v>
      </c>
    </row>
    <row r="879" spans="1:24">
      <c r="A879">
        <v>3</v>
      </c>
      <c r="B879" s="341" t="s">
        <v>8086</v>
      </c>
      <c r="C879" t="s">
        <v>9318</v>
      </c>
      <c r="D879">
        <v>15984757</v>
      </c>
      <c r="E879">
        <v>8</v>
      </c>
      <c r="F879" s="232" t="s">
        <v>3331</v>
      </c>
      <c r="G879" t="s">
        <v>3332</v>
      </c>
      <c r="I879" s="339">
        <v>61019</v>
      </c>
      <c r="L879" s="339">
        <v>54917</v>
      </c>
      <c r="N879" s="87">
        <v>41955</v>
      </c>
      <c r="O879" s="87">
        <v>2</v>
      </c>
      <c r="P879" s="348">
        <v>41963</v>
      </c>
      <c r="R879" t="s">
        <v>10510</v>
      </c>
      <c r="S879">
        <v>631</v>
      </c>
      <c r="T879" t="s">
        <v>5045</v>
      </c>
      <c r="X879" s="87">
        <v>41974</v>
      </c>
    </row>
    <row r="880" spans="1:24">
      <c r="A880">
        <v>3</v>
      </c>
      <c r="B880" s="341" t="s">
        <v>8087</v>
      </c>
      <c r="C880" t="s">
        <v>9319</v>
      </c>
      <c r="F880" s="232" t="s">
        <v>3331</v>
      </c>
      <c r="G880" t="s">
        <v>3332</v>
      </c>
      <c r="I880" s="339">
        <v>60802</v>
      </c>
      <c r="L880" s="339">
        <v>54722</v>
      </c>
      <c r="N880" s="87">
        <v>41942</v>
      </c>
      <c r="O880" s="87">
        <v>2</v>
      </c>
      <c r="P880" s="348">
        <v>41955</v>
      </c>
      <c r="R880" t="s">
        <v>10511</v>
      </c>
      <c r="S880">
        <v>3530</v>
      </c>
      <c r="T880" t="s">
        <v>10852</v>
      </c>
      <c r="X880" s="87" t="str">
        <f>T880</f>
        <v>ARICA</v>
      </c>
    </row>
    <row r="881" spans="1:24">
      <c r="A881">
        <v>3</v>
      </c>
      <c r="B881" s="341" t="s">
        <v>8088</v>
      </c>
      <c r="C881" t="s">
        <v>9320</v>
      </c>
      <c r="D881">
        <v>13138509</v>
      </c>
      <c r="E881">
        <v>9</v>
      </c>
      <c r="F881" s="232" t="s">
        <v>3331</v>
      </c>
      <c r="G881" t="s">
        <v>3332</v>
      </c>
      <c r="I881" s="339">
        <v>61059</v>
      </c>
      <c r="L881" s="339">
        <v>54953</v>
      </c>
      <c r="N881" s="87">
        <v>41957</v>
      </c>
      <c r="O881" s="87">
        <v>2</v>
      </c>
      <c r="P881" s="348">
        <v>41962</v>
      </c>
      <c r="R881" t="s">
        <v>6776</v>
      </c>
      <c r="S881">
        <v>801</v>
      </c>
      <c r="T881" t="s">
        <v>4220</v>
      </c>
      <c r="X881" s="87" t="str">
        <f>T881</f>
        <v>CHILLAN</v>
      </c>
    </row>
    <row r="882" spans="1:24">
      <c r="A882">
        <v>3</v>
      </c>
      <c r="B882" s="341" t="s">
        <v>8089</v>
      </c>
      <c r="C882" t="s">
        <v>9321</v>
      </c>
      <c r="D882">
        <v>12386505</v>
      </c>
      <c r="E882">
        <v>7</v>
      </c>
      <c r="F882" s="232" t="s">
        <v>3331</v>
      </c>
      <c r="G882" t="s">
        <v>3332</v>
      </c>
      <c r="I882" s="339">
        <v>78156</v>
      </c>
      <c r="L882" s="339">
        <v>70340</v>
      </c>
      <c r="N882" s="87">
        <v>41960</v>
      </c>
      <c r="O882" s="87">
        <v>2</v>
      </c>
      <c r="P882" s="348">
        <v>41964</v>
      </c>
      <c r="R882" t="s">
        <v>10512</v>
      </c>
      <c r="S882">
        <v>216</v>
      </c>
      <c r="T882" t="s">
        <v>4448</v>
      </c>
      <c r="X882" s="87" t="str">
        <f>T882</f>
        <v>LOS ANGELES</v>
      </c>
    </row>
    <row r="883" spans="1:24">
      <c r="A883">
        <v>3</v>
      </c>
      <c r="B883" s="341" t="s">
        <v>8090</v>
      </c>
      <c r="C883" t="s">
        <v>9322</v>
      </c>
      <c r="D883">
        <v>8909004</v>
      </c>
      <c r="E883">
        <v>0</v>
      </c>
      <c r="F883" s="232" t="s">
        <v>3331</v>
      </c>
      <c r="G883" t="s">
        <v>3332</v>
      </c>
      <c r="I883" s="339">
        <v>78234</v>
      </c>
      <c r="L883" s="339">
        <v>70411</v>
      </c>
      <c r="N883" s="87">
        <v>41960</v>
      </c>
      <c r="O883" s="87">
        <v>2</v>
      </c>
      <c r="P883" s="348">
        <v>41963</v>
      </c>
      <c r="R883" t="s">
        <v>10513</v>
      </c>
      <c r="S883">
        <v>3181</v>
      </c>
      <c r="T883" t="s">
        <v>3400</v>
      </c>
      <c r="X883" s="87">
        <v>41963</v>
      </c>
    </row>
    <row r="884" spans="1:24">
      <c r="A884">
        <v>3</v>
      </c>
      <c r="B884" s="341" t="s">
        <v>8091</v>
      </c>
      <c r="C884" t="s">
        <v>9323</v>
      </c>
      <c r="D884">
        <v>13961545</v>
      </c>
      <c r="E884" t="s">
        <v>3319</v>
      </c>
      <c r="F884" s="232" t="s">
        <v>3331</v>
      </c>
      <c r="G884" t="s">
        <v>3332</v>
      </c>
      <c r="I884" s="339">
        <v>61120</v>
      </c>
      <c r="L884" s="339">
        <v>55008</v>
      </c>
      <c r="N884" s="87">
        <v>41960</v>
      </c>
      <c r="O884" s="87">
        <v>2</v>
      </c>
      <c r="P884" s="348">
        <v>41963</v>
      </c>
      <c r="R884" t="s">
        <v>10514</v>
      </c>
      <c r="S884">
        <v>41</v>
      </c>
      <c r="T884" t="s">
        <v>5640</v>
      </c>
      <c r="X884" s="87" t="str">
        <f t="shared" ref="X884:X891" si="25">T884</f>
        <v>VILLARRICA</v>
      </c>
    </row>
    <row r="885" spans="1:24">
      <c r="A885">
        <v>3</v>
      </c>
      <c r="B885" s="341" t="s">
        <v>8092</v>
      </c>
      <c r="C885" t="s">
        <v>9324</v>
      </c>
      <c r="D885">
        <v>13305121</v>
      </c>
      <c r="E885" t="s">
        <v>3319</v>
      </c>
      <c r="F885" s="232" t="s">
        <v>3331</v>
      </c>
      <c r="G885" t="s">
        <v>3332</v>
      </c>
      <c r="I885" s="339">
        <v>60927</v>
      </c>
      <c r="L885" s="339">
        <f>K885*0.9</f>
        <v>0</v>
      </c>
      <c r="N885" s="87">
        <v>41960</v>
      </c>
      <c r="O885" s="87">
        <v>2</v>
      </c>
      <c r="P885" s="348">
        <v>41962</v>
      </c>
      <c r="R885" t="s">
        <v>10515</v>
      </c>
      <c r="S885">
        <v>169</v>
      </c>
      <c r="T885" t="s">
        <v>3363</v>
      </c>
      <c r="X885" s="87" t="str">
        <f t="shared" si="25"/>
        <v>PUENTE ALTO</v>
      </c>
    </row>
    <row r="886" spans="1:24">
      <c r="A886">
        <v>3</v>
      </c>
      <c r="B886" s="341" t="s">
        <v>8093</v>
      </c>
      <c r="C886" t="s">
        <v>9325</v>
      </c>
      <c r="D886">
        <v>13955290</v>
      </c>
      <c r="E886">
        <v>3</v>
      </c>
      <c r="F886" s="232" t="s">
        <v>3331</v>
      </c>
      <c r="G886" t="s">
        <v>3332</v>
      </c>
      <c r="I886" s="339">
        <v>61140</v>
      </c>
      <c r="L886" s="339">
        <v>55026</v>
      </c>
      <c r="N886" s="87">
        <v>41961</v>
      </c>
      <c r="O886" s="87">
        <v>2</v>
      </c>
      <c r="P886" s="348">
        <v>41962</v>
      </c>
      <c r="R886" t="s">
        <v>10516</v>
      </c>
      <c r="S886">
        <v>1544</v>
      </c>
      <c r="T886" t="s">
        <v>3365</v>
      </c>
      <c r="X886" s="87" t="str">
        <f t="shared" si="25"/>
        <v>LA FLORIDA</v>
      </c>
    </row>
    <row r="887" spans="1:24">
      <c r="A887">
        <v>3</v>
      </c>
      <c r="B887" s="341" t="s">
        <v>8094</v>
      </c>
      <c r="C887" t="s">
        <v>9326</v>
      </c>
      <c r="D887">
        <v>8660290</v>
      </c>
      <c r="E887">
        <v>3</v>
      </c>
      <c r="F887" s="232" t="s">
        <v>3331</v>
      </c>
      <c r="G887" t="s">
        <v>3332</v>
      </c>
      <c r="I887" s="339">
        <v>61140</v>
      </c>
      <c r="L887" s="339">
        <v>55026</v>
      </c>
      <c r="N887" s="87">
        <v>41961</v>
      </c>
      <c r="O887" s="87">
        <v>2</v>
      </c>
      <c r="P887" s="348">
        <v>41962</v>
      </c>
      <c r="R887" t="s">
        <v>10517</v>
      </c>
      <c r="S887">
        <v>170</v>
      </c>
      <c r="T887" t="s">
        <v>10893</v>
      </c>
      <c r="X887" s="87" t="str">
        <f t="shared" si="25"/>
        <v>GRANEROS</v>
      </c>
    </row>
    <row r="888" spans="1:24">
      <c r="A888">
        <v>3</v>
      </c>
      <c r="B888" s="341" t="s">
        <v>8095</v>
      </c>
      <c r="C888" t="s">
        <v>9327</v>
      </c>
      <c r="D888">
        <v>17857964</v>
      </c>
      <c r="E888">
        <v>9</v>
      </c>
      <c r="F888" s="232" t="s">
        <v>3331</v>
      </c>
      <c r="G888" t="s">
        <v>3332</v>
      </c>
      <c r="I888" s="339">
        <v>61161</v>
      </c>
      <c r="L888" s="339">
        <v>55045</v>
      </c>
      <c r="N888" s="87">
        <v>41962</v>
      </c>
      <c r="O888" s="87">
        <v>2</v>
      </c>
      <c r="P888" s="348">
        <v>41963</v>
      </c>
      <c r="R888" t="s">
        <v>10518</v>
      </c>
      <c r="S888">
        <v>565</v>
      </c>
      <c r="T888" t="s">
        <v>3340</v>
      </c>
      <c r="X888" s="87" t="str">
        <f t="shared" si="25"/>
        <v>HUECHURABA</v>
      </c>
    </row>
    <row r="889" spans="1:24">
      <c r="A889">
        <v>3</v>
      </c>
      <c r="B889" s="341" t="s">
        <v>8096</v>
      </c>
      <c r="C889" t="s">
        <v>9328</v>
      </c>
      <c r="D889">
        <v>80080033</v>
      </c>
      <c r="E889" s="283">
        <v>1</v>
      </c>
      <c r="F889" s="232" t="s">
        <v>3331</v>
      </c>
      <c r="G889" t="s">
        <v>3332</v>
      </c>
      <c r="I889" s="339">
        <v>61161</v>
      </c>
      <c r="L889" s="339">
        <v>55045</v>
      </c>
      <c r="N889" s="87">
        <v>41962</v>
      </c>
      <c r="O889" s="87">
        <v>2</v>
      </c>
      <c r="P889" s="348">
        <v>41963</v>
      </c>
      <c r="R889" t="s">
        <v>10519</v>
      </c>
      <c r="S889">
        <v>166</v>
      </c>
      <c r="T889" t="s">
        <v>3396</v>
      </c>
      <c r="X889" s="87" t="str">
        <f t="shared" si="25"/>
        <v>ESTACION CENTRAL</v>
      </c>
    </row>
    <row r="890" spans="1:24">
      <c r="A890">
        <v>3</v>
      </c>
      <c r="B890" s="341" t="s">
        <v>8097</v>
      </c>
      <c r="C890" t="s">
        <v>9329</v>
      </c>
      <c r="D890">
        <v>16201033</v>
      </c>
      <c r="E890">
        <v>6</v>
      </c>
      <c r="F890" s="232" t="s">
        <v>3331</v>
      </c>
      <c r="G890" t="s">
        <v>3332</v>
      </c>
      <c r="I890" s="339">
        <v>61161</v>
      </c>
      <c r="L890" s="339">
        <v>55045</v>
      </c>
      <c r="N890" s="87">
        <v>41962</v>
      </c>
      <c r="O890" s="87">
        <v>2</v>
      </c>
      <c r="P890" s="348">
        <v>41964</v>
      </c>
      <c r="R890" t="s">
        <v>10520</v>
      </c>
      <c r="S890">
        <v>2950</v>
      </c>
      <c r="T890" t="s">
        <v>10852</v>
      </c>
      <c r="X890" s="87" t="str">
        <f t="shared" si="25"/>
        <v>ARICA</v>
      </c>
    </row>
    <row r="891" spans="1:24">
      <c r="A891">
        <v>3</v>
      </c>
      <c r="B891" s="341" t="s">
        <v>8098</v>
      </c>
      <c r="C891" t="s">
        <v>9330</v>
      </c>
      <c r="D891">
        <v>12559067</v>
      </c>
      <c r="E891">
        <v>5</v>
      </c>
      <c r="F891" s="232" t="s">
        <v>3331</v>
      </c>
      <c r="G891" t="s">
        <v>3332</v>
      </c>
      <c r="I891" s="339">
        <v>61181</v>
      </c>
      <c r="L891" s="339">
        <v>55063</v>
      </c>
      <c r="N891" s="87">
        <v>41963</v>
      </c>
      <c r="O891" s="87">
        <v>2</v>
      </c>
      <c r="P891" s="348">
        <v>41965</v>
      </c>
      <c r="R891" t="s">
        <v>10521</v>
      </c>
      <c r="S891">
        <v>306</v>
      </c>
      <c r="T891" t="s">
        <v>3883</v>
      </c>
      <c r="X891" s="87" t="str">
        <f t="shared" si="25"/>
        <v>PEÑAFLOR</v>
      </c>
    </row>
    <row r="892" spans="1:24">
      <c r="A892">
        <v>3</v>
      </c>
      <c r="B892" s="341" t="s">
        <v>8099</v>
      </c>
      <c r="C892" t="s">
        <v>9331</v>
      </c>
      <c r="D892">
        <v>12585829</v>
      </c>
      <c r="E892">
        <v>5</v>
      </c>
      <c r="F892" s="232" t="s">
        <v>3331</v>
      </c>
      <c r="G892" t="s">
        <v>3332</v>
      </c>
      <c r="I892" s="339">
        <v>61181</v>
      </c>
      <c r="L892" s="339">
        <v>55063</v>
      </c>
      <c r="N892" s="87">
        <v>41963</v>
      </c>
      <c r="O892" s="87">
        <v>2</v>
      </c>
      <c r="P892" s="348">
        <v>41965</v>
      </c>
      <c r="R892" t="s">
        <v>10522</v>
      </c>
      <c r="S892">
        <v>2893</v>
      </c>
      <c r="T892" t="s">
        <v>3400</v>
      </c>
      <c r="X892" s="87">
        <v>41968</v>
      </c>
    </row>
    <row r="893" spans="1:24">
      <c r="A893">
        <v>3</v>
      </c>
      <c r="B893" s="341" t="s">
        <v>8100</v>
      </c>
      <c r="C893" t="s">
        <v>9332</v>
      </c>
      <c r="D893">
        <v>10595087</v>
      </c>
      <c r="E893" t="s">
        <v>3319</v>
      </c>
      <c r="F893" s="232" t="s">
        <v>3331</v>
      </c>
      <c r="G893" t="s">
        <v>3332</v>
      </c>
      <c r="I893" s="339">
        <v>78312</v>
      </c>
      <c r="L893" s="339">
        <v>65650</v>
      </c>
      <c r="N893" s="348">
        <v>41963</v>
      </c>
      <c r="O893" s="362"/>
      <c r="P893" s="348">
        <v>41983</v>
      </c>
      <c r="R893" t="s">
        <v>10523</v>
      </c>
      <c r="S893">
        <v>301</v>
      </c>
      <c r="T893" t="s">
        <v>5045</v>
      </c>
      <c r="X893" s="87" t="str">
        <f>T893</f>
        <v>TEMUCO</v>
      </c>
    </row>
    <row r="894" spans="1:24">
      <c r="A894">
        <v>3</v>
      </c>
      <c r="B894" s="341" t="s">
        <v>8101</v>
      </c>
      <c r="C894" t="s">
        <v>9333</v>
      </c>
      <c r="D894">
        <v>17204946</v>
      </c>
      <c r="E894" t="s">
        <v>3319</v>
      </c>
      <c r="F894" s="232" t="s">
        <v>3331</v>
      </c>
      <c r="G894" t="s">
        <v>3332</v>
      </c>
      <c r="I894" s="339">
        <v>61181</v>
      </c>
      <c r="L894" s="339">
        <v>55063</v>
      </c>
      <c r="N894" s="87">
        <v>41964</v>
      </c>
      <c r="O894" s="53"/>
      <c r="P894" s="87">
        <v>41965</v>
      </c>
      <c r="R894" t="s">
        <v>10524</v>
      </c>
      <c r="S894">
        <v>5491</v>
      </c>
      <c r="T894" t="s">
        <v>3400</v>
      </c>
      <c r="X894" s="87">
        <v>41975</v>
      </c>
    </row>
    <row r="895" spans="1:24">
      <c r="A895">
        <v>3</v>
      </c>
      <c r="B895" s="341" t="s">
        <v>8102</v>
      </c>
      <c r="C895" t="s">
        <v>9334</v>
      </c>
      <c r="D895">
        <v>97030000</v>
      </c>
      <c r="E895">
        <v>7</v>
      </c>
      <c r="F895" s="232" t="s">
        <v>3331</v>
      </c>
      <c r="G895" t="s">
        <v>3332</v>
      </c>
      <c r="I895" s="339">
        <v>48945</v>
      </c>
      <c r="L895" s="339">
        <v>48945</v>
      </c>
      <c r="N895" s="87">
        <v>41967</v>
      </c>
      <c r="O895" s="53"/>
      <c r="P895" s="87">
        <v>41975</v>
      </c>
      <c r="R895" t="s">
        <v>10525</v>
      </c>
      <c r="S895">
        <v>3202</v>
      </c>
      <c r="T895" t="s">
        <v>10861</v>
      </c>
      <c r="X895" s="87">
        <v>41977</v>
      </c>
    </row>
    <row r="896" spans="1:24">
      <c r="A896">
        <v>3</v>
      </c>
      <c r="B896" s="341" t="s">
        <v>8103</v>
      </c>
      <c r="C896" t="s">
        <v>9335</v>
      </c>
      <c r="D896">
        <v>97030000</v>
      </c>
      <c r="E896">
        <v>7</v>
      </c>
      <c r="F896" s="232" t="s">
        <v>3331</v>
      </c>
      <c r="G896" t="s">
        <v>3332</v>
      </c>
      <c r="I896" s="339">
        <v>48945</v>
      </c>
      <c r="L896" s="339">
        <v>48945</v>
      </c>
      <c r="N896" s="87">
        <v>41967</v>
      </c>
      <c r="O896" s="53"/>
      <c r="P896" s="87">
        <v>41975</v>
      </c>
      <c r="R896" t="s">
        <v>10526</v>
      </c>
      <c r="S896">
        <v>4183</v>
      </c>
      <c r="T896" t="s">
        <v>10861</v>
      </c>
      <c r="X896" s="87">
        <v>41977</v>
      </c>
    </row>
    <row r="897" spans="1:24">
      <c r="A897">
        <v>3</v>
      </c>
      <c r="B897" s="341" t="s">
        <v>8104</v>
      </c>
      <c r="C897" t="s">
        <v>9336</v>
      </c>
      <c r="D897">
        <v>9662431</v>
      </c>
      <c r="E897" t="s">
        <v>3319</v>
      </c>
      <c r="F897" s="232" t="s">
        <v>3331</v>
      </c>
      <c r="G897" t="s">
        <v>3332</v>
      </c>
      <c r="I897" s="339">
        <v>61262</v>
      </c>
      <c r="L897" s="339">
        <v>55136</v>
      </c>
      <c r="N897" s="87">
        <v>41967</v>
      </c>
      <c r="O897" s="53"/>
      <c r="P897" s="87">
        <v>41975</v>
      </c>
      <c r="R897" t="s">
        <v>10527</v>
      </c>
      <c r="S897">
        <v>2118</v>
      </c>
      <c r="T897" t="s">
        <v>3400</v>
      </c>
      <c r="X897" s="87">
        <v>41977</v>
      </c>
    </row>
    <row r="898" spans="1:24">
      <c r="A898">
        <v>3</v>
      </c>
      <c r="B898" s="341" t="s">
        <v>8105</v>
      </c>
      <c r="C898" t="s">
        <v>9337</v>
      </c>
      <c r="D898">
        <v>13279806</v>
      </c>
      <c r="E898">
        <v>0</v>
      </c>
      <c r="F898" s="232" t="s">
        <v>3331</v>
      </c>
      <c r="G898" t="s">
        <v>3332</v>
      </c>
      <c r="I898" s="339">
        <v>61262</v>
      </c>
      <c r="L898" s="339">
        <v>55136</v>
      </c>
      <c r="N898" s="87">
        <v>41967</v>
      </c>
      <c r="O898" s="53"/>
      <c r="P898" s="87">
        <v>41970</v>
      </c>
      <c r="R898" t="s">
        <v>10528</v>
      </c>
      <c r="S898">
        <v>3229</v>
      </c>
      <c r="T898" t="s">
        <v>3461</v>
      </c>
      <c r="X898" s="87">
        <v>41975</v>
      </c>
    </row>
    <row r="899" spans="1:24">
      <c r="A899">
        <v>3</v>
      </c>
      <c r="B899" s="341" t="s">
        <v>8106</v>
      </c>
      <c r="C899" t="s">
        <v>9338</v>
      </c>
      <c r="D899">
        <v>8209979</v>
      </c>
      <c r="E899">
        <v>4</v>
      </c>
      <c r="F899" s="232" t="s">
        <v>3331</v>
      </c>
      <c r="G899" t="s">
        <v>3332</v>
      </c>
      <c r="I899" s="339">
        <v>62733</v>
      </c>
      <c r="L899" s="339">
        <v>56456</v>
      </c>
      <c r="N899" s="87">
        <v>41967</v>
      </c>
      <c r="O899" s="53"/>
      <c r="P899" s="87">
        <v>41978</v>
      </c>
      <c r="R899" t="s">
        <v>10529</v>
      </c>
      <c r="S899">
        <v>288</v>
      </c>
      <c r="T899" t="s">
        <v>10894</v>
      </c>
      <c r="X899" s="87" t="str">
        <f t="shared" ref="X899:X905" si="26">T899</f>
        <v>LAJA</v>
      </c>
    </row>
    <row r="900" spans="1:24">
      <c r="A900">
        <v>3</v>
      </c>
      <c r="B900" s="341" t="s">
        <v>8104</v>
      </c>
      <c r="C900" t="s">
        <v>9336</v>
      </c>
      <c r="D900">
        <v>9662431</v>
      </c>
      <c r="E900" t="s">
        <v>3320</v>
      </c>
      <c r="F900" s="232" t="s">
        <v>3331</v>
      </c>
      <c r="G900" t="s">
        <v>3332</v>
      </c>
      <c r="I900" s="339">
        <v>61262</v>
      </c>
      <c r="L900" s="339">
        <v>55136</v>
      </c>
      <c r="N900" s="87">
        <v>41968</v>
      </c>
      <c r="O900" s="53"/>
      <c r="P900" s="87">
        <v>41978</v>
      </c>
      <c r="R900" t="s">
        <v>10530</v>
      </c>
      <c r="S900">
        <v>2118</v>
      </c>
      <c r="T900" t="s">
        <v>3400</v>
      </c>
      <c r="X900" s="87" t="str">
        <f t="shared" si="26"/>
        <v>MAIPU</v>
      </c>
    </row>
    <row r="901" spans="1:24">
      <c r="A901">
        <v>3</v>
      </c>
      <c r="B901" s="341" t="s">
        <v>8107</v>
      </c>
      <c r="C901" t="s">
        <v>9339</v>
      </c>
      <c r="D901">
        <v>9649709</v>
      </c>
      <c r="E901">
        <v>1</v>
      </c>
      <c r="F901" s="232" t="s">
        <v>3331</v>
      </c>
      <c r="G901" t="s">
        <v>3332</v>
      </c>
      <c r="I901" s="339">
        <v>78442</v>
      </c>
      <c r="L901" s="339">
        <v>61016</v>
      </c>
      <c r="N901" s="87">
        <v>41968</v>
      </c>
      <c r="O901" s="53"/>
      <c r="P901" s="87">
        <v>41975</v>
      </c>
      <c r="R901" t="s">
        <v>10531</v>
      </c>
      <c r="S901">
        <v>215</v>
      </c>
      <c r="T901" t="s">
        <v>10860</v>
      </c>
      <c r="X901" s="87" t="str">
        <f t="shared" si="26"/>
        <v>OSORNO</v>
      </c>
    </row>
    <row r="902" spans="1:24">
      <c r="A902">
        <v>3</v>
      </c>
      <c r="B902" s="341" t="s">
        <v>8108</v>
      </c>
      <c r="C902" t="s">
        <v>9340</v>
      </c>
      <c r="D902">
        <v>97030000</v>
      </c>
      <c r="E902">
        <v>7</v>
      </c>
      <c r="F902" s="232" t="s">
        <v>3331</v>
      </c>
      <c r="G902" t="s">
        <v>3332</v>
      </c>
      <c r="I902" s="339">
        <v>61283</v>
      </c>
      <c r="L902" s="339">
        <v>61283</v>
      </c>
      <c r="N902" s="87">
        <v>41968</v>
      </c>
      <c r="O902" s="53"/>
      <c r="P902" s="87">
        <v>41975</v>
      </c>
      <c r="R902" t="s">
        <v>3346</v>
      </c>
      <c r="S902">
        <v>75</v>
      </c>
      <c r="T902" t="s">
        <v>10616</v>
      </c>
      <c r="X902" s="87" t="str">
        <f t="shared" si="26"/>
        <v>ANGOL</v>
      </c>
    </row>
    <row r="903" spans="1:24">
      <c r="A903">
        <v>3</v>
      </c>
      <c r="B903" s="341" t="s">
        <v>8109</v>
      </c>
      <c r="C903" t="s">
        <v>9341</v>
      </c>
      <c r="D903">
        <v>12998600</v>
      </c>
      <c r="E903" t="s">
        <v>3320</v>
      </c>
      <c r="F903" s="232" t="s">
        <v>3331</v>
      </c>
      <c r="G903" t="s">
        <v>3332</v>
      </c>
      <c r="I903" s="339">
        <v>61303</v>
      </c>
      <c r="L903" s="339">
        <v>55173</v>
      </c>
      <c r="N903" s="87">
        <v>41969</v>
      </c>
      <c r="O903" s="53"/>
      <c r="P903" s="87">
        <v>41970</v>
      </c>
      <c r="R903" t="s">
        <v>10532</v>
      </c>
      <c r="S903">
        <v>1100</v>
      </c>
      <c r="T903" t="s">
        <v>4070</v>
      </c>
      <c r="X903" s="87" t="str">
        <f t="shared" si="26"/>
        <v>PUERTO MONTT</v>
      </c>
    </row>
    <row r="904" spans="1:24">
      <c r="A904">
        <v>3</v>
      </c>
      <c r="B904" s="341" t="s">
        <v>8110</v>
      </c>
      <c r="C904" t="s">
        <v>9342</v>
      </c>
      <c r="D904">
        <v>6953067</v>
      </c>
      <c r="E904">
        <v>2</v>
      </c>
      <c r="F904" s="232" t="s">
        <v>3331</v>
      </c>
      <c r="G904" t="s">
        <v>3332</v>
      </c>
      <c r="I904" s="339">
        <v>61303</v>
      </c>
      <c r="L904" s="339">
        <v>55173</v>
      </c>
      <c r="N904" s="87">
        <v>41969</v>
      </c>
      <c r="O904" s="53"/>
      <c r="P904" s="87">
        <v>41971</v>
      </c>
      <c r="R904" t="s">
        <v>10533</v>
      </c>
      <c r="S904">
        <v>64</v>
      </c>
      <c r="T904" t="s">
        <v>4220</v>
      </c>
      <c r="X904" s="87" t="str">
        <f t="shared" si="26"/>
        <v>CHILLAN</v>
      </c>
    </row>
    <row r="905" spans="1:24">
      <c r="A905">
        <v>3</v>
      </c>
      <c r="B905" s="341" t="s">
        <v>8111</v>
      </c>
      <c r="C905" t="s">
        <v>9343</v>
      </c>
      <c r="D905">
        <v>16731879</v>
      </c>
      <c r="E905">
        <v>7</v>
      </c>
      <c r="F905" s="232" t="s">
        <v>3331</v>
      </c>
      <c r="G905" t="s">
        <v>3332</v>
      </c>
      <c r="I905" s="339">
        <v>61303</v>
      </c>
      <c r="L905" s="339">
        <v>55173</v>
      </c>
      <c r="N905" s="87">
        <v>41969</v>
      </c>
      <c r="O905" s="87">
        <v>2</v>
      </c>
      <c r="P905" s="348">
        <v>41971</v>
      </c>
      <c r="R905" t="s">
        <v>10534</v>
      </c>
      <c r="S905">
        <v>966</v>
      </c>
      <c r="T905" t="s">
        <v>10889</v>
      </c>
      <c r="X905" s="87" t="str">
        <f t="shared" si="26"/>
        <v>SAN JAVIER</v>
      </c>
    </row>
    <row r="906" spans="1:24">
      <c r="A906">
        <v>3</v>
      </c>
      <c r="B906" s="341" t="s">
        <v>8112</v>
      </c>
      <c r="C906" t="s">
        <v>9344</v>
      </c>
      <c r="D906">
        <v>97030000</v>
      </c>
      <c r="E906">
        <v>7</v>
      </c>
      <c r="F906" s="232" t="s">
        <v>3331</v>
      </c>
      <c r="G906" t="s">
        <v>3332</v>
      </c>
      <c r="I906" s="339">
        <v>48729</v>
      </c>
      <c r="L906" s="339">
        <v>48729</v>
      </c>
      <c r="N906" s="87">
        <v>41967</v>
      </c>
      <c r="O906" s="87">
        <v>2</v>
      </c>
      <c r="P906" s="348">
        <v>41975</v>
      </c>
      <c r="R906" t="s">
        <v>10535</v>
      </c>
      <c r="S906">
        <v>3743</v>
      </c>
      <c r="T906" t="s">
        <v>10861</v>
      </c>
      <c r="X906" s="87">
        <v>41977</v>
      </c>
    </row>
    <row r="907" spans="1:24">
      <c r="A907">
        <v>3</v>
      </c>
      <c r="B907" s="341" t="s">
        <v>8113</v>
      </c>
      <c r="C907" t="s">
        <v>9345</v>
      </c>
      <c r="D907">
        <v>17788031</v>
      </c>
      <c r="E907">
        <v>0</v>
      </c>
      <c r="F907" s="232" t="s">
        <v>3331</v>
      </c>
      <c r="G907" t="s">
        <v>3332</v>
      </c>
      <c r="I907" s="339">
        <v>61303</v>
      </c>
      <c r="L907" s="339">
        <v>55173</v>
      </c>
      <c r="N907" s="87">
        <v>41969</v>
      </c>
      <c r="O907" s="87">
        <v>2</v>
      </c>
      <c r="P907" s="348">
        <v>41977</v>
      </c>
      <c r="R907" t="s">
        <v>10536</v>
      </c>
      <c r="S907">
        <v>351</v>
      </c>
      <c r="T907" t="s">
        <v>5045</v>
      </c>
      <c r="X907" s="87">
        <v>41977</v>
      </c>
    </row>
    <row r="908" spans="1:24">
      <c r="A908">
        <v>3</v>
      </c>
      <c r="B908" s="341" t="s">
        <v>8114</v>
      </c>
      <c r="C908" t="s">
        <v>9346</v>
      </c>
      <c r="D908">
        <v>17483514</v>
      </c>
      <c r="E908">
        <v>4</v>
      </c>
      <c r="F908" s="232" t="s">
        <v>3331</v>
      </c>
      <c r="G908" t="s">
        <v>3332</v>
      </c>
      <c r="I908" s="339">
        <v>61323</v>
      </c>
      <c r="L908" s="339">
        <v>55190</v>
      </c>
      <c r="N908" s="87">
        <v>41970</v>
      </c>
      <c r="O908" s="87">
        <v>2</v>
      </c>
      <c r="P908" s="348">
        <v>41975</v>
      </c>
      <c r="R908" t="s">
        <v>10537</v>
      </c>
      <c r="S908">
        <v>1891</v>
      </c>
      <c r="T908" t="s">
        <v>3400</v>
      </c>
      <c r="X908" s="87">
        <v>41977</v>
      </c>
    </row>
    <row r="909" spans="1:24">
      <c r="A909">
        <v>3</v>
      </c>
      <c r="B909" s="341" t="s">
        <v>8115</v>
      </c>
      <c r="C909" t="s">
        <v>9347</v>
      </c>
      <c r="D909">
        <v>12655721</v>
      </c>
      <c r="E909" s="283">
        <v>3</v>
      </c>
      <c r="F909" s="232" t="s">
        <v>3331</v>
      </c>
      <c r="G909" t="s">
        <v>3332</v>
      </c>
      <c r="I909" s="339">
        <v>49058</v>
      </c>
      <c r="L909" s="339">
        <v>49058</v>
      </c>
      <c r="N909" s="87">
        <v>41971</v>
      </c>
      <c r="O909" s="87">
        <v>2</v>
      </c>
      <c r="P909" s="348">
        <v>41976</v>
      </c>
      <c r="R909" t="s">
        <v>10538</v>
      </c>
      <c r="S909">
        <v>6379</v>
      </c>
      <c r="T909" t="s">
        <v>4264</v>
      </c>
      <c r="X909" s="87" t="str">
        <f t="shared" ref="X909:X922" si="27">T909</f>
        <v>RENCA</v>
      </c>
    </row>
    <row r="910" spans="1:24">
      <c r="A910">
        <v>3</v>
      </c>
      <c r="B910" s="341" t="s">
        <v>8116</v>
      </c>
      <c r="C910" t="s">
        <v>9348</v>
      </c>
      <c r="D910">
        <v>18060501</v>
      </c>
      <c r="E910">
        <v>0</v>
      </c>
      <c r="F910" s="232" t="s">
        <v>3331</v>
      </c>
      <c r="G910" t="s">
        <v>3332</v>
      </c>
      <c r="I910" s="339">
        <v>61344</v>
      </c>
      <c r="L910" s="339">
        <v>55210</v>
      </c>
      <c r="N910" s="87">
        <v>41971</v>
      </c>
      <c r="O910" s="87">
        <v>2</v>
      </c>
      <c r="P910" s="348">
        <v>41974</v>
      </c>
      <c r="R910" t="s">
        <v>10539</v>
      </c>
      <c r="S910">
        <v>738</v>
      </c>
      <c r="T910" t="s">
        <v>3400</v>
      </c>
      <c r="X910" s="87" t="str">
        <f t="shared" si="27"/>
        <v>MAIPU</v>
      </c>
    </row>
    <row r="911" spans="1:24">
      <c r="A911">
        <v>3</v>
      </c>
      <c r="B911" s="341" t="s">
        <v>8117</v>
      </c>
      <c r="C911" t="s">
        <v>9349</v>
      </c>
      <c r="D911">
        <v>9345692</v>
      </c>
      <c r="E911" s="283">
        <v>0</v>
      </c>
      <c r="F911" s="232" t="s">
        <v>3331</v>
      </c>
      <c r="G911" t="s">
        <v>3332</v>
      </c>
      <c r="I911" s="339">
        <v>61334</v>
      </c>
      <c r="L911" s="339">
        <v>55210</v>
      </c>
      <c r="N911" s="87">
        <v>41974</v>
      </c>
      <c r="O911" s="87">
        <v>2</v>
      </c>
      <c r="P911" s="348">
        <v>41978</v>
      </c>
      <c r="R911" t="s">
        <v>10540</v>
      </c>
      <c r="S911">
        <v>1161</v>
      </c>
      <c r="T911" t="s">
        <v>10852</v>
      </c>
      <c r="X911" s="87" t="str">
        <f t="shared" si="27"/>
        <v>ARICA</v>
      </c>
    </row>
    <row r="912" spans="1:24">
      <c r="A912">
        <v>3</v>
      </c>
      <c r="B912" s="341" t="s">
        <v>8118</v>
      </c>
      <c r="C912" t="s">
        <v>9350</v>
      </c>
      <c r="F912" s="232" t="s">
        <v>3331</v>
      </c>
      <c r="G912" t="s">
        <v>3332</v>
      </c>
      <c r="I912" s="339">
        <v>61405</v>
      </c>
      <c r="L912" s="339">
        <v>55865</v>
      </c>
      <c r="N912" s="87">
        <v>41974</v>
      </c>
      <c r="O912" s="87">
        <v>2</v>
      </c>
      <c r="P912" s="348">
        <v>41981</v>
      </c>
      <c r="R912" t="s">
        <v>10541</v>
      </c>
      <c r="S912">
        <v>2755</v>
      </c>
      <c r="T912" t="s">
        <v>4030</v>
      </c>
      <c r="X912" s="87" t="str">
        <f t="shared" si="27"/>
        <v>CURICO</v>
      </c>
    </row>
    <row r="913" spans="1:24">
      <c r="A913">
        <v>3</v>
      </c>
      <c r="B913" s="341" t="s">
        <v>8119</v>
      </c>
      <c r="C913" t="s">
        <v>9351</v>
      </c>
      <c r="D913">
        <v>14093130</v>
      </c>
      <c r="E913">
        <v>6</v>
      </c>
      <c r="F913" s="232" t="s">
        <v>3331</v>
      </c>
      <c r="G913" t="s">
        <v>3332</v>
      </c>
      <c r="I913" s="339">
        <v>61405</v>
      </c>
      <c r="L913" s="339">
        <v>55265</v>
      </c>
      <c r="N913" s="87">
        <v>41974</v>
      </c>
      <c r="O913" s="87">
        <v>2</v>
      </c>
      <c r="P913" s="348">
        <v>41976</v>
      </c>
      <c r="R913" t="s">
        <v>10542</v>
      </c>
      <c r="S913">
        <v>538</v>
      </c>
      <c r="T913" t="s">
        <v>3533</v>
      </c>
      <c r="X913" s="87" t="str">
        <f t="shared" si="27"/>
        <v>EL BOSQUE</v>
      </c>
    </row>
    <row r="914" spans="1:24">
      <c r="A914">
        <v>3</v>
      </c>
      <c r="B914" s="341" t="s">
        <v>8120</v>
      </c>
      <c r="C914" t="s">
        <v>9352</v>
      </c>
      <c r="D914">
        <v>97030000</v>
      </c>
      <c r="E914">
        <v>7</v>
      </c>
      <c r="F914" s="232" t="s">
        <v>3331</v>
      </c>
      <c r="G914" t="s">
        <v>3332</v>
      </c>
      <c r="I914" s="339">
        <v>49059</v>
      </c>
      <c r="L914" s="339">
        <v>49059</v>
      </c>
      <c r="N914" s="87">
        <v>41974</v>
      </c>
      <c r="O914" s="87">
        <v>2</v>
      </c>
      <c r="P914" s="348">
        <v>41983</v>
      </c>
      <c r="R914" t="s">
        <v>10292</v>
      </c>
      <c r="S914">
        <v>3118</v>
      </c>
      <c r="T914" t="s">
        <v>4534</v>
      </c>
      <c r="X914" s="87" t="str">
        <f t="shared" si="27"/>
        <v>IQUIQUE</v>
      </c>
    </row>
    <row r="915" spans="1:24">
      <c r="A915">
        <v>3</v>
      </c>
      <c r="B915" s="341" t="s">
        <v>8121</v>
      </c>
      <c r="C915" t="s">
        <v>9353</v>
      </c>
      <c r="D915">
        <v>97030000</v>
      </c>
      <c r="E915">
        <v>7</v>
      </c>
      <c r="F915" s="232" t="s">
        <v>3331</v>
      </c>
      <c r="G915" t="s">
        <v>3332</v>
      </c>
      <c r="I915" s="339">
        <v>49059</v>
      </c>
      <c r="L915" s="339">
        <v>49059</v>
      </c>
      <c r="N915" s="87">
        <v>41974</v>
      </c>
      <c r="O915" s="87">
        <v>2</v>
      </c>
      <c r="P915" s="348">
        <v>41978</v>
      </c>
      <c r="R915" t="s">
        <v>10543</v>
      </c>
      <c r="S915">
        <v>2176</v>
      </c>
      <c r="T915" t="s">
        <v>4534</v>
      </c>
      <c r="X915" s="87" t="str">
        <f t="shared" si="27"/>
        <v>IQUIQUE</v>
      </c>
    </row>
    <row r="916" spans="1:24">
      <c r="A916">
        <v>3</v>
      </c>
      <c r="B916" s="341" t="s">
        <v>8122</v>
      </c>
      <c r="C916" t="s">
        <v>9354</v>
      </c>
      <c r="D916">
        <v>97030000</v>
      </c>
      <c r="E916">
        <v>7</v>
      </c>
      <c r="F916" s="232" t="s">
        <v>3331</v>
      </c>
      <c r="G916" t="s">
        <v>3332</v>
      </c>
      <c r="I916" s="339">
        <v>49059</v>
      </c>
      <c r="L916" s="339">
        <v>49059</v>
      </c>
      <c r="N916" s="87">
        <v>41974</v>
      </c>
      <c r="O916" s="87">
        <v>2</v>
      </c>
      <c r="P916" s="348">
        <v>41983</v>
      </c>
      <c r="R916" t="s">
        <v>10544</v>
      </c>
      <c r="S916">
        <v>3228</v>
      </c>
      <c r="T916" t="s">
        <v>4534</v>
      </c>
      <c r="X916" s="87" t="str">
        <f t="shared" si="27"/>
        <v>IQUIQUE</v>
      </c>
    </row>
    <row r="917" spans="1:24">
      <c r="A917">
        <v>3</v>
      </c>
      <c r="B917" s="341" t="s">
        <v>8123</v>
      </c>
      <c r="C917" t="s">
        <v>9355</v>
      </c>
      <c r="D917">
        <v>97030000</v>
      </c>
      <c r="E917">
        <v>7</v>
      </c>
      <c r="F917" s="232" t="s">
        <v>3331</v>
      </c>
      <c r="G917" t="s">
        <v>3332</v>
      </c>
      <c r="I917" s="339">
        <v>49059</v>
      </c>
      <c r="L917" s="339">
        <v>49059</v>
      </c>
      <c r="N917" s="87">
        <v>41974</v>
      </c>
      <c r="O917" s="87">
        <v>2</v>
      </c>
      <c r="P917" s="348">
        <v>41978</v>
      </c>
      <c r="R917" t="s">
        <v>10545</v>
      </c>
      <c r="S917">
        <v>2931</v>
      </c>
      <c r="T917" t="s">
        <v>4534</v>
      </c>
      <c r="X917" s="87" t="str">
        <f t="shared" si="27"/>
        <v>IQUIQUE</v>
      </c>
    </row>
    <row r="918" spans="1:24">
      <c r="A918">
        <v>3</v>
      </c>
      <c r="B918" s="341" t="s">
        <v>8124</v>
      </c>
      <c r="C918" t="s">
        <v>9356</v>
      </c>
      <c r="D918">
        <v>97030000</v>
      </c>
      <c r="E918">
        <v>7</v>
      </c>
      <c r="F918" s="232" t="s">
        <v>3331</v>
      </c>
      <c r="G918" t="s">
        <v>3332</v>
      </c>
      <c r="I918" s="339">
        <v>49059</v>
      </c>
      <c r="L918" s="339">
        <v>49059</v>
      </c>
      <c r="N918" s="87">
        <v>41974</v>
      </c>
      <c r="O918" s="87">
        <v>2</v>
      </c>
      <c r="P918" s="348">
        <v>41983</v>
      </c>
      <c r="R918" t="s">
        <v>10546</v>
      </c>
      <c r="S918">
        <v>3571</v>
      </c>
      <c r="T918" t="s">
        <v>4534</v>
      </c>
      <c r="X918" s="87" t="str">
        <f t="shared" si="27"/>
        <v>IQUIQUE</v>
      </c>
    </row>
    <row r="919" spans="1:24">
      <c r="A919">
        <v>3</v>
      </c>
      <c r="B919" s="341" t="s">
        <v>8125</v>
      </c>
      <c r="C919" t="s">
        <v>9357</v>
      </c>
      <c r="D919">
        <v>12871590</v>
      </c>
      <c r="E919">
        <v>8</v>
      </c>
      <c r="F919" s="232" t="s">
        <v>3331</v>
      </c>
      <c r="G919" t="s">
        <v>3332</v>
      </c>
      <c r="I919" s="339">
        <v>61425</v>
      </c>
      <c r="L919" s="339">
        <v>55283</v>
      </c>
      <c r="N919" s="87">
        <v>41975</v>
      </c>
      <c r="O919" s="87">
        <v>2</v>
      </c>
      <c r="P919" s="348">
        <v>41978</v>
      </c>
      <c r="R919" t="s">
        <v>10547</v>
      </c>
      <c r="S919">
        <v>430</v>
      </c>
      <c r="T919" t="s">
        <v>3363</v>
      </c>
      <c r="X919" s="87" t="str">
        <f t="shared" si="27"/>
        <v>PUENTE ALTO</v>
      </c>
    </row>
    <row r="920" spans="1:24">
      <c r="A920">
        <v>3</v>
      </c>
      <c r="B920" s="341" t="s">
        <v>8126</v>
      </c>
      <c r="C920" t="s">
        <v>9358</v>
      </c>
      <c r="D920">
        <v>17022489</v>
      </c>
      <c r="E920">
        <v>2</v>
      </c>
      <c r="F920" s="232" t="s">
        <v>3331</v>
      </c>
      <c r="G920" t="s">
        <v>3332</v>
      </c>
      <c r="I920" s="339">
        <v>61323</v>
      </c>
      <c r="L920" s="363">
        <v>55191</v>
      </c>
      <c r="N920" s="87">
        <v>41976</v>
      </c>
      <c r="O920" s="87">
        <v>2</v>
      </c>
      <c r="P920" s="348">
        <v>41977</v>
      </c>
      <c r="R920" t="s">
        <v>10548</v>
      </c>
      <c r="S920">
        <v>99</v>
      </c>
      <c r="T920" t="s">
        <v>3497</v>
      </c>
      <c r="X920" s="87" t="str">
        <f t="shared" si="27"/>
        <v>QUILICURA</v>
      </c>
    </row>
    <row r="921" spans="1:24">
      <c r="A921">
        <v>3</v>
      </c>
      <c r="B921" s="341" t="s">
        <v>8127</v>
      </c>
      <c r="C921" t="s">
        <v>9359</v>
      </c>
      <c r="D921">
        <v>7771272</v>
      </c>
      <c r="E921">
        <v>0</v>
      </c>
      <c r="F921" s="232" t="s">
        <v>3331</v>
      </c>
      <c r="G921" t="s">
        <v>3332</v>
      </c>
      <c r="I921" s="339">
        <v>61445</v>
      </c>
      <c r="L921" s="339">
        <v>55300</v>
      </c>
      <c r="N921" s="87">
        <v>41976</v>
      </c>
      <c r="O921" s="87">
        <v>2</v>
      </c>
      <c r="P921" s="348">
        <v>41979</v>
      </c>
      <c r="R921" t="s">
        <v>10549</v>
      </c>
      <c r="S921">
        <v>112</v>
      </c>
      <c r="T921" t="s">
        <v>3497</v>
      </c>
      <c r="X921" s="87" t="str">
        <f t="shared" si="27"/>
        <v>QUILICURA</v>
      </c>
    </row>
    <row r="922" spans="1:24">
      <c r="A922">
        <v>3</v>
      </c>
      <c r="B922" s="341" t="s">
        <v>8128</v>
      </c>
      <c r="C922" t="s">
        <v>9360</v>
      </c>
      <c r="D922">
        <v>7706855</v>
      </c>
      <c r="E922">
        <v>4</v>
      </c>
      <c r="F922" s="232" t="s">
        <v>3331</v>
      </c>
      <c r="G922" t="s">
        <v>3332</v>
      </c>
      <c r="I922" s="339">
        <v>61445</v>
      </c>
      <c r="L922" s="339">
        <v>55300</v>
      </c>
      <c r="N922" s="87">
        <v>41977</v>
      </c>
      <c r="O922" s="87">
        <v>2</v>
      </c>
      <c r="P922" s="348">
        <v>41979</v>
      </c>
      <c r="R922" t="s">
        <v>10550</v>
      </c>
      <c r="S922">
        <v>1932</v>
      </c>
      <c r="T922" t="s">
        <v>10852</v>
      </c>
      <c r="X922" s="87" t="str">
        <f t="shared" si="27"/>
        <v>ARICA</v>
      </c>
    </row>
    <row r="923" spans="1:24">
      <c r="A923">
        <v>3</v>
      </c>
      <c r="B923" s="341" t="s">
        <v>8129</v>
      </c>
      <c r="C923" t="s">
        <v>9361</v>
      </c>
      <c r="D923">
        <v>9251248</v>
      </c>
      <c r="E923">
        <v>7</v>
      </c>
      <c r="F923" s="232" t="s">
        <v>3331</v>
      </c>
      <c r="G923" t="s">
        <v>3332</v>
      </c>
      <c r="I923" s="339">
        <v>61466</v>
      </c>
      <c r="L923" s="339">
        <v>55319</v>
      </c>
      <c r="N923" s="348">
        <v>41977</v>
      </c>
      <c r="O923" s="362"/>
      <c r="P923" s="348">
        <v>41988</v>
      </c>
      <c r="R923" t="s">
        <v>10551</v>
      </c>
      <c r="S923">
        <v>1416</v>
      </c>
      <c r="T923" t="s">
        <v>3400</v>
      </c>
      <c r="X923" s="87">
        <v>41988</v>
      </c>
    </row>
    <row r="924" spans="1:24">
      <c r="A924">
        <v>3</v>
      </c>
      <c r="B924" s="341" t="s">
        <v>8130</v>
      </c>
      <c r="C924" t="s">
        <v>9362</v>
      </c>
      <c r="D924">
        <v>15911702</v>
      </c>
      <c r="E924">
        <v>2</v>
      </c>
      <c r="F924" s="232" t="s">
        <v>3331</v>
      </c>
      <c r="G924" t="s">
        <v>3332</v>
      </c>
      <c r="I924" s="347">
        <v>61486</v>
      </c>
      <c r="L924" s="347">
        <v>55337</v>
      </c>
      <c r="N924" s="116">
        <v>41977</v>
      </c>
      <c r="O924" s="53"/>
      <c r="P924" s="116">
        <v>41983</v>
      </c>
      <c r="R924" t="s">
        <v>10552</v>
      </c>
      <c r="S924">
        <v>4082</v>
      </c>
      <c r="T924" t="s">
        <v>5050</v>
      </c>
      <c r="X924" s="116" t="str">
        <f t="shared" ref="X924:X955" si="28">T924</f>
        <v>CALAMA</v>
      </c>
    </row>
    <row r="925" spans="1:24">
      <c r="A925">
        <v>3</v>
      </c>
      <c r="B925" s="341" t="s">
        <v>8131</v>
      </c>
      <c r="C925" t="s">
        <v>9363</v>
      </c>
      <c r="D925">
        <v>14333638</v>
      </c>
      <c r="E925">
        <v>7</v>
      </c>
      <c r="F925" s="232" t="s">
        <v>3331</v>
      </c>
      <c r="G925" t="s">
        <v>3332</v>
      </c>
      <c r="I925" s="339">
        <v>61486</v>
      </c>
      <c r="L925" s="339">
        <v>55337</v>
      </c>
      <c r="N925" s="87">
        <v>41978</v>
      </c>
      <c r="O925" s="53"/>
      <c r="P925" s="87">
        <v>41981</v>
      </c>
      <c r="R925" t="s">
        <v>10553</v>
      </c>
      <c r="S925">
        <v>1438</v>
      </c>
      <c r="T925" t="s">
        <v>4448</v>
      </c>
      <c r="X925" s="87" t="str">
        <f t="shared" si="28"/>
        <v>LOS ANGELES</v>
      </c>
    </row>
    <row r="926" spans="1:24">
      <c r="A926">
        <v>3</v>
      </c>
      <c r="B926" s="341" t="s">
        <v>8132</v>
      </c>
      <c r="C926" t="s">
        <v>9364</v>
      </c>
      <c r="D926">
        <v>11840088</v>
      </c>
      <c r="E926">
        <v>7</v>
      </c>
      <c r="F926" s="232" t="s">
        <v>3331</v>
      </c>
      <c r="G926" t="s">
        <v>3332</v>
      </c>
      <c r="I926" s="339">
        <v>61405</v>
      </c>
      <c r="L926" s="339">
        <v>55264</v>
      </c>
      <c r="N926" s="87">
        <v>41978</v>
      </c>
      <c r="O926" s="53"/>
      <c r="P926" s="87">
        <v>41983</v>
      </c>
      <c r="R926" t="s">
        <v>10554</v>
      </c>
      <c r="S926">
        <v>4242</v>
      </c>
      <c r="T926" t="s">
        <v>3497</v>
      </c>
      <c r="X926" s="87" t="str">
        <f t="shared" si="28"/>
        <v>QUILICURA</v>
      </c>
    </row>
    <row r="927" spans="1:24">
      <c r="A927">
        <v>3</v>
      </c>
      <c r="B927" s="341" t="s">
        <v>8133</v>
      </c>
      <c r="C927" t="s">
        <v>9365</v>
      </c>
      <c r="D927">
        <v>13851099</v>
      </c>
      <c r="E927">
        <v>9</v>
      </c>
      <c r="F927" s="232" t="s">
        <v>3331</v>
      </c>
      <c r="G927" t="s">
        <v>3332</v>
      </c>
      <c r="I927" s="339">
        <v>61425</v>
      </c>
      <c r="L927" s="339">
        <v>55283</v>
      </c>
      <c r="N927" s="87">
        <v>41982</v>
      </c>
      <c r="O927" s="53"/>
      <c r="P927" s="87">
        <v>41983</v>
      </c>
      <c r="R927" t="s">
        <v>10555</v>
      </c>
      <c r="S927">
        <v>4748</v>
      </c>
      <c r="T927" t="s">
        <v>3363</v>
      </c>
      <c r="X927" s="87" t="str">
        <f t="shared" si="28"/>
        <v>PUENTE ALTO</v>
      </c>
    </row>
    <row r="928" spans="1:24">
      <c r="A928">
        <v>3</v>
      </c>
      <c r="B928" s="341" t="s">
        <v>8134</v>
      </c>
      <c r="C928" t="s">
        <v>9366</v>
      </c>
      <c r="D928">
        <v>97030000</v>
      </c>
      <c r="E928">
        <v>7</v>
      </c>
      <c r="F928" s="232" t="s">
        <v>3331</v>
      </c>
      <c r="G928" t="s">
        <v>3332</v>
      </c>
      <c r="I928" s="339">
        <v>49254</v>
      </c>
      <c r="L928" s="339">
        <v>49254</v>
      </c>
      <c r="N928" s="87">
        <v>41982</v>
      </c>
      <c r="O928" s="53"/>
      <c r="P928" s="87">
        <v>41986</v>
      </c>
      <c r="R928" t="s">
        <v>10556</v>
      </c>
      <c r="S928">
        <v>3258</v>
      </c>
      <c r="T928" t="s">
        <v>10861</v>
      </c>
      <c r="X928" s="87" t="str">
        <f t="shared" si="28"/>
        <v>ALTO HOSPICIO</v>
      </c>
    </row>
    <row r="929" spans="1:24">
      <c r="A929">
        <v>3</v>
      </c>
      <c r="B929" s="341" t="s">
        <v>8135</v>
      </c>
      <c r="C929" t="s">
        <v>9367</v>
      </c>
      <c r="D929">
        <v>16190793</v>
      </c>
      <c r="E929">
        <v>6</v>
      </c>
      <c r="F929" s="232" t="s">
        <v>3331</v>
      </c>
      <c r="G929" t="s">
        <v>3332</v>
      </c>
      <c r="I929" s="339">
        <v>61568</v>
      </c>
      <c r="L929" s="339">
        <v>55411</v>
      </c>
      <c r="N929" s="87">
        <v>41983</v>
      </c>
      <c r="O929" s="53"/>
      <c r="P929" s="87">
        <v>41988</v>
      </c>
      <c r="R929" t="s">
        <v>10557</v>
      </c>
      <c r="S929">
        <v>380</v>
      </c>
      <c r="T929" t="s">
        <v>10884</v>
      </c>
      <c r="X929" s="87" t="str">
        <f t="shared" si="28"/>
        <v>PUCON</v>
      </c>
    </row>
    <row r="930" spans="1:24">
      <c r="A930">
        <v>3</v>
      </c>
      <c r="B930" s="341" t="s">
        <v>8136</v>
      </c>
      <c r="C930" t="s">
        <v>9368</v>
      </c>
      <c r="F930" s="232" t="s">
        <v>3331</v>
      </c>
      <c r="G930" t="s">
        <v>3332</v>
      </c>
      <c r="I930" s="339"/>
      <c r="L930" s="339"/>
      <c r="N930" s="87">
        <v>41983</v>
      </c>
      <c r="O930" s="53"/>
      <c r="P930" s="53"/>
      <c r="R930" t="s">
        <v>10558</v>
      </c>
      <c r="S930">
        <v>7</v>
      </c>
      <c r="T930" t="s">
        <v>10836</v>
      </c>
      <c r="X930" s="87" t="str">
        <f t="shared" si="28"/>
        <v>YERBAS BUENAS</v>
      </c>
    </row>
    <row r="931" spans="1:24">
      <c r="A931">
        <v>3</v>
      </c>
      <c r="B931" s="341" t="s">
        <v>8137</v>
      </c>
      <c r="C931" t="s">
        <v>9369</v>
      </c>
      <c r="D931">
        <v>12054607</v>
      </c>
      <c r="E931">
        <v>4</v>
      </c>
      <c r="F931" s="232" t="s">
        <v>3331</v>
      </c>
      <c r="G931" t="s">
        <v>3332</v>
      </c>
      <c r="I931" s="339">
        <v>61568</v>
      </c>
      <c r="L931" s="339">
        <v>55411</v>
      </c>
      <c r="N931" s="87">
        <v>41984</v>
      </c>
      <c r="O931" s="53"/>
      <c r="P931" s="87">
        <v>41988</v>
      </c>
      <c r="R931" t="s">
        <v>10559</v>
      </c>
      <c r="S931">
        <v>2141</v>
      </c>
      <c r="T931" t="s">
        <v>3400</v>
      </c>
      <c r="X931" s="87" t="str">
        <f t="shared" si="28"/>
        <v>MAIPU</v>
      </c>
    </row>
    <row r="932" spans="1:24">
      <c r="A932">
        <v>3</v>
      </c>
      <c r="B932" s="341" t="s">
        <v>8138</v>
      </c>
      <c r="C932" t="s">
        <v>9370</v>
      </c>
      <c r="D932">
        <v>14103229</v>
      </c>
      <c r="E932">
        <v>1</v>
      </c>
      <c r="F932" s="232" t="s">
        <v>3331</v>
      </c>
      <c r="G932" t="s">
        <v>3332</v>
      </c>
      <c r="I932" s="339">
        <v>61568</v>
      </c>
      <c r="L932" s="339">
        <v>55411</v>
      </c>
      <c r="N932" s="87">
        <v>41984</v>
      </c>
      <c r="O932" s="53"/>
      <c r="P932" s="87">
        <v>41992</v>
      </c>
      <c r="R932" t="s">
        <v>10560</v>
      </c>
      <c r="S932">
        <v>3924</v>
      </c>
      <c r="T932" t="s">
        <v>10852</v>
      </c>
      <c r="X932" s="87" t="str">
        <f t="shared" si="28"/>
        <v>ARICA</v>
      </c>
    </row>
    <row r="933" spans="1:24">
      <c r="A933">
        <v>3</v>
      </c>
      <c r="B933" s="341" t="s">
        <v>8139</v>
      </c>
      <c r="C933" t="s">
        <v>9371</v>
      </c>
      <c r="D933">
        <v>6760870</v>
      </c>
      <c r="E933">
        <v>4</v>
      </c>
      <c r="F933" s="232" t="s">
        <v>3331</v>
      </c>
      <c r="G933" t="s">
        <v>3332</v>
      </c>
      <c r="I933" s="339">
        <v>78807</v>
      </c>
      <c r="L933" s="339">
        <v>50437</v>
      </c>
      <c r="N933" s="87">
        <v>41984</v>
      </c>
      <c r="O933" s="53"/>
      <c r="P933" s="87">
        <v>41988</v>
      </c>
      <c r="R933" t="s">
        <v>10561</v>
      </c>
      <c r="S933">
        <v>120</v>
      </c>
      <c r="T933" t="s">
        <v>10454</v>
      </c>
      <c r="X933" s="87" t="str">
        <f t="shared" si="28"/>
        <v>RENGO</v>
      </c>
    </row>
    <row r="934" spans="1:24">
      <c r="A934">
        <v>3</v>
      </c>
      <c r="B934" s="341" t="s">
        <v>8140</v>
      </c>
      <c r="C934" t="s">
        <v>9372</v>
      </c>
      <c r="D934">
        <v>13729372</v>
      </c>
      <c r="E934">
        <v>2</v>
      </c>
      <c r="F934" s="232" t="s">
        <v>3331</v>
      </c>
      <c r="G934" t="s">
        <v>3332</v>
      </c>
      <c r="I934" s="339">
        <v>61568</v>
      </c>
      <c r="L934" s="339">
        <v>55411</v>
      </c>
      <c r="N934" s="87">
        <v>41984</v>
      </c>
      <c r="O934" s="53"/>
      <c r="P934" s="87">
        <v>41984</v>
      </c>
      <c r="R934" t="s">
        <v>10562</v>
      </c>
      <c r="S934">
        <v>1720</v>
      </c>
      <c r="T934" t="s">
        <v>5425</v>
      </c>
      <c r="X934" s="87" t="str">
        <f t="shared" si="28"/>
        <v>CERRO NAVIA</v>
      </c>
    </row>
    <row r="935" spans="1:24">
      <c r="A935">
        <v>3</v>
      </c>
      <c r="B935" s="341" t="s">
        <v>8141</v>
      </c>
      <c r="C935" t="s">
        <v>9373</v>
      </c>
      <c r="D935">
        <v>16549715</v>
      </c>
      <c r="E935">
        <v>5</v>
      </c>
      <c r="F935" s="232" t="s">
        <v>3331</v>
      </c>
      <c r="G935" t="s">
        <v>3332</v>
      </c>
      <c r="I935" s="339">
        <v>61568</v>
      </c>
      <c r="L935" s="339">
        <v>55411</v>
      </c>
      <c r="N935" s="87">
        <v>41984</v>
      </c>
      <c r="O935" s="87">
        <v>2</v>
      </c>
      <c r="P935" s="348">
        <v>41988</v>
      </c>
      <c r="R935" t="s">
        <v>10563</v>
      </c>
      <c r="S935">
        <v>907</v>
      </c>
      <c r="T935" t="s">
        <v>5050</v>
      </c>
      <c r="X935" s="87" t="str">
        <f t="shared" si="28"/>
        <v>CALAMA</v>
      </c>
    </row>
    <row r="936" spans="1:24">
      <c r="A936">
        <v>3</v>
      </c>
      <c r="B936" s="341" t="s">
        <v>8142</v>
      </c>
      <c r="C936" t="s">
        <v>9374</v>
      </c>
      <c r="D936">
        <v>13039208</v>
      </c>
      <c r="E936">
        <v>3</v>
      </c>
      <c r="F936" s="232" t="s">
        <v>3331</v>
      </c>
      <c r="G936" t="s">
        <v>3332</v>
      </c>
      <c r="I936" s="339">
        <v>55411</v>
      </c>
      <c r="L936" s="339">
        <v>55411</v>
      </c>
      <c r="N936" s="348">
        <v>41984</v>
      </c>
      <c r="O936" s="87">
        <v>2</v>
      </c>
      <c r="P936" s="348">
        <v>41986</v>
      </c>
      <c r="R936" t="s">
        <v>10564</v>
      </c>
      <c r="S936">
        <v>514</v>
      </c>
      <c r="T936" t="s">
        <v>10895</v>
      </c>
      <c r="X936" s="87" t="str">
        <f t="shared" si="28"/>
        <v>PADRE LAS CASAS</v>
      </c>
    </row>
    <row r="937" spans="1:24">
      <c r="A937">
        <v>3</v>
      </c>
      <c r="B937" s="341" t="s">
        <v>8143</v>
      </c>
      <c r="C937" t="s">
        <v>9375</v>
      </c>
      <c r="D937">
        <v>13565688</v>
      </c>
      <c r="E937">
        <v>7</v>
      </c>
      <c r="F937" s="232" t="s">
        <v>3331</v>
      </c>
      <c r="G937" t="s">
        <v>3332</v>
      </c>
      <c r="I937" s="339">
        <v>61568</v>
      </c>
      <c r="L937" s="339">
        <v>55411</v>
      </c>
      <c r="N937" s="348">
        <v>41984</v>
      </c>
      <c r="O937" s="87">
        <v>2</v>
      </c>
      <c r="P937" s="348">
        <v>41988</v>
      </c>
      <c r="R937" t="s">
        <v>10565</v>
      </c>
      <c r="S937">
        <v>2984</v>
      </c>
      <c r="T937" t="s">
        <v>5050</v>
      </c>
      <c r="X937" s="87" t="str">
        <f t="shared" si="28"/>
        <v>CALAMA</v>
      </c>
    </row>
    <row r="938" spans="1:24">
      <c r="A938">
        <v>3</v>
      </c>
      <c r="B938" s="341" t="s">
        <v>8144</v>
      </c>
      <c r="C938" t="s">
        <v>9376</v>
      </c>
      <c r="D938">
        <v>12276401</v>
      </c>
      <c r="E938" t="s">
        <v>3320</v>
      </c>
      <c r="F938" s="232" t="s">
        <v>3331</v>
      </c>
      <c r="G938" t="s">
        <v>3332</v>
      </c>
      <c r="I938" s="339">
        <v>61568</v>
      </c>
      <c r="L938" s="339">
        <v>55411</v>
      </c>
      <c r="N938" s="348">
        <v>41984</v>
      </c>
      <c r="O938" s="87">
        <v>2</v>
      </c>
      <c r="P938" s="348">
        <v>41988</v>
      </c>
      <c r="R938" t="s">
        <v>10566</v>
      </c>
      <c r="S938">
        <v>88</v>
      </c>
      <c r="T938" t="s">
        <v>3728</v>
      </c>
      <c r="X938" s="87" t="str">
        <f t="shared" si="28"/>
        <v>LA GRANJA</v>
      </c>
    </row>
    <row r="939" spans="1:24">
      <c r="A939">
        <v>3</v>
      </c>
      <c r="B939" s="341" t="s">
        <v>8145</v>
      </c>
      <c r="C939" t="s">
        <v>9377</v>
      </c>
      <c r="F939" s="232" t="s">
        <v>3331</v>
      </c>
      <c r="G939" t="s">
        <v>3332</v>
      </c>
      <c r="I939" s="339">
        <v>61568</v>
      </c>
      <c r="L939" s="339">
        <v>55411</v>
      </c>
      <c r="N939" s="348">
        <v>41985</v>
      </c>
      <c r="O939" s="87">
        <v>2</v>
      </c>
      <c r="P939" s="348">
        <v>41992</v>
      </c>
      <c r="R939" t="s">
        <v>10567</v>
      </c>
      <c r="S939">
        <v>1070</v>
      </c>
      <c r="T939" t="s">
        <v>10895</v>
      </c>
      <c r="X939" s="87" t="str">
        <f t="shared" si="28"/>
        <v>PADRE LAS CASAS</v>
      </c>
    </row>
    <row r="940" spans="1:24">
      <c r="A940">
        <v>3</v>
      </c>
      <c r="B940" s="341" t="s">
        <v>8146</v>
      </c>
      <c r="C940" t="s">
        <v>9378</v>
      </c>
      <c r="D940">
        <v>15352851</v>
      </c>
      <c r="E940">
        <v>9</v>
      </c>
      <c r="F940" s="232" t="s">
        <v>3331</v>
      </c>
      <c r="G940" t="s">
        <v>3332</v>
      </c>
      <c r="I940" s="339">
        <v>61568</v>
      </c>
      <c r="L940" s="339">
        <v>55411</v>
      </c>
      <c r="N940" s="348">
        <v>41985</v>
      </c>
      <c r="O940" s="87">
        <v>2</v>
      </c>
      <c r="P940" s="348">
        <v>41989</v>
      </c>
      <c r="R940" t="s">
        <v>10568</v>
      </c>
      <c r="S940">
        <v>1707</v>
      </c>
      <c r="T940" t="s">
        <v>3636</v>
      </c>
      <c r="X940" s="87" t="str">
        <f t="shared" si="28"/>
        <v>SAN BERNARDO</v>
      </c>
    </row>
    <row r="941" spans="1:24">
      <c r="A941">
        <v>3</v>
      </c>
      <c r="B941" s="341" t="s">
        <v>8147</v>
      </c>
      <c r="C941" t="s">
        <v>9379</v>
      </c>
      <c r="D941">
        <v>17310259</v>
      </c>
      <c r="E941">
        <v>3</v>
      </c>
      <c r="F941" s="232" t="s">
        <v>3331</v>
      </c>
      <c r="G941" t="s">
        <v>3332</v>
      </c>
      <c r="I941" s="339">
        <v>61568</v>
      </c>
      <c r="L941" s="339">
        <v>55411</v>
      </c>
      <c r="N941" s="348">
        <v>41988</v>
      </c>
      <c r="O941" s="87">
        <v>2</v>
      </c>
      <c r="P941" s="348">
        <v>41992</v>
      </c>
      <c r="R941" t="s">
        <v>10569</v>
      </c>
      <c r="S941">
        <v>8781</v>
      </c>
      <c r="T941" t="s">
        <v>3605</v>
      </c>
      <c r="X941" s="87" t="str">
        <f t="shared" si="28"/>
        <v>PUDAHUEL</v>
      </c>
    </row>
    <row r="942" spans="1:24">
      <c r="A942">
        <v>3</v>
      </c>
      <c r="B942" s="341" t="s">
        <v>8148</v>
      </c>
      <c r="C942" t="s">
        <v>9380</v>
      </c>
      <c r="D942">
        <v>11714188</v>
      </c>
      <c r="E942" s="283">
        <v>8</v>
      </c>
      <c r="F942" s="232" t="s">
        <v>3331</v>
      </c>
      <c r="G942" t="s">
        <v>3332</v>
      </c>
      <c r="I942" s="339">
        <v>61568</v>
      </c>
      <c r="L942" s="339">
        <v>55411</v>
      </c>
      <c r="N942" s="348">
        <v>41989</v>
      </c>
      <c r="O942" s="87">
        <v>2</v>
      </c>
      <c r="P942" s="348">
        <v>41989</v>
      </c>
      <c r="R942" t="s">
        <v>10570</v>
      </c>
      <c r="S942">
        <v>1496</v>
      </c>
      <c r="T942" t="s">
        <v>4070</v>
      </c>
      <c r="X942" s="87" t="str">
        <f t="shared" si="28"/>
        <v>PUERTO MONTT</v>
      </c>
    </row>
    <row r="943" spans="1:24">
      <c r="A943">
        <v>3</v>
      </c>
      <c r="B943" s="341" t="s">
        <v>8149</v>
      </c>
      <c r="C943" t="s">
        <v>9381</v>
      </c>
      <c r="D943">
        <v>12500605</v>
      </c>
      <c r="E943">
        <v>1</v>
      </c>
      <c r="F943" s="232" t="s">
        <v>3331</v>
      </c>
      <c r="G943" t="s">
        <v>3332</v>
      </c>
      <c r="I943" s="339">
        <v>61568</v>
      </c>
      <c r="L943" s="339">
        <v>55411</v>
      </c>
      <c r="N943" s="348">
        <v>41989</v>
      </c>
      <c r="O943" s="87">
        <v>2</v>
      </c>
      <c r="P943" s="348">
        <v>41990</v>
      </c>
      <c r="R943" t="s">
        <v>10571</v>
      </c>
      <c r="S943">
        <v>3311</v>
      </c>
      <c r="T943" t="s">
        <v>3363</v>
      </c>
      <c r="X943" s="87" t="str">
        <f t="shared" si="28"/>
        <v>PUENTE ALTO</v>
      </c>
    </row>
    <row r="944" spans="1:24">
      <c r="A944">
        <v>3</v>
      </c>
      <c r="B944" s="341" t="s">
        <v>8150</v>
      </c>
      <c r="C944" t="s">
        <v>9382</v>
      </c>
      <c r="D944">
        <v>15661421</v>
      </c>
      <c r="E944">
        <v>1</v>
      </c>
      <c r="F944" s="232" t="s">
        <v>3331</v>
      </c>
      <c r="G944" t="s">
        <v>3332</v>
      </c>
      <c r="I944" s="339">
        <v>61568</v>
      </c>
      <c r="L944" s="339">
        <v>55411</v>
      </c>
      <c r="N944" s="348">
        <v>41989</v>
      </c>
      <c r="O944" s="87">
        <v>2</v>
      </c>
      <c r="P944" s="348">
        <v>41990</v>
      </c>
      <c r="R944" t="s">
        <v>10572</v>
      </c>
      <c r="S944">
        <v>1427</v>
      </c>
      <c r="T944" t="s">
        <v>3400</v>
      </c>
      <c r="X944" s="87" t="str">
        <f t="shared" si="28"/>
        <v>MAIPU</v>
      </c>
    </row>
    <row r="945" spans="1:24">
      <c r="A945">
        <v>3</v>
      </c>
      <c r="B945" s="341" t="s">
        <v>8151</v>
      </c>
      <c r="C945" t="s">
        <v>9383</v>
      </c>
      <c r="D945">
        <v>18051304</v>
      </c>
      <c r="E945">
        <v>3</v>
      </c>
      <c r="F945" s="232" t="s">
        <v>3331</v>
      </c>
      <c r="G945" t="s">
        <v>3332</v>
      </c>
      <c r="I945" s="339">
        <v>61568</v>
      </c>
      <c r="L945" s="339">
        <v>55411</v>
      </c>
      <c r="N945" s="348">
        <v>41990</v>
      </c>
      <c r="O945" s="87">
        <v>2</v>
      </c>
      <c r="P945" s="348">
        <v>41992</v>
      </c>
      <c r="R945" t="s">
        <v>10573</v>
      </c>
      <c r="S945">
        <v>3698</v>
      </c>
      <c r="T945" t="s">
        <v>3363</v>
      </c>
      <c r="X945" s="87" t="str">
        <f t="shared" si="28"/>
        <v>PUENTE ALTO</v>
      </c>
    </row>
    <row r="946" spans="1:24">
      <c r="A946">
        <v>3</v>
      </c>
      <c r="B946" s="341" t="s">
        <v>8152</v>
      </c>
      <c r="C946" t="s">
        <v>9384</v>
      </c>
      <c r="D946">
        <v>16693537</v>
      </c>
      <c r="E946">
        <v>7</v>
      </c>
      <c r="F946" s="232" t="s">
        <v>3331</v>
      </c>
      <c r="G946" t="s">
        <v>3332</v>
      </c>
      <c r="I946" s="339">
        <v>61568</v>
      </c>
      <c r="L946" s="339">
        <v>55411</v>
      </c>
      <c r="N946" s="348">
        <v>41990</v>
      </c>
      <c r="O946" s="87">
        <v>2</v>
      </c>
      <c r="P946" s="348">
        <v>41992</v>
      </c>
      <c r="R946" t="s">
        <v>10574</v>
      </c>
      <c r="S946">
        <v>1247</v>
      </c>
      <c r="T946" t="s">
        <v>3363</v>
      </c>
      <c r="X946" s="87" t="str">
        <f t="shared" si="28"/>
        <v>PUENTE ALTO</v>
      </c>
    </row>
    <row r="947" spans="1:24">
      <c r="A947">
        <v>3</v>
      </c>
      <c r="B947" s="341" t="s">
        <v>8153</v>
      </c>
      <c r="C947" t="s">
        <v>9385</v>
      </c>
      <c r="D947">
        <v>12862956</v>
      </c>
      <c r="E947">
        <v>4</v>
      </c>
      <c r="F947" s="232" t="s">
        <v>3331</v>
      </c>
      <c r="G947" t="s">
        <v>3332</v>
      </c>
      <c r="I947" s="339">
        <v>61568</v>
      </c>
      <c r="L947" s="339">
        <v>55411</v>
      </c>
      <c r="N947" s="87">
        <v>41990</v>
      </c>
      <c r="O947" s="87">
        <v>2</v>
      </c>
      <c r="P947" s="348">
        <v>41993</v>
      </c>
      <c r="R947" t="s">
        <v>10575</v>
      </c>
      <c r="S947">
        <v>533</v>
      </c>
      <c r="T947" t="s">
        <v>3461</v>
      </c>
      <c r="X947" s="87" t="str">
        <f t="shared" si="28"/>
        <v>SAN MIGUEL</v>
      </c>
    </row>
    <row r="948" spans="1:24">
      <c r="A948">
        <v>3</v>
      </c>
      <c r="B948" s="341" t="s">
        <v>8154</v>
      </c>
      <c r="C948" t="s">
        <v>9386</v>
      </c>
      <c r="D948">
        <v>18182669</v>
      </c>
      <c r="E948" t="s">
        <v>3319</v>
      </c>
      <c r="F948" s="232" t="s">
        <v>3331</v>
      </c>
      <c r="G948" t="s">
        <v>3332</v>
      </c>
      <c r="I948" s="339">
        <v>61568</v>
      </c>
      <c r="L948" s="339">
        <v>55411</v>
      </c>
      <c r="N948" s="348">
        <v>41990</v>
      </c>
      <c r="O948" s="87">
        <v>2</v>
      </c>
      <c r="P948" s="348">
        <v>41999</v>
      </c>
      <c r="R948" t="s">
        <v>10576</v>
      </c>
      <c r="S948">
        <v>3201</v>
      </c>
      <c r="T948" t="s">
        <v>5050</v>
      </c>
      <c r="X948" s="87" t="str">
        <f t="shared" si="28"/>
        <v>CALAMA</v>
      </c>
    </row>
    <row r="949" spans="1:24">
      <c r="A949">
        <v>3</v>
      </c>
      <c r="B949" s="341" t="s">
        <v>8155</v>
      </c>
      <c r="C949" t="s">
        <v>9387</v>
      </c>
      <c r="D949">
        <v>9931400</v>
      </c>
      <c r="E949">
        <v>1</v>
      </c>
      <c r="F949" s="232" t="s">
        <v>3331</v>
      </c>
      <c r="G949" t="s">
        <v>3332</v>
      </c>
      <c r="I949" s="339">
        <v>70926</v>
      </c>
      <c r="L949" s="339">
        <v>56741</v>
      </c>
      <c r="N949" s="87">
        <v>41990</v>
      </c>
      <c r="O949" s="87">
        <v>2</v>
      </c>
      <c r="P949" s="348">
        <v>41999</v>
      </c>
      <c r="R949" t="s">
        <v>10577</v>
      </c>
      <c r="S949">
        <v>555</v>
      </c>
      <c r="T949" t="s">
        <v>4278</v>
      </c>
      <c r="X949" s="87" t="str">
        <f t="shared" si="28"/>
        <v>SAN CARLOS</v>
      </c>
    </row>
    <row r="950" spans="1:24">
      <c r="A950">
        <v>3</v>
      </c>
      <c r="B950" s="341" t="s">
        <v>8156</v>
      </c>
      <c r="C950" t="s">
        <v>9388</v>
      </c>
      <c r="D950">
        <v>15085246</v>
      </c>
      <c r="E950">
        <v>3</v>
      </c>
      <c r="F950" s="232" t="s">
        <v>3331</v>
      </c>
      <c r="G950" t="s">
        <v>3332</v>
      </c>
      <c r="I950" s="339">
        <v>61568</v>
      </c>
      <c r="L950" s="339">
        <v>55411</v>
      </c>
      <c r="N950" s="87">
        <v>41991</v>
      </c>
      <c r="O950" s="87">
        <v>2</v>
      </c>
      <c r="P950" s="348">
        <v>41999</v>
      </c>
      <c r="R950" t="s">
        <v>10578</v>
      </c>
      <c r="S950">
        <v>5700</v>
      </c>
      <c r="T950" t="s">
        <v>10896</v>
      </c>
      <c r="X950" s="87" t="str">
        <f t="shared" si="28"/>
        <v>OLMUE</v>
      </c>
    </row>
    <row r="951" spans="1:24">
      <c r="A951">
        <v>3</v>
      </c>
      <c r="B951" s="341" t="s">
        <v>8157</v>
      </c>
      <c r="C951" t="s">
        <v>9389</v>
      </c>
      <c r="F951" s="232" t="s">
        <v>3331</v>
      </c>
      <c r="G951" t="s">
        <v>3332</v>
      </c>
      <c r="I951" s="339"/>
      <c r="L951" s="339"/>
      <c r="N951" s="87">
        <v>41992</v>
      </c>
      <c r="O951" s="87">
        <v>2</v>
      </c>
      <c r="P951" s="362"/>
      <c r="R951" t="s">
        <v>10579</v>
      </c>
      <c r="S951">
        <v>879</v>
      </c>
      <c r="T951" t="s">
        <v>3636</v>
      </c>
      <c r="X951" s="87" t="str">
        <f t="shared" si="28"/>
        <v>SAN BERNARDO</v>
      </c>
    </row>
    <row r="952" spans="1:24">
      <c r="A952">
        <v>3</v>
      </c>
      <c r="B952" s="341" t="s">
        <v>8158</v>
      </c>
      <c r="C952" t="s">
        <v>9390</v>
      </c>
      <c r="D952">
        <v>6355201</v>
      </c>
      <c r="E952">
        <v>1</v>
      </c>
      <c r="F952" s="232" t="s">
        <v>3331</v>
      </c>
      <c r="G952" t="s">
        <v>3332</v>
      </c>
      <c r="I952" s="339">
        <v>64568</v>
      </c>
      <c r="L952" s="339">
        <v>55411</v>
      </c>
      <c r="N952" s="87">
        <v>41992</v>
      </c>
      <c r="O952" s="87">
        <v>2</v>
      </c>
      <c r="P952" s="348">
        <v>41996</v>
      </c>
      <c r="R952" t="s">
        <v>10580</v>
      </c>
      <c r="S952">
        <v>769</v>
      </c>
      <c r="T952" t="s">
        <v>3636</v>
      </c>
      <c r="X952" s="87" t="str">
        <f t="shared" si="28"/>
        <v>SAN BERNARDO</v>
      </c>
    </row>
    <row r="953" spans="1:24">
      <c r="A953">
        <v>3</v>
      </c>
      <c r="B953" s="341" t="s">
        <v>8159</v>
      </c>
      <c r="C953" t="s">
        <v>9391</v>
      </c>
      <c r="D953">
        <v>8650091</v>
      </c>
      <c r="E953">
        <v>4</v>
      </c>
      <c r="F953" s="232" t="s">
        <v>3331</v>
      </c>
      <c r="G953" t="s">
        <v>3332</v>
      </c>
      <c r="I953" s="339">
        <v>61568</v>
      </c>
      <c r="L953" s="339">
        <v>55411</v>
      </c>
      <c r="N953" s="348">
        <v>41995</v>
      </c>
      <c r="O953" s="362"/>
      <c r="P953" s="348">
        <v>41996</v>
      </c>
      <c r="R953" t="s">
        <v>10581</v>
      </c>
      <c r="S953">
        <v>1300</v>
      </c>
      <c r="T953" t="s">
        <v>3400</v>
      </c>
      <c r="X953" s="87" t="str">
        <f t="shared" si="28"/>
        <v>MAIPU</v>
      </c>
    </row>
    <row r="954" spans="1:24">
      <c r="A954">
        <v>3</v>
      </c>
      <c r="B954" s="341" t="s">
        <v>8160</v>
      </c>
      <c r="C954" t="s">
        <v>9392</v>
      </c>
      <c r="D954">
        <v>11908829</v>
      </c>
      <c r="E954">
        <v>1</v>
      </c>
      <c r="F954" s="232" t="s">
        <v>3331</v>
      </c>
      <c r="G954" t="s">
        <v>3332</v>
      </c>
      <c r="I954" s="339">
        <v>61658</v>
      </c>
      <c r="L954" s="339">
        <v>55411</v>
      </c>
      <c r="N954" s="87">
        <v>41999</v>
      </c>
      <c r="O954" s="53"/>
      <c r="P954" s="87">
        <v>42003</v>
      </c>
      <c r="R954" t="s">
        <v>10582</v>
      </c>
      <c r="S954">
        <v>52</v>
      </c>
      <c r="T954" t="s">
        <v>4524</v>
      </c>
      <c r="X954" s="87" t="str">
        <f t="shared" si="28"/>
        <v>FREIRE</v>
      </c>
    </row>
    <row r="955" spans="1:24">
      <c r="A955">
        <v>3</v>
      </c>
      <c r="B955" s="341" t="s">
        <v>8161</v>
      </c>
      <c r="C955" t="s">
        <v>9393</v>
      </c>
      <c r="D955">
        <v>14218212</v>
      </c>
      <c r="E955">
        <v>2</v>
      </c>
      <c r="F955" s="232" t="s">
        <v>3331</v>
      </c>
      <c r="G955" t="s">
        <v>3332</v>
      </c>
      <c r="I955" s="339">
        <v>61568</v>
      </c>
      <c r="L955" s="339">
        <v>55411</v>
      </c>
      <c r="N955" s="87">
        <v>41999</v>
      </c>
      <c r="O955" s="53"/>
      <c r="P955" s="87">
        <v>42001</v>
      </c>
      <c r="R955" t="s">
        <v>10583</v>
      </c>
      <c r="S955">
        <v>666</v>
      </c>
      <c r="T955" t="s">
        <v>3533</v>
      </c>
      <c r="X955" s="87" t="str">
        <f t="shared" si="28"/>
        <v>EL BOSQUE</v>
      </c>
    </row>
    <row r="956" spans="1:24">
      <c r="A956">
        <v>3</v>
      </c>
      <c r="B956" s="341" t="s">
        <v>8162</v>
      </c>
      <c r="C956" t="s">
        <v>9394</v>
      </c>
      <c r="D956">
        <v>12481941</v>
      </c>
      <c r="E956">
        <v>5</v>
      </c>
      <c r="F956" s="232" t="s">
        <v>3331</v>
      </c>
      <c r="G956" t="s">
        <v>3332</v>
      </c>
      <c r="I956" s="339">
        <v>61564</v>
      </c>
      <c r="L956" s="339">
        <v>55441</v>
      </c>
      <c r="N956" s="87">
        <v>42002</v>
      </c>
      <c r="O956" s="53"/>
      <c r="P956" s="87">
        <v>42003</v>
      </c>
      <c r="R956" t="s">
        <v>10584</v>
      </c>
      <c r="S956">
        <v>2143</v>
      </c>
      <c r="T956" t="s">
        <v>3363</v>
      </c>
      <c r="X956" s="87">
        <v>42037</v>
      </c>
    </row>
    <row r="957" spans="1:24">
      <c r="A957">
        <v>3</v>
      </c>
      <c r="B957" s="341" t="s">
        <v>8163</v>
      </c>
      <c r="C957" t="s">
        <v>9395</v>
      </c>
      <c r="D957">
        <v>15462703</v>
      </c>
      <c r="E957">
        <v>0</v>
      </c>
      <c r="F957" s="232" t="s">
        <v>3331</v>
      </c>
      <c r="G957" t="s">
        <v>3332</v>
      </c>
      <c r="I957" s="339">
        <v>61568</v>
      </c>
      <c r="L957" s="339">
        <v>55411</v>
      </c>
      <c r="N957" s="87">
        <v>42002</v>
      </c>
      <c r="O957" s="53"/>
      <c r="P957" s="87">
        <v>41644</v>
      </c>
      <c r="R957" t="s">
        <v>10585</v>
      </c>
      <c r="S957">
        <v>5056</v>
      </c>
      <c r="T957" t="s">
        <v>3730</v>
      </c>
      <c r="X957" s="87" t="str">
        <f>T957</f>
        <v>PEDRO AGUIRRE CERDA</v>
      </c>
    </row>
    <row r="958" spans="1:24">
      <c r="A958">
        <v>3</v>
      </c>
      <c r="B958" s="341" t="s">
        <v>8164</v>
      </c>
      <c r="C958" t="s">
        <v>9396</v>
      </c>
      <c r="D958">
        <v>13926250</v>
      </c>
      <c r="E958">
        <v>6</v>
      </c>
      <c r="F958" s="232" t="s">
        <v>3331</v>
      </c>
      <c r="G958" t="s">
        <v>3332</v>
      </c>
      <c r="I958" s="339">
        <v>61568</v>
      </c>
      <c r="L958" s="339">
        <v>55411</v>
      </c>
      <c r="N958" s="87">
        <v>42002</v>
      </c>
      <c r="O958" s="53"/>
      <c r="P958" s="87">
        <v>42003</v>
      </c>
      <c r="R958" t="s">
        <v>10586</v>
      </c>
      <c r="S958">
        <v>3262</v>
      </c>
      <c r="T958" t="s">
        <v>3363</v>
      </c>
      <c r="X958" s="87">
        <v>42037</v>
      </c>
    </row>
    <row r="959" spans="1:24">
      <c r="A959">
        <v>3</v>
      </c>
      <c r="B959" s="341" t="s">
        <v>8165</v>
      </c>
      <c r="C959" t="s">
        <v>9397</v>
      </c>
      <c r="D959">
        <v>17477574</v>
      </c>
      <c r="E959">
        <v>5</v>
      </c>
      <c r="F959" s="232" t="s">
        <v>3331</v>
      </c>
      <c r="G959" t="s">
        <v>3332</v>
      </c>
      <c r="I959" s="339">
        <v>61568</v>
      </c>
      <c r="L959" s="339">
        <v>55411</v>
      </c>
      <c r="N959" s="87">
        <v>42003</v>
      </c>
      <c r="O959" s="53"/>
      <c r="P959" s="87">
        <v>42009</v>
      </c>
      <c r="R959" t="s">
        <v>10587</v>
      </c>
      <c r="S959">
        <v>516</v>
      </c>
      <c r="T959" t="s">
        <v>3865</v>
      </c>
      <c r="X959" s="87" t="str">
        <f t="shared" ref="X959:X978" si="29">T959</f>
        <v>RANCAGUA</v>
      </c>
    </row>
    <row r="960" spans="1:24">
      <c r="A960">
        <v>3</v>
      </c>
      <c r="B960" s="341" t="s">
        <v>8166</v>
      </c>
      <c r="C960" t="s">
        <v>9398</v>
      </c>
      <c r="D960">
        <v>21142367</v>
      </c>
      <c r="E960">
        <v>6</v>
      </c>
      <c r="F960" s="232" t="s">
        <v>3331</v>
      </c>
      <c r="G960" t="s">
        <v>3332</v>
      </c>
      <c r="I960" s="339">
        <v>61568</v>
      </c>
      <c r="L960" s="339">
        <v>55411</v>
      </c>
      <c r="N960" s="87">
        <v>42003</v>
      </c>
      <c r="O960" s="53"/>
      <c r="P960" s="87">
        <v>42006</v>
      </c>
      <c r="R960" t="s">
        <v>10588</v>
      </c>
      <c r="S960">
        <v>1973</v>
      </c>
      <c r="T960" t="s">
        <v>3879</v>
      </c>
      <c r="X960" s="87" t="str">
        <f t="shared" si="29"/>
        <v>SAN RAMON</v>
      </c>
    </row>
    <row r="961" spans="1:24">
      <c r="A961">
        <v>3</v>
      </c>
      <c r="B961" s="341" t="s">
        <v>8167</v>
      </c>
      <c r="C961" t="s">
        <v>9399</v>
      </c>
      <c r="D961">
        <v>18221285</v>
      </c>
      <c r="E961">
        <v>7</v>
      </c>
      <c r="F961" s="232" t="s">
        <v>3331</v>
      </c>
      <c r="G961" t="s">
        <v>3332</v>
      </c>
      <c r="I961" s="339">
        <v>61568</v>
      </c>
      <c r="L961" s="339">
        <v>55411</v>
      </c>
      <c r="N961" s="87">
        <v>42003</v>
      </c>
      <c r="O961" s="53"/>
      <c r="P961" s="87">
        <v>42009</v>
      </c>
      <c r="R961" t="s">
        <v>10589</v>
      </c>
      <c r="S961">
        <v>814</v>
      </c>
      <c r="T961" t="s">
        <v>3636</v>
      </c>
      <c r="X961" s="87" t="str">
        <f t="shared" si="29"/>
        <v>SAN BERNARDO</v>
      </c>
    </row>
    <row r="962" spans="1:24">
      <c r="A962">
        <v>3</v>
      </c>
      <c r="B962" s="341" t="s">
        <v>8168</v>
      </c>
      <c r="C962" t="s">
        <v>9400</v>
      </c>
      <c r="D962">
        <v>76148705</v>
      </c>
      <c r="E962">
        <v>1</v>
      </c>
      <c r="F962" s="232" t="s">
        <v>3331</v>
      </c>
      <c r="G962" t="s">
        <v>3332</v>
      </c>
      <c r="I962" s="339">
        <v>306854</v>
      </c>
      <c r="L962" s="339">
        <v>276169</v>
      </c>
      <c r="N962" s="87">
        <v>42003</v>
      </c>
      <c r="O962" s="53"/>
      <c r="P962" s="87">
        <v>42009</v>
      </c>
      <c r="R962" t="s">
        <v>10590</v>
      </c>
      <c r="S962">
        <v>2449</v>
      </c>
      <c r="T962" t="s">
        <v>3636</v>
      </c>
      <c r="X962" s="87" t="str">
        <f t="shared" si="29"/>
        <v>SAN BERNARDO</v>
      </c>
    </row>
    <row r="963" spans="1:24">
      <c r="A963">
        <v>3</v>
      </c>
      <c r="B963" s="341" t="s">
        <v>8169</v>
      </c>
      <c r="C963" t="s">
        <v>9401</v>
      </c>
      <c r="D963">
        <v>76226840</v>
      </c>
      <c r="E963" t="s">
        <v>3319</v>
      </c>
      <c r="F963" s="232" t="s">
        <v>3331</v>
      </c>
      <c r="G963" t="s">
        <v>3332</v>
      </c>
      <c r="I963" s="339">
        <v>233957</v>
      </c>
      <c r="L963" s="339">
        <v>210561</v>
      </c>
      <c r="N963" s="87">
        <v>42003</v>
      </c>
      <c r="O963" s="53"/>
      <c r="P963" s="87">
        <v>42006</v>
      </c>
      <c r="R963" t="s">
        <v>10591</v>
      </c>
      <c r="S963">
        <v>406</v>
      </c>
      <c r="T963" t="s">
        <v>3563</v>
      </c>
      <c r="X963" s="87" t="str">
        <f t="shared" si="29"/>
        <v>BUIN</v>
      </c>
    </row>
    <row r="964" spans="1:24">
      <c r="A964">
        <v>3</v>
      </c>
      <c r="B964" s="341" t="s">
        <v>8170</v>
      </c>
      <c r="C964" t="s">
        <v>9402</v>
      </c>
      <c r="F964" s="232" t="s">
        <v>3331</v>
      </c>
      <c r="G964" t="s">
        <v>3332</v>
      </c>
      <c r="I964" s="339">
        <v>78807</v>
      </c>
      <c r="L964" s="339">
        <v>70926</v>
      </c>
      <c r="N964" s="87">
        <v>42003</v>
      </c>
      <c r="O964" s="53"/>
      <c r="P964" s="87">
        <v>42007</v>
      </c>
      <c r="R964" t="s">
        <v>10592</v>
      </c>
      <c r="S964">
        <v>5671</v>
      </c>
      <c r="T964" t="s">
        <v>3390</v>
      </c>
      <c r="X964" s="87" t="str">
        <f t="shared" si="29"/>
        <v>PEÑALOLEN</v>
      </c>
    </row>
    <row r="965" spans="1:24">
      <c r="A965">
        <v>3</v>
      </c>
      <c r="B965" s="341" t="s">
        <v>8171</v>
      </c>
      <c r="C965" t="s">
        <v>9403</v>
      </c>
      <c r="D965">
        <v>17263189</v>
      </c>
      <c r="E965">
        <v>4</v>
      </c>
      <c r="F965" s="232" t="s">
        <v>3331</v>
      </c>
      <c r="G965" t="s">
        <v>3332</v>
      </c>
      <c r="I965" s="339">
        <v>61568</v>
      </c>
      <c r="L965" s="339">
        <v>55411</v>
      </c>
      <c r="N965" s="87">
        <v>42009</v>
      </c>
      <c r="O965" s="87">
        <v>2</v>
      </c>
      <c r="P965" s="348">
        <v>42011</v>
      </c>
      <c r="R965" t="s">
        <v>10593</v>
      </c>
      <c r="S965">
        <v>2945</v>
      </c>
      <c r="T965" t="s">
        <v>5045</v>
      </c>
      <c r="X965" s="87" t="str">
        <f t="shared" si="29"/>
        <v>TEMUCO</v>
      </c>
    </row>
    <row r="966" spans="1:24">
      <c r="A966">
        <v>3</v>
      </c>
      <c r="B966" s="341" t="s">
        <v>8172</v>
      </c>
      <c r="C966" t="s">
        <v>9404</v>
      </c>
      <c r="D966">
        <v>9267599</v>
      </c>
      <c r="E966">
        <v>8</v>
      </c>
      <c r="F966" s="232" t="s">
        <v>3331</v>
      </c>
      <c r="G966" t="s">
        <v>3332</v>
      </c>
      <c r="I966" s="339">
        <v>78807</v>
      </c>
      <c r="L966" s="339">
        <v>63046</v>
      </c>
      <c r="N966" s="87">
        <v>42009</v>
      </c>
      <c r="O966" s="87">
        <v>2</v>
      </c>
      <c r="P966" s="348">
        <v>41993</v>
      </c>
      <c r="R966" t="s">
        <v>10594</v>
      </c>
      <c r="S966">
        <v>1540</v>
      </c>
      <c r="T966" t="s">
        <v>5045</v>
      </c>
      <c r="X966" s="87" t="str">
        <f t="shared" si="29"/>
        <v>TEMUCO</v>
      </c>
    </row>
    <row r="967" spans="1:24">
      <c r="A967">
        <v>3</v>
      </c>
      <c r="B967" s="341" t="s">
        <v>8173</v>
      </c>
      <c r="C967" t="s">
        <v>9405</v>
      </c>
      <c r="D967">
        <v>14284186</v>
      </c>
      <c r="E967" t="s">
        <v>3319</v>
      </c>
      <c r="F967" s="232" t="s">
        <v>3331</v>
      </c>
      <c r="G967" t="s">
        <v>3332</v>
      </c>
      <c r="I967" s="339">
        <v>78807</v>
      </c>
      <c r="L967" s="339">
        <v>63046</v>
      </c>
      <c r="N967" s="87">
        <v>42009</v>
      </c>
      <c r="O967" s="87">
        <v>2</v>
      </c>
      <c r="P967" s="348">
        <v>42013</v>
      </c>
      <c r="R967" t="s">
        <v>10595</v>
      </c>
      <c r="S967">
        <v>1811</v>
      </c>
      <c r="T967" t="s">
        <v>10897</v>
      </c>
      <c r="X967" s="87" t="str">
        <f t="shared" si="29"/>
        <v>CAUQUENES</v>
      </c>
    </row>
    <row r="968" spans="1:24">
      <c r="A968">
        <v>3</v>
      </c>
      <c r="B968" s="341" t="s">
        <v>8174</v>
      </c>
      <c r="C968" t="s">
        <v>9406</v>
      </c>
      <c r="D968">
        <v>18469070</v>
      </c>
      <c r="E968">
        <v>5</v>
      </c>
      <c r="F968" s="232" t="s">
        <v>3331</v>
      </c>
      <c r="G968" t="s">
        <v>3332</v>
      </c>
      <c r="I968" s="339">
        <v>64568</v>
      </c>
      <c r="L968" s="339">
        <v>55411</v>
      </c>
      <c r="N968" s="87">
        <v>42011</v>
      </c>
      <c r="O968" s="87">
        <v>2</v>
      </c>
      <c r="P968" s="348">
        <v>42013</v>
      </c>
      <c r="R968" t="s">
        <v>10596</v>
      </c>
      <c r="S968">
        <v>25</v>
      </c>
      <c r="T968" t="s">
        <v>3969</v>
      </c>
      <c r="X968" s="87" t="str">
        <f t="shared" si="29"/>
        <v>CALERA DE TANGO</v>
      </c>
    </row>
    <row r="969" spans="1:24">
      <c r="A969">
        <v>3</v>
      </c>
      <c r="B969" s="341" t="s">
        <v>8175</v>
      </c>
      <c r="C969" t="s">
        <v>9407</v>
      </c>
      <c r="D969">
        <v>9536813</v>
      </c>
      <c r="E969">
        <v>1</v>
      </c>
      <c r="F969" s="232" t="s">
        <v>3331</v>
      </c>
      <c r="G969" t="s">
        <v>3332</v>
      </c>
      <c r="I969" s="339">
        <v>61658</v>
      </c>
      <c r="L969" s="339">
        <v>55411</v>
      </c>
      <c r="N969" s="87">
        <v>42011</v>
      </c>
      <c r="O969" s="87">
        <v>2</v>
      </c>
      <c r="P969" s="348">
        <v>42013</v>
      </c>
      <c r="R969" t="s">
        <v>10597</v>
      </c>
      <c r="S969">
        <v>116</v>
      </c>
      <c r="T969" t="s">
        <v>4448</v>
      </c>
      <c r="X969" s="87" t="str">
        <f t="shared" si="29"/>
        <v>LOS ANGELES</v>
      </c>
    </row>
    <row r="970" spans="1:24">
      <c r="A970">
        <v>3</v>
      </c>
      <c r="B970" s="341" t="s">
        <v>8176</v>
      </c>
      <c r="C970" t="s">
        <v>9408</v>
      </c>
      <c r="D970">
        <v>8383470</v>
      </c>
      <c r="E970">
        <v>6</v>
      </c>
      <c r="F970" s="232" t="s">
        <v>3331</v>
      </c>
      <c r="G970" t="s">
        <v>3332</v>
      </c>
      <c r="I970" s="339">
        <v>61568</v>
      </c>
      <c r="L970" s="339">
        <v>55411</v>
      </c>
      <c r="N970" s="87">
        <v>42011</v>
      </c>
      <c r="O970" s="87">
        <v>2</v>
      </c>
      <c r="P970" s="348">
        <v>42013</v>
      </c>
      <c r="R970" t="s">
        <v>10598</v>
      </c>
      <c r="S970">
        <v>1240</v>
      </c>
      <c r="T970" t="s">
        <v>4030</v>
      </c>
      <c r="X970" s="87" t="str">
        <f t="shared" si="29"/>
        <v>CURICO</v>
      </c>
    </row>
    <row r="971" spans="1:24">
      <c r="A971">
        <v>3</v>
      </c>
      <c r="B971" s="341" t="s">
        <v>8177</v>
      </c>
      <c r="C971" t="s">
        <v>9409</v>
      </c>
      <c r="D971">
        <v>14159499</v>
      </c>
      <c r="E971">
        <v>0</v>
      </c>
      <c r="F971" s="232" t="s">
        <v>3331</v>
      </c>
      <c r="G971" t="s">
        <v>3332</v>
      </c>
      <c r="I971" s="339">
        <v>61568</v>
      </c>
      <c r="L971" s="339">
        <v>55411</v>
      </c>
      <c r="N971" s="87">
        <v>42012</v>
      </c>
      <c r="O971" s="87">
        <v>2</v>
      </c>
      <c r="P971" s="348">
        <v>42016</v>
      </c>
      <c r="R971" t="s">
        <v>10599</v>
      </c>
      <c r="S971">
        <v>2935</v>
      </c>
      <c r="T971" t="s">
        <v>3863</v>
      </c>
      <c r="X971" s="87" t="str">
        <f t="shared" si="29"/>
        <v>SAN JOAQUIN</v>
      </c>
    </row>
    <row r="972" spans="1:24">
      <c r="A972">
        <v>3</v>
      </c>
      <c r="B972" s="341" t="s">
        <v>8178</v>
      </c>
      <c r="C972" t="s">
        <v>9410</v>
      </c>
      <c r="D972">
        <v>14188102</v>
      </c>
      <c r="E972">
        <v>7</v>
      </c>
      <c r="F972" s="232" t="s">
        <v>3331</v>
      </c>
      <c r="G972" t="s">
        <v>3332</v>
      </c>
      <c r="I972" s="339">
        <v>78807</v>
      </c>
      <c r="L972" s="339">
        <v>63046</v>
      </c>
      <c r="N972" s="87">
        <v>42012</v>
      </c>
      <c r="O972" s="87">
        <v>2</v>
      </c>
      <c r="P972" s="348">
        <v>42014</v>
      </c>
      <c r="R972" t="s">
        <v>10600</v>
      </c>
      <c r="S972">
        <v>1</v>
      </c>
      <c r="T972" t="s">
        <v>10898</v>
      </c>
      <c r="X972" s="87" t="str">
        <f t="shared" si="29"/>
        <v>COINCO</v>
      </c>
    </row>
    <row r="973" spans="1:24">
      <c r="A973">
        <v>3</v>
      </c>
      <c r="B973" s="341" t="s">
        <v>8179</v>
      </c>
      <c r="C973" t="s">
        <v>9411</v>
      </c>
      <c r="D973">
        <v>15996123</v>
      </c>
      <c r="E973">
        <v>0</v>
      </c>
      <c r="F973" s="232" t="s">
        <v>3331</v>
      </c>
      <c r="G973" t="s">
        <v>3332</v>
      </c>
      <c r="I973" s="339">
        <v>61568</v>
      </c>
      <c r="L973" s="339">
        <v>55411</v>
      </c>
      <c r="N973" s="87">
        <v>42013</v>
      </c>
      <c r="O973" s="87">
        <v>2</v>
      </c>
      <c r="P973" s="348">
        <v>42017</v>
      </c>
      <c r="R973" t="s">
        <v>10601</v>
      </c>
      <c r="S973">
        <v>761</v>
      </c>
      <c r="T973" t="s">
        <v>3865</v>
      </c>
      <c r="X973" s="87" t="str">
        <f t="shared" si="29"/>
        <v>RANCAGUA</v>
      </c>
    </row>
    <row r="974" spans="1:24">
      <c r="A974">
        <v>3</v>
      </c>
      <c r="B974" s="341" t="s">
        <v>8180</v>
      </c>
      <c r="C974" t="s">
        <v>9412</v>
      </c>
      <c r="D974">
        <v>18104354</v>
      </c>
      <c r="E974">
        <v>7</v>
      </c>
      <c r="F974" s="232" t="s">
        <v>3331</v>
      </c>
      <c r="G974" t="s">
        <v>3332</v>
      </c>
      <c r="I974" s="339">
        <v>61568</v>
      </c>
      <c r="L974" s="339">
        <v>55411</v>
      </c>
      <c r="N974" s="87">
        <v>42013</v>
      </c>
      <c r="O974" s="87">
        <v>2</v>
      </c>
      <c r="P974" s="348">
        <v>42017</v>
      </c>
      <c r="R974" t="s">
        <v>10602</v>
      </c>
      <c r="S974">
        <v>1768</v>
      </c>
      <c r="T974" t="s">
        <v>3865</v>
      </c>
      <c r="X974" s="87" t="str">
        <f t="shared" si="29"/>
        <v>RANCAGUA</v>
      </c>
    </row>
    <row r="975" spans="1:24">
      <c r="A975">
        <v>3</v>
      </c>
      <c r="B975" s="341" t="s">
        <v>8181</v>
      </c>
      <c r="C975" t="s">
        <v>9413</v>
      </c>
      <c r="D975">
        <v>15922710</v>
      </c>
      <c r="E975">
        <v>3</v>
      </c>
      <c r="F975" s="232" t="s">
        <v>3331</v>
      </c>
      <c r="G975" t="s">
        <v>3332</v>
      </c>
      <c r="I975" s="339">
        <v>61568</v>
      </c>
      <c r="L975" s="339">
        <v>55411</v>
      </c>
      <c r="N975" s="87">
        <v>42012</v>
      </c>
      <c r="O975" s="87">
        <v>2</v>
      </c>
      <c r="P975" s="348">
        <v>42017</v>
      </c>
      <c r="R975" t="s">
        <v>10603</v>
      </c>
      <c r="S975">
        <v>114</v>
      </c>
      <c r="T975" t="s">
        <v>4448</v>
      </c>
      <c r="X975" s="87" t="str">
        <f t="shared" si="29"/>
        <v>LOS ANGELES</v>
      </c>
    </row>
    <row r="976" spans="1:24">
      <c r="A976">
        <v>3</v>
      </c>
      <c r="B976" s="341" t="s">
        <v>8182</v>
      </c>
      <c r="C976" t="s">
        <v>9414</v>
      </c>
      <c r="D976">
        <v>16220147</v>
      </c>
      <c r="E976">
        <v>6</v>
      </c>
      <c r="F976" s="232" t="s">
        <v>3331</v>
      </c>
      <c r="G976" t="s">
        <v>3332</v>
      </c>
      <c r="I976" s="339">
        <v>61568</v>
      </c>
      <c r="L976" s="339">
        <v>55411</v>
      </c>
      <c r="N976" s="87">
        <v>42012</v>
      </c>
      <c r="O976" s="87">
        <v>2</v>
      </c>
      <c r="P976" s="348">
        <v>42017</v>
      </c>
      <c r="R976" t="s">
        <v>10604</v>
      </c>
      <c r="S976">
        <v>2057</v>
      </c>
      <c r="T976" t="s">
        <v>4448</v>
      </c>
      <c r="X976" s="87" t="str">
        <f t="shared" si="29"/>
        <v>LOS ANGELES</v>
      </c>
    </row>
    <row r="977" spans="1:24">
      <c r="A977">
        <v>3</v>
      </c>
      <c r="B977" s="341" t="s">
        <v>8183</v>
      </c>
      <c r="C977" t="s">
        <v>9415</v>
      </c>
      <c r="D977">
        <v>18497920</v>
      </c>
      <c r="E977">
        <v>9</v>
      </c>
      <c r="F977" s="232" t="s">
        <v>3331</v>
      </c>
      <c r="G977" t="s">
        <v>3332</v>
      </c>
      <c r="I977" s="339">
        <v>61544</v>
      </c>
      <c r="L977" s="339">
        <v>55390</v>
      </c>
      <c r="N977" s="87">
        <v>42015</v>
      </c>
      <c r="O977" s="87">
        <v>2</v>
      </c>
      <c r="P977" s="348">
        <v>42017</v>
      </c>
      <c r="R977" t="s">
        <v>10605</v>
      </c>
      <c r="S977">
        <v>969</v>
      </c>
      <c r="T977" t="s">
        <v>3533</v>
      </c>
      <c r="X977" s="87" t="str">
        <f t="shared" si="29"/>
        <v>EL BOSQUE</v>
      </c>
    </row>
    <row r="978" spans="1:24">
      <c r="A978">
        <v>3</v>
      </c>
      <c r="B978" s="341" t="s">
        <v>8184</v>
      </c>
      <c r="C978" t="s">
        <v>9416</v>
      </c>
      <c r="D978">
        <v>7995625</v>
      </c>
      <c r="E978">
        <v>2</v>
      </c>
      <c r="F978" s="232" t="s">
        <v>3331</v>
      </c>
      <c r="G978" t="s">
        <v>3332</v>
      </c>
      <c r="I978" s="339">
        <v>49254</v>
      </c>
      <c r="L978" s="339">
        <v>44329</v>
      </c>
      <c r="N978" s="87">
        <v>42016</v>
      </c>
      <c r="O978" s="87">
        <v>2</v>
      </c>
      <c r="P978" s="348">
        <v>41658</v>
      </c>
      <c r="R978" t="s">
        <v>10606</v>
      </c>
      <c r="T978" t="s">
        <v>10869</v>
      </c>
      <c r="X978" s="87" t="str">
        <f t="shared" si="29"/>
        <v>LONCOCHE</v>
      </c>
    </row>
    <row r="979" spans="1:24">
      <c r="A979">
        <v>3</v>
      </c>
      <c r="B979" s="341" t="s">
        <v>8185</v>
      </c>
      <c r="C979" t="s">
        <v>9417</v>
      </c>
      <c r="D979">
        <v>16043664</v>
      </c>
      <c r="E979" s="283">
        <v>6</v>
      </c>
      <c r="F979" s="232" t="s">
        <v>3331</v>
      </c>
      <c r="G979" t="s">
        <v>3332</v>
      </c>
      <c r="I979" s="339">
        <v>61528</v>
      </c>
      <c r="L979" s="339">
        <v>55375</v>
      </c>
      <c r="N979" s="87">
        <v>42018</v>
      </c>
      <c r="O979" s="87">
        <v>2</v>
      </c>
      <c r="P979" s="348">
        <v>42020</v>
      </c>
      <c r="R979" t="s">
        <v>10607</v>
      </c>
      <c r="S979">
        <v>5625</v>
      </c>
      <c r="T979" t="s">
        <v>3363</v>
      </c>
      <c r="X979" s="87">
        <v>42025</v>
      </c>
    </row>
    <row r="980" spans="1:24">
      <c r="A980">
        <v>3</v>
      </c>
      <c r="B980" s="341" t="s">
        <v>8186</v>
      </c>
      <c r="C980" t="s">
        <v>9418</v>
      </c>
      <c r="F980" s="232" t="s">
        <v>3331</v>
      </c>
      <c r="G980" t="s">
        <v>3332</v>
      </c>
      <c r="I980" s="339"/>
      <c r="L980" s="339"/>
      <c r="N980" s="87">
        <v>42018</v>
      </c>
      <c r="O980" s="87">
        <v>2</v>
      </c>
      <c r="P980" s="362"/>
      <c r="R980" t="s">
        <v>10383</v>
      </c>
      <c r="S980">
        <v>3639</v>
      </c>
      <c r="T980" t="s">
        <v>10861</v>
      </c>
      <c r="X980" s="87" t="str">
        <f>T980</f>
        <v>ALTO HOSPICIO</v>
      </c>
    </row>
    <row r="981" spans="1:24">
      <c r="A981">
        <v>3</v>
      </c>
      <c r="B981" s="341" t="s">
        <v>8187</v>
      </c>
      <c r="C981" t="s">
        <v>9419</v>
      </c>
      <c r="D981">
        <v>13465564</v>
      </c>
      <c r="E981" t="s">
        <v>3319</v>
      </c>
      <c r="F981" s="232" t="s">
        <v>3331</v>
      </c>
      <c r="G981" t="s">
        <v>3332</v>
      </c>
      <c r="I981" s="339">
        <v>61520</v>
      </c>
      <c r="L981" s="339">
        <f>K981*0.9</f>
        <v>0</v>
      </c>
      <c r="N981" s="87">
        <v>41654</v>
      </c>
      <c r="O981" s="87">
        <v>2</v>
      </c>
      <c r="P981" s="348">
        <v>42020</v>
      </c>
      <c r="R981" t="s">
        <v>10608</v>
      </c>
      <c r="S981">
        <v>874</v>
      </c>
      <c r="T981" t="s">
        <v>3400</v>
      </c>
      <c r="X981" s="87">
        <v>42025</v>
      </c>
    </row>
    <row r="982" spans="1:24">
      <c r="A982">
        <v>3</v>
      </c>
      <c r="B982" s="341" t="s">
        <v>8188</v>
      </c>
      <c r="C982" t="s">
        <v>9420</v>
      </c>
      <c r="D982">
        <v>15890010</v>
      </c>
      <c r="E982">
        <v>6</v>
      </c>
      <c r="F982" s="232" t="s">
        <v>3331</v>
      </c>
      <c r="G982" t="s">
        <v>3332</v>
      </c>
      <c r="I982" s="339">
        <v>61520</v>
      </c>
      <c r="L982" s="339">
        <v>55368</v>
      </c>
      <c r="N982" s="87">
        <v>42019</v>
      </c>
      <c r="O982" s="87">
        <v>2</v>
      </c>
      <c r="P982" s="348">
        <v>42024</v>
      </c>
      <c r="R982" t="s">
        <v>10609</v>
      </c>
      <c r="S982">
        <v>7000</v>
      </c>
      <c r="T982" t="s">
        <v>3365</v>
      </c>
      <c r="X982" s="87" t="str">
        <f t="shared" ref="X982:X988" si="30">T982</f>
        <v>LA FLORIDA</v>
      </c>
    </row>
    <row r="983" spans="1:24">
      <c r="A983">
        <v>3</v>
      </c>
      <c r="B983" s="341" t="s">
        <v>8189</v>
      </c>
      <c r="C983" t="s">
        <v>9421</v>
      </c>
      <c r="D983">
        <v>12772485</v>
      </c>
      <c r="E983">
        <v>7</v>
      </c>
      <c r="F983" s="232" t="s">
        <v>3331</v>
      </c>
      <c r="G983" t="s">
        <v>3332</v>
      </c>
      <c r="I983" s="339">
        <v>61520</v>
      </c>
      <c r="L983" s="339">
        <v>55368</v>
      </c>
      <c r="N983" s="348">
        <v>42020</v>
      </c>
      <c r="O983" s="362"/>
      <c r="P983" s="348">
        <v>42023</v>
      </c>
      <c r="R983" t="s">
        <v>10604</v>
      </c>
      <c r="S983">
        <v>2095</v>
      </c>
      <c r="T983" t="s">
        <v>4448</v>
      </c>
      <c r="X983" s="87" t="str">
        <f t="shared" si="30"/>
        <v>LOS ANGELES</v>
      </c>
    </row>
    <row r="984" spans="1:24">
      <c r="A984">
        <v>3</v>
      </c>
      <c r="B984" s="341" t="s">
        <v>8190</v>
      </c>
      <c r="C984" t="s">
        <v>9422</v>
      </c>
      <c r="D984">
        <v>9203936</v>
      </c>
      <c r="E984">
        <v>6</v>
      </c>
      <c r="F984" s="232" t="s">
        <v>3331</v>
      </c>
      <c r="G984" t="s">
        <v>3332</v>
      </c>
      <c r="I984" s="339">
        <v>61520</v>
      </c>
      <c r="L984" s="339">
        <v>55368</v>
      </c>
      <c r="N984" s="87">
        <v>42019</v>
      </c>
      <c r="O984" s="53"/>
      <c r="P984" s="87">
        <v>42023</v>
      </c>
      <c r="R984" t="s">
        <v>10610</v>
      </c>
      <c r="S984">
        <v>1078</v>
      </c>
      <c r="T984" t="s">
        <v>3865</v>
      </c>
      <c r="X984" s="87" t="str">
        <f t="shared" si="30"/>
        <v>RANCAGUA</v>
      </c>
    </row>
    <row r="985" spans="1:24">
      <c r="A985">
        <v>3</v>
      </c>
      <c r="B985" s="341" t="s">
        <v>8191</v>
      </c>
      <c r="C985" t="s">
        <v>9423</v>
      </c>
      <c r="F985" s="232" t="s">
        <v>3331</v>
      </c>
      <c r="G985" t="s">
        <v>3332</v>
      </c>
      <c r="I985" s="339">
        <f>J985</f>
        <v>0</v>
      </c>
      <c r="L985" s="351">
        <v>45254</v>
      </c>
      <c r="N985" s="87">
        <v>42020</v>
      </c>
      <c r="O985" s="53"/>
      <c r="P985" s="53"/>
      <c r="R985" t="s">
        <v>10611</v>
      </c>
      <c r="S985">
        <v>3485</v>
      </c>
      <c r="T985" t="s">
        <v>4534</v>
      </c>
      <c r="X985" s="87" t="str">
        <f t="shared" si="30"/>
        <v>IQUIQUE</v>
      </c>
    </row>
    <row r="986" spans="1:24">
      <c r="A986">
        <v>3</v>
      </c>
      <c r="B986" s="341" t="s">
        <v>8192</v>
      </c>
      <c r="C986" t="s">
        <v>9424</v>
      </c>
      <c r="D986">
        <v>12193509</v>
      </c>
      <c r="E986">
        <v>0</v>
      </c>
      <c r="F986" s="232" t="s">
        <v>3331</v>
      </c>
      <c r="G986" t="s">
        <v>3332</v>
      </c>
      <c r="I986" s="339">
        <v>61512</v>
      </c>
      <c r="L986" s="339">
        <v>55361</v>
      </c>
      <c r="N986" s="87">
        <v>42023</v>
      </c>
      <c r="O986" s="53"/>
      <c r="P986" s="87">
        <v>42026</v>
      </c>
      <c r="R986" t="s">
        <v>10612</v>
      </c>
      <c r="S986">
        <v>591</v>
      </c>
      <c r="T986" t="s">
        <v>5045</v>
      </c>
      <c r="X986" s="87" t="str">
        <f t="shared" si="30"/>
        <v>TEMUCO</v>
      </c>
    </row>
    <row r="987" spans="1:24">
      <c r="A987">
        <v>3</v>
      </c>
      <c r="B987" s="341" t="s">
        <v>8193</v>
      </c>
      <c r="C987" t="s">
        <v>9425</v>
      </c>
      <c r="D987">
        <v>14229448</v>
      </c>
      <c r="E987">
        <v>6</v>
      </c>
      <c r="F987" s="232" t="s">
        <v>3331</v>
      </c>
      <c r="G987" t="s">
        <v>3332</v>
      </c>
      <c r="I987" s="339">
        <v>61512</v>
      </c>
      <c r="L987" s="339">
        <v>55361</v>
      </c>
      <c r="N987" s="87">
        <v>42023</v>
      </c>
      <c r="O987" s="53"/>
      <c r="P987" s="87">
        <v>42028</v>
      </c>
      <c r="R987" t="s">
        <v>10613</v>
      </c>
      <c r="S987">
        <v>3825</v>
      </c>
      <c r="T987" t="s">
        <v>5045</v>
      </c>
      <c r="X987" s="87" t="str">
        <f t="shared" si="30"/>
        <v>TEMUCO</v>
      </c>
    </row>
    <row r="988" spans="1:24">
      <c r="A988">
        <v>3</v>
      </c>
      <c r="B988" s="341" t="s">
        <v>8194</v>
      </c>
      <c r="C988" t="s">
        <v>9426</v>
      </c>
      <c r="D988">
        <v>12051968</v>
      </c>
      <c r="E988">
        <v>9</v>
      </c>
      <c r="F988" s="232" t="s">
        <v>3331</v>
      </c>
      <c r="G988" t="s">
        <v>3332</v>
      </c>
      <c r="I988" s="339">
        <v>61512</v>
      </c>
      <c r="L988" s="339">
        <v>55361</v>
      </c>
      <c r="N988" s="87">
        <v>42023</v>
      </c>
      <c r="O988" s="53"/>
      <c r="P988" s="87">
        <v>42026</v>
      </c>
      <c r="R988" t="s">
        <v>10614</v>
      </c>
      <c r="S988">
        <v>6371</v>
      </c>
      <c r="T988" t="s">
        <v>5045</v>
      </c>
      <c r="X988" s="87" t="str">
        <f t="shared" si="30"/>
        <v>TEMUCO</v>
      </c>
    </row>
    <row r="989" spans="1:24">
      <c r="A989">
        <v>3</v>
      </c>
      <c r="B989" s="341" t="s">
        <v>8195</v>
      </c>
      <c r="C989" t="s">
        <v>9427</v>
      </c>
      <c r="D989">
        <v>12437421</v>
      </c>
      <c r="E989">
        <v>9</v>
      </c>
      <c r="F989" s="232" t="s">
        <v>3331</v>
      </c>
      <c r="G989" t="s">
        <v>3332</v>
      </c>
      <c r="I989" s="339">
        <v>61488</v>
      </c>
      <c r="L989" s="339">
        <v>55339</v>
      </c>
      <c r="N989" s="87">
        <v>42023</v>
      </c>
      <c r="O989" s="53"/>
      <c r="P989" s="87">
        <v>42037</v>
      </c>
      <c r="R989" t="s">
        <v>10615</v>
      </c>
      <c r="S989">
        <v>847</v>
      </c>
      <c r="T989" t="s">
        <v>10852</v>
      </c>
      <c r="X989" s="87">
        <v>42034</v>
      </c>
    </row>
    <row r="990" spans="1:24">
      <c r="A990">
        <v>3</v>
      </c>
      <c r="B990" s="341" t="s">
        <v>8196</v>
      </c>
      <c r="C990" t="s">
        <v>9428</v>
      </c>
      <c r="D990">
        <v>16469754</v>
      </c>
      <c r="E990">
        <v>1</v>
      </c>
      <c r="F990" s="232" t="s">
        <v>3331</v>
      </c>
      <c r="G990" t="s">
        <v>3332</v>
      </c>
      <c r="I990" s="339">
        <v>78695</v>
      </c>
      <c r="L990" s="339">
        <v>62959</v>
      </c>
      <c r="N990" s="87">
        <v>42024</v>
      </c>
      <c r="O990" s="53"/>
      <c r="P990" s="87">
        <v>42037</v>
      </c>
      <c r="R990" t="s">
        <v>10616</v>
      </c>
      <c r="S990">
        <v>2332</v>
      </c>
      <c r="T990" t="s">
        <v>10852</v>
      </c>
      <c r="X990" s="87">
        <v>42034</v>
      </c>
    </row>
    <row r="991" spans="1:24">
      <c r="A991">
        <v>3</v>
      </c>
      <c r="B991" s="341" t="s">
        <v>8197</v>
      </c>
      <c r="C991" t="s">
        <v>9429</v>
      </c>
      <c r="D991">
        <v>5900661</v>
      </c>
      <c r="E991">
        <v>4</v>
      </c>
      <c r="F991" s="232" t="s">
        <v>3331</v>
      </c>
      <c r="G991" t="s">
        <v>3332</v>
      </c>
      <c r="I991" s="339">
        <v>61472</v>
      </c>
      <c r="L991" s="339">
        <v>55325</v>
      </c>
      <c r="N991" s="87">
        <v>42025</v>
      </c>
      <c r="O991" s="53"/>
      <c r="P991" s="87">
        <v>42028</v>
      </c>
      <c r="R991" t="s">
        <v>10617</v>
      </c>
      <c r="S991">
        <v>471</v>
      </c>
      <c r="T991" t="s">
        <v>5045</v>
      </c>
      <c r="X991" s="87" t="str">
        <f>T991</f>
        <v>TEMUCO</v>
      </c>
    </row>
    <row r="992" spans="1:24">
      <c r="A992">
        <v>3</v>
      </c>
      <c r="B992" s="341" t="s">
        <v>8198</v>
      </c>
      <c r="C992" t="s">
        <v>9430</v>
      </c>
      <c r="D992">
        <v>14021696</v>
      </c>
      <c r="E992">
        <v>8</v>
      </c>
      <c r="F992" s="232" t="s">
        <v>3331</v>
      </c>
      <c r="G992" t="s">
        <v>3332</v>
      </c>
      <c r="I992" s="339">
        <v>61528</v>
      </c>
      <c r="L992" s="339">
        <v>55375</v>
      </c>
      <c r="N992" s="87">
        <v>42025</v>
      </c>
      <c r="O992" s="53"/>
      <c r="P992" s="87">
        <v>42026</v>
      </c>
      <c r="R992" t="s">
        <v>10618</v>
      </c>
      <c r="S992">
        <v>466</v>
      </c>
      <c r="T992" t="s">
        <v>10873</v>
      </c>
      <c r="X992" s="87" t="str">
        <f>T992</f>
        <v>LINARES</v>
      </c>
    </row>
    <row r="993" spans="1:24">
      <c r="A993">
        <v>3</v>
      </c>
      <c r="B993" s="341" t="s">
        <v>8199</v>
      </c>
      <c r="C993" t="s">
        <v>9431</v>
      </c>
      <c r="F993" s="232" t="s">
        <v>3331</v>
      </c>
      <c r="G993" t="s">
        <v>3332</v>
      </c>
      <c r="I993" s="351"/>
      <c r="L993" s="351"/>
      <c r="N993" s="119">
        <v>42026</v>
      </c>
      <c r="O993" s="53"/>
      <c r="P993" s="120"/>
      <c r="R993" t="s">
        <v>10619</v>
      </c>
      <c r="S993">
        <v>1187</v>
      </c>
      <c r="T993" t="s">
        <v>10865</v>
      </c>
      <c r="X993" s="119" t="str">
        <f>T993</f>
        <v>NACIMIENTO</v>
      </c>
    </row>
    <row r="994" spans="1:24">
      <c r="A994">
        <v>3</v>
      </c>
      <c r="B994" s="341" t="s">
        <v>8200</v>
      </c>
      <c r="C994" t="s">
        <v>9432</v>
      </c>
      <c r="F994" s="232" t="s">
        <v>3331</v>
      </c>
      <c r="G994" t="s">
        <v>3332</v>
      </c>
      <c r="I994" s="339">
        <v>61472</v>
      </c>
      <c r="L994" s="53">
        <v>55324</v>
      </c>
      <c r="N994" s="87">
        <v>42026</v>
      </c>
      <c r="O994" s="53"/>
      <c r="P994" s="87">
        <v>42029</v>
      </c>
      <c r="R994" t="s">
        <v>10620</v>
      </c>
      <c r="S994">
        <v>72</v>
      </c>
      <c r="T994" t="s">
        <v>5224</v>
      </c>
      <c r="X994" s="87" t="str">
        <f>T994</f>
        <v>PUNTA ARENAS</v>
      </c>
    </row>
    <row r="995" spans="1:24">
      <c r="A995">
        <v>3</v>
      </c>
      <c r="B995" s="341" t="s">
        <v>8201</v>
      </c>
      <c r="C995" t="s">
        <v>9433</v>
      </c>
      <c r="D995">
        <v>16420841</v>
      </c>
      <c r="E995">
        <v>9</v>
      </c>
      <c r="F995" s="232" t="s">
        <v>3331</v>
      </c>
      <c r="G995" t="s">
        <v>3332</v>
      </c>
      <c r="I995" s="339">
        <v>61464</v>
      </c>
      <c r="L995" s="339">
        <v>55318</v>
      </c>
      <c r="N995" s="87">
        <v>42026</v>
      </c>
      <c r="O995" s="87">
        <v>2</v>
      </c>
      <c r="P995" s="348">
        <v>42037</v>
      </c>
      <c r="R995" t="s">
        <v>10621</v>
      </c>
      <c r="S995">
        <v>1291</v>
      </c>
      <c r="T995" t="s">
        <v>5224</v>
      </c>
      <c r="X995" s="87">
        <v>42034</v>
      </c>
    </row>
    <row r="996" spans="1:24">
      <c r="A996">
        <v>3</v>
      </c>
      <c r="B996" s="341" t="s">
        <v>8202</v>
      </c>
      <c r="C996" t="s">
        <v>9434</v>
      </c>
      <c r="D996">
        <v>14718372</v>
      </c>
      <c r="E996" s="283">
        <v>0</v>
      </c>
      <c r="F996" s="232" t="s">
        <v>3331</v>
      </c>
      <c r="G996" t="s">
        <v>3332</v>
      </c>
      <c r="I996" s="339">
        <v>61456</v>
      </c>
      <c r="L996" s="339">
        <v>55391</v>
      </c>
      <c r="N996" s="87">
        <v>42027</v>
      </c>
      <c r="O996" s="87">
        <v>2</v>
      </c>
      <c r="P996" s="348">
        <v>42030</v>
      </c>
      <c r="R996" t="s">
        <v>7052</v>
      </c>
      <c r="S996">
        <v>3800</v>
      </c>
      <c r="T996" t="s">
        <v>3363</v>
      </c>
      <c r="X996" s="87" t="str">
        <f>T996</f>
        <v>PUENTE ALTO</v>
      </c>
    </row>
    <row r="997" spans="1:24">
      <c r="A997">
        <v>3</v>
      </c>
      <c r="B997" s="341" t="s">
        <v>8203</v>
      </c>
      <c r="C997" t="s">
        <v>9435</v>
      </c>
      <c r="D997">
        <v>15661747</v>
      </c>
      <c r="E997">
        <v>4</v>
      </c>
      <c r="F997" s="232" t="s">
        <v>3331</v>
      </c>
      <c r="G997" t="s">
        <v>3332</v>
      </c>
      <c r="I997" s="339">
        <v>61464</v>
      </c>
      <c r="L997" s="339">
        <v>55318</v>
      </c>
      <c r="N997" s="87">
        <v>41661</v>
      </c>
      <c r="O997" s="87">
        <v>2</v>
      </c>
      <c r="P997" s="348">
        <v>42029</v>
      </c>
      <c r="R997" t="s">
        <v>10622</v>
      </c>
      <c r="S997">
        <v>1570</v>
      </c>
      <c r="T997" t="s">
        <v>3399</v>
      </c>
      <c r="X997" s="87" t="str">
        <f>T997</f>
        <v>PADRE HURTADO</v>
      </c>
    </row>
    <row r="998" spans="1:24">
      <c r="A998">
        <v>3</v>
      </c>
      <c r="B998" s="341" t="s">
        <v>8204</v>
      </c>
      <c r="C998" t="s">
        <v>9436</v>
      </c>
      <c r="F998" s="232" t="s">
        <v>3331</v>
      </c>
      <c r="G998" t="s">
        <v>3332</v>
      </c>
      <c r="I998" s="339">
        <v>61464</v>
      </c>
      <c r="L998" s="339">
        <v>55318</v>
      </c>
      <c r="N998" s="87">
        <v>42026</v>
      </c>
      <c r="O998" s="87">
        <v>2</v>
      </c>
      <c r="P998" s="348">
        <v>41676</v>
      </c>
      <c r="R998" t="s">
        <v>10623</v>
      </c>
      <c r="S998">
        <v>1078</v>
      </c>
      <c r="T998" t="s">
        <v>10616</v>
      </c>
      <c r="X998" s="87">
        <v>42044</v>
      </c>
    </row>
    <row r="999" spans="1:24">
      <c r="A999">
        <v>3</v>
      </c>
      <c r="B999" s="341" t="s">
        <v>8205</v>
      </c>
      <c r="C999" t="s">
        <v>9437</v>
      </c>
      <c r="D999">
        <v>13680830</v>
      </c>
      <c r="E999">
        <v>3</v>
      </c>
      <c r="F999" s="232" t="s">
        <v>3331</v>
      </c>
      <c r="G999" t="s">
        <v>3332</v>
      </c>
      <c r="I999" s="339">
        <v>61456</v>
      </c>
      <c r="L999" s="339">
        <v>55391</v>
      </c>
      <c r="N999" s="87">
        <v>42027</v>
      </c>
      <c r="O999" s="87">
        <v>2</v>
      </c>
      <c r="P999" s="348">
        <v>42030</v>
      </c>
      <c r="R999" t="s">
        <v>10624</v>
      </c>
      <c r="S999">
        <v>2352</v>
      </c>
      <c r="T999" t="s">
        <v>3636</v>
      </c>
      <c r="X999" s="87" t="str">
        <f>T999</f>
        <v>SAN BERNARDO</v>
      </c>
    </row>
    <row r="1000" spans="1:24">
      <c r="A1000">
        <v>3</v>
      </c>
      <c r="B1000" s="341" t="s">
        <v>8206</v>
      </c>
      <c r="C1000" t="s">
        <v>9438</v>
      </c>
      <c r="D1000">
        <v>8106961</v>
      </c>
      <c r="E1000">
        <v>1</v>
      </c>
      <c r="F1000" s="232" t="s">
        <v>3331</v>
      </c>
      <c r="G1000" t="s">
        <v>3332</v>
      </c>
      <c r="I1000" s="339">
        <v>88497</v>
      </c>
      <c r="L1000" s="339">
        <v>79647</v>
      </c>
      <c r="N1000" s="87">
        <v>42027</v>
      </c>
      <c r="O1000" s="87">
        <v>2</v>
      </c>
      <c r="P1000" s="348">
        <v>42029</v>
      </c>
      <c r="R1000" t="s">
        <v>10625</v>
      </c>
      <c r="S1000">
        <v>1638</v>
      </c>
      <c r="T1000" t="s">
        <v>5045</v>
      </c>
      <c r="X1000" s="87">
        <v>42038</v>
      </c>
    </row>
    <row r="1001" spans="1:24">
      <c r="A1001">
        <v>3</v>
      </c>
      <c r="B1001" s="341" t="s">
        <v>8207</v>
      </c>
      <c r="C1001" t="s">
        <v>9439</v>
      </c>
      <c r="D1001">
        <v>10639151</v>
      </c>
      <c r="E1001">
        <v>3</v>
      </c>
      <c r="F1001" s="232" t="s">
        <v>3331</v>
      </c>
      <c r="G1001" t="s">
        <v>3332</v>
      </c>
      <c r="I1001" s="339">
        <v>61456</v>
      </c>
      <c r="L1001" s="339">
        <v>55391</v>
      </c>
      <c r="N1001" s="87">
        <v>42027</v>
      </c>
      <c r="O1001" s="87">
        <v>2</v>
      </c>
      <c r="P1001" s="348">
        <v>42029</v>
      </c>
      <c r="R1001" t="s">
        <v>10626</v>
      </c>
      <c r="S1001">
        <v>206</v>
      </c>
      <c r="T1001" t="s">
        <v>10899</v>
      </c>
      <c r="X1001" s="87" t="str">
        <f>T1001</f>
        <v>VILCUN</v>
      </c>
    </row>
    <row r="1002" spans="1:24">
      <c r="A1002">
        <v>3</v>
      </c>
      <c r="B1002" s="341" t="s">
        <v>8208</v>
      </c>
      <c r="C1002" t="s">
        <v>9142</v>
      </c>
      <c r="D1002">
        <v>12592242</v>
      </c>
      <c r="E1002">
        <v>2</v>
      </c>
      <c r="F1002" s="232" t="s">
        <v>3331</v>
      </c>
      <c r="G1002" t="s">
        <v>3332</v>
      </c>
      <c r="I1002" s="339">
        <v>62907</v>
      </c>
      <c r="L1002" s="339">
        <v>50326</v>
      </c>
      <c r="N1002" s="87">
        <v>42030</v>
      </c>
      <c r="O1002" s="87">
        <v>2</v>
      </c>
      <c r="P1002" s="348">
        <v>42034</v>
      </c>
      <c r="R1002" t="s">
        <v>10344</v>
      </c>
      <c r="S1002">
        <v>1860</v>
      </c>
      <c r="T1002" t="s">
        <v>10860</v>
      </c>
      <c r="X1002" s="87">
        <v>42031</v>
      </c>
    </row>
    <row r="1003" spans="1:24">
      <c r="A1003">
        <v>3</v>
      </c>
      <c r="B1003" s="341" t="s">
        <v>8209</v>
      </c>
      <c r="C1003" t="s">
        <v>9440</v>
      </c>
      <c r="D1003">
        <v>16996667</v>
      </c>
      <c r="E1003">
        <v>2</v>
      </c>
      <c r="F1003" s="232" t="s">
        <v>3331</v>
      </c>
      <c r="G1003" t="s">
        <v>3332</v>
      </c>
      <c r="I1003" s="339">
        <v>61433</v>
      </c>
      <c r="L1003" s="339">
        <v>55290</v>
      </c>
      <c r="N1003" s="87">
        <v>42030</v>
      </c>
      <c r="O1003" s="87">
        <v>2</v>
      </c>
      <c r="P1003" s="348">
        <v>42032</v>
      </c>
      <c r="R1003" t="s">
        <v>10627</v>
      </c>
      <c r="S1003">
        <v>453</v>
      </c>
      <c r="T1003" t="s">
        <v>5045</v>
      </c>
      <c r="X1003" s="87">
        <v>42031</v>
      </c>
    </row>
    <row r="1004" spans="1:24">
      <c r="A1004">
        <v>3</v>
      </c>
      <c r="B1004" s="341" t="s">
        <v>8210</v>
      </c>
      <c r="C1004" t="s">
        <v>9441</v>
      </c>
      <c r="D1004">
        <v>13719042</v>
      </c>
      <c r="E1004">
        <v>7</v>
      </c>
      <c r="F1004" s="232" t="s">
        <v>3331</v>
      </c>
      <c r="G1004" t="s">
        <v>3332</v>
      </c>
      <c r="I1004" s="339">
        <v>61425</v>
      </c>
      <c r="L1004" s="339">
        <v>55282</v>
      </c>
      <c r="N1004" s="87">
        <v>42031</v>
      </c>
      <c r="O1004" s="87">
        <v>2</v>
      </c>
      <c r="P1004" s="348">
        <v>42031</v>
      </c>
      <c r="R1004" t="s">
        <v>10628</v>
      </c>
      <c r="S1004">
        <v>22</v>
      </c>
      <c r="T1004" t="s">
        <v>4175</v>
      </c>
      <c r="X1004" s="87" t="str">
        <f>T1004</f>
        <v>MACHALI</v>
      </c>
    </row>
    <row r="1005" spans="1:24">
      <c r="A1005">
        <v>3</v>
      </c>
      <c r="B1005" s="341" t="s">
        <v>8211</v>
      </c>
      <c r="C1005" t="s">
        <v>9442</v>
      </c>
      <c r="D1005">
        <v>12495085</v>
      </c>
      <c r="E1005">
        <v>6</v>
      </c>
      <c r="F1005" s="232" t="s">
        <v>3331</v>
      </c>
      <c r="G1005" t="s">
        <v>3332</v>
      </c>
      <c r="I1005" s="339">
        <v>61425</v>
      </c>
      <c r="L1005" s="339">
        <v>55325</v>
      </c>
      <c r="N1005" s="87">
        <v>42031</v>
      </c>
      <c r="O1005" s="87">
        <v>2</v>
      </c>
      <c r="P1005" s="348">
        <v>42032</v>
      </c>
      <c r="R1005" t="s">
        <v>10629</v>
      </c>
      <c r="S1005">
        <v>7079</v>
      </c>
      <c r="T1005" t="s">
        <v>3363</v>
      </c>
      <c r="X1005" s="87" t="str">
        <f>T1005</f>
        <v>PUENTE ALTO</v>
      </c>
    </row>
    <row r="1006" spans="1:24">
      <c r="A1006">
        <v>3</v>
      </c>
      <c r="B1006" s="341" t="s">
        <v>8212</v>
      </c>
      <c r="C1006" t="s">
        <v>9443</v>
      </c>
      <c r="D1006">
        <v>7542925</v>
      </c>
      <c r="E1006">
        <v>8</v>
      </c>
      <c r="F1006" s="232" t="s">
        <v>3331</v>
      </c>
      <c r="G1006" t="s">
        <v>3332</v>
      </c>
      <c r="I1006" s="339">
        <v>61425</v>
      </c>
      <c r="L1006" s="339">
        <v>55282</v>
      </c>
      <c r="N1006" s="87">
        <v>42031</v>
      </c>
      <c r="O1006" s="87">
        <v>2</v>
      </c>
      <c r="P1006" s="348">
        <v>42032</v>
      </c>
      <c r="R1006" t="s">
        <v>4478</v>
      </c>
      <c r="S1006">
        <v>3181</v>
      </c>
      <c r="T1006" t="s">
        <v>3365</v>
      </c>
      <c r="X1006" s="87">
        <v>42033</v>
      </c>
    </row>
    <row r="1007" spans="1:24">
      <c r="A1007">
        <v>3</v>
      </c>
      <c r="B1007" s="341" t="s">
        <v>8213</v>
      </c>
      <c r="C1007" t="s">
        <v>9444</v>
      </c>
      <c r="D1007">
        <v>8961483</v>
      </c>
      <c r="E1007" t="s">
        <v>3319</v>
      </c>
      <c r="F1007" s="232" t="s">
        <v>3331</v>
      </c>
      <c r="G1007" t="s">
        <v>3332</v>
      </c>
      <c r="I1007" s="339">
        <v>61425</v>
      </c>
      <c r="L1007" s="339">
        <v>55282</v>
      </c>
      <c r="N1007" s="87">
        <v>42031</v>
      </c>
      <c r="O1007" s="87">
        <v>2</v>
      </c>
      <c r="P1007" s="348">
        <v>42040</v>
      </c>
      <c r="R1007" t="s">
        <v>10630</v>
      </c>
      <c r="S1007">
        <v>121</v>
      </c>
      <c r="T1007" t="s">
        <v>10857</v>
      </c>
      <c r="X1007" s="87" t="str">
        <f>T1007</f>
        <v>LIMACHE</v>
      </c>
    </row>
    <row r="1008" spans="1:24">
      <c r="A1008">
        <v>3</v>
      </c>
      <c r="B1008" s="341" t="s">
        <v>8214</v>
      </c>
      <c r="C1008" t="s">
        <v>9445</v>
      </c>
      <c r="D1008">
        <v>14146025</v>
      </c>
      <c r="E1008" s="283">
        <v>0</v>
      </c>
      <c r="F1008" s="232" t="s">
        <v>3331</v>
      </c>
      <c r="G1008" t="s">
        <v>3332</v>
      </c>
      <c r="I1008" s="339">
        <v>61480</v>
      </c>
      <c r="L1008" s="339">
        <v>55332</v>
      </c>
      <c r="N1008" s="87">
        <v>42024</v>
      </c>
      <c r="O1008" s="364"/>
      <c r="P1008" s="87">
        <v>42033</v>
      </c>
      <c r="R1008" t="s">
        <v>10631</v>
      </c>
      <c r="S1008">
        <v>2096</v>
      </c>
      <c r="T1008" t="s">
        <v>5045</v>
      </c>
      <c r="X1008" s="87">
        <v>42034</v>
      </c>
    </row>
    <row r="1009" spans="1:24">
      <c r="A1009">
        <v>3</v>
      </c>
      <c r="B1009" s="341" t="s">
        <v>8215</v>
      </c>
      <c r="C1009" t="s">
        <v>9446</v>
      </c>
      <c r="D1009">
        <v>6308980</v>
      </c>
      <c r="E1009" t="s">
        <v>3319</v>
      </c>
      <c r="F1009" s="232" t="s">
        <v>3331</v>
      </c>
      <c r="G1009" t="s">
        <v>3332</v>
      </c>
      <c r="I1009" s="339">
        <v>61409</v>
      </c>
      <c r="L1009" s="339">
        <v>55281</v>
      </c>
      <c r="N1009" s="87">
        <v>42033</v>
      </c>
      <c r="O1009" s="364"/>
      <c r="P1009" s="87">
        <v>42033</v>
      </c>
      <c r="R1009" t="s">
        <v>10632</v>
      </c>
      <c r="S1009">
        <v>2568</v>
      </c>
      <c r="T1009" t="s">
        <v>4264</v>
      </c>
      <c r="X1009" s="87">
        <v>42033</v>
      </c>
    </row>
    <row r="1010" spans="1:24">
      <c r="A1010">
        <v>3</v>
      </c>
      <c r="B1010" s="341" t="s">
        <v>8216</v>
      </c>
      <c r="C1010" t="s">
        <v>9447</v>
      </c>
      <c r="D1010" s="283">
        <v>16631742</v>
      </c>
      <c r="E1010">
        <v>8</v>
      </c>
      <c r="F1010" s="232" t="s">
        <v>3331</v>
      </c>
      <c r="G1010" t="s">
        <v>3332</v>
      </c>
      <c r="I1010" s="347">
        <v>61409</v>
      </c>
      <c r="L1010" s="347">
        <v>55268</v>
      </c>
      <c r="N1010" s="116">
        <v>42033</v>
      </c>
      <c r="O1010" s="364"/>
      <c r="P1010" s="116">
        <v>42040</v>
      </c>
      <c r="R1010" t="s">
        <v>10633</v>
      </c>
      <c r="S1010">
        <v>1485</v>
      </c>
      <c r="T1010" t="s">
        <v>10895</v>
      </c>
      <c r="X1010" s="116">
        <v>42040</v>
      </c>
    </row>
    <row r="1011" spans="1:24">
      <c r="A1011">
        <v>3</v>
      </c>
      <c r="B1011" s="341" t="s">
        <v>8217</v>
      </c>
      <c r="C1011" t="s">
        <v>9448</v>
      </c>
      <c r="D1011">
        <v>17100779</v>
      </c>
      <c r="E1011">
        <v>8</v>
      </c>
      <c r="F1011" s="232" t="s">
        <v>3331</v>
      </c>
      <c r="G1011" t="s">
        <v>3332</v>
      </c>
      <c r="I1011" s="339">
        <v>61377</v>
      </c>
      <c r="L1011" s="339">
        <v>55239</v>
      </c>
      <c r="N1011" s="87">
        <v>42037</v>
      </c>
      <c r="O1011" s="87">
        <v>2</v>
      </c>
      <c r="P1011" s="348">
        <v>42007</v>
      </c>
      <c r="R1011" t="s">
        <v>10634</v>
      </c>
      <c r="S1011">
        <v>1761</v>
      </c>
      <c r="T1011" t="s">
        <v>3400</v>
      </c>
      <c r="X1011" s="87" t="str">
        <f t="shared" ref="X1011:X1016" si="31">T1011</f>
        <v>MAIPU</v>
      </c>
    </row>
    <row r="1012" spans="1:24">
      <c r="A1012">
        <v>3</v>
      </c>
      <c r="B1012" s="341" t="s">
        <v>8218</v>
      </c>
      <c r="C1012" t="s">
        <v>9449</v>
      </c>
      <c r="F1012" s="232" t="s">
        <v>3331</v>
      </c>
      <c r="G1012" t="s">
        <v>3332</v>
      </c>
      <c r="I1012" s="339"/>
      <c r="L1012" s="339"/>
      <c r="N1012" s="87">
        <v>42037</v>
      </c>
      <c r="O1012" s="87">
        <v>2</v>
      </c>
      <c r="P1012" s="348">
        <v>42046</v>
      </c>
      <c r="R1012" t="s">
        <v>10635</v>
      </c>
      <c r="S1012">
        <v>124</v>
      </c>
      <c r="T1012" t="s">
        <v>3363</v>
      </c>
      <c r="X1012" s="87" t="str">
        <f t="shared" si="31"/>
        <v>PUENTE ALTO</v>
      </c>
    </row>
    <row r="1013" spans="1:24">
      <c r="A1013">
        <v>3</v>
      </c>
      <c r="B1013" s="341" t="s">
        <v>8219</v>
      </c>
      <c r="C1013" t="s">
        <v>9450</v>
      </c>
      <c r="F1013" s="232" t="s">
        <v>3331</v>
      </c>
      <c r="G1013" t="s">
        <v>3332</v>
      </c>
      <c r="I1013" s="339"/>
      <c r="L1013" s="350">
        <f>L1010</f>
        <v>55268</v>
      </c>
      <c r="N1013" s="348">
        <v>42037</v>
      </c>
      <c r="O1013" s="362"/>
      <c r="P1013" s="362"/>
      <c r="R1013" t="s">
        <v>10636</v>
      </c>
      <c r="S1013">
        <v>1642</v>
      </c>
      <c r="T1013" t="s">
        <v>3541</v>
      </c>
      <c r="X1013" s="87" t="str">
        <f t="shared" si="31"/>
        <v>TALCA</v>
      </c>
    </row>
    <row r="1014" spans="1:24">
      <c r="A1014">
        <v>3</v>
      </c>
      <c r="B1014" s="341" t="s">
        <v>8220</v>
      </c>
      <c r="C1014" t="s">
        <v>9451</v>
      </c>
      <c r="F1014" s="232" t="s">
        <v>3331</v>
      </c>
      <c r="G1014" t="s">
        <v>3332</v>
      </c>
      <c r="I1014" s="339"/>
      <c r="L1014" s="350">
        <f>L1013</f>
        <v>55268</v>
      </c>
      <c r="N1014" s="87">
        <v>42038</v>
      </c>
      <c r="O1014" s="53"/>
      <c r="P1014" s="53"/>
      <c r="R1014" t="s">
        <v>10637</v>
      </c>
      <c r="S1014">
        <v>134</v>
      </c>
      <c r="T1014" t="s">
        <v>3865</v>
      </c>
      <c r="X1014" s="87" t="str">
        <f t="shared" si="31"/>
        <v>RANCAGUA</v>
      </c>
    </row>
    <row r="1015" spans="1:24">
      <c r="A1015">
        <v>3</v>
      </c>
      <c r="B1015" s="341" t="s">
        <v>8221</v>
      </c>
      <c r="C1015" t="s">
        <v>9452</v>
      </c>
      <c r="D1015">
        <v>13240417</v>
      </c>
      <c r="E1015">
        <v>8</v>
      </c>
      <c r="F1015" s="232" t="s">
        <v>3331</v>
      </c>
      <c r="G1015" t="s">
        <v>3332</v>
      </c>
      <c r="I1015" s="339">
        <v>61369</v>
      </c>
      <c r="L1015" s="339">
        <v>55232</v>
      </c>
      <c r="N1015" s="87">
        <v>42038</v>
      </c>
      <c r="O1015" s="53"/>
      <c r="P1015" s="87">
        <v>42039</v>
      </c>
      <c r="R1015" t="s">
        <v>10638</v>
      </c>
      <c r="S1015">
        <v>9743</v>
      </c>
      <c r="T1015" t="s">
        <v>3605</v>
      </c>
      <c r="X1015" s="87" t="str">
        <f t="shared" si="31"/>
        <v>PUDAHUEL</v>
      </c>
    </row>
    <row r="1016" spans="1:24">
      <c r="A1016">
        <v>3</v>
      </c>
      <c r="B1016" s="341" t="s">
        <v>8222</v>
      </c>
      <c r="C1016" t="s">
        <v>9453</v>
      </c>
      <c r="D1016">
        <v>16794700</v>
      </c>
      <c r="E1016" t="s">
        <v>3319</v>
      </c>
      <c r="F1016" s="232" t="s">
        <v>3331</v>
      </c>
      <c r="G1016" t="s">
        <v>3332</v>
      </c>
      <c r="I1016" s="339">
        <v>61425</v>
      </c>
      <c r="L1016" s="339">
        <v>55283</v>
      </c>
      <c r="N1016" s="87">
        <v>42035</v>
      </c>
      <c r="O1016" s="53"/>
      <c r="P1016" s="87">
        <v>42039</v>
      </c>
      <c r="R1016" t="s">
        <v>10638</v>
      </c>
      <c r="S1016">
        <v>9743</v>
      </c>
      <c r="T1016" t="s">
        <v>3605</v>
      </c>
      <c r="X1016" s="87" t="str">
        <f t="shared" si="31"/>
        <v>PUDAHUEL</v>
      </c>
    </row>
    <row r="1017" spans="1:24">
      <c r="A1017">
        <v>3</v>
      </c>
      <c r="B1017" s="341" t="s">
        <v>8223</v>
      </c>
      <c r="C1017" t="s">
        <v>9454</v>
      </c>
      <c r="F1017" s="232" t="s">
        <v>3331</v>
      </c>
      <c r="G1017" t="s">
        <v>3332</v>
      </c>
      <c r="I1017" s="339"/>
      <c r="L1017" s="339"/>
      <c r="N1017" s="87">
        <v>42039</v>
      </c>
      <c r="O1017" s="53"/>
      <c r="P1017" s="53"/>
      <c r="R1017" t="s">
        <v>10639</v>
      </c>
      <c r="S1017">
        <v>5766</v>
      </c>
      <c r="T1017" t="s">
        <v>3721</v>
      </c>
      <c r="X1017" s="87">
        <v>42039</v>
      </c>
    </row>
    <row r="1018" spans="1:24">
      <c r="A1018">
        <v>3</v>
      </c>
      <c r="B1018" s="341" t="s">
        <v>8224</v>
      </c>
      <c r="C1018" t="s">
        <v>9455</v>
      </c>
      <c r="D1018">
        <v>16173344</v>
      </c>
      <c r="E1018" t="s">
        <v>3319</v>
      </c>
      <c r="F1018" s="232" t="s">
        <v>3331</v>
      </c>
      <c r="G1018" t="s">
        <v>3332</v>
      </c>
      <c r="I1018" s="339">
        <v>61361</v>
      </c>
      <c r="L1018" s="339">
        <v>55225</v>
      </c>
      <c r="N1018" s="87">
        <v>42039</v>
      </c>
      <c r="O1018" s="53"/>
      <c r="P1018" s="87">
        <v>42041</v>
      </c>
      <c r="R1018" t="s">
        <v>10640</v>
      </c>
      <c r="S1018">
        <v>245</v>
      </c>
      <c r="T1018" t="s">
        <v>3365</v>
      </c>
      <c r="X1018" s="87" t="str">
        <f>T1018</f>
        <v>LA FLORIDA</v>
      </c>
    </row>
    <row r="1019" spans="1:24">
      <c r="A1019">
        <v>3</v>
      </c>
      <c r="B1019" s="341" t="s">
        <v>8225</v>
      </c>
      <c r="C1019" t="s">
        <v>9456</v>
      </c>
      <c r="D1019">
        <v>15744356</v>
      </c>
      <c r="E1019">
        <v>9</v>
      </c>
      <c r="F1019" s="232" t="s">
        <v>3331</v>
      </c>
      <c r="G1019" t="s">
        <v>3332</v>
      </c>
      <c r="I1019" s="339">
        <v>61361</v>
      </c>
      <c r="L1019" s="339">
        <v>55225</v>
      </c>
      <c r="N1019" s="87">
        <v>42039</v>
      </c>
      <c r="O1019" s="53"/>
      <c r="P1019" s="87">
        <v>42040</v>
      </c>
      <c r="R1019" t="s">
        <v>10641</v>
      </c>
      <c r="S1019">
        <v>2321</v>
      </c>
      <c r="T1019" t="s">
        <v>3721</v>
      </c>
      <c r="X1019" s="87" t="str">
        <f>T1019</f>
        <v>CONCHALI</v>
      </c>
    </row>
    <row r="1020" spans="1:24">
      <c r="A1020">
        <v>3</v>
      </c>
      <c r="B1020" s="341" t="s">
        <v>8226</v>
      </c>
      <c r="C1020" t="s">
        <v>9457</v>
      </c>
      <c r="D1020">
        <v>10328277</v>
      </c>
      <c r="E1020">
        <v>2</v>
      </c>
      <c r="F1020" s="232" t="s">
        <v>3331</v>
      </c>
      <c r="G1020" t="s">
        <v>3332</v>
      </c>
      <c r="I1020" s="339">
        <v>61361</v>
      </c>
      <c r="L1020" s="339">
        <v>55225</v>
      </c>
      <c r="N1020" s="87">
        <v>42039</v>
      </c>
      <c r="O1020" s="53"/>
      <c r="P1020" s="87">
        <v>42045</v>
      </c>
      <c r="R1020" t="s">
        <v>10642</v>
      </c>
      <c r="S1020">
        <v>550</v>
      </c>
      <c r="T1020" t="s">
        <v>10852</v>
      </c>
      <c r="X1020" s="87">
        <v>42053</v>
      </c>
    </row>
    <row r="1021" spans="1:24">
      <c r="A1021">
        <v>3</v>
      </c>
      <c r="B1021" s="341" t="s">
        <v>8227</v>
      </c>
      <c r="C1021" t="s">
        <v>9458</v>
      </c>
      <c r="F1021" s="232" t="s">
        <v>3331</v>
      </c>
      <c r="G1021" t="s">
        <v>3332</v>
      </c>
      <c r="I1021" s="339">
        <v>61353</v>
      </c>
      <c r="L1021" s="350">
        <v>55195</v>
      </c>
      <c r="N1021" s="87">
        <v>42040</v>
      </c>
      <c r="O1021" s="53"/>
      <c r="P1021" s="87">
        <v>42044</v>
      </c>
      <c r="R1021" t="s">
        <v>10643</v>
      </c>
      <c r="S1021">
        <v>5097</v>
      </c>
      <c r="T1021" t="s">
        <v>3730</v>
      </c>
      <c r="X1021" s="87">
        <v>42053</v>
      </c>
    </row>
    <row r="1022" spans="1:24">
      <c r="A1022">
        <v>3</v>
      </c>
      <c r="B1022" s="341" t="s">
        <v>8228</v>
      </c>
      <c r="C1022" t="s">
        <v>9459</v>
      </c>
      <c r="D1022">
        <v>18908648</v>
      </c>
      <c r="E1022">
        <v>2</v>
      </c>
      <c r="F1022" s="232" t="s">
        <v>3331</v>
      </c>
      <c r="G1022" t="s">
        <v>3332</v>
      </c>
      <c r="I1022" s="339">
        <v>61353</v>
      </c>
      <c r="L1022" s="339">
        <v>55218</v>
      </c>
      <c r="N1022" s="87">
        <v>42040</v>
      </c>
      <c r="O1022" s="53"/>
      <c r="P1022" s="87">
        <v>42041</v>
      </c>
      <c r="R1022" t="s">
        <v>10644</v>
      </c>
      <c r="S1022">
        <v>840</v>
      </c>
      <c r="T1022" t="s">
        <v>3883</v>
      </c>
      <c r="X1022" s="87" t="str">
        <f>T1022</f>
        <v>PEÑAFLOR</v>
      </c>
    </row>
    <row r="1023" spans="1:24">
      <c r="A1023">
        <v>3</v>
      </c>
      <c r="B1023" s="341" t="s">
        <v>8229</v>
      </c>
      <c r="C1023" t="s">
        <v>9460</v>
      </c>
      <c r="D1023">
        <v>13499523</v>
      </c>
      <c r="E1023">
        <v>8</v>
      </c>
      <c r="F1023" s="232" t="s">
        <v>3331</v>
      </c>
      <c r="G1023" t="s">
        <v>3332</v>
      </c>
      <c r="I1023" s="339">
        <v>61353</v>
      </c>
      <c r="L1023" s="339">
        <v>55218</v>
      </c>
      <c r="N1023" s="87">
        <v>42040</v>
      </c>
      <c r="O1023" s="53"/>
      <c r="P1023" s="87">
        <v>42046</v>
      </c>
      <c r="R1023" t="s">
        <v>10645</v>
      </c>
      <c r="S1023">
        <v>1646</v>
      </c>
      <c r="T1023" t="s">
        <v>3400</v>
      </c>
      <c r="X1023" s="87" t="str">
        <f>T1023</f>
        <v>MAIPU</v>
      </c>
    </row>
    <row r="1024" spans="1:24">
      <c r="A1024">
        <v>3</v>
      </c>
      <c r="B1024" s="341" t="s">
        <v>8230</v>
      </c>
      <c r="C1024" t="s">
        <v>9461</v>
      </c>
      <c r="D1024">
        <v>13416459</v>
      </c>
      <c r="E1024" t="s">
        <v>3319</v>
      </c>
      <c r="F1024" s="232" t="s">
        <v>3331</v>
      </c>
      <c r="G1024" t="s">
        <v>3332</v>
      </c>
      <c r="I1024" s="365">
        <v>61353</v>
      </c>
      <c r="L1024" s="365">
        <v>55218</v>
      </c>
      <c r="N1024" s="366">
        <v>42040</v>
      </c>
      <c r="O1024" s="53"/>
      <c r="P1024" s="87">
        <v>42041</v>
      </c>
      <c r="R1024" t="s">
        <v>10646</v>
      </c>
      <c r="S1024">
        <v>4009</v>
      </c>
      <c r="T1024" t="s">
        <v>4534</v>
      </c>
      <c r="X1024" s="87" t="str">
        <f>T1024</f>
        <v>IQUIQUE</v>
      </c>
    </row>
    <row r="1025" spans="1:24">
      <c r="A1025">
        <v>3</v>
      </c>
      <c r="B1025" s="341" t="s">
        <v>8231</v>
      </c>
      <c r="C1025" t="s">
        <v>9462</v>
      </c>
      <c r="D1025">
        <v>16174567</v>
      </c>
      <c r="E1025">
        <v>7</v>
      </c>
      <c r="F1025" s="232" t="s">
        <v>3331</v>
      </c>
      <c r="G1025" t="s">
        <v>3332</v>
      </c>
      <c r="I1025" s="339">
        <v>61353</v>
      </c>
      <c r="L1025" s="339">
        <v>55218</v>
      </c>
      <c r="N1025" s="87">
        <v>42040</v>
      </c>
      <c r="O1025" s="364"/>
      <c r="P1025" s="87">
        <v>42044</v>
      </c>
      <c r="R1025" t="s">
        <v>10647</v>
      </c>
      <c r="S1025">
        <v>1731</v>
      </c>
      <c r="T1025" t="s">
        <v>3363</v>
      </c>
      <c r="X1025" s="87">
        <v>42051</v>
      </c>
    </row>
    <row r="1026" spans="1:24">
      <c r="A1026">
        <v>3</v>
      </c>
      <c r="B1026" s="341" t="s">
        <v>8232</v>
      </c>
      <c r="C1026" t="s">
        <v>9463</v>
      </c>
      <c r="D1026">
        <v>15941280</v>
      </c>
      <c r="E1026">
        <v>6</v>
      </c>
      <c r="F1026" s="232" t="s">
        <v>3331</v>
      </c>
      <c r="G1026" t="s">
        <v>3332</v>
      </c>
      <c r="I1026" s="339">
        <v>61353</v>
      </c>
      <c r="L1026" s="339">
        <v>55218</v>
      </c>
      <c r="N1026" s="87">
        <v>42040</v>
      </c>
      <c r="O1026" s="364"/>
      <c r="P1026" s="87">
        <v>42046</v>
      </c>
      <c r="R1026" t="s">
        <v>9706</v>
      </c>
      <c r="S1026">
        <v>418</v>
      </c>
      <c r="T1026" t="s">
        <v>3400</v>
      </c>
      <c r="X1026" s="87" t="str">
        <f>T1026</f>
        <v>MAIPU</v>
      </c>
    </row>
    <row r="1027" spans="1:24">
      <c r="A1027">
        <v>3</v>
      </c>
      <c r="B1027" s="341" t="s">
        <v>8233</v>
      </c>
      <c r="C1027" t="s">
        <v>9464</v>
      </c>
      <c r="D1027">
        <v>16825938</v>
      </c>
      <c r="E1027">
        <v>7</v>
      </c>
      <c r="F1027" s="232" t="s">
        <v>3331</v>
      </c>
      <c r="G1027" t="s">
        <v>3332</v>
      </c>
      <c r="I1027" s="339">
        <v>61361</v>
      </c>
      <c r="L1027" s="339">
        <v>55225</v>
      </c>
      <c r="N1027" s="87">
        <v>42040</v>
      </c>
      <c r="O1027" s="364"/>
      <c r="P1027" s="87">
        <v>42043</v>
      </c>
      <c r="R1027" t="s">
        <v>10648</v>
      </c>
      <c r="S1027">
        <v>557</v>
      </c>
      <c r="T1027" t="s">
        <v>10899</v>
      </c>
      <c r="X1027" s="87">
        <v>42046</v>
      </c>
    </row>
    <row r="1028" spans="1:24">
      <c r="A1028">
        <v>3</v>
      </c>
      <c r="B1028" s="341" t="s">
        <v>8234</v>
      </c>
      <c r="C1028" t="s">
        <v>9465</v>
      </c>
      <c r="D1028">
        <v>12536239</v>
      </c>
      <c r="E1028">
        <v>7</v>
      </c>
      <c r="F1028" s="232" t="s">
        <v>3331</v>
      </c>
      <c r="G1028" t="s">
        <v>3332</v>
      </c>
      <c r="I1028" s="339">
        <v>61361</v>
      </c>
      <c r="L1028" s="339">
        <v>55225</v>
      </c>
      <c r="N1028" s="87">
        <v>42040</v>
      </c>
      <c r="O1028" s="364"/>
      <c r="P1028" s="87">
        <v>42043</v>
      </c>
      <c r="R1028" t="s">
        <v>10649</v>
      </c>
      <c r="S1028">
        <v>1085</v>
      </c>
      <c r="T1028" t="s">
        <v>5045</v>
      </c>
      <c r="X1028" s="87" t="str">
        <f>T1028</f>
        <v>TEMUCO</v>
      </c>
    </row>
    <row r="1029" spans="1:24">
      <c r="A1029">
        <v>3</v>
      </c>
      <c r="B1029" s="341" t="s">
        <v>8235</v>
      </c>
      <c r="C1029" t="s">
        <v>9466</v>
      </c>
      <c r="F1029" s="232" t="s">
        <v>3331</v>
      </c>
      <c r="G1029" t="s">
        <v>3332</v>
      </c>
      <c r="I1029" s="339">
        <v>61361</v>
      </c>
      <c r="L1029" s="339">
        <v>55225</v>
      </c>
      <c r="N1029" s="87">
        <v>42040</v>
      </c>
      <c r="O1029" s="364"/>
      <c r="P1029" s="87">
        <v>42048</v>
      </c>
      <c r="R1029" t="s">
        <v>10650</v>
      </c>
      <c r="S1029">
        <v>2055</v>
      </c>
      <c r="T1029" t="s">
        <v>5045</v>
      </c>
      <c r="X1029" s="87" t="str">
        <f>T1029</f>
        <v>TEMUCO</v>
      </c>
    </row>
    <row r="1030" spans="1:24">
      <c r="A1030">
        <v>3</v>
      </c>
      <c r="B1030" s="341" t="s">
        <v>8236</v>
      </c>
      <c r="C1030" t="s">
        <v>9467</v>
      </c>
      <c r="F1030" s="232" t="s">
        <v>3331</v>
      </c>
      <c r="G1030" t="s">
        <v>3332</v>
      </c>
      <c r="I1030" s="339"/>
      <c r="L1030" s="350">
        <v>55209</v>
      </c>
      <c r="N1030" s="87">
        <v>42034</v>
      </c>
      <c r="O1030" s="364"/>
      <c r="P1030" s="87">
        <v>42034</v>
      </c>
      <c r="R1030" t="s">
        <v>10651</v>
      </c>
      <c r="S1030">
        <v>659</v>
      </c>
      <c r="T1030" t="s">
        <v>4448</v>
      </c>
      <c r="X1030" s="87">
        <v>42034</v>
      </c>
    </row>
    <row r="1031" spans="1:24">
      <c r="A1031">
        <v>3</v>
      </c>
      <c r="B1031" s="341" t="s">
        <v>8237</v>
      </c>
      <c r="C1031" t="s">
        <v>9468</v>
      </c>
      <c r="D1031">
        <v>1371899</v>
      </c>
      <c r="E1031" s="283">
        <v>7</v>
      </c>
      <c r="F1031" s="232" t="s">
        <v>3331</v>
      </c>
      <c r="G1031" t="s">
        <v>3332</v>
      </c>
      <c r="I1031" s="339">
        <v>61345</v>
      </c>
      <c r="L1031" s="339">
        <v>55210</v>
      </c>
      <c r="N1031" s="87">
        <v>42041</v>
      </c>
      <c r="O1031" s="87">
        <v>42042</v>
      </c>
      <c r="P1031" s="87">
        <v>42044</v>
      </c>
      <c r="R1031" t="s">
        <v>10652</v>
      </c>
      <c r="S1031">
        <v>1613</v>
      </c>
      <c r="T1031" t="s">
        <v>3865</v>
      </c>
      <c r="X1031" s="87">
        <v>42051</v>
      </c>
    </row>
    <row r="1032" spans="1:24">
      <c r="A1032">
        <v>3</v>
      </c>
      <c r="B1032" s="341" t="s">
        <v>8238</v>
      </c>
      <c r="C1032" t="s">
        <v>9469</v>
      </c>
      <c r="D1032">
        <v>15995257</v>
      </c>
      <c r="E1032">
        <v>6</v>
      </c>
      <c r="F1032" s="232" t="s">
        <v>3331</v>
      </c>
      <c r="G1032" t="s">
        <v>3332</v>
      </c>
      <c r="I1032" s="339">
        <v>61345</v>
      </c>
      <c r="L1032" s="339">
        <v>55210</v>
      </c>
      <c r="N1032" s="87">
        <v>42041</v>
      </c>
      <c r="O1032" s="87">
        <v>42042</v>
      </c>
      <c r="P1032" s="87">
        <v>42044</v>
      </c>
      <c r="R1032" t="s">
        <v>10653</v>
      </c>
      <c r="S1032">
        <v>161</v>
      </c>
      <c r="T1032" t="s">
        <v>3865</v>
      </c>
      <c r="X1032" s="87">
        <v>42051</v>
      </c>
    </row>
    <row r="1033" spans="1:24">
      <c r="A1033">
        <v>3</v>
      </c>
      <c r="B1033" s="341" t="s">
        <v>8239</v>
      </c>
      <c r="C1033" t="s">
        <v>9470</v>
      </c>
      <c r="D1033">
        <v>16883421</v>
      </c>
      <c r="E1033">
        <v>7</v>
      </c>
      <c r="F1033" s="232" t="s">
        <v>3331</v>
      </c>
      <c r="G1033" t="s">
        <v>3332</v>
      </c>
      <c r="I1033" s="339">
        <v>61345</v>
      </c>
      <c r="L1033" s="339">
        <v>55210</v>
      </c>
      <c r="N1033" s="87">
        <v>42041</v>
      </c>
      <c r="O1033" s="87">
        <v>42042</v>
      </c>
      <c r="P1033" s="87">
        <v>42043</v>
      </c>
      <c r="R1033" t="s">
        <v>10654</v>
      </c>
      <c r="S1033">
        <v>1529</v>
      </c>
      <c r="T1033" t="s">
        <v>3865</v>
      </c>
      <c r="X1033" s="87">
        <v>42046</v>
      </c>
    </row>
    <row r="1034" spans="1:24">
      <c r="A1034">
        <v>3</v>
      </c>
      <c r="B1034" s="341" t="s">
        <v>8240</v>
      </c>
      <c r="C1034" t="s">
        <v>9471</v>
      </c>
      <c r="F1034" s="232" t="s">
        <v>3331</v>
      </c>
      <c r="G1034" t="s">
        <v>3332</v>
      </c>
      <c r="I1034" s="339"/>
      <c r="L1034" s="339"/>
      <c r="N1034" s="87">
        <v>42044</v>
      </c>
      <c r="O1034" s="87"/>
      <c r="P1034" s="87">
        <v>42058</v>
      </c>
      <c r="R1034" t="s">
        <v>10655</v>
      </c>
      <c r="S1034">
        <v>2685</v>
      </c>
      <c r="T1034" t="s">
        <v>10616</v>
      </c>
      <c r="X1034" s="87" t="str">
        <f>T1034</f>
        <v>ANGOL</v>
      </c>
    </row>
    <row r="1035" spans="1:24">
      <c r="A1035">
        <v>3</v>
      </c>
      <c r="B1035" s="341" t="s">
        <v>8241</v>
      </c>
      <c r="C1035" t="s">
        <v>9472</v>
      </c>
      <c r="D1035">
        <v>13588178</v>
      </c>
      <c r="E1035">
        <v>3</v>
      </c>
      <c r="F1035" s="232" t="s">
        <v>3331</v>
      </c>
      <c r="G1035" t="s">
        <v>3332</v>
      </c>
      <c r="I1035" s="339">
        <v>61345</v>
      </c>
      <c r="L1035" s="339">
        <v>55210</v>
      </c>
      <c r="N1035" s="87">
        <v>42044</v>
      </c>
      <c r="O1035" s="87">
        <v>42045</v>
      </c>
      <c r="P1035" s="87">
        <v>42045</v>
      </c>
      <c r="R1035" t="s">
        <v>10656</v>
      </c>
      <c r="S1035">
        <v>2722</v>
      </c>
      <c r="T1035" t="s">
        <v>3865</v>
      </c>
      <c r="X1035" s="87">
        <v>42051</v>
      </c>
    </row>
    <row r="1036" spans="1:24">
      <c r="A1036">
        <v>3</v>
      </c>
      <c r="B1036" s="341" t="s">
        <v>8242</v>
      </c>
      <c r="C1036" t="s">
        <v>9473</v>
      </c>
      <c r="F1036" s="232" t="s">
        <v>3331</v>
      </c>
      <c r="G1036" t="s">
        <v>3332</v>
      </c>
      <c r="I1036" s="339">
        <v>61409</v>
      </c>
      <c r="L1036" s="339">
        <v>55281</v>
      </c>
      <c r="N1036" s="87">
        <v>42038</v>
      </c>
      <c r="O1036" s="87"/>
      <c r="P1036" s="87">
        <v>42040</v>
      </c>
      <c r="R1036" t="s">
        <v>10657</v>
      </c>
      <c r="S1036">
        <v>547</v>
      </c>
      <c r="T1036" t="s">
        <v>5224</v>
      </c>
      <c r="X1036" s="87" t="str">
        <f>T1036</f>
        <v>PUNTA ARENAS</v>
      </c>
    </row>
    <row r="1037" spans="1:24">
      <c r="A1037">
        <v>3</v>
      </c>
      <c r="B1037" s="341" t="s">
        <v>8243</v>
      </c>
      <c r="C1037" t="s">
        <v>9474</v>
      </c>
      <c r="D1037">
        <v>16569649</v>
      </c>
      <c r="E1037">
        <v>2</v>
      </c>
      <c r="F1037" s="232" t="s">
        <v>3331</v>
      </c>
      <c r="G1037" t="s">
        <v>3332</v>
      </c>
      <c r="I1037" s="339">
        <v>61321</v>
      </c>
      <c r="L1037" s="339">
        <v>55189</v>
      </c>
      <c r="N1037" s="87">
        <v>42044</v>
      </c>
      <c r="O1037" s="87"/>
      <c r="P1037" s="87">
        <v>42046</v>
      </c>
      <c r="R1037" t="s">
        <v>10658</v>
      </c>
      <c r="S1037">
        <v>636</v>
      </c>
      <c r="T1037" t="s">
        <v>3533</v>
      </c>
      <c r="X1037" s="87" t="str">
        <f>T1037</f>
        <v>EL BOSQUE</v>
      </c>
    </row>
    <row r="1038" spans="1:24">
      <c r="A1038">
        <v>3</v>
      </c>
      <c r="B1038" s="341" t="s">
        <v>8244</v>
      </c>
      <c r="C1038" t="s">
        <v>9475</v>
      </c>
      <c r="D1038">
        <v>97030000</v>
      </c>
      <c r="E1038">
        <v>7</v>
      </c>
      <c r="F1038" s="232" t="s">
        <v>3331</v>
      </c>
      <c r="G1038" t="s">
        <v>3332</v>
      </c>
      <c r="I1038" s="339">
        <v>49057</v>
      </c>
      <c r="L1038" s="350">
        <v>49057</v>
      </c>
      <c r="N1038" s="87">
        <v>42044</v>
      </c>
      <c r="O1038" s="87">
        <v>42067</v>
      </c>
      <c r="P1038" s="87">
        <v>42067</v>
      </c>
      <c r="R1038" t="s">
        <v>10659</v>
      </c>
      <c r="S1038">
        <v>971</v>
      </c>
      <c r="T1038" t="s">
        <v>4534</v>
      </c>
      <c r="X1038" s="87" t="str">
        <f>T1038</f>
        <v>IQUIQUE</v>
      </c>
    </row>
    <row r="1039" spans="1:24">
      <c r="A1039">
        <v>3</v>
      </c>
      <c r="B1039" s="341" t="s">
        <v>8245</v>
      </c>
      <c r="C1039" t="s">
        <v>9476</v>
      </c>
      <c r="D1039">
        <v>17075438</v>
      </c>
      <c r="E1039">
        <v>7</v>
      </c>
      <c r="F1039" s="232" t="s">
        <v>3331</v>
      </c>
      <c r="G1039" t="s">
        <v>3332</v>
      </c>
      <c r="I1039" s="339">
        <v>61326</v>
      </c>
      <c r="L1039" s="339">
        <v>55193</v>
      </c>
      <c r="N1039" s="87">
        <v>42045</v>
      </c>
      <c r="O1039" s="87">
        <v>42068</v>
      </c>
      <c r="P1039" s="87">
        <v>42047</v>
      </c>
      <c r="R1039" t="s">
        <v>10279</v>
      </c>
      <c r="S1039">
        <v>73</v>
      </c>
      <c r="T1039" t="s">
        <v>3865</v>
      </c>
      <c r="X1039" s="87">
        <v>42053</v>
      </c>
    </row>
    <row r="1040" spans="1:24">
      <c r="A1040">
        <v>3</v>
      </c>
      <c r="B1040" s="341" t="s">
        <v>8246</v>
      </c>
      <c r="C1040" t="s">
        <v>9477</v>
      </c>
      <c r="D1040" s="283">
        <v>11908743</v>
      </c>
      <c r="E1040">
        <v>0</v>
      </c>
      <c r="F1040" s="232" t="s">
        <v>3331</v>
      </c>
      <c r="G1040" t="s">
        <v>3332</v>
      </c>
      <c r="I1040" s="339">
        <v>61321</v>
      </c>
      <c r="L1040" s="339">
        <v>55189</v>
      </c>
      <c r="N1040" s="87">
        <v>42045</v>
      </c>
      <c r="O1040" s="87">
        <v>42068</v>
      </c>
      <c r="P1040" s="87">
        <v>42050</v>
      </c>
      <c r="R1040" t="s">
        <v>10660</v>
      </c>
      <c r="S1040">
        <v>1797</v>
      </c>
      <c r="T1040" t="s">
        <v>5045</v>
      </c>
      <c r="X1040" s="87" t="str">
        <f>T1040</f>
        <v>TEMUCO</v>
      </c>
    </row>
    <row r="1041" spans="1:24">
      <c r="A1041">
        <v>3</v>
      </c>
      <c r="B1041" s="341" t="s">
        <v>8247</v>
      </c>
      <c r="C1041" t="s">
        <v>9478</v>
      </c>
      <c r="D1041">
        <v>15553884</v>
      </c>
      <c r="E1041">
        <v>8</v>
      </c>
      <c r="F1041" s="232" t="s">
        <v>3331</v>
      </c>
      <c r="G1041" t="s">
        <v>3332</v>
      </c>
      <c r="I1041" s="339">
        <v>61324</v>
      </c>
      <c r="L1041" s="339">
        <v>55192</v>
      </c>
      <c r="N1041" s="87">
        <v>42045</v>
      </c>
      <c r="O1041" s="87">
        <v>42068</v>
      </c>
      <c r="P1041" s="87">
        <v>42048</v>
      </c>
      <c r="R1041" t="s">
        <v>10661</v>
      </c>
      <c r="S1041">
        <v>1020</v>
      </c>
      <c r="T1041" t="s">
        <v>5640</v>
      </c>
      <c r="X1041" s="87" t="str">
        <f>T1041</f>
        <v>VILLARRICA</v>
      </c>
    </row>
    <row r="1042" spans="1:24">
      <c r="A1042">
        <v>3</v>
      </c>
      <c r="B1042" s="341" t="s">
        <v>8248</v>
      </c>
      <c r="C1042" t="s">
        <v>9479</v>
      </c>
      <c r="D1042">
        <v>14226479</v>
      </c>
      <c r="E1042" t="s">
        <v>3319</v>
      </c>
      <c r="F1042" s="232" t="s">
        <v>3331</v>
      </c>
      <c r="G1042" t="s">
        <v>3332</v>
      </c>
      <c r="I1042" s="339">
        <v>61324</v>
      </c>
      <c r="L1042" s="339">
        <v>55192</v>
      </c>
      <c r="N1042" s="87">
        <v>42045</v>
      </c>
      <c r="O1042" s="87">
        <v>42067</v>
      </c>
      <c r="P1042" s="87">
        <v>42048</v>
      </c>
      <c r="R1042" t="s">
        <v>10662</v>
      </c>
      <c r="S1042">
        <v>1236</v>
      </c>
      <c r="T1042" t="s">
        <v>3721</v>
      </c>
      <c r="X1042" s="87" t="str">
        <f>T1042</f>
        <v>CONCHALI</v>
      </c>
    </row>
    <row r="1043" spans="1:24">
      <c r="A1043">
        <v>3</v>
      </c>
      <c r="B1043" s="341" t="s">
        <v>8249</v>
      </c>
      <c r="C1043" t="s">
        <v>9480</v>
      </c>
      <c r="D1043">
        <v>14369315</v>
      </c>
      <c r="E1043">
        <v>5</v>
      </c>
      <c r="F1043" s="232" t="s">
        <v>3331</v>
      </c>
      <c r="G1043" t="s">
        <v>3332</v>
      </c>
      <c r="I1043" s="339">
        <v>61345</v>
      </c>
      <c r="L1043" s="339">
        <v>55210</v>
      </c>
      <c r="N1043" s="87">
        <v>42045</v>
      </c>
      <c r="O1043" s="367">
        <v>42068</v>
      </c>
      <c r="P1043" s="87">
        <v>42051</v>
      </c>
      <c r="R1043" t="s">
        <v>10510</v>
      </c>
      <c r="S1043">
        <v>581</v>
      </c>
      <c r="T1043" t="s">
        <v>5045</v>
      </c>
      <c r="X1043" s="87" t="str">
        <f>T1043</f>
        <v>TEMUCO</v>
      </c>
    </row>
    <row r="1044" spans="1:24">
      <c r="A1044">
        <v>3</v>
      </c>
      <c r="B1044" s="341" t="s">
        <v>8250</v>
      </c>
      <c r="C1044" t="s">
        <v>9481</v>
      </c>
      <c r="D1044">
        <v>10078915</v>
      </c>
      <c r="E1044">
        <v>9</v>
      </c>
      <c r="F1044" s="232" t="s">
        <v>3331</v>
      </c>
      <c r="G1044" t="s">
        <v>3332</v>
      </c>
      <c r="I1044" s="339">
        <v>61324</v>
      </c>
      <c r="L1044" s="339">
        <v>55192</v>
      </c>
      <c r="N1044" s="87">
        <v>42045</v>
      </c>
      <c r="O1044" s="367">
        <v>42068</v>
      </c>
      <c r="P1044" s="87">
        <v>42046</v>
      </c>
      <c r="R1044" t="s">
        <v>10327</v>
      </c>
      <c r="S1044">
        <v>18394</v>
      </c>
      <c r="T1044" t="s">
        <v>3400</v>
      </c>
      <c r="X1044" s="87" t="str">
        <f>T1044</f>
        <v>MAIPU</v>
      </c>
    </row>
    <row r="1045" spans="1:24">
      <c r="A1045">
        <v>3</v>
      </c>
      <c r="B1045" s="341" t="s">
        <v>8251</v>
      </c>
      <c r="C1045" t="s">
        <v>9482</v>
      </c>
      <c r="D1045">
        <v>7906893</v>
      </c>
      <c r="E1045">
        <v>4</v>
      </c>
      <c r="F1045" s="232" t="s">
        <v>3331</v>
      </c>
      <c r="G1045" t="s">
        <v>3332</v>
      </c>
      <c r="I1045" s="339">
        <v>61324</v>
      </c>
      <c r="L1045" s="339">
        <v>55192</v>
      </c>
      <c r="N1045" s="87">
        <v>42045</v>
      </c>
      <c r="O1045" s="367">
        <v>42066</v>
      </c>
      <c r="P1045" s="87">
        <v>42048</v>
      </c>
      <c r="R1045" t="s">
        <v>10663</v>
      </c>
      <c r="S1045">
        <v>963</v>
      </c>
      <c r="T1045" t="s">
        <v>10889</v>
      </c>
      <c r="X1045" s="87">
        <v>42053</v>
      </c>
    </row>
    <row r="1046" spans="1:24">
      <c r="A1046">
        <v>3</v>
      </c>
      <c r="B1046" s="341" t="s">
        <v>8252</v>
      </c>
      <c r="C1046" t="s">
        <v>9483</v>
      </c>
      <c r="D1046">
        <v>17075438</v>
      </c>
      <c r="E1046">
        <v>7</v>
      </c>
      <c r="F1046" s="232" t="s">
        <v>3331</v>
      </c>
      <c r="G1046" t="s">
        <v>3332</v>
      </c>
      <c r="I1046" s="339">
        <v>61326</v>
      </c>
      <c r="L1046" s="339">
        <v>55192</v>
      </c>
      <c r="N1046" s="87">
        <v>42046</v>
      </c>
      <c r="O1046" s="367">
        <v>42065</v>
      </c>
      <c r="P1046" s="87">
        <v>42048</v>
      </c>
      <c r="R1046" t="s">
        <v>10664</v>
      </c>
      <c r="S1046">
        <v>1260</v>
      </c>
      <c r="T1046" t="s">
        <v>5640</v>
      </c>
      <c r="X1046" s="87">
        <v>42053</v>
      </c>
    </row>
    <row r="1047" spans="1:24">
      <c r="A1047">
        <v>3</v>
      </c>
      <c r="B1047" s="341" t="s">
        <v>8253</v>
      </c>
      <c r="C1047" t="s">
        <v>9484</v>
      </c>
      <c r="F1047" s="232" t="s">
        <v>3331</v>
      </c>
      <c r="G1047" t="s">
        <v>3332</v>
      </c>
      <c r="I1047" s="339">
        <v>61326</v>
      </c>
      <c r="L1047" s="350">
        <v>55193</v>
      </c>
      <c r="N1047" s="87">
        <v>42046</v>
      </c>
      <c r="O1047" s="367">
        <v>42068</v>
      </c>
      <c r="P1047" s="87">
        <v>42050</v>
      </c>
      <c r="R1047" t="s">
        <v>10665</v>
      </c>
      <c r="S1047">
        <v>65</v>
      </c>
      <c r="T1047" t="s">
        <v>3863</v>
      </c>
      <c r="X1047" s="87">
        <v>42053</v>
      </c>
    </row>
    <row r="1048" spans="1:24">
      <c r="A1048">
        <v>3</v>
      </c>
      <c r="B1048" s="341" t="s">
        <v>8254</v>
      </c>
      <c r="C1048" t="s">
        <v>9485</v>
      </c>
      <c r="D1048">
        <v>13395335</v>
      </c>
      <c r="E1048">
        <v>3</v>
      </c>
      <c r="F1048" s="232" t="s">
        <v>3331</v>
      </c>
      <c r="G1048" t="s">
        <v>3332</v>
      </c>
      <c r="I1048" s="339">
        <v>61326</v>
      </c>
      <c r="L1048" s="339">
        <v>55192</v>
      </c>
      <c r="N1048" s="87">
        <v>42046</v>
      </c>
      <c r="O1048" s="367">
        <v>42066</v>
      </c>
      <c r="P1048" s="87">
        <v>42058</v>
      </c>
      <c r="R1048" t="s">
        <v>10666</v>
      </c>
      <c r="S1048">
        <v>258</v>
      </c>
      <c r="T1048" t="s">
        <v>10899</v>
      </c>
      <c r="X1048" s="87" t="str">
        <f>T1048</f>
        <v>VILCUN</v>
      </c>
    </row>
    <row r="1049" spans="1:24">
      <c r="A1049">
        <v>3</v>
      </c>
      <c r="B1049" s="341" t="s">
        <v>8255</v>
      </c>
      <c r="C1049" t="s">
        <v>9486</v>
      </c>
      <c r="D1049">
        <v>9402506</v>
      </c>
      <c r="E1049">
        <v>0</v>
      </c>
      <c r="F1049" s="232" t="s">
        <v>3331</v>
      </c>
      <c r="G1049" t="s">
        <v>3332</v>
      </c>
      <c r="I1049" s="339">
        <v>61326</v>
      </c>
      <c r="L1049" s="339">
        <v>55192</v>
      </c>
      <c r="N1049" s="87">
        <v>42046</v>
      </c>
      <c r="O1049" s="348">
        <v>42073</v>
      </c>
      <c r="P1049" s="87">
        <v>42050</v>
      </c>
      <c r="R1049" t="s">
        <v>10667</v>
      </c>
      <c r="S1049">
        <v>4155</v>
      </c>
      <c r="T1049" t="s">
        <v>3730</v>
      </c>
      <c r="X1049" s="87">
        <v>42055</v>
      </c>
    </row>
    <row r="1050" spans="1:24">
      <c r="A1050">
        <v>3</v>
      </c>
      <c r="B1050" s="341" t="s">
        <v>8256</v>
      </c>
      <c r="C1050" t="s">
        <v>9487</v>
      </c>
      <c r="D1050">
        <v>14740272</v>
      </c>
      <c r="E1050">
        <v>4</v>
      </c>
      <c r="F1050" s="232" t="s">
        <v>3331</v>
      </c>
      <c r="G1050" t="s">
        <v>3332</v>
      </c>
      <c r="I1050" s="339">
        <v>61326</v>
      </c>
      <c r="L1050" s="339">
        <v>55192</v>
      </c>
      <c r="N1050" s="87">
        <v>42046</v>
      </c>
      <c r="O1050" s="367">
        <v>42068</v>
      </c>
      <c r="P1050" s="87">
        <v>42048</v>
      </c>
      <c r="R1050" t="s">
        <v>10668</v>
      </c>
      <c r="S1050">
        <v>2772</v>
      </c>
      <c r="T1050" t="s">
        <v>3541</v>
      </c>
      <c r="X1050" s="87" t="str">
        <f>T1050</f>
        <v>TALCA</v>
      </c>
    </row>
    <row r="1051" spans="1:24">
      <c r="A1051">
        <v>3</v>
      </c>
      <c r="B1051" s="341" t="s">
        <v>8257</v>
      </c>
      <c r="C1051" t="s">
        <v>9488</v>
      </c>
      <c r="D1051">
        <v>13305271</v>
      </c>
      <c r="E1051">
        <v>2</v>
      </c>
      <c r="F1051" s="232" t="s">
        <v>3331</v>
      </c>
      <c r="G1051" t="s">
        <v>3332</v>
      </c>
      <c r="I1051" s="339">
        <v>78500</v>
      </c>
      <c r="L1051" s="339">
        <v>62800</v>
      </c>
      <c r="N1051" s="87">
        <v>42047</v>
      </c>
      <c r="O1051" s="367">
        <v>42082</v>
      </c>
      <c r="P1051" s="87">
        <v>42048</v>
      </c>
      <c r="R1051" t="s">
        <v>10669</v>
      </c>
      <c r="S1051">
        <v>699</v>
      </c>
      <c r="T1051" t="s">
        <v>3541</v>
      </c>
      <c r="X1051" s="87">
        <v>42058</v>
      </c>
    </row>
    <row r="1052" spans="1:24">
      <c r="A1052">
        <v>3</v>
      </c>
      <c r="B1052" s="341" t="s">
        <v>8258</v>
      </c>
      <c r="C1052" t="s">
        <v>9489</v>
      </c>
      <c r="D1052">
        <v>8834747</v>
      </c>
      <c r="E1052">
        <v>1</v>
      </c>
      <c r="F1052" s="232" t="s">
        <v>3331</v>
      </c>
      <c r="G1052" t="s">
        <v>3332</v>
      </c>
      <c r="I1052" s="339">
        <v>61328</v>
      </c>
      <c r="L1052" s="339">
        <v>55195</v>
      </c>
      <c r="N1052" s="87">
        <v>42047</v>
      </c>
      <c r="O1052" s="367">
        <v>42064</v>
      </c>
      <c r="P1052" s="87">
        <v>42048</v>
      </c>
      <c r="R1052" t="s">
        <v>10670</v>
      </c>
      <c r="S1052">
        <v>4478</v>
      </c>
      <c r="T1052" t="s">
        <v>3365</v>
      </c>
      <c r="X1052" s="87">
        <v>42061</v>
      </c>
    </row>
    <row r="1053" spans="1:24">
      <c r="A1053">
        <v>3</v>
      </c>
      <c r="B1053" s="341" t="s">
        <v>8259</v>
      </c>
      <c r="C1053" t="s">
        <v>9490</v>
      </c>
      <c r="D1053">
        <v>20083381</v>
      </c>
      <c r="E1053">
        <v>3</v>
      </c>
      <c r="F1053" s="232" t="s">
        <v>3331</v>
      </c>
      <c r="G1053" t="s">
        <v>3332</v>
      </c>
      <c r="I1053" s="339">
        <v>61328</v>
      </c>
      <c r="L1053" s="339">
        <v>55195</v>
      </c>
      <c r="N1053" s="87">
        <v>42047</v>
      </c>
      <c r="O1053" s="367">
        <v>42068</v>
      </c>
      <c r="P1053" s="87">
        <v>42050</v>
      </c>
      <c r="R1053" t="s">
        <v>10671</v>
      </c>
      <c r="S1053">
        <v>45</v>
      </c>
      <c r="T1053" t="s">
        <v>10884</v>
      </c>
      <c r="X1053" s="87">
        <v>42054</v>
      </c>
    </row>
    <row r="1054" spans="1:24">
      <c r="A1054">
        <v>3</v>
      </c>
      <c r="B1054" s="341" t="s">
        <v>8260</v>
      </c>
      <c r="C1054" t="s">
        <v>9491</v>
      </c>
      <c r="D1054">
        <v>97030000</v>
      </c>
      <c r="E1054">
        <v>7</v>
      </c>
      <c r="F1054" s="232" t="s">
        <v>3331</v>
      </c>
      <c r="G1054" t="s">
        <v>3332</v>
      </c>
      <c r="I1054" s="339">
        <v>49254</v>
      </c>
      <c r="L1054" s="339">
        <v>49254</v>
      </c>
      <c r="N1054" s="87">
        <v>42047</v>
      </c>
      <c r="O1054" s="367">
        <v>42069</v>
      </c>
      <c r="P1054" s="87">
        <v>42054</v>
      </c>
      <c r="R1054" t="s">
        <v>10672</v>
      </c>
      <c r="S1054">
        <v>2640</v>
      </c>
      <c r="T1054" t="s">
        <v>4534</v>
      </c>
      <c r="X1054" s="87" t="str">
        <f>T1054</f>
        <v>IQUIQUE</v>
      </c>
    </row>
    <row r="1055" spans="1:24">
      <c r="A1055">
        <v>3</v>
      </c>
      <c r="B1055" s="341" t="s">
        <v>8261</v>
      </c>
      <c r="C1055" t="s">
        <v>9492</v>
      </c>
      <c r="D1055">
        <v>14482621</v>
      </c>
      <c r="E1055">
        <v>3</v>
      </c>
      <c r="F1055" s="232" t="s">
        <v>3331</v>
      </c>
      <c r="G1055" t="s">
        <v>3332</v>
      </c>
      <c r="I1055" s="339">
        <v>61330</v>
      </c>
      <c r="L1055" s="339">
        <v>55197</v>
      </c>
      <c r="N1055" s="87">
        <v>42048</v>
      </c>
      <c r="O1055" s="367">
        <v>42068</v>
      </c>
      <c r="P1055" s="87">
        <v>42051</v>
      </c>
      <c r="R1055" t="s">
        <v>10673</v>
      </c>
      <c r="S1055">
        <v>1106</v>
      </c>
      <c r="T1055" t="s">
        <v>10883</v>
      </c>
      <c r="X1055" s="87">
        <v>42058</v>
      </c>
    </row>
    <row r="1056" spans="1:24">
      <c r="A1056">
        <v>3</v>
      </c>
      <c r="B1056" s="341" t="s">
        <v>8262</v>
      </c>
      <c r="C1056" t="s">
        <v>9493</v>
      </c>
      <c r="D1056">
        <v>16256754</v>
      </c>
      <c r="E1056">
        <v>3</v>
      </c>
      <c r="F1056" s="232" t="s">
        <v>3331</v>
      </c>
      <c r="G1056" t="s">
        <v>3332</v>
      </c>
      <c r="I1056" s="339">
        <v>61330</v>
      </c>
      <c r="L1056" s="339">
        <v>55197</v>
      </c>
      <c r="N1056" s="87">
        <v>42048</v>
      </c>
      <c r="O1056" s="367">
        <v>42068</v>
      </c>
      <c r="P1056" s="87">
        <v>42051</v>
      </c>
      <c r="R1056" t="s">
        <v>10674</v>
      </c>
      <c r="S1056">
        <v>545</v>
      </c>
      <c r="T1056" t="s">
        <v>5045</v>
      </c>
      <c r="X1056" s="87">
        <v>42058</v>
      </c>
    </row>
    <row r="1057" spans="1:24">
      <c r="A1057">
        <v>3</v>
      </c>
      <c r="B1057" s="341" t="s">
        <v>8263</v>
      </c>
      <c r="C1057" t="s">
        <v>9494</v>
      </c>
      <c r="D1057">
        <v>15151642</v>
      </c>
      <c r="E1057">
        <v>4</v>
      </c>
      <c r="F1057" s="232" t="s">
        <v>3331</v>
      </c>
      <c r="G1057" t="s">
        <v>3332</v>
      </c>
      <c r="I1057" s="339">
        <v>61330</v>
      </c>
      <c r="L1057" s="339">
        <v>55197</v>
      </c>
      <c r="N1057" s="87">
        <v>42048</v>
      </c>
      <c r="O1057" s="367">
        <v>42068</v>
      </c>
      <c r="P1057" s="87">
        <v>42052</v>
      </c>
      <c r="R1057" t="s">
        <v>10675</v>
      </c>
      <c r="S1057">
        <v>2125</v>
      </c>
      <c r="T1057" t="s">
        <v>10873</v>
      </c>
      <c r="X1057" s="87" t="str">
        <f>T1057</f>
        <v>LINARES</v>
      </c>
    </row>
    <row r="1058" spans="1:24">
      <c r="A1058">
        <v>3</v>
      </c>
      <c r="B1058" s="341" t="s">
        <v>8264</v>
      </c>
      <c r="C1058" t="s">
        <v>9495</v>
      </c>
      <c r="D1058">
        <v>10469640</v>
      </c>
      <c r="E1058">
        <v>6</v>
      </c>
      <c r="F1058" s="232" t="s">
        <v>3331</v>
      </c>
      <c r="G1058" t="s">
        <v>3332</v>
      </c>
      <c r="I1058" s="339">
        <v>61330</v>
      </c>
      <c r="L1058" s="339">
        <v>55197</v>
      </c>
      <c r="N1058" s="87">
        <v>42048</v>
      </c>
      <c r="O1058" s="367">
        <v>42068</v>
      </c>
      <c r="P1058" s="87">
        <v>42050</v>
      </c>
      <c r="R1058" t="s">
        <v>10676</v>
      </c>
      <c r="S1058">
        <v>302</v>
      </c>
      <c r="T1058" t="s">
        <v>4534</v>
      </c>
      <c r="X1058" s="87">
        <v>42061</v>
      </c>
    </row>
    <row r="1059" spans="1:24">
      <c r="A1059">
        <v>3</v>
      </c>
      <c r="B1059" s="341" t="s">
        <v>8265</v>
      </c>
      <c r="C1059" t="s">
        <v>9496</v>
      </c>
      <c r="D1059" s="283">
        <v>17503733</v>
      </c>
      <c r="E1059">
        <v>0</v>
      </c>
      <c r="F1059" s="232" t="s">
        <v>3331</v>
      </c>
      <c r="G1059" t="s">
        <v>3332</v>
      </c>
      <c r="I1059" s="339">
        <v>61330</v>
      </c>
      <c r="L1059" s="339">
        <v>55197</v>
      </c>
      <c r="N1059" s="87">
        <v>42048</v>
      </c>
      <c r="O1059" s="367">
        <v>42078</v>
      </c>
      <c r="P1059" s="87">
        <v>42052</v>
      </c>
      <c r="R1059" t="s">
        <v>10677</v>
      </c>
      <c r="S1059">
        <v>63</v>
      </c>
      <c r="T1059" t="s">
        <v>4175</v>
      </c>
      <c r="X1059" s="87" t="str">
        <f>T1059</f>
        <v>MACHALI</v>
      </c>
    </row>
    <row r="1060" spans="1:24">
      <c r="A1060">
        <v>3</v>
      </c>
      <c r="B1060" s="341" t="s">
        <v>8266</v>
      </c>
      <c r="C1060" t="s">
        <v>9497</v>
      </c>
      <c r="D1060">
        <v>10713827</v>
      </c>
      <c r="E1060">
        <v>7</v>
      </c>
      <c r="F1060" s="232" t="s">
        <v>3331</v>
      </c>
      <c r="G1060" t="s">
        <v>3332</v>
      </c>
      <c r="I1060" s="339">
        <v>61330</v>
      </c>
      <c r="L1060" s="339">
        <v>55197</v>
      </c>
      <c r="N1060" s="87">
        <v>42048</v>
      </c>
      <c r="O1060" s="367">
        <v>42069</v>
      </c>
      <c r="P1060" s="87">
        <v>42052</v>
      </c>
      <c r="R1060" t="s">
        <v>10678</v>
      </c>
      <c r="S1060">
        <v>1821</v>
      </c>
      <c r="T1060" t="s">
        <v>10789</v>
      </c>
      <c r="X1060" s="87" t="str">
        <f>T1060</f>
        <v>SAN VICENTE</v>
      </c>
    </row>
    <row r="1061" spans="1:24">
      <c r="A1061">
        <v>3</v>
      </c>
      <c r="B1061" s="341" t="s">
        <v>8267</v>
      </c>
      <c r="C1061" t="s">
        <v>9498</v>
      </c>
      <c r="D1061">
        <v>13009244</v>
      </c>
      <c r="E1061">
        <v>6</v>
      </c>
      <c r="F1061" s="232" t="s">
        <v>3331</v>
      </c>
      <c r="G1061" t="s">
        <v>3332</v>
      </c>
      <c r="I1061" s="339">
        <v>61337</v>
      </c>
      <c r="L1061" s="339">
        <v>55203</v>
      </c>
      <c r="N1061" s="87">
        <v>42051</v>
      </c>
      <c r="O1061" s="367">
        <v>42068</v>
      </c>
      <c r="P1061" s="87">
        <v>42054</v>
      </c>
      <c r="R1061" t="s">
        <v>10611</v>
      </c>
      <c r="S1061">
        <v>2378</v>
      </c>
      <c r="T1061" t="s">
        <v>4534</v>
      </c>
      <c r="X1061" s="87">
        <v>42061</v>
      </c>
    </row>
    <row r="1062" spans="1:24">
      <c r="A1062">
        <v>3</v>
      </c>
      <c r="B1062" s="341" t="s">
        <v>8268</v>
      </c>
      <c r="C1062" t="s">
        <v>9499</v>
      </c>
      <c r="F1062" s="232" t="s">
        <v>3331</v>
      </c>
      <c r="G1062" t="s">
        <v>3332</v>
      </c>
      <c r="I1062" s="339">
        <v>61337</v>
      </c>
      <c r="L1062" s="351">
        <v>55203</v>
      </c>
      <c r="N1062" s="87">
        <v>42051</v>
      </c>
      <c r="O1062" s="367">
        <v>42068</v>
      </c>
      <c r="P1062" s="87">
        <v>42058</v>
      </c>
      <c r="R1062" t="s">
        <v>10679</v>
      </c>
      <c r="S1062">
        <v>8</v>
      </c>
      <c r="T1062" t="s">
        <v>10900</v>
      </c>
      <c r="X1062" s="87" t="str">
        <f t="shared" ref="X1062:X1069" si="32">T1062</f>
        <v>LA CRUZ</v>
      </c>
    </row>
    <row r="1063" spans="1:24">
      <c r="A1063">
        <v>3</v>
      </c>
      <c r="B1063" s="341" t="s">
        <v>8269</v>
      </c>
      <c r="C1063" t="s">
        <v>9500</v>
      </c>
      <c r="D1063">
        <v>15374059</v>
      </c>
      <c r="E1063">
        <v>3</v>
      </c>
      <c r="F1063" s="232" t="s">
        <v>3331</v>
      </c>
      <c r="G1063" t="s">
        <v>3332</v>
      </c>
      <c r="I1063" s="339">
        <v>61337</v>
      </c>
      <c r="L1063" s="351">
        <v>55239</v>
      </c>
      <c r="N1063" s="87">
        <v>42051</v>
      </c>
      <c r="O1063" s="367">
        <v>42068</v>
      </c>
      <c r="P1063" s="87">
        <v>42054</v>
      </c>
      <c r="R1063" t="s">
        <v>10680</v>
      </c>
      <c r="S1063">
        <v>190</v>
      </c>
      <c r="T1063" t="s">
        <v>3865</v>
      </c>
      <c r="X1063" s="87" t="str">
        <f t="shared" si="32"/>
        <v>RANCAGUA</v>
      </c>
    </row>
    <row r="1064" spans="1:24">
      <c r="A1064">
        <v>3</v>
      </c>
      <c r="B1064" s="341" t="s">
        <v>8270</v>
      </c>
      <c r="C1064" t="s">
        <v>9501</v>
      </c>
      <c r="D1064">
        <v>9193362</v>
      </c>
      <c r="E1064">
        <v>4</v>
      </c>
      <c r="F1064" s="232" t="s">
        <v>3331</v>
      </c>
      <c r="G1064" t="s">
        <v>3332</v>
      </c>
      <c r="I1064" s="339">
        <v>61339</v>
      </c>
      <c r="L1064" s="351">
        <v>55205</v>
      </c>
      <c r="N1064" s="87">
        <v>42052</v>
      </c>
      <c r="O1064" s="367">
        <v>42068</v>
      </c>
      <c r="P1064" s="87">
        <v>42054</v>
      </c>
      <c r="R1064" t="s">
        <v>10681</v>
      </c>
      <c r="S1064">
        <v>1048</v>
      </c>
      <c r="T1064" t="s">
        <v>5224</v>
      </c>
      <c r="X1064" s="87" t="str">
        <f t="shared" si="32"/>
        <v>PUNTA ARENAS</v>
      </c>
    </row>
    <row r="1065" spans="1:24">
      <c r="A1065">
        <v>3</v>
      </c>
      <c r="B1065" s="341" t="s">
        <v>8271</v>
      </c>
      <c r="C1065" t="s">
        <v>9502</v>
      </c>
      <c r="F1065" s="232" t="s">
        <v>3331</v>
      </c>
      <c r="G1065" t="s">
        <v>3332</v>
      </c>
      <c r="I1065" s="339"/>
      <c r="L1065" s="339"/>
      <c r="N1065" s="87">
        <v>42052</v>
      </c>
      <c r="O1065" s="367">
        <v>42068</v>
      </c>
      <c r="P1065" s="53"/>
      <c r="R1065" t="s">
        <v>10682</v>
      </c>
      <c r="S1065">
        <v>13</v>
      </c>
      <c r="T1065" t="s">
        <v>5224</v>
      </c>
      <c r="X1065" s="87" t="str">
        <f t="shared" si="32"/>
        <v>PUNTA ARENAS</v>
      </c>
    </row>
    <row r="1066" spans="1:24">
      <c r="A1066">
        <v>3</v>
      </c>
      <c r="B1066" s="341" t="s">
        <v>8272</v>
      </c>
      <c r="C1066" t="s">
        <v>9503</v>
      </c>
      <c r="D1066">
        <v>8611349</v>
      </c>
      <c r="E1066" t="s">
        <v>3320</v>
      </c>
      <c r="F1066" s="232" t="s">
        <v>3331</v>
      </c>
      <c r="G1066" t="s">
        <v>3332</v>
      </c>
      <c r="I1066" s="339">
        <v>61339</v>
      </c>
      <c r="L1066" s="351">
        <v>55205</v>
      </c>
      <c r="N1066" s="87">
        <v>41687</v>
      </c>
      <c r="O1066" s="367">
        <v>42069</v>
      </c>
      <c r="P1066" s="87">
        <v>42054</v>
      </c>
      <c r="R1066" t="s">
        <v>10683</v>
      </c>
      <c r="S1066">
        <v>495</v>
      </c>
      <c r="T1066" t="s">
        <v>5224</v>
      </c>
      <c r="X1066" s="87" t="str">
        <f t="shared" si="32"/>
        <v>PUNTA ARENAS</v>
      </c>
    </row>
    <row r="1067" spans="1:24">
      <c r="A1067">
        <v>3</v>
      </c>
      <c r="B1067" s="341" t="s">
        <v>8273</v>
      </c>
      <c r="C1067" t="s">
        <v>9504</v>
      </c>
      <c r="F1067" s="232" t="s">
        <v>3331</v>
      </c>
      <c r="G1067" t="s">
        <v>3332</v>
      </c>
      <c r="I1067" s="339">
        <v>61336</v>
      </c>
      <c r="L1067" s="351">
        <v>55205</v>
      </c>
      <c r="N1067" s="87">
        <v>42052</v>
      </c>
      <c r="O1067" s="367">
        <v>42071</v>
      </c>
      <c r="P1067" s="87">
        <v>42058</v>
      </c>
      <c r="R1067" t="s">
        <v>10684</v>
      </c>
      <c r="S1067">
        <v>1265</v>
      </c>
      <c r="T1067" t="s">
        <v>10852</v>
      </c>
      <c r="X1067" s="87" t="str">
        <f t="shared" si="32"/>
        <v>ARICA</v>
      </c>
    </row>
    <row r="1068" spans="1:24">
      <c r="A1068">
        <v>3</v>
      </c>
      <c r="B1068" s="341" t="s">
        <v>8274</v>
      </c>
      <c r="C1068" t="s">
        <v>9505</v>
      </c>
      <c r="D1068">
        <v>14614939</v>
      </c>
      <c r="E1068">
        <v>1</v>
      </c>
      <c r="F1068" s="232" t="s">
        <v>3331</v>
      </c>
      <c r="G1068" t="s">
        <v>3332</v>
      </c>
      <c r="I1068" s="339">
        <v>78514</v>
      </c>
      <c r="L1068" s="351">
        <v>70662</v>
      </c>
      <c r="N1068" s="87">
        <v>42052</v>
      </c>
      <c r="O1068" s="367">
        <v>42083</v>
      </c>
      <c r="P1068" s="87">
        <v>42054</v>
      </c>
      <c r="R1068" t="s">
        <v>10685</v>
      </c>
      <c r="S1068">
        <v>31</v>
      </c>
      <c r="T1068" t="s">
        <v>10901</v>
      </c>
      <c r="X1068" s="87" t="str">
        <f t="shared" si="32"/>
        <v>TRAIGUEN</v>
      </c>
    </row>
    <row r="1069" spans="1:24">
      <c r="A1069">
        <v>3</v>
      </c>
      <c r="B1069" s="341" t="s">
        <v>8275</v>
      </c>
      <c r="C1069" t="s">
        <v>9506</v>
      </c>
      <c r="D1069">
        <v>16771057</v>
      </c>
      <c r="E1069">
        <v>3</v>
      </c>
      <c r="F1069" s="232" t="s">
        <v>3331</v>
      </c>
      <c r="G1069" t="s">
        <v>3332</v>
      </c>
      <c r="I1069" s="339">
        <v>61341</v>
      </c>
      <c r="L1069" s="351">
        <v>55207</v>
      </c>
      <c r="N1069" s="87">
        <v>42053</v>
      </c>
      <c r="O1069" s="367">
        <v>42069</v>
      </c>
      <c r="P1069" s="87">
        <v>42061</v>
      </c>
      <c r="R1069" t="s">
        <v>10686</v>
      </c>
      <c r="S1069">
        <v>583</v>
      </c>
      <c r="T1069" t="s">
        <v>10852</v>
      </c>
      <c r="X1069" s="87" t="str">
        <f t="shared" si="32"/>
        <v>ARICA</v>
      </c>
    </row>
    <row r="1070" spans="1:24">
      <c r="A1070">
        <v>3</v>
      </c>
      <c r="B1070" s="341" t="s">
        <v>8276</v>
      </c>
      <c r="C1070" t="s">
        <v>9507</v>
      </c>
      <c r="D1070">
        <v>15308405</v>
      </c>
      <c r="E1070" t="s">
        <v>3319</v>
      </c>
      <c r="F1070" s="232" t="s">
        <v>3331</v>
      </c>
      <c r="G1070" t="s">
        <v>3332</v>
      </c>
      <c r="I1070" s="339">
        <v>61341</v>
      </c>
      <c r="L1070" s="351">
        <v>55207</v>
      </c>
      <c r="N1070" s="87">
        <v>42053</v>
      </c>
      <c r="O1070" s="367">
        <v>42072</v>
      </c>
      <c r="P1070" s="87">
        <v>42054</v>
      </c>
      <c r="R1070" t="s">
        <v>9849</v>
      </c>
      <c r="S1070">
        <v>34</v>
      </c>
      <c r="T1070" t="s">
        <v>5224</v>
      </c>
      <c r="X1070" s="87">
        <v>42058</v>
      </c>
    </row>
    <row r="1071" spans="1:24">
      <c r="A1071">
        <v>3</v>
      </c>
      <c r="B1071" s="341" t="s">
        <v>8277</v>
      </c>
      <c r="C1071" t="s">
        <v>9508</v>
      </c>
      <c r="D1071">
        <v>12503743</v>
      </c>
      <c r="E1071">
        <v>7</v>
      </c>
      <c r="F1071" s="232" t="s">
        <v>3331</v>
      </c>
      <c r="G1071" t="s">
        <v>3332</v>
      </c>
      <c r="I1071" s="339">
        <v>61343</v>
      </c>
      <c r="L1071" s="351">
        <v>55209</v>
      </c>
      <c r="N1071" s="87">
        <v>42054</v>
      </c>
      <c r="O1071" s="367">
        <v>42076</v>
      </c>
      <c r="P1071" s="87">
        <v>42055</v>
      </c>
      <c r="R1071" t="s">
        <v>10687</v>
      </c>
      <c r="S1071">
        <v>754</v>
      </c>
      <c r="T1071" t="s">
        <v>3363</v>
      </c>
      <c r="X1071" s="87" t="str">
        <f>T1071</f>
        <v>PUENTE ALTO</v>
      </c>
    </row>
    <row r="1072" spans="1:24">
      <c r="A1072">
        <v>3</v>
      </c>
      <c r="B1072" s="341" t="s">
        <v>8278</v>
      </c>
      <c r="C1072" t="s">
        <v>9509</v>
      </c>
      <c r="D1072">
        <v>13742061</v>
      </c>
      <c r="E1072">
        <v>9</v>
      </c>
      <c r="F1072" s="232" t="s">
        <v>3331</v>
      </c>
      <c r="G1072" t="s">
        <v>3332</v>
      </c>
      <c r="I1072" s="339">
        <v>78517</v>
      </c>
      <c r="L1072" s="351">
        <v>70665</v>
      </c>
      <c r="N1072" s="87">
        <v>42054</v>
      </c>
      <c r="O1072" s="367">
        <v>42075</v>
      </c>
      <c r="P1072" s="87">
        <v>41695</v>
      </c>
      <c r="R1072" t="s">
        <v>10688</v>
      </c>
      <c r="S1072">
        <v>6</v>
      </c>
      <c r="T1072" t="s">
        <v>5224</v>
      </c>
      <c r="X1072" s="87">
        <v>42060</v>
      </c>
    </row>
    <row r="1073" spans="1:24">
      <c r="A1073">
        <v>3</v>
      </c>
      <c r="B1073" s="341" t="s">
        <v>8279</v>
      </c>
      <c r="C1073" t="s">
        <v>9510</v>
      </c>
      <c r="D1073">
        <v>13527656</v>
      </c>
      <c r="E1073">
        <v>1</v>
      </c>
      <c r="F1073" s="232" t="s">
        <v>3331</v>
      </c>
      <c r="G1073" t="s">
        <v>3332</v>
      </c>
      <c r="I1073" s="339">
        <v>61326</v>
      </c>
      <c r="L1073" s="351">
        <f>L1072</f>
        <v>70665</v>
      </c>
      <c r="N1073" s="87">
        <v>42054</v>
      </c>
      <c r="O1073" s="367">
        <v>42080</v>
      </c>
      <c r="P1073" s="87">
        <v>42058</v>
      </c>
      <c r="R1073" t="s">
        <v>10689</v>
      </c>
      <c r="S1073">
        <v>1086</v>
      </c>
      <c r="T1073" t="s">
        <v>5224</v>
      </c>
      <c r="X1073" s="87" t="str">
        <f t="shared" ref="X1073:X1084" si="33">T1073</f>
        <v>PUNTA ARENAS</v>
      </c>
    </row>
    <row r="1074" spans="1:24">
      <c r="A1074">
        <v>3</v>
      </c>
      <c r="B1074" s="341" t="s">
        <v>8280</v>
      </c>
      <c r="C1074" t="s">
        <v>9511</v>
      </c>
      <c r="D1074">
        <v>15581259</v>
      </c>
      <c r="E1074" s="283">
        <v>1</v>
      </c>
      <c r="F1074" s="232" t="s">
        <v>3331</v>
      </c>
      <c r="G1074" t="s">
        <v>3332</v>
      </c>
      <c r="I1074" s="339">
        <v>78491</v>
      </c>
      <c r="L1074" s="351">
        <v>62793</v>
      </c>
      <c r="N1074" s="87">
        <v>42054</v>
      </c>
      <c r="O1074" s="367">
        <v>42069</v>
      </c>
      <c r="P1074" s="87">
        <v>42058</v>
      </c>
      <c r="R1074" t="s">
        <v>10690</v>
      </c>
      <c r="S1074">
        <v>199</v>
      </c>
      <c r="T1074" t="s">
        <v>5224</v>
      </c>
      <c r="X1074" s="87" t="str">
        <f t="shared" si="33"/>
        <v>PUNTA ARENAS</v>
      </c>
    </row>
    <row r="1075" spans="1:24">
      <c r="A1075">
        <v>3</v>
      </c>
      <c r="B1075" s="341" t="s">
        <v>8281</v>
      </c>
      <c r="C1075" t="s">
        <v>9512</v>
      </c>
      <c r="F1075" s="232" t="s">
        <v>3331</v>
      </c>
      <c r="G1075" t="s">
        <v>3332</v>
      </c>
      <c r="I1075" s="339"/>
      <c r="L1075" s="350">
        <f t="shared" ref="L1075:L1080" si="34">L1076</f>
        <v>0</v>
      </c>
      <c r="N1075" s="87">
        <v>42054</v>
      </c>
      <c r="O1075" s="367">
        <v>42076</v>
      </c>
      <c r="P1075" s="53"/>
      <c r="R1075" t="s">
        <v>10691</v>
      </c>
      <c r="S1075">
        <v>394</v>
      </c>
      <c r="T1075" t="s">
        <v>6842</v>
      </c>
      <c r="X1075" s="87" t="str">
        <f t="shared" si="33"/>
        <v>PORVENIR</v>
      </c>
    </row>
    <row r="1076" spans="1:24">
      <c r="A1076">
        <v>3</v>
      </c>
      <c r="B1076" s="341" t="s">
        <v>8282</v>
      </c>
      <c r="C1076" t="s">
        <v>9513</v>
      </c>
      <c r="D1076">
        <v>10024696</v>
      </c>
      <c r="E1076">
        <v>1</v>
      </c>
      <c r="F1076" s="232" t="s">
        <v>3331</v>
      </c>
      <c r="G1076" t="s">
        <v>3332</v>
      </c>
      <c r="I1076" s="339">
        <v>61326</v>
      </c>
      <c r="L1076" s="351">
        <f>K1076*0.9</f>
        <v>0</v>
      </c>
      <c r="N1076" s="87">
        <v>42054</v>
      </c>
      <c r="O1076" s="367">
        <v>42081</v>
      </c>
      <c r="P1076" s="87">
        <v>42058</v>
      </c>
      <c r="R1076" t="s">
        <v>10692</v>
      </c>
      <c r="S1076">
        <v>105</v>
      </c>
      <c r="T1076" t="s">
        <v>5224</v>
      </c>
      <c r="X1076" s="87" t="str">
        <f t="shared" si="33"/>
        <v>PUNTA ARENAS</v>
      </c>
    </row>
    <row r="1077" spans="1:24">
      <c r="A1077">
        <v>3</v>
      </c>
      <c r="B1077" s="341" t="s">
        <v>8283</v>
      </c>
      <c r="C1077" t="s">
        <v>9514</v>
      </c>
      <c r="D1077">
        <v>15581447</v>
      </c>
      <c r="E1077">
        <v>0</v>
      </c>
      <c r="F1077" s="232" t="s">
        <v>3331</v>
      </c>
      <c r="G1077" t="s">
        <v>3332</v>
      </c>
      <c r="I1077" s="339">
        <v>61328</v>
      </c>
      <c r="L1077" s="351">
        <f t="shared" si="34"/>
        <v>0</v>
      </c>
      <c r="N1077" s="87">
        <v>42054</v>
      </c>
      <c r="O1077" s="367">
        <v>42091</v>
      </c>
      <c r="P1077" s="87">
        <v>42058</v>
      </c>
      <c r="R1077" t="s">
        <v>10693</v>
      </c>
      <c r="S1077">
        <v>470</v>
      </c>
      <c r="T1077" t="s">
        <v>5224</v>
      </c>
      <c r="X1077" s="87" t="str">
        <f t="shared" si="33"/>
        <v>PUNTA ARENAS</v>
      </c>
    </row>
    <row r="1078" spans="1:24">
      <c r="A1078">
        <v>3</v>
      </c>
      <c r="B1078" s="341" t="s">
        <v>8284</v>
      </c>
      <c r="C1078" t="s">
        <v>9515</v>
      </c>
      <c r="D1078">
        <v>11356514</v>
      </c>
      <c r="E1078">
        <v>4</v>
      </c>
      <c r="F1078" s="232" t="s">
        <v>3331</v>
      </c>
      <c r="G1078" t="s">
        <v>3332</v>
      </c>
      <c r="I1078" s="339">
        <v>61328</v>
      </c>
      <c r="L1078" s="351">
        <f t="shared" si="34"/>
        <v>0</v>
      </c>
      <c r="N1078" s="87">
        <v>42054</v>
      </c>
      <c r="O1078" s="348">
        <v>42068</v>
      </c>
      <c r="P1078" s="87">
        <v>42058</v>
      </c>
      <c r="R1078" t="s">
        <v>10694</v>
      </c>
      <c r="S1078">
        <v>183</v>
      </c>
      <c r="T1078" t="s">
        <v>5224</v>
      </c>
      <c r="X1078" s="87" t="str">
        <f t="shared" si="33"/>
        <v>PUNTA ARENAS</v>
      </c>
    </row>
    <row r="1079" spans="1:24">
      <c r="A1079">
        <v>3</v>
      </c>
      <c r="B1079" s="341" t="s">
        <v>8285</v>
      </c>
      <c r="C1079" t="s">
        <v>9516</v>
      </c>
      <c r="D1079">
        <v>15085544</v>
      </c>
      <c r="E1079">
        <v>6</v>
      </c>
      <c r="F1079" s="232" t="s">
        <v>3331</v>
      </c>
      <c r="G1079" t="s">
        <v>3332</v>
      </c>
      <c r="I1079" s="339">
        <v>61337</v>
      </c>
      <c r="L1079" s="351">
        <f>K1079*0.9</f>
        <v>0</v>
      </c>
      <c r="N1079" s="87">
        <v>42054</v>
      </c>
      <c r="O1079" s="348">
        <v>42078</v>
      </c>
      <c r="P1079" s="87">
        <v>42058</v>
      </c>
      <c r="R1079" t="s">
        <v>10695</v>
      </c>
      <c r="S1079">
        <v>218</v>
      </c>
      <c r="T1079" t="s">
        <v>10857</v>
      </c>
      <c r="X1079" s="87" t="str">
        <f t="shared" si="33"/>
        <v>LIMACHE</v>
      </c>
    </row>
    <row r="1080" spans="1:24">
      <c r="A1080">
        <v>3</v>
      </c>
      <c r="B1080" s="341" t="s">
        <v>8286</v>
      </c>
      <c r="C1080" t="s">
        <v>9517</v>
      </c>
      <c r="D1080">
        <v>16668110</v>
      </c>
      <c r="E1080">
        <v>3</v>
      </c>
      <c r="F1080" s="232" t="s">
        <v>3331</v>
      </c>
      <c r="G1080" t="s">
        <v>3332</v>
      </c>
      <c r="I1080" s="339">
        <v>61343</v>
      </c>
      <c r="L1080" s="351">
        <f t="shared" si="34"/>
        <v>0</v>
      </c>
      <c r="N1080" s="87">
        <v>42054</v>
      </c>
      <c r="O1080" s="348">
        <v>42079</v>
      </c>
      <c r="P1080" s="87">
        <v>42060</v>
      </c>
      <c r="R1080" t="s">
        <v>10696</v>
      </c>
      <c r="S1080">
        <v>211</v>
      </c>
      <c r="T1080" t="s">
        <v>3563</v>
      </c>
      <c r="X1080" s="87" t="str">
        <f t="shared" si="33"/>
        <v>BUIN</v>
      </c>
    </row>
    <row r="1081" spans="1:24">
      <c r="A1081">
        <v>3</v>
      </c>
      <c r="B1081" s="341" t="s">
        <v>8287</v>
      </c>
      <c r="C1081" t="s">
        <v>9518</v>
      </c>
      <c r="D1081">
        <v>11841947</v>
      </c>
      <c r="E1081">
        <v>2</v>
      </c>
      <c r="F1081" s="232" t="s">
        <v>3331</v>
      </c>
      <c r="G1081" t="s">
        <v>3332</v>
      </c>
      <c r="I1081" s="339">
        <v>61346</v>
      </c>
      <c r="L1081" s="347">
        <f>K1081*0.9</f>
        <v>0</v>
      </c>
      <c r="N1081" s="87">
        <v>42054</v>
      </c>
      <c r="O1081" s="348">
        <v>42083</v>
      </c>
      <c r="P1081" s="87">
        <v>42058</v>
      </c>
      <c r="R1081" t="s">
        <v>10697</v>
      </c>
      <c r="S1081">
        <v>3350</v>
      </c>
      <c r="T1081" t="s">
        <v>3541</v>
      </c>
      <c r="X1081" s="87" t="str">
        <f t="shared" si="33"/>
        <v>TALCA</v>
      </c>
    </row>
    <row r="1082" spans="1:24">
      <c r="A1082">
        <v>3</v>
      </c>
      <c r="B1082" s="341" t="s">
        <v>8288</v>
      </c>
      <c r="C1082" t="s">
        <v>9519</v>
      </c>
      <c r="D1082">
        <v>13282020</v>
      </c>
      <c r="E1082">
        <v>1</v>
      </c>
      <c r="F1082" s="232" t="s">
        <v>3331</v>
      </c>
      <c r="G1082" t="s">
        <v>3332</v>
      </c>
      <c r="I1082" s="339">
        <v>61352</v>
      </c>
      <c r="L1082" s="351">
        <v>55217</v>
      </c>
      <c r="N1082" s="87">
        <v>42058</v>
      </c>
      <c r="O1082" s="87">
        <v>42073</v>
      </c>
      <c r="P1082" s="87">
        <v>42060</v>
      </c>
      <c r="R1082" t="s">
        <v>10698</v>
      </c>
      <c r="S1082">
        <v>6567</v>
      </c>
      <c r="T1082" t="s">
        <v>3363</v>
      </c>
      <c r="X1082" s="87" t="str">
        <f t="shared" si="33"/>
        <v>PUENTE ALTO</v>
      </c>
    </row>
    <row r="1083" spans="1:24">
      <c r="A1083">
        <v>3</v>
      </c>
      <c r="B1083" s="341" t="s">
        <v>8289</v>
      </c>
      <c r="C1083" t="s">
        <v>9520</v>
      </c>
      <c r="D1083">
        <v>14557224</v>
      </c>
      <c r="E1083" t="s">
        <v>3319</v>
      </c>
      <c r="F1083" s="232" t="s">
        <v>3331</v>
      </c>
      <c r="G1083" t="s">
        <v>3332</v>
      </c>
      <c r="I1083" s="339">
        <v>61532</v>
      </c>
      <c r="L1083" s="351">
        <f>K1083*0.9</f>
        <v>0</v>
      </c>
      <c r="N1083" s="87">
        <v>42058</v>
      </c>
      <c r="O1083" s="348">
        <v>42086</v>
      </c>
      <c r="P1083" s="87">
        <v>42068</v>
      </c>
      <c r="R1083" t="s">
        <v>10699</v>
      </c>
      <c r="S1083">
        <v>2950</v>
      </c>
      <c r="T1083" t="s">
        <v>10852</v>
      </c>
      <c r="X1083" s="87" t="str">
        <f t="shared" si="33"/>
        <v>ARICA</v>
      </c>
    </row>
    <row r="1084" spans="1:24">
      <c r="A1084">
        <v>3</v>
      </c>
      <c r="B1084" s="341" t="s">
        <v>8290</v>
      </c>
      <c r="C1084" t="s">
        <v>9521</v>
      </c>
      <c r="D1084">
        <v>12987386</v>
      </c>
      <c r="E1084">
        <v>8</v>
      </c>
      <c r="F1084" s="232" t="s">
        <v>3331</v>
      </c>
      <c r="G1084" t="s">
        <v>3332</v>
      </c>
      <c r="I1084" s="339">
        <v>78531</v>
      </c>
      <c r="L1084" s="351">
        <v>62825</v>
      </c>
      <c r="N1084" s="87">
        <v>42058</v>
      </c>
      <c r="O1084" s="348">
        <v>42083</v>
      </c>
      <c r="P1084" s="87">
        <v>42059</v>
      </c>
      <c r="R1084" t="s">
        <v>10700</v>
      </c>
      <c r="S1084">
        <v>1270</v>
      </c>
      <c r="T1084" t="s">
        <v>5045</v>
      </c>
      <c r="X1084" s="87" t="str">
        <f t="shared" si="33"/>
        <v>TEMUCO</v>
      </c>
    </row>
    <row r="1085" spans="1:24">
      <c r="A1085">
        <v>3</v>
      </c>
      <c r="B1085" s="341" t="s">
        <v>8291</v>
      </c>
      <c r="C1085" t="s">
        <v>9522</v>
      </c>
      <c r="D1085">
        <v>12359352</v>
      </c>
      <c r="E1085">
        <v>9</v>
      </c>
      <c r="F1085" s="232" t="s">
        <v>3331</v>
      </c>
      <c r="G1085" t="s">
        <v>3332</v>
      </c>
      <c r="I1085" s="339">
        <v>61326</v>
      </c>
      <c r="L1085" s="351">
        <v>55192</v>
      </c>
      <c r="N1085" s="87">
        <v>42046</v>
      </c>
      <c r="O1085" s="348">
        <v>42086</v>
      </c>
      <c r="P1085" s="87">
        <v>42050</v>
      </c>
      <c r="R1085" t="s">
        <v>10701</v>
      </c>
      <c r="S1085">
        <v>460</v>
      </c>
      <c r="T1085" t="s">
        <v>3541</v>
      </c>
      <c r="X1085" s="87">
        <v>42058</v>
      </c>
    </row>
    <row r="1086" spans="1:24">
      <c r="A1086">
        <v>3</v>
      </c>
      <c r="B1086" s="341" t="s">
        <v>8292</v>
      </c>
      <c r="C1086" t="s">
        <v>9471</v>
      </c>
      <c r="D1086">
        <v>16512190</v>
      </c>
      <c r="E1086">
        <v>2</v>
      </c>
      <c r="F1086" s="232" t="s">
        <v>3331</v>
      </c>
      <c r="G1086" t="s">
        <v>3332</v>
      </c>
      <c r="I1086" s="339">
        <v>61352</v>
      </c>
      <c r="L1086" s="351">
        <f>L1087</f>
        <v>55217</v>
      </c>
      <c r="N1086" s="87">
        <v>38406</v>
      </c>
      <c r="O1086" s="348">
        <v>42084</v>
      </c>
      <c r="P1086" s="87">
        <v>42060</v>
      </c>
      <c r="R1086" t="s">
        <v>10655</v>
      </c>
      <c r="S1086">
        <v>2685</v>
      </c>
      <c r="T1086" t="s">
        <v>10616</v>
      </c>
      <c r="X1086" s="87" t="str">
        <f t="shared" ref="X1086:X1094" si="35">T1086</f>
        <v>ANGOL</v>
      </c>
    </row>
    <row r="1087" spans="1:24">
      <c r="A1087">
        <v>3</v>
      </c>
      <c r="B1087" s="341" t="s">
        <v>8293</v>
      </c>
      <c r="C1087" t="s">
        <v>9523</v>
      </c>
      <c r="D1087">
        <v>10998323</v>
      </c>
      <c r="E1087">
        <v>3</v>
      </c>
      <c r="F1087" s="232" t="s">
        <v>3331</v>
      </c>
      <c r="G1087" t="s">
        <v>3332</v>
      </c>
      <c r="I1087" s="339">
        <v>61352</v>
      </c>
      <c r="L1087" s="351">
        <f>L1088</f>
        <v>55217</v>
      </c>
      <c r="N1087" s="87">
        <v>42058</v>
      </c>
      <c r="O1087" s="348">
        <v>42083</v>
      </c>
      <c r="P1087" s="87">
        <v>42068</v>
      </c>
      <c r="R1087" t="s">
        <v>10702</v>
      </c>
      <c r="S1087">
        <v>244</v>
      </c>
      <c r="T1087" t="s">
        <v>4175</v>
      </c>
      <c r="X1087" s="87" t="str">
        <f t="shared" si="35"/>
        <v>MACHALI</v>
      </c>
    </row>
    <row r="1088" spans="1:24">
      <c r="A1088">
        <v>3</v>
      </c>
      <c r="B1088" s="341" t="s">
        <v>8294</v>
      </c>
      <c r="C1088" t="s">
        <v>9524</v>
      </c>
      <c r="D1088">
        <v>14555173</v>
      </c>
      <c r="E1088">
        <v>0</v>
      </c>
      <c r="F1088" s="232" t="s">
        <v>3331</v>
      </c>
      <c r="G1088" t="s">
        <v>3332</v>
      </c>
      <c r="I1088" s="339">
        <v>61352</v>
      </c>
      <c r="L1088" s="350">
        <v>55217</v>
      </c>
      <c r="N1088" s="87">
        <v>42058</v>
      </c>
      <c r="O1088" s="348">
        <v>42086</v>
      </c>
      <c r="P1088" s="87">
        <v>42068</v>
      </c>
      <c r="R1088" t="s">
        <v>10703</v>
      </c>
      <c r="S1088">
        <v>510</v>
      </c>
      <c r="T1088" t="s">
        <v>10852</v>
      </c>
      <c r="X1088" s="87" t="str">
        <f t="shared" si="35"/>
        <v>ARICA</v>
      </c>
    </row>
    <row r="1089" spans="1:24">
      <c r="A1089">
        <v>3</v>
      </c>
      <c r="B1089" s="341" t="s">
        <v>8295</v>
      </c>
      <c r="C1089" t="s">
        <v>9525</v>
      </c>
      <c r="D1089">
        <v>7832622</v>
      </c>
      <c r="E1089">
        <v>0</v>
      </c>
      <c r="F1089" s="232" t="s">
        <v>3331</v>
      </c>
      <c r="G1089" t="s">
        <v>3332</v>
      </c>
      <c r="I1089" s="339">
        <v>78534</v>
      </c>
      <c r="L1089" s="350">
        <v>70519</v>
      </c>
      <c r="N1089" s="87">
        <v>42059</v>
      </c>
      <c r="O1089" s="348">
        <v>42087</v>
      </c>
      <c r="P1089" s="87">
        <v>42067</v>
      </c>
      <c r="R1089" t="s">
        <v>4524</v>
      </c>
      <c r="S1089">
        <v>254</v>
      </c>
      <c r="T1089" t="s">
        <v>10857</v>
      </c>
      <c r="X1089" s="87" t="str">
        <f t="shared" si="35"/>
        <v>LIMACHE</v>
      </c>
    </row>
    <row r="1090" spans="1:24">
      <c r="A1090">
        <v>3</v>
      </c>
      <c r="B1090" s="341" t="s">
        <v>8296</v>
      </c>
      <c r="C1090" t="s">
        <v>9526</v>
      </c>
      <c r="D1090">
        <v>16554349</v>
      </c>
      <c r="E1090">
        <v>1</v>
      </c>
      <c r="F1090" s="232" t="s">
        <v>3331</v>
      </c>
      <c r="G1090" t="s">
        <v>3332</v>
      </c>
      <c r="I1090" s="339">
        <v>61341</v>
      </c>
      <c r="L1090" s="351">
        <v>55207</v>
      </c>
      <c r="N1090" s="87">
        <v>42052</v>
      </c>
      <c r="O1090" s="348">
        <v>42086</v>
      </c>
      <c r="P1090" s="367">
        <v>42054</v>
      </c>
      <c r="R1090" t="s">
        <v>10704</v>
      </c>
      <c r="S1090">
        <v>411</v>
      </c>
      <c r="T1090" t="s">
        <v>10893</v>
      </c>
      <c r="X1090" s="87" t="str">
        <f t="shared" si="35"/>
        <v>GRANEROS</v>
      </c>
    </row>
    <row r="1091" spans="1:24">
      <c r="A1091">
        <v>3</v>
      </c>
      <c r="B1091" s="341" t="s">
        <v>8297</v>
      </c>
      <c r="C1091" t="s">
        <v>9527</v>
      </c>
      <c r="D1091">
        <v>17858337</v>
      </c>
      <c r="E1091">
        <v>9</v>
      </c>
      <c r="F1091" s="232" t="s">
        <v>3331</v>
      </c>
      <c r="G1091" t="s">
        <v>3332</v>
      </c>
      <c r="I1091" s="339">
        <v>61346</v>
      </c>
      <c r="L1091" s="351">
        <f>K1091*0.9</f>
        <v>0</v>
      </c>
      <c r="N1091" s="87">
        <v>42059</v>
      </c>
      <c r="O1091" s="348">
        <v>42088</v>
      </c>
      <c r="P1091" s="348">
        <v>42060</v>
      </c>
      <c r="R1091" t="s">
        <v>10705</v>
      </c>
      <c r="S1091">
        <v>2226</v>
      </c>
      <c r="T1091" t="s">
        <v>3363</v>
      </c>
      <c r="X1091" s="87" t="str">
        <f t="shared" si="35"/>
        <v>PUENTE ALTO</v>
      </c>
    </row>
    <row r="1092" spans="1:24">
      <c r="A1092">
        <v>3</v>
      </c>
      <c r="B1092" s="341" t="s">
        <v>8298</v>
      </c>
      <c r="C1092" t="s">
        <v>9528</v>
      </c>
      <c r="D1092">
        <v>10055224</v>
      </c>
      <c r="E1092">
        <v>8</v>
      </c>
      <c r="F1092" s="232" t="s">
        <v>3331</v>
      </c>
      <c r="G1092" t="s">
        <v>3332</v>
      </c>
      <c r="I1092" s="339">
        <v>61354</v>
      </c>
      <c r="L1092" s="351">
        <f>K1092*0.9</f>
        <v>0</v>
      </c>
      <c r="N1092" s="87">
        <v>42059</v>
      </c>
      <c r="O1092" s="367">
        <v>42091</v>
      </c>
      <c r="P1092" s="367">
        <v>42068</v>
      </c>
      <c r="R1092" t="s">
        <v>10706</v>
      </c>
      <c r="S1092">
        <v>12</v>
      </c>
      <c r="T1092" t="s">
        <v>10857</v>
      </c>
      <c r="X1092" s="87" t="str">
        <f t="shared" si="35"/>
        <v>LIMACHE</v>
      </c>
    </row>
    <row r="1093" spans="1:24">
      <c r="A1093">
        <v>3</v>
      </c>
      <c r="B1093" s="341" t="s">
        <v>8299</v>
      </c>
      <c r="C1093" t="s">
        <v>9529</v>
      </c>
      <c r="D1093">
        <v>13518677</v>
      </c>
      <c r="E1093">
        <v>5</v>
      </c>
      <c r="F1093" s="232" t="s">
        <v>3331</v>
      </c>
      <c r="G1093" t="s">
        <v>3332</v>
      </c>
      <c r="I1093" s="339">
        <v>61357</v>
      </c>
      <c r="L1093" s="351">
        <f>K1093*0.9</f>
        <v>0</v>
      </c>
      <c r="N1093" s="87">
        <v>42060</v>
      </c>
      <c r="O1093" s="367">
        <v>42091</v>
      </c>
      <c r="P1093" s="367">
        <v>42068</v>
      </c>
      <c r="R1093" t="s">
        <v>10707</v>
      </c>
      <c r="S1093">
        <v>1838</v>
      </c>
      <c r="T1093" t="s">
        <v>5045</v>
      </c>
      <c r="X1093" s="87" t="str">
        <f t="shared" si="35"/>
        <v>TEMUCO</v>
      </c>
    </row>
    <row r="1094" spans="1:24">
      <c r="A1094">
        <v>3</v>
      </c>
      <c r="B1094" s="341" t="s">
        <v>8300</v>
      </c>
      <c r="C1094" t="s">
        <v>9530</v>
      </c>
      <c r="D1094">
        <v>13509857</v>
      </c>
      <c r="E1094">
        <v>4</v>
      </c>
      <c r="F1094" s="232" t="s">
        <v>3331</v>
      </c>
      <c r="G1094" t="s">
        <v>3332</v>
      </c>
      <c r="I1094" s="339">
        <v>61357</v>
      </c>
      <c r="L1094" s="350">
        <v>55221</v>
      </c>
      <c r="N1094" s="87">
        <v>42060</v>
      </c>
      <c r="O1094" s="367">
        <v>42078</v>
      </c>
      <c r="P1094" s="367">
        <v>42066</v>
      </c>
      <c r="R1094" t="s">
        <v>10708</v>
      </c>
      <c r="S1094">
        <v>657</v>
      </c>
      <c r="T1094" t="s">
        <v>10902</v>
      </c>
      <c r="X1094" s="87" t="str">
        <f t="shared" si="35"/>
        <v>COLLIPULLI</v>
      </c>
    </row>
    <row r="1095" spans="1:24">
      <c r="A1095">
        <v>3</v>
      </c>
      <c r="B1095" s="341" t="s">
        <v>8301</v>
      </c>
      <c r="C1095" t="s">
        <v>9531</v>
      </c>
      <c r="D1095">
        <v>18654415</v>
      </c>
      <c r="E1095">
        <v>3</v>
      </c>
      <c r="F1095" s="232" t="s">
        <v>3331</v>
      </c>
      <c r="G1095" t="s">
        <v>3332</v>
      </c>
      <c r="I1095" s="339">
        <v>61357</v>
      </c>
      <c r="L1095" s="350">
        <v>55221</v>
      </c>
      <c r="N1095" s="87">
        <v>42060</v>
      </c>
      <c r="O1095" s="367">
        <v>42065</v>
      </c>
      <c r="P1095" s="367">
        <v>42065</v>
      </c>
      <c r="R1095" t="s">
        <v>10709</v>
      </c>
      <c r="S1095">
        <v>3865</v>
      </c>
      <c r="T1095" t="s">
        <v>5050</v>
      </c>
      <c r="X1095" s="87">
        <v>42068</v>
      </c>
    </row>
    <row r="1096" spans="1:24">
      <c r="A1096">
        <v>3</v>
      </c>
      <c r="B1096" s="341" t="s">
        <v>8302</v>
      </c>
      <c r="C1096" t="s">
        <v>9532</v>
      </c>
      <c r="D1096">
        <v>16189757</v>
      </c>
      <c r="E1096">
        <v>4</v>
      </c>
      <c r="F1096" s="232" t="s">
        <v>3331</v>
      </c>
      <c r="G1096" t="s">
        <v>3332</v>
      </c>
      <c r="I1096" s="339">
        <v>61359</v>
      </c>
      <c r="L1096" s="350">
        <v>55223</v>
      </c>
      <c r="N1096" s="87">
        <v>42060</v>
      </c>
      <c r="O1096" s="367">
        <v>42068</v>
      </c>
      <c r="P1096" s="367">
        <v>42068</v>
      </c>
      <c r="R1096" t="s">
        <v>10710</v>
      </c>
      <c r="S1096">
        <v>134</v>
      </c>
      <c r="T1096" t="s">
        <v>10915</v>
      </c>
      <c r="X1096" s="87" t="str">
        <f t="shared" ref="X1096:X1111" si="36">T1096</f>
        <v>DOÑIHUE</v>
      </c>
    </row>
    <row r="1097" spans="1:24">
      <c r="A1097">
        <v>3</v>
      </c>
      <c r="B1097" s="341" t="s">
        <v>8303</v>
      </c>
      <c r="C1097" t="s">
        <v>9533</v>
      </c>
      <c r="D1097">
        <v>12292657</v>
      </c>
      <c r="E1097">
        <v>5</v>
      </c>
      <c r="F1097" s="232" t="s">
        <v>3331</v>
      </c>
      <c r="G1097" t="s">
        <v>3332</v>
      </c>
      <c r="I1097" s="339">
        <v>61361</v>
      </c>
      <c r="L1097" s="339">
        <v>55225</v>
      </c>
      <c r="N1097" s="87">
        <v>42062</v>
      </c>
      <c r="O1097" s="367">
        <v>42066</v>
      </c>
      <c r="P1097" s="367">
        <v>42066</v>
      </c>
      <c r="R1097" t="s">
        <v>10711</v>
      </c>
      <c r="S1097">
        <v>649</v>
      </c>
      <c r="T1097" t="s">
        <v>3865</v>
      </c>
      <c r="X1097" s="87" t="str">
        <f t="shared" si="36"/>
        <v>RANCAGUA</v>
      </c>
    </row>
    <row r="1098" spans="1:24">
      <c r="A1098">
        <v>3</v>
      </c>
      <c r="B1098" s="341" t="s">
        <v>8304</v>
      </c>
      <c r="C1098" t="s">
        <v>9534</v>
      </c>
      <c r="F1098" s="232" t="s">
        <v>3331</v>
      </c>
      <c r="G1098" t="s">
        <v>3332</v>
      </c>
      <c r="I1098" s="339">
        <v>61359</v>
      </c>
      <c r="L1098" s="339">
        <v>55223</v>
      </c>
      <c r="N1098" s="87">
        <v>42061</v>
      </c>
      <c r="O1098" s="87">
        <v>42067</v>
      </c>
      <c r="P1098" s="348">
        <v>42073</v>
      </c>
      <c r="R1098" t="s">
        <v>10712</v>
      </c>
      <c r="S1098">
        <v>2559</v>
      </c>
      <c r="T1098" t="s">
        <v>4534</v>
      </c>
      <c r="X1098" s="87" t="str">
        <f t="shared" si="36"/>
        <v>IQUIQUE</v>
      </c>
    </row>
    <row r="1099" spans="1:24">
      <c r="A1099">
        <v>3</v>
      </c>
      <c r="B1099" s="341" t="s">
        <v>8305</v>
      </c>
      <c r="C1099" t="s">
        <v>9535</v>
      </c>
      <c r="D1099">
        <v>13965376</v>
      </c>
      <c r="E1099">
        <v>9</v>
      </c>
      <c r="F1099" s="232" t="s">
        <v>3331</v>
      </c>
      <c r="G1099" t="s">
        <v>3332</v>
      </c>
      <c r="I1099" s="339">
        <v>61359</v>
      </c>
      <c r="L1099" s="339">
        <f>K1099*0.9</f>
        <v>0</v>
      </c>
      <c r="N1099" s="87">
        <v>42061</v>
      </c>
      <c r="O1099" s="348">
        <v>42073</v>
      </c>
      <c r="P1099" s="367">
        <v>42068</v>
      </c>
      <c r="R1099" t="s">
        <v>10713</v>
      </c>
      <c r="S1099">
        <v>3760</v>
      </c>
      <c r="T1099" t="s">
        <v>5045</v>
      </c>
      <c r="X1099" s="87" t="str">
        <f t="shared" si="36"/>
        <v>TEMUCO</v>
      </c>
    </row>
    <row r="1100" spans="1:24">
      <c r="A1100">
        <v>3</v>
      </c>
      <c r="B1100" s="341" t="s">
        <v>8306</v>
      </c>
      <c r="C1100" t="s">
        <v>9536</v>
      </c>
      <c r="D1100">
        <v>13150050</v>
      </c>
      <c r="E1100">
        <v>5</v>
      </c>
      <c r="F1100" s="232" t="s">
        <v>3331</v>
      </c>
      <c r="G1100" t="s">
        <v>3332</v>
      </c>
      <c r="I1100" s="339">
        <v>61361</v>
      </c>
      <c r="L1100" s="339">
        <v>55225</v>
      </c>
      <c r="N1100" s="87">
        <v>42062</v>
      </c>
      <c r="O1100" s="367">
        <v>42083</v>
      </c>
      <c r="P1100" s="367">
        <v>42082</v>
      </c>
      <c r="R1100" t="s">
        <v>10714</v>
      </c>
      <c r="S1100">
        <v>82</v>
      </c>
      <c r="T1100" t="s">
        <v>10616</v>
      </c>
      <c r="X1100" s="87" t="str">
        <f t="shared" si="36"/>
        <v>ANGOL</v>
      </c>
    </row>
    <row r="1101" spans="1:24">
      <c r="A1101">
        <v>3</v>
      </c>
      <c r="B1101" s="341" t="s">
        <v>8307</v>
      </c>
      <c r="C1101" t="s">
        <v>9537</v>
      </c>
      <c r="D1101">
        <v>14079078</v>
      </c>
      <c r="E1101">
        <v>8</v>
      </c>
      <c r="F1101" s="232" t="s">
        <v>3331</v>
      </c>
      <c r="G1101" t="s">
        <v>3332</v>
      </c>
      <c r="I1101" s="339">
        <v>61361</v>
      </c>
      <c r="L1101" s="339">
        <v>61361</v>
      </c>
      <c r="N1101" s="87">
        <v>42062</v>
      </c>
      <c r="O1101" s="348">
        <v>42088</v>
      </c>
      <c r="P1101" s="367">
        <v>42064</v>
      </c>
      <c r="R1101" t="s">
        <v>10715</v>
      </c>
      <c r="S1101">
        <v>300</v>
      </c>
      <c r="T1101" t="s">
        <v>5045</v>
      </c>
      <c r="X1101" s="87" t="str">
        <f t="shared" si="36"/>
        <v>TEMUCO</v>
      </c>
    </row>
    <row r="1102" spans="1:24">
      <c r="A1102">
        <v>3</v>
      </c>
      <c r="B1102" s="341" t="s">
        <v>8308</v>
      </c>
      <c r="C1102" t="s">
        <v>9538</v>
      </c>
      <c r="D1102">
        <v>13367530</v>
      </c>
      <c r="E1102">
        <v>2</v>
      </c>
      <c r="F1102" s="232" t="s">
        <v>3331</v>
      </c>
      <c r="G1102" t="s">
        <v>3332</v>
      </c>
      <c r="I1102" s="339">
        <v>61367</v>
      </c>
      <c r="L1102" s="339">
        <v>55230</v>
      </c>
      <c r="N1102" s="87">
        <v>42065</v>
      </c>
      <c r="O1102" s="367">
        <v>42068</v>
      </c>
      <c r="P1102" s="367">
        <v>42068</v>
      </c>
      <c r="R1102" t="s">
        <v>10716</v>
      </c>
      <c r="S1102">
        <v>49</v>
      </c>
      <c r="T1102" t="s">
        <v>10900</v>
      </c>
      <c r="X1102" s="87" t="str">
        <f t="shared" si="36"/>
        <v>LA CRUZ</v>
      </c>
    </row>
    <row r="1103" spans="1:24">
      <c r="A1103">
        <v>3</v>
      </c>
      <c r="B1103" s="341" t="s">
        <v>8309</v>
      </c>
      <c r="C1103" t="s">
        <v>9539</v>
      </c>
      <c r="D1103">
        <v>12252882</v>
      </c>
      <c r="E1103">
        <v>0</v>
      </c>
      <c r="F1103" s="232" t="s">
        <v>3331</v>
      </c>
      <c r="G1103" t="s">
        <v>3332</v>
      </c>
      <c r="I1103" s="339">
        <v>61370</v>
      </c>
      <c r="L1103" s="339">
        <v>55233</v>
      </c>
      <c r="N1103" s="87">
        <v>42066</v>
      </c>
      <c r="O1103" s="367">
        <v>42069</v>
      </c>
      <c r="P1103" s="367">
        <v>42069</v>
      </c>
      <c r="R1103" t="s">
        <v>10717</v>
      </c>
      <c r="S1103">
        <v>4340</v>
      </c>
      <c r="T1103" t="s">
        <v>3730</v>
      </c>
      <c r="X1103" s="87" t="str">
        <f t="shared" si="36"/>
        <v>PEDRO AGUIRRE CERDA</v>
      </c>
    </row>
    <row r="1104" spans="1:24">
      <c r="A1104">
        <v>3</v>
      </c>
      <c r="B1104" s="341" t="s">
        <v>8310</v>
      </c>
      <c r="C1104" t="s">
        <v>9540</v>
      </c>
      <c r="D1104">
        <v>15725034</v>
      </c>
      <c r="E1104">
        <v>5</v>
      </c>
      <c r="F1104" s="232" t="s">
        <v>3331</v>
      </c>
      <c r="G1104" t="s">
        <v>3332</v>
      </c>
      <c r="I1104" s="339">
        <v>61370</v>
      </c>
      <c r="L1104" s="339">
        <v>55233</v>
      </c>
      <c r="N1104" s="87">
        <v>42066</v>
      </c>
      <c r="O1104" s="367">
        <v>42068</v>
      </c>
      <c r="P1104" s="367">
        <v>42068</v>
      </c>
      <c r="R1104" t="s">
        <v>10718</v>
      </c>
      <c r="S1104">
        <v>1150</v>
      </c>
      <c r="T1104" t="s">
        <v>3363</v>
      </c>
      <c r="X1104" s="87" t="str">
        <f t="shared" si="36"/>
        <v>PUENTE ALTO</v>
      </c>
    </row>
    <row r="1105" spans="1:24">
      <c r="A1105">
        <v>3</v>
      </c>
      <c r="B1105" s="341" t="s">
        <v>8311</v>
      </c>
      <c r="C1105" t="s">
        <v>9541</v>
      </c>
      <c r="D1105">
        <v>78745040</v>
      </c>
      <c r="E1105">
        <v>7</v>
      </c>
      <c r="F1105" s="232" t="s">
        <v>3331</v>
      </c>
      <c r="G1105" t="s">
        <v>3332</v>
      </c>
      <c r="I1105" s="339">
        <v>88372</v>
      </c>
      <c r="L1105" s="339">
        <v>79535</v>
      </c>
      <c r="N1105" s="87">
        <v>42066</v>
      </c>
      <c r="O1105" s="367">
        <v>42068</v>
      </c>
      <c r="P1105" s="367">
        <v>42068</v>
      </c>
      <c r="R1105" t="s">
        <v>10719</v>
      </c>
      <c r="S1105">
        <v>468</v>
      </c>
      <c r="T1105" t="s">
        <v>3353</v>
      </c>
      <c r="X1105" s="87" t="str">
        <f t="shared" si="36"/>
        <v>CERRILLOS</v>
      </c>
    </row>
    <row r="1106" spans="1:24">
      <c r="A1106">
        <v>3</v>
      </c>
      <c r="B1106" s="341" t="s">
        <v>8312</v>
      </c>
      <c r="C1106" t="s">
        <v>9542</v>
      </c>
      <c r="D1106">
        <v>13155506</v>
      </c>
      <c r="E1106">
        <v>7</v>
      </c>
      <c r="F1106" s="232" t="s">
        <v>3331</v>
      </c>
      <c r="G1106" t="s">
        <v>3332</v>
      </c>
      <c r="I1106" s="339">
        <v>61370</v>
      </c>
      <c r="L1106" s="339">
        <v>55233</v>
      </c>
      <c r="N1106" s="87">
        <v>42066</v>
      </c>
      <c r="O1106" s="367">
        <v>42068</v>
      </c>
      <c r="P1106" s="367">
        <v>42068</v>
      </c>
      <c r="R1106" t="s">
        <v>10720</v>
      </c>
      <c r="S1106">
        <v>1870</v>
      </c>
      <c r="T1106" t="s">
        <v>5045</v>
      </c>
      <c r="X1106" s="87" t="str">
        <f t="shared" si="36"/>
        <v>TEMUCO</v>
      </c>
    </row>
    <row r="1107" spans="1:24">
      <c r="A1107">
        <v>3</v>
      </c>
      <c r="B1107" s="341" t="s">
        <v>8313</v>
      </c>
      <c r="C1107" t="s">
        <v>9543</v>
      </c>
      <c r="D1107">
        <v>15920443</v>
      </c>
      <c r="E1107" t="s">
        <v>3320</v>
      </c>
      <c r="F1107" s="232" t="s">
        <v>3331</v>
      </c>
      <c r="G1107" t="s">
        <v>3332</v>
      </c>
      <c r="I1107" s="339">
        <v>61370</v>
      </c>
      <c r="L1107" s="339">
        <v>55233</v>
      </c>
      <c r="N1107" s="87">
        <v>42066</v>
      </c>
      <c r="O1107" s="367">
        <v>42068</v>
      </c>
      <c r="P1107" s="367">
        <v>42068</v>
      </c>
      <c r="R1107" t="s">
        <v>10721</v>
      </c>
      <c r="S1107">
        <v>39</v>
      </c>
      <c r="T1107" t="s">
        <v>10873</v>
      </c>
      <c r="X1107" s="87" t="str">
        <f t="shared" si="36"/>
        <v>LINARES</v>
      </c>
    </row>
    <row r="1108" spans="1:24">
      <c r="A1108">
        <v>3</v>
      </c>
      <c r="B1108" s="341" t="s">
        <v>8314</v>
      </c>
      <c r="C1108" t="s">
        <v>9544</v>
      </c>
      <c r="D1108">
        <v>10762125</v>
      </c>
      <c r="E1108">
        <v>3</v>
      </c>
      <c r="F1108" s="232" t="s">
        <v>3331</v>
      </c>
      <c r="G1108" t="s">
        <v>3332</v>
      </c>
      <c r="I1108" s="339">
        <v>88375</v>
      </c>
      <c r="L1108" s="339">
        <v>79536</v>
      </c>
      <c r="N1108" s="87">
        <v>42067</v>
      </c>
      <c r="O1108" s="367">
        <v>42078</v>
      </c>
      <c r="P1108" s="367">
        <v>42078</v>
      </c>
      <c r="R1108" t="s">
        <v>10722</v>
      </c>
      <c r="S1108">
        <v>2325</v>
      </c>
      <c r="T1108" t="s">
        <v>5050</v>
      </c>
      <c r="X1108" s="87" t="str">
        <f t="shared" si="36"/>
        <v>CALAMA</v>
      </c>
    </row>
    <row r="1109" spans="1:24">
      <c r="A1109">
        <v>3</v>
      </c>
      <c r="B1109" s="341" t="s">
        <v>8315</v>
      </c>
      <c r="C1109" t="s">
        <v>9545</v>
      </c>
      <c r="D1109">
        <v>15503904</v>
      </c>
      <c r="E1109">
        <v>3</v>
      </c>
      <c r="F1109" s="232" t="s">
        <v>3331</v>
      </c>
      <c r="G1109" t="s">
        <v>3332</v>
      </c>
      <c r="I1109" s="339">
        <v>61372</v>
      </c>
      <c r="L1109" s="339">
        <v>55235</v>
      </c>
      <c r="N1109" s="87">
        <v>42067</v>
      </c>
      <c r="O1109" s="367">
        <v>42069</v>
      </c>
      <c r="P1109" s="367">
        <v>42069</v>
      </c>
      <c r="R1109" t="s">
        <v>10723</v>
      </c>
      <c r="S1109">
        <v>740</v>
      </c>
      <c r="T1109" t="s">
        <v>5045</v>
      </c>
      <c r="X1109" s="87" t="str">
        <f t="shared" si="36"/>
        <v>TEMUCO</v>
      </c>
    </row>
    <row r="1110" spans="1:24">
      <c r="A1110">
        <v>3</v>
      </c>
      <c r="B1110" s="341" t="s">
        <v>8316</v>
      </c>
      <c r="C1110" t="s">
        <v>9546</v>
      </c>
      <c r="D1110">
        <v>9649551</v>
      </c>
      <c r="E1110" t="s">
        <v>3319</v>
      </c>
      <c r="F1110" s="232" t="s">
        <v>3331</v>
      </c>
      <c r="G1110" t="s">
        <v>3332</v>
      </c>
      <c r="I1110" s="339">
        <v>73646</v>
      </c>
      <c r="L1110" s="339">
        <v>66281</v>
      </c>
      <c r="N1110" s="87">
        <v>42067</v>
      </c>
      <c r="O1110" s="367">
        <v>42068</v>
      </c>
      <c r="P1110" s="367">
        <v>42068</v>
      </c>
      <c r="R1110" t="s">
        <v>10724</v>
      </c>
      <c r="S1110">
        <v>793</v>
      </c>
      <c r="T1110" t="s">
        <v>5224</v>
      </c>
      <c r="X1110" s="87" t="str">
        <f t="shared" si="36"/>
        <v>PUNTA ARENAS</v>
      </c>
    </row>
    <row r="1111" spans="1:24">
      <c r="A1111">
        <v>3</v>
      </c>
      <c r="B1111" s="341" t="s">
        <v>8317</v>
      </c>
      <c r="C1111" t="s">
        <v>9547</v>
      </c>
      <c r="D1111">
        <v>16582754</v>
      </c>
      <c r="E1111">
        <v>6</v>
      </c>
      <c r="F1111" s="232" t="s">
        <v>3331</v>
      </c>
      <c r="G1111" t="s">
        <v>3332</v>
      </c>
      <c r="I1111" s="339">
        <v>61372</v>
      </c>
      <c r="L1111" s="339">
        <v>55235</v>
      </c>
      <c r="N1111" s="87">
        <v>42067</v>
      </c>
      <c r="O1111" s="367">
        <v>42068</v>
      </c>
      <c r="P1111" s="367">
        <v>42068</v>
      </c>
      <c r="R1111" t="s">
        <v>10725</v>
      </c>
      <c r="S1111">
        <v>1910</v>
      </c>
      <c r="T1111" t="s">
        <v>5045</v>
      </c>
      <c r="X1111" s="87" t="str">
        <f t="shared" si="36"/>
        <v>TEMUCO</v>
      </c>
    </row>
    <row r="1112" spans="1:24">
      <c r="A1112">
        <v>3</v>
      </c>
      <c r="B1112" s="341" t="s">
        <v>8318</v>
      </c>
      <c r="C1112" t="s">
        <v>9548</v>
      </c>
      <c r="D1112">
        <v>9432262</v>
      </c>
      <c r="E1112">
        <v>6</v>
      </c>
      <c r="F1112" s="232" t="s">
        <v>3331</v>
      </c>
      <c r="G1112" t="s">
        <v>3332</v>
      </c>
      <c r="I1112" s="339">
        <v>61343</v>
      </c>
      <c r="L1112" s="339">
        <f>K1112*0.9</f>
        <v>0</v>
      </c>
      <c r="N1112" s="87">
        <v>42058</v>
      </c>
      <c r="O1112" s="367">
        <v>42068</v>
      </c>
      <c r="P1112" s="367">
        <v>42060</v>
      </c>
      <c r="R1112" t="s">
        <v>10726</v>
      </c>
      <c r="S1112">
        <v>7</v>
      </c>
      <c r="T1112" t="s">
        <v>10900</v>
      </c>
      <c r="X1112" s="87">
        <v>42062</v>
      </c>
    </row>
    <row r="1113" spans="1:24">
      <c r="A1113">
        <v>3</v>
      </c>
      <c r="B1113" s="341" t="s">
        <v>8319</v>
      </c>
      <c r="C1113" t="s">
        <v>9549</v>
      </c>
      <c r="D1113">
        <v>13540476</v>
      </c>
      <c r="E1113">
        <v>4</v>
      </c>
      <c r="F1113" s="232" t="s">
        <v>3331</v>
      </c>
      <c r="G1113" t="s">
        <v>3332</v>
      </c>
      <c r="I1113" s="339">
        <v>61354</v>
      </c>
      <c r="L1113" s="339">
        <v>55219</v>
      </c>
      <c r="N1113" s="87">
        <v>42065</v>
      </c>
      <c r="O1113" s="367">
        <v>42068</v>
      </c>
      <c r="P1113" s="367">
        <v>42068</v>
      </c>
      <c r="R1113" t="s">
        <v>10727</v>
      </c>
      <c r="S1113">
        <v>4</v>
      </c>
      <c r="T1113" t="s">
        <v>10900</v>
      </c>
      <c r="X1113" s="87" t="str">
        <f>T1113</f>
        <v>LA CRUZ</v>
      </c>
    </row>
    <row r="1114" spans="1:24">
      <c r="A1114">
        <v>3</v>
      </c>
      <c r="B1114" s="341" t="s">
        <v>8320</v>
      </c>
      <c r="C1114" t="s">
        <v>9550</v>
      </c>
      <c r="D1114">
        <v>11435197</v>
      </c>
      <c r="E1114">
        <v>0</v>
      </c>
      <c r="F1114" s="232" t="s">
        <v>3331</v>
      </c>
      <c r="G1114" t="s">
        <v>3332</v>
      </c>
      <c r="I1114" s="339">
        <v>78553</v>
      </c>
      <c r="L1114" s="339">
        <v>62842</v>
      </c>
      <c r="N1114" s="87">
        <v>42066</v>
      </c>
      <c r="O1114" s="367">
        <v>42068</v>
      </c>
      <c r="P1114" s="367">
        <v>42068</v>
      </c>
      <c r="R1114" t="s">
        <v>10728</v>
      </c>
      <c r="S1114">
        <v>31</v>
      </c>
      <c r="T1114" t="s">
        <v>5446</v>
      </c>
      <c r="X1114" s="87" t="str">
        <f>T1114</f>
        <v>MOSTAZAL</v>
      </c>
    </row>
    <row r="1115" spans="1:24">
      <c r="A1115">
        <v>3</v>
      </c>
      <c r="B1115" s="341" t="s">
        <v>8321</v>
      </c>
      <c r="C1115" t="s">
        <v>9551</v>
      </c>
      <c r="D1115">
        <v>8560325</v>
      </c>
      <c r="E1115">
        <v>6</v>
      </c>
      <c r="F1115" s="232" t="s">
        <v>3331</v>
      </c>
      <c r="G1115" t="s">
        <v>3332</v>
      </c>
      <c r="I1115" s="339">
        <v>61370</v>
      </c>
      <c r="L1115" s="339">
        <v>55223</v>
      </c>
      <c r="N1115" s="87">
        <v>42066</v>
      </c>
      <c r="O1115" s="367">
        <v>42069</v>
      </c>
      <c r="P1115" s="367">
        <v>42068</v>
      </c>
      <c r="R1115" t="s">
        <v>10729</v>
      </c>
      <c r="S1115">
        <v>250</v>
      </c>
      <c r="T1115" t="s">
        <v>5045</v>
      </c>
      <c r="X1115" s="87">
        <v>42071</v>
      </c>
    </row>
    <row r="1116" spans="1:24">
      <c r="A1116">
        <v>3</v>
      </c>
      <c r="B1116" s="341" t="s">
        <v>8322</v>
      </c>
      <c r="C1116" t="s">
        <v>9552</v>
      </c>
      <c r="D1116">
        <v>11303903</v>
      </c>
      <c r="E1116">
        <v>5</v>
      </c>
      <c r="F1116" s="232" t="s">
        <v>3331</v>
      </c>
      <c r="G1116" t="s">
        <v>3332</v>
      </c>
      <c r="I1116" s="339">
        <v>78559</v>
      </c>
      <c r="L1116" s="339">
        <v>62847</v>
      </c>
      <c r="N1116" s="87">
        <v>42066</v>
      </c>
      <c r="O1116" s="367">
        <v>42083</v>
      </c>
      <c r="P1116" s="367">
        <v>42069</v>
      </c>
      <c r="R1116" t="s">
        <v>10730</v>
      </c>
      <c r="S1116">
        <v>65</v>
      </c>
      <c r="T1116" t="s">
        <v>10895</v>
      </c>
      <c r="X1116" s="87">
        <v>42073</v>
      </c>
    </row>
    <row r="1117" spans="1:24">
      <c r="A1117">
        <v>3</v>
      </c>
      <c r="B1117" s="341" t="s">
        <v>8323</v>
      </c>
      <c r="C1117" t="s">
        <v>9553</v>
      </c>
      <c r="D1117">
        <v>11342877</v>
      </c>
      <c r="E1117">
        <v>5</v>
      </c>
      <c r="F1117" s="232" t="s">
        <v>3331</v>
      </c>
      <c r="G1117" t="s">
        <v>3332</v>
      </c>
      <c r="I1117" s="339">
        <v>61374</v>
      </c>
      <c r="L1117" s="339">
        <v>55237</v>
      </c>
      <c r="N1117" s="87">
        <v>42068</v>
      </c>
      <c r="O1117" s="367">
        <v>42069</v>
      </c>
      <c r="P1117" s="367">
        <v>42071</v>
      </c>
      <c r="R1117" t="s">
        <v>10731</v>
      </c>
      <c r="S1117">
        <v>2835</v>
      </c>
      <c r="T1117" t="s">
        <v>10852</v>
      </c>
      <c r="X1117" s="87" t="str">
        <f t="shared" ref="X1117:X1125" si="37">T1117</f>
        <v>ARICA</v>
      </c>
    </row>
    <row r="1118" spans="1:24">
      <c r="A1118">
        <v>3</v>
      </c>
      <c r="B1118" s="341" t="s">
        <v>8324</v>
      </c>
      <c r="C1118" t="s">
        <v>9554</v>
      </c>
      <c r="D1118">
        <v>15013990</v>
      </c>
      <c r="E1118">
        <v>2</v>
      </c>
      <c r="F1118" s="232" t="s">
        <v>3331</v>
      </c>
      <c r="G1118" t="s">
        <v>3332</v>
      </c>
      <c r="I1118" s="339">
        <v>61374</v>
      </c>
      <c r="L1118" s="339">
        <v>55237</v>
      </c>
      <c r="N1118" s="87">
        <v>42069</v>
      </c>
      <c r="O1118" s="367">
        <v>42072</v>
      </c>
      <c r="P1118" s="367">
        <v>42083</v>
      </c>
      <c r="R1118" t="s">
        <v>10732</v>
      </c>
      <c r="S1118">
        <v>2881</v>
      </c>
      <c r="T1118" t="s">
        <v>4534</v>
      </c>
      <c r="X1118" s="87" t="str">
        <f t="shared" si="37"/>
        <v>IQUIQUE</v>
      </c>
    </row>
    <row r="1119" spans="1:24">
      <c r="A1119">
        <v>3</v>
      </c>
      <c r="B1119" s="341" t="s">
        <v>8325</v>
      </c>
      <c r="C1119" t="s">
        <v>9555</v>
      </c>
      <c r="D1119">
        <v>8470023</v>
      </c>
      <c r="E1119">
        <v>1</v>
      </c>
      <c r="F1119" s="232" t="s">
        <v>3331</v>
      </c>
      <c r="G1119" t="s">
        <v>3332</v>
      </c>
      <c r="I1119" s="339">
        <v>61367</v>
      </c>
      <c r="L1119" s="339">
        <v>55230</v>
      </c>
      <c r="N1119" s="87">
        <v>42069</v>
      </c>
      <c r="O1119" s="367">
        <v>42076</v>
      </c>
      <c r="P1119" s="367">
        <v>42069</v>
      </c>
      <c r="R1119" t="s">
        <v>10733</v>
      </c>
      <c r="S1119">
        <v>445</v>
      </c>
      <c r="T1119" t="s">
        <v>10895</v>
      </c>
      <c r="X1119" s="87" t="str">
        <f t="shared" si="37"/>
        <v>PADRE LAS CASAS</v>
      </c>
    </row>
    <row r="1120" spans="1:24">
      <c r="A1120">
        <v>3</v>
      </c>
      <c r="B1120" s="341" t="s">
        <v>8326</v>
      </c>
      <c r="C1120" t="s">
        <v>9536</v>
      </c>
      <c r="F1120" s="232" t="s">
        <v>3331</v>
      </c>
      <c r="G1120" t="s">
        <v>3332</v>
      </c>
      <c r="I1120" s="339"/>
      <c r="L1120" s="339"/>
      <c r="N1120" s="87">
        <v>42072</v>
      </c>
      <c r="O1120" s="367">
        <v>42075</v>
      </c>
      <c r="P1120" s="368"/>
      <c r="R1120" t="s">
        <v>10714</v>
      </c>
      <c r="S1120">
        <v>82</v>
      </c>
      <c r="T1120" t="s">
        <v>10616</v>
      </c>
      <c r="X1120" s="87" t="str">
        <f t="shared" si="37"/>
        <v>ANGOL</v>
      </c>
    </row>
    <row r="1121" spans="1:24">
      <c r="A1121">
        <v>3</v>
      </c>
      <c r="B1121" s="341" t="s">
        <v>8327</v>
      </c>
      <c r="C1121" t="s">
        <v>9556</v>
      </c>
      <c r="D1121">
        <v>17618482</v>
      </c>
      <c r="E1121">
        <v>5</v>
      </c>
      <c r="F1121" s="232" t="s">
        <v>3331</v>
      </c>
      <c r="G1121" t="s">
        <v>3332</v>
      </c>
      <c r="I1121" s="339">
        <v>61337</v>
      </c>
      <c r="L1121" s="339">
        <v>55203</v>
      </c>
      <c r="N1121" s="87">
        <v>42072</v>
      </c>
      <c r="O1121" s="367">
        <v>42080</v>
      </c>
      <c r="P1121" s="367">
        <v>42072</v>
      </c>
      <c r="R1121" t="s">
        <v>3812</v>
      </c>
      <c r="S1121">
        <v>51</v>
      </c>
      <c r="T1121" t="s">
        <v>10903</v>
      </c>
      <c r="X1121" s="87" t="str">
        <f t="shared" si="37"/>
        <v>NOGALES</v>
      </c>
    </row>
    <row r="1122" spans="1:24">
      <c r="A1122">
        <v>3</v>
      </c>
      <c r="B1122" s="341" t="s">
        <v>8220</v>
      </c>
      <c r="C1122" t="s">
        <v>9451</v>
      </c>
      <c r="F1122" s="232" t="s">
        <v>3331</v>
      </c>
      <c r="G1122" t="s">
        <v>3332</v>
      </c>
      <c r="I1122" s="339"/>
      <c r="L1122" s="339"/>
      <c r="N1122" s="87">
        <v>42072</v>
      </c>
      <c r="O1122" s="367">
        <v>42069</v>
      </c>
      <c r="P1122" s="368"/>
      <c r="R1122" t="s">
        <v>10637</v>
      </c>
      <c r="S1122">
        <v>134</v>
      </c>
      <c r="T1122" t="s">
        <v>3865</v>
      </c>
      <c r="X1122" s="87" t="str">
        <f t="shared" si="37"/>
        <v>RANCAGUA</v>
      </c>
    </row>
    <row r="1123" spans="1:24">
      <c r="A1123">
        <v>3</v>
      </c>
      <c r="B1123" s="341" t="s">
        <v>8328</v>
      </c>
      <c r="C1123" t="s">
        <v>9557</v>
      </c>
      <c r="D1123">
        <v>10486379</v>
      </c>
      <c r="E1123">
        <v>5</v>
      </c>
      <c r="F1123" s="232" t="s">
        <v>3331</v>
      </c>
      <c r="G1123" t="s">
        <v>3332</v>
      </c>
      <c r="I1123" s="339">
        <v>61391</v>
      </c>
      <c r="L1123" s="339">
        <v>55252</v>
      </c>
      <c r="N1123" s="87">
        <v>42073</v>
      </c>
      <c r="O1123" s="367">
        <v>42076</v>
      </c>
      <c r="P1123" s="367">
        <v>42076</v>
      </c>
      <c r="R1123" t="s">
        <v>10734</v>
      </c>
      <c r="S1123">
        <v>1160</v>
      </c>
      <c r="T1123" t="s">
        <v>5045</v>
      </c>
      <c r="X1123" s="87" t="str">
        <f t="shared" si="37"/>
        <v>TEMUCO</v>
      </c>
    </row>
    <row r="1124" spans="1:24">
      <c r="A1124">
        <v>3</v>
      </c>
      <c r="B1124" s="341" t="s">
        <v>8329</v>
      </c>
      <c r="C1124" t="s">
        <v>9558</v>
      </c>
      <c r="D1124">
        <v>14203430</v>
      </c>
      <c r="E1124">
        <v>1</v>
      </c>
      <c r="F1124" s="232" t="s">
        <v>3331</v>
      </c>
      <c r="G1124" t="s">
        <v>3332</v>
      </c>
      <c r="I1124" s="339">
        <v>88403</v>
      </c>
      <c r="L1124" s="339">
        <v>70722</v>
      </c>
      <c r="N1124" s="87">
        <v>42073</v>
      </c>
      <c r="O1124" s="367">
        <v>42081</v>
      </c>
      <c r="P1124" s="367">
        <v>42075</v>
      </c>
      <c r="R1124" t="s">
        <v>10735</v>
      </c>
      <c r="S1124">
        <v>961</v>
      </c>
      <c r="T1124" t="s">
        <v>3865</v>
      </c>
      <c r="X1124" s="87" t="str">
        <f t="shared" si="37"/>
        <v>RANCAGUA</v>
      </c>
    </row>
    <row r="1125" spans="1:24">
      <c r="A1125">
        <v>3</v>
      </c>
      <c r="B1125" s="341" t="s">
        <v>8330</v>
      </c>
      <c r="C1125" t="s">
        <v>9559</v>
      </c>
      <c r="D1125">
        <v>16284758</v>
      </c>
      <c r="E1125">
        <v>9</v>
      </c>
      <c r="F1125" s="232" t="s">
        <v>3331</v>
      </c>
      <c r="G1125" t="s">
        <v>3332</v>
      </c>
      <c r="I1125" s="339">
        <v>78580</v>
      </c>
      <c r="L1125" s="339">
        <v>62864</v>
      </c>
      <c r="N1125" s="87">
        <v>42073</v>
      </c>
      <c r="O1125" s="367">
        <v>42091</v>
      </c>
      <c r="P1125" s="367">
        <v>42080</v>
      </c>
      <c r="R1125" t="s">
        <v>10736</v>
      </c>
      <c r="S1125">
        <v>301</v>
      </c>
      <c r="T1125" t="s">
        <v>5640</v>
      </c>
      <c r="X1125" s="87" t="str">
        <f t="shared" si="37"/>
        <v>VILLARRICA</v>
      </c>
    </row>
    <row r="1126" spans="1:24">
      <c r="A1126">
        <v>3</v>
      </c>
      <c r="B1126" s="341" t="s">
        <v>8331</v>
      </c>
      <c r="C1126" t="s">
        <v>9560</v>
      </c>
      <c r="F1126" s="232" t="s">
        <v>3331</v>
      </c>
      <c r="G1126" t="s">
        <v>3332</v>
      </c>
      <c r="I1126" s="339"/>
      <c r="L1126" s="339"/>
      <c r="N1126" s="87">
        <v>42073</v>
      </c>
      <c r="O1126" s="348">
        <v>42068</v>
      </c>
      <c r="P1126" s="367">
        <v>42075</v>
      </c>
      <c r="R1126" t="s">
        <v>10737</v>
      </c>
      <c r="S1126">
        <v>2290</v>
      </c>
      <c r="T1126" t="s">
        <v>3865</v>
      </c>
      <c r="X1126" s="87"/>
    </row>
    <row r="1127" spans="1:24">
      <c r="A1127">
        <v>3</v>
      </c>
      <c r="B1127" s="341" t="s">
        <v>8332</v>
      </c>
      <c r="C1127" t="s">
        <v>9561</v>
      </c>
      <c r="D1127">
        <v>5463413</v>
      </c>
      <c r="E1127">
        <v>7</v>
      </c>
      <c r="F1127" s="232" t="s">
        <v>3331</v>
      </c>
      <c r="G1127" t="s">
        <v>3332</v>
      </c>
      <c r="I1127" s="339">
        <v>70695</v>
      </c>
      <c r="L1127" s="339">
        <v>136256</v>
      </c>
      <c r="N1127" s="87">
        <v>42067</v>
      </c>
      <c r="O1127" s="348">
        <v>42078</v>
      </c>
      <c r="P1127" s="367">
        <v>42069</v>
      </c>
      <c r="R1127" t="s">
        <v>10738</v>
      </c>
      <c r="S1127">
        <v>40</v>
      </c>
      <c r="T1127" t="s">
        <v>6842</v>
      </c>
      <c r="X1127" s="87" t="str">
        <f t="shared" ref="X1127:X1136" si="38">T1127</f>
        <v>PORVENIR</v>
      </c>
    </row>
    <row r="1128" spans="1:24">
      <c r="A1128">
        <v>3</v>
      </c>
      <c r="B1128" s="341" t="s">
        <v>8333</v>
      </c>
      <c r="C1128" t="s">
        <v>9562</v>
      </c>
      <c r="D1128">
        <v>13494777</v>
      </c>
      <c r="E1128">
        <v>2</v>
      </c>
      <c r="F1128" s="232" t="s">
        <v>3331</v>
      </c>
      <c r="G1128" t="s">
        <v>3332</v>
      </c>
      <c r="I1128" s="339">
        <v>61399</v>
      </c>
      <c r="L1128" s="339">
        <v>62951</v>
      </c>
      <c r="N1128" s="87">
        <v>42074</v>
      </c>
      <c r="O1128" s="348">
        <v>42079</v>
      </c>
      <c r="P1128" s="367">
        <v>42076</v>
      </c>
      <c r="R1128" t="s">
        <v>10739</v>
      </c>
      <c r="S1128">
        <v>950</v>
      </c>
      <c r="T1128" t="s">
        <v>10884</v>
      </c>
      <c r="X1128" s="87" t="str">
        <f t="shared" si="38"/>
        <v>PUCON</v>
      </c>
    </row>
    <row r="1129" spans="1:24">
      <c r="A1129">
        <v>3</v>
      </c>
      <c r="B1129" s="341" t="s">
        <v>8334</v>
      </c>
      <c r="C1129" t="s">
        <v>9563</v>
      </c>
      <c r="D1129">
        <v>15011343</v>
      </c>
      <c r="E1129">
        <v>1</v>
      </c>
      <c r="F1129" s="232" t="s">
        <v>3331</v>
      </c>
      <c r="G1129" t="s">
        <v>3332</v>
      </c>
      <c r="I1129" s="339">
        <v>61399</v>
      </c>
      <c r="L1129" s="339">
        <v>55299</v>
      </c>
      <c r="N1129" s="87">
        <v>42074</v>
      </c>
      <c r="O1129" s="348">
        <v>42083</v>
      </c>
      <c r="P1129" s="367">
        <v>42081</v>
      </c>
      <c r="R1129" t="s">
        <v>10740</v>
      </c>
      <c r="S1129">
        <v>695</v>
      </c>
      <c r="T1129" t="s">
        <v>5050</v>
      </c>
      <c r="X1129" s="87" t="str">
        <f t="shared" si="38"/>
        <v>CALAMA</v>
      </c>
    </row>
    <row r="1130" spans="1:24">
      <c r="A1130">
        <v>3</v>
      </c>
      <c r="B1130" s="341" t="s">
        <v>8335</v>
      </c>
      <c r="C1130" t="s">
        <v>9564</v>
      </c>
      <c r="D1130">
        <v>10104137</v>
      </c>
      <c r="E1130">
        <v>9</v>
      </c>
      <c r="F1130" s="232" t="s">
        <v>3331</v>
      </c>
      <c r="G1130" t="s">
        <v>3332</v>
      </c>
      <c r="I1130" s="339">
        <v>85969</v>
      </c>
      <c r="L1130" s="339">
        <v>77372</v>
      </c>
      <c r="N1130" s="87">
        <v>42075</v>
      </c>
      <c r="O1130" s="87">
        <v>42073</v>
      </c>
      <c r="P1130" s="367">
        <v>42091</v>
      </c>
      <c r="R1130" t="s">
        <v>10741</v>
      </c>
      <c r="S1130">
        <v>25</v>
      </c>
      <c r="T1130" t="s">
        <v>10890</v>
      </c>
      <c r="X1130" s="87" t="str">
        <f t="shared" si="38"/>
        <v>LAS CABRAS</v>
      </c>
    </row>
    <row r="1131" spans="1:24">
      <c r="A1131">
        <v>3</v>
      </c>
      <c r="B1131" s="341" t="s">
        <v>8336</v>
      </c>
      <c r="C1131" t="s">
        <v>9565</v>
      </c>
      <c r="D1131">
        <v>9364507</v>
      </c>
      <c r="E1131">
        <v>3</v>
      </c>
      <c r="F1131" s="232" t="s">
        <v>3331</v>
      </c>
      <c r="G1131" t="s">
        <v>3332</v>
      </c>
      <c r="I1131" s="339">
        <v>61414</v>
      </c>
      <c r="L1131" s="339">
        <v>55273</v>
      </c>
      <c r="N1131" s="87">
        <v>42048</v>
      </c>
      <c r="O1131" s="348">
        <v>42086</v>
      </c>
      <c r="P1131" s="348">
        <v>42068</v>
      </c>
      <c r="R1131" t="s">
        <v>10742</v>
      </c>
      <c r="S1131">
        <v>836</v>
      </c>
      <c r="T1131" t="s">
        <v>5224</v>
      </c>
      <c r="X1131" s="87" t="str">
        <f t="shared" si="38"/>
        <v>PUNTA ARENAS</v>
      </c>
    </row>
    <row r="1132" spans="1:24">
      <c r="A1132">
        <v>3</v>
      </c>
      <c r="B1132" s="341" t="s">
        <v>8337</v>
      </c>
      <c r="C1132" t="s">
        <v>9566</v>
      </c>
      <c r="D1132">
        <v>97030000</v>
      </c>
      <c r="E1132">
        <v>7</v>
      </c>
      <c r="F1132" s="232" t="s">
        <v>3331</v>
      </c>
      <c r="G1132" t="s">
        <v>3332</v>
      </c>
      <c r="I1132" s="339">
        <v>49106</v>
      </c>
      <c r="L1132" s="339">
        <v>49106</v>
      </c>
      <c r="N1132" s="87">
        <v>42075</v>
      </c>
      <c r="O1132" s="348">
        <v>42083</v>
      </c>
      <c r="P1132" s="348">
        <v>42078</v>
      </c>
      <c r="R1132" t="s">
        <v>10743</v>
      </c>
      <c r="S1132">
        <v>1595</v>
      </c>
      <c r="T1132" t="s">
        <v>5640</v>
      </c>
      <c r="X1132" s="87" t="str">
        <f t="shared" si="38"/>
        <v>VILLARRICA</v>
      </c>
    </row>
    <row r="1133" spans="1:24">
      <c r="A1133">
        <v>3</v>
      </c>
      <c r="B1133" s="341" t="s">
        <v>8338</v>
      </c>
      <c r="C1133" t="s">
        <v>9562</v>
      </c>
      <c r="D1133">
        <v>13494777</v>
      </c>
      <c r="E1133">
        <v>2</v>
      </c>
      <c r="F1133" s="232" t="s">
        <v>3331</v>
      </c>
      <c r="G1133" t="s">
        <v>3332</v>
      </c>
      <c r="I1133" s="339">
        <v>212058</v>
      </c>
      <c r="L1133" s="339">
        <v>204062</v>
      </c>
      <c r="N1133" s="87">
        <v>42076</v>
      </c>
      <c r="O1133" s="348">
        <v>42086</v>
      </c>
      <c r="P1133" s="348">
        <v>42079</v>
      </c>
      <c r="R1133" t="s">
        <v>10739</v>
      </c>
      <c r="S1133">
        <v>940</v>
      </c>
      <c r="T1133" t="s">
        <v>10884</v>
      </c>
      <c r="X1133" s="87" t="str">
        <f t="shared" si="38"/>
        <v>PUCON</v>
      </c>
    </row>
    <row r="1134" spans="1:24">
      <c r="A1134">
        <v>3</v>
      </c>
      <c r="B1134" s="341" t="s">
        <v>8339</v>
      </c>
      <c r="C1134" t="s">
        <v>9567</v>
      </c>
      <c r="D1134">
        <v>15980821</v>
      </c>
      <c r="E1134">
        <v>1</v>
      </c>
      <c r="F1134" s="232" t="s">
        <v>3331</v>
      </c>
      <c r="G1134" t="s">
        <v>3332</v>
      </c>
      <c r="I1134" s="339">
        <v>61414</v>
      </c>
      <c r="L1134" s="339">
        <v>55273</v>
      </c>
      <c r="N1134" s="87">
        <v>42076</v>
      </c>
      <c r="O1134" s="348">
        <v>42084</v>
      </c>
      <c r="P1134" s="348">
        <v>42098</v>
      </c>
      <c r="R1134" t="s">
        <v>10744</v>
      </c>
      <c r="S1134">
        <v>91</v>
      </c>
      <c r="T1134" t="s">
        <v>10887</v>
      </c>
      <c r="X1134" s="87" t="str">
        <f t="shared" si="38"/>
        <v>POZO ALMONTE</v>
      </c>
    </row>
    <row r="1135" spans="1:24">
      <c r="A1135">
        <v>3</v>
      </c>
      <c r="B1135" s="341" t="s">
        <v>8340</v>
      </c>
      <c r="C1135" t="s">
        <v>9568</v>
      </c>
      <c r="D1135">
        <v>8032614</v>
      </c>
      <c r="E1135">
        <v>9</v>
      </c>
      <c r="F1135" s="232" t="s">
        <v>3331</v>
      </c>
      <c r="G1135" t="s">
        <v>3332</v>
      </c>
      <c r="I1135" s="339">
        <v>61438</v>
      </c>
      <c r="L1135" s="339">
        <v>55213</v>
      </c>
      <c r="N1135" s="87">
        <v>42079</v>
      </c>
      <c r="O1135" s="348">
        <v>42083</v>
      </c>
      <c r="P1135" s="348">
        <v>42083</v>
      </c>
      <c r="R1135" t="s">
        <v>10745</v>
      </c>
      <c r="S1135">
        <v>873</v>
      </c>
      <c r="T1135" t="s">
        <v>10884</v>
      </c>
      <c r="X1135" s="87" t="str">
        <f t="shared" si="38"/>
        <v>PUCON</v>
      </c>
    </row>
    <row r="1136" spans="1:24">
      <c r="A1136">
        <v>3</v>
      </c>
      <c r="B1136" s="341" t="s">
        <v>8341</v>
      </c>
      <c r="C1136" t="s">
        <v>9569</v>
      </c>
      <c r="F1136" s="232" t="s">
        <v>3331</v>
      </c>
      <c r="G1136" t="s">
        <v>3332</v>
      </c>
      <c r="I1136" s="339"/>
      <c r="L1136" s="339"/>
      <c r="N1136" s="87">
        <v>42079</v>
      </c>
      <c r="O1136" s="348">
        <v>42086</v>
      </c>
      <c r="P1136" s="362"/>
      <c r="R1136" t="s">
        <v>10746</v>
      </c>
      <c r="S1136">
        <v>3737</v>
      </c>
      <c r="T1136" t="s">
        <v>5050</v>
      </c>
      <c r="X1136" s="87" t="str">
        <f t="shared" si="38"/>
        <v>CALAMA</v>
      </c>
    </row>
    <row r="1137" spans="1:24">
      <c r="A1137">
        <v>3</v>
      </c>
      <c r="B1137" s="341" t="s">
        <v>8342</v>
      </c>
      <c r="C1137" t="s">
        <v>9445</v>
      </c>
      <c r="D1137">
        <v>17146025</v>
      </c>
      <c r="E1137">
        <v>5</v>
      </c>
      <c r="F1137" s="232" t="s">
        <v>3331</v>
      </c>
      <c r="G1137" t="s">
        <v>3332</v>
      </c>
      <c r="I1137" s="339">
        <v>61407</v>
      </c>
      <c r="L1137" s="339">
        <v>55266</v>
      </c>
      <c r="N1137" s="87">
        <v>42068</v>
      </c>
      <c r="O1137" s="348">
        <v>42087</v>
      </c>
      <c r="P1137" s="87">
        <v>42073</v>
      </c>
      <c r="R1137" t="s">
        <v>10747</v>
      </c>
      <c r="S1137">
        <v>2020</v>
      </c>
      <c r="T1137" t="s">
        <v>5045</v>
      </c>
      <c r="X1137" s="87">
        <v>42073</v>
      </c>
    </row>
    <row r="1138" spans="1:24">
      <c r="A1138">
        <v>3</v>
      </c>
      <c r="B1138" s="341" t="s">
        <v>8343</v>
      </c>
      <c r="C1138" t="s">
        <v>9570</v>
      </c>
      <c r="D1138">
        <v>16151418</v>
      </c>
      <c r="E1138">
        <v>7</v>
      </c>
      <c r="F1138" s="232" t="s">
        <v>3331</v>
      </c>
      <c r="G1138" t="s">
        <v>3332</v>
      </c>
      <c r="I1138" s="339">
        <v>78651</v>
      </c>
      <c r="L1138" s="339">
        <v>62921</v>
      </c>
      <c r="N1138" s="87">
        <v>42080</v>
      </c>
      <c r="O1138" s="348">
        <v>42086</v>
      </c>
      <c r="P1138" s="348">
        <v>42086</v>
      </c>
      <c r="R1138" t="s">
        <v>10748</v>
      </c>
      <c r="S1138">
        <v>1</v>
      </c>
      <c r="T1138" t="s">
        <v>10896</v>
      </c>
      <c r="X1138" s="87" t="str">
        <f t="shared" ref="X1138:X1148" si="39">T1138</f>
        <v>OLMUE</v>
      </c>
    </row>
    <row r="1139" spans="1:24">
      <c r="A1139">
        <v>3</v>
      </c>
      <c r="B1139" s="341" t="s">
        <v>8344</v>
      </c>
      <c r="C1139" t="s">
        <v>9571</v>
      </c>
      <c r="D1139">
        <v>9917858</v>
      </c>
      <c r="E1139">
        <v>2</v>
      </c>
      <c r="F1139" s="232" t="s">
        <v>3331</v>
      </c>
      <c r="G1139" t="s">
        <v>3332</v>
      </c>
      <c r="I1139" s="339">
        <v>61414</v>
      </c>
      <c r="L1139" s="339">
        <v>55273</v>
      </c>
      <c r="N1139" s="87">
        <v>42080</v>
      </c>
      <c r="O1139" s="348">
        <v>42088</v>
      </c>
      <c r="P1139" s="348">
        <v>42083</v>
      </c>
      <c r="R1139" t="s">
        <v>10749</v>
      </c>
      <c r="S1139">
        <v>90</v>
      </c>
      <c r="T1139" t="s">
        <v>3865</v>
      </c>
      <c r="X1139" s="87" t="str">
        <f t="shared" si="39"/>
        <v>RANCAGUA</v>
      </c>
    </row>
    <row r="1140" spans="1:24">
      <c r="A1140">
        <v>3</v>
      </c>
      <c r="B1140" s="341" t="s">
        <v>8345</v>
      </c>
      <c r="C1140" t="s">
        <v>9572</v>
      </c>
      <c r="D1140">
        <v>15651357</v>
      </c>
      <c r="E1140">
        <v>1</v>
      </c>
      <c r="F1140" s="232" t="s">
        <v>3331</v>
      </c>
      <c r="G1140" t="s">
        <v>3332</v>
      </c>
      <c r="I1140" s="339">
        <v>61446</v>
      </c>
      <c r="L1140" s="339">
        <v>55301</v>
      </c>
      <c r="N1140" s="87">
        <v>42080</v>
      </c>
      <c r="O1140" s="367">
        <v>42091</v>
      </c>
      <c r="P1140" s="348">
        <v>42086</v>
      </c>
      <c r="R1140" t="s">
        <v>10750</v>
      </c>
      <c r="S1140">
        <v>560</v>
      </c>
      <c r="T1140" t="s">
        <v>5045</v>
      </c>
      <c r="X1140" s="87" t="str">
        <f t="shared" si="39"/>
        <v>TEMUCO</v>
      </c>
    </row>
    <row r="1141" spans="1:24">
      <c r="A1141">
        <v>3</v>
      </c>
      <c r="B1141" s="341" t="s">
        <v>8346</v>
      </c>
      <c r="C1141" t="s">
        <v>9573</v>
      </c>
      <c r="D1141">
        <v>12294624</v>
      </c>
      <c r="E1141" t="s">
        <v>3319</v>
      </c>
      <c r="F1141" s="232" t="s">
        <v>3331</v>
      </c>
      <c r="G1141" t="s">
        <v>3332</v>
      </c>
      <c r="I1141" s="339">
        <v>61454</v>
      </c>
      <c r="L1141" s="339">
        <v>55309</v>
      </c>
      <c r="N1141" s="87">
        <v>42203</v>
      </c>
      <c r="O1141" s="367">
        <v>42091</v>
      </c>
      <c r="P1141" s="348">
        <v>42084</v>
      </c>
      <c r="R1141" t="s">
        <v>10751</v>
      </c>
      <c r="S1141">
        <v>2410</v>
      </c>
      <c r="T1141" t="s">
        <v>3865</v>
      </c>
      <c r="X1141" s="87" t="str">
        <f t="shared" si="39"/>
        <v>RANCAGUA</v>
      </c>
    </row>
    <row r="1142" spans="1:24">
      <c r="A1142">
        <v>3</v>
      </c>
      <c r="B1142" s="341" t="s">
        <v>8347</v>
      </c>
      <c r="C1142" t="s">
        <v>9574</v>
      </c>
      <c r="D1142">
        <v>8339769</v>
      </c>
      <c r="E1142" s="283">
        <v>1</v>
      </c>
      <c r="F1142" s="232" t="s">
        <v>3331</v>
      </c>
      <c r="G1142" t="s">
        <v>3332</v>
      </c>
      <c r="I1142" s="339">
        <v>61462</v>
      </c>
      <c r="L1142" s="339">
        <v>55316</v>
      </c>
      <c r="N1142" s="87">
        <v>42082</v>
      </c>
      <c r="O1142" s="369">
        <v>42083</v>
      </c>
      <c r="P1142" s="348">
        <v>42083</v>
      </c>
      <c r="R1142" t="s">
        <v>10752</v>
      </c>
      <c r="S1142">
        <v>5</v>
      </c>
      <c r="T1142" t="s">
        <v>10896</v>
      </c>
      <c r="X1142" s="87" t="str">
        <f t="shared" si="39"/>
        <v>OLMUE</v>
      </c>
    </row>
    <row r="1143" spans="1:24">
      <c r="A1143">
        <v>3</v>
      </c>
      <c r="B1143" s="341" t="s">
        <v>8348</v>
      </c>
      <c r="C1143" t="s">
        <v>9575</v>
      </c>
      <c r="D1143">
        <v>16461517</v>
      </c>
      <c r="E1143">
        <v>0</v>
      </c>
      <c r="F1143" s="232" t="s">
        <v>3331</v>
      </c>
      <c r="G1143" t="s">
        <v>3332</v>
      </c>
      <c r="I1143" s="339">
        <v>61462</v>
      </c>
      <c r="L1143" s="339">
        <v>55316</v>
      </c>
      <c r="N1143" s="87">
        <v>42082</v>
      </c>
      <c r="O1143" s="348">
        <v>42086</v>
      </c>
      <c r="P1143" s="348">
        <v>42086</v>
      </c>
      <c r="R1143" t="s">
        <v>10753</v>
      </c>
      <c r="S1143">
        <v>810</v>
      </c>
      <c r="T1143" t="s">
        <v>5045</v>
      </c>
      <c r="X1143" s="87" t="str">
        <f t="shared" si="39"/>
        <v>TEMUCO</v>
      </c>
    </row>
    <row r="1144" spans="1:24">
      <c r="A1144">
        <v>3</v>
      </c>
      <c r="B1144" s="341" t="s">
        <v>8349</v>
      </c>
      <c r="C1144" t="s">
        <v>9576</v>
      </c>
      <c r="D1144">
        <v>7017197</v>
      </c>
      <c r="E1144" t="s">
        <v>3319</v>
      </c>
      <c r="F1144" s="232" t="s">
        <v>3331</v>
      </c>
      <c r="G1144" t="s">
        <v>3332</v>
      </c>
      <c r="I1144" s="339">
        <v>61462</v>
      </c>
      <c r="L1144" s="339">
        <v>55316</v>
      </c>
      <c r="N1144" s="87">
        <v>42083</v>
      </c>
      <c r="O1144" s="348">
        <v>42086</v>
      </c>
      <c r="P1144" s="348">
        <v>42087</v>
      </c>
      <c r="R1144" t="s">
        <v>10754</v>
      </c>
      <c r="S1144">
        <v>227</v>
      </c>
      <c r="T1144" t="s">
        <v>5045</v>
      </c>
      <c r="X1144" s="87" t="str">
        <f t="shared" si="39"/>
        <v>TEMUCO</v>
      </c>
    </row>
    <row r="1145" spans="1:24">
      <c r="A1145">
        <v>3</v>
      </c>
      <c r="B1145" s="341" t="s">
        <v>8350</v>
      </c>
      <c r="C1145" t="s">
        <v>9576</v>
      </c>
      <c r="D1145">
        <v>7017197</v>
      </c>
      <c r="E1145" t="s">
        <v>3319</v>
      </c>
      <c r="F1145" s="232" t="s">
        <v>3331</v>
      </c>
      <c r="G1145" t="s">
        <v>3332</v>
      </c>
      <c r="I1145" s="339">
        <v>61462</v>
      </c>
      <c r="L1145" s="339">
        <v>55316</v>
      </c>
      <c r="N1145" s="87">
        <v>42083</v>
      </c>
      <c r="O1145" s="348">
        <v>42086</v>
      </c>
      <c r="P1145" s="348">
        <v>42086</v>
      </c>
      <c r="R1145" t="s">
        <v>10755</v>
      </c>
      <c r="S1145">
        <v>227</v>
      </c>
      <c r="T1145" t="s">
        <v>5045</v>
      </c>
      <c r="X1145" s="87" t="str">
        <f t="shared" si="39"/>
        <v>TEMUCO</v>
      </c>
    </row>
    <row r="1146" spans="1:24">
      <c r="A1146">
        <v>3</v>
      </c>
      <c r="B1146" s="341" t="s">
        <v>8351</v>
      </c>
      <c r="C1146" t="s">
        <v>9577</v>
      </c>
      <c r="D1146">
        <v>13132234</v>
      </c>
      <c r="E1146">
        <v>8</v>
      </c>
      <c r="F1146" s="232" t="s">
        <v>3331</v>
      </c>
      <c r="G1146" t="s">
        <v>3332</v>
      </c>
      <c r="I1146" s="339">
        <v>61470</v>
      </c>
      <c r="L1146" s="339">
        <v>55323</v>
      </c>
      <c r="N1146" s="87">
        <v>42083</v>
      </c>
      <c r="O1146" s="348">
        <v>42086</v>
      </c>
      <c r="P1146" s="348">
        <v>42088</v>
      </c>
      <c r="R1146" t="s">
        <v>10756</v>
      </c>
      <c r="S1146">
        <v>2199</v>
      </c>
      <c r="T1146" t="s">
        <v>4534</v>
      </c>
      <c r="X1146" s="87" t="str">
        <f t="shared" si="39"/>
        <v>IQUIQUE</v>
      </c>
    </row>
    <row r="1147" spans="1:24">
      <c r="A1147">
        <v>3</v>
      </c>
      <c r="B1147" s="341" t="s">
        <v>8352</v>
      </c>
      <c r="C1147" t="s">
        <v>9578</v>
      </c>
      <c r="D1147">
        <v>12610322</v>
      </c>
      <c r="E1147">
        <v>0</v>
      </c>
      <c r="F1147" s="232" t="s">
        <v>3331</v>
      </c>
      <c r="G1147" t="s">
        <v>3332</v>
      </c>
      <c r="I1147" s="339">
        <v>62970</v>
      </c>
      <c r="L1147" s="339">
        <v>62970</v>
      </c>
      <c r="N1147" s="87">
        <v>42086</v>
      </c>
      <c r="O1147" s="369">
        <v>42090</v>
      </c>
      <c r="P1147" s="348">
        <v>42095</v>
      </c>
      <c r="R1147" t="s">
        <v>10757</v>
      </c>
      <c r="S1147">
        <v>112</v>
      </c>
      <c r="T1147" t="s">
        <v>10852</v>
      </c>
      <c r="X1147" s="87" t="str">
        <f t="shared" si="39"/>
        <v>ARICA</v>
      </c>
    </row>
    <row r="1148" spans="1:24">
      <c r="A1148">
        <v>3</v>
      </c>
      <c r="B1148" s="341" t="s">
        <v>8353</v>
      </c>
      <c r="C1148" t="s">
        <v>9579</v>
      </c>
      <c r="F1148" s="232" t="s">
        <v>3331</v>
      </c>
      <c r="G1148" t="s">
        <v>3332</v>
      </c>
      <c r="I1148" s="339">
        <v>61501</v>
      </c>
      <c r="L1148" s="339">
        <v>55351</v>
      </c>
      <c r="N1148" s="87">
        <v>42087</v>
      </c>
      <c r="O1148" s="369">
        <v>42091</v>
      </c>
      <c r="P1148" s="348">
        <v>42095</v>
      </c>
      <c r="R1148" t="s">
        <v>10758</v>
      </c>
      <c r="S1148">
        <v>3075</v>
      </c>
      <c r="T1148" t="s">
        <v>10861</v>
      </c>
      <c r="X1148" s="87" t="str">
        <f t="shared" si="39"/>
        <v>ALTO HOSPICIO</v>
      </c>
    </row>
    <row r="1149" spans="1:24">
      <c r="A1149">
        <v>3</v>
      </c>
      <c r="B1149" s="341" t="s">
        <v>8354</v>
      </c>
      <c r="C1149" t="s">
        <v>9580</v>
      </c>
      <c r="D1149">
        <v>10039358</v>
      </c>
      <c r="E1149">
        <v>1</v>
      </c>
      <c r="F1149" s="232" t="s">
        <v>3331</v>
      </c>
      <c r="G1149" t="s">
        <v>3332</v>
      </c>
      <c r="I1149" s="339">
        <v>61494</v>
      </c>
      <c r="L1149" s="339">
        <v>55345</v>
      </c>
      <c r="N1149" s="87">
        <v>42087</v>
      </c>
      <c r="O1149" s="369">
        <v>42090</v>
      </c>
      <c r="P1149" s="348">
        <v>42091</v>
      </c>
      <c r="R1149" t="s">
        <v>10759</v>
      </c>
      <c r="S1149">
        <v>1832</v>
      </c>
      <c r="T1149" t="s">
        <v>10789</v>
      </c>
      <c r="X1149" s="87">
        <v>42095</v>
      </c>
    </row>
    <row r="1150" spans="1:24">
      <c r="A1150">
        <v>3</v>
      </c>
      <c r="B1150" s="341" t="s">
        <v>8355</v>
      </c>
      <c r="C1150" t="s">
        <v>9581</v>
      </c>
      <c r="D1150">
        <v>76174787</v>
      </c>
      <c r="E1150">
        <v>8</v>
      </c>
      <c r="F1150" s="232" t="s">
        <v>3331</v>
      </c>
      <c r="G1150" t="s">
        <v>3332</v>
      </c>
      <c r="I1150" s="339">
        <v>88562</v>
      </c>
      <c r="L1150" s="339">
        <v>70850</v>
      </c>
      <c r="N1150" s="87">
        <v>42087</v>
      </c>
      <c r="O1150" s="369">
        <v>42088</v>
      </c>
      <c r="P1150" s="348">
        <v>42090</v>
      </c>
      <c r="R1150" t="s">
        <v>10760</v>
      </c>
      <c r="S1150">
        <v>2468</v>
      </c>
      <c r="T1150" t="s">
        <v>5045</v>
      </c>
      <c r="X1150" s="87">
        <v>42095</v>
      </c>
    </row>
    <row r="1151" spans="1:24">
      <c r="A1151">
        <v>3</v>
      </c>
      <c r="B1151" s="341" t="s">
        <v>8356</v>
      </c>
      <c r="C1151" t="s">
        <v>9582</v>
      </c>
      <c r="F1151" s="232" t="s">
        <v>3331</v>
      </c>
      <c r="G1151" t="s">
        <v>3332</v>
      </c>
      <c r="I1151" s="339">
        <v>62978</v>
      </c>
      <c r="L1151" s="339">
        <v>62978</v>
      </c>
      <c r="N1151" s="87">
        <v>42087</v>
      </c>
      <c r="O1151" s="369">
        <v>42091</v>
      </c>
      <c r="P1151" s="348">
        <v>42102</v>
      </c>
      <c r="R1151" t="s">
        <v>10761</v>
      </c>
      <c r="S1151">
        <v>0</v>
      </c>
      <c r="T1151" t="s">
        <v>10893</v>
      </c>
      <c r="X1151" s="87">
        <v>42102</v>
      </c>
    </row>
    <row r="1152" spans="1:24">
      <c r="A1152">
        <v>3</v>
      </c>
      <c r="B1152" s="341" t="s">
        <v>8357</v>
      </c>
      <c r="C1152" t="s">
        <v>9583</v>
      </c>
      <c r="F1152" s="232" t="s">
        <v>3331</v>
      </c>
      <c r="G1152" t="s">
        <v>3332</v>
      </c>
      <c r="I1152" s="339"/>
      <c r="L1152" s="339"/>
      <c r="N1152" s="87">
        <v>42088</v>
      </c>
      <c r="O1152" s="369">
        <v>2</v>
      </c>
      <c r="P1152" s="362"/>
      <c r="R1152" t="s">
        <v>10762</v>
      </c>
      <c r="S1152">
        <v>1285</v>
      </c>
      <c r="T1152" t="s">
        <v>3541</v>
      </c>
      <c r="X1152" s="87" t="str">
        <f>T1152</f>
        <v>TALCA</v>
      </c>
    </row>
    <row r="1153" spans="1:24">
      <c r="A1153">
        <v>3</v>
      </c>
      <c r="B1153" s="341" t="s">
        <v>8358</v>
      </c>
      <c r="C1153" t="s">
        <v>9584</v>
      </c>
      <c r="D1153">
        <v>9669070</v>
      </c>
      <c r="E1153">
        <v>3</v>
      </c>
      <c r="F1153" s="232" t="s">
        <v>3331</v>
      </c>
      <c r="G1153" t="s">
        <v>3332</v>
      </c>
      <c r="I1153" s="339">
        <v>73802</v>
      </c>
      <c r="L1153" s="339">
        <v>66422</v>
      </c>
      <c r="N1153" s="87">
        <v>42087</v>
      </c>
      <c r="O1153" s="369">
        <v>42095</v>
      </c>
      <c r="P1153" s="348">
        <v>42102</v>
      </c>
      <c r="R1153" t="s">
        <v>10763</v>
      </c>
      <c r="S1153">
        <v>12010</v>
      </c>
      <c r="T1153" t="s">
        <v>10904</v>
      </c>
      <c r="X1153" s="87">
        <v>42105</v>
      </c>
    </row>
    <row r="1154" spans="1:24">
      <c r="A1154">
        <v>3</v>
      </c>
      <c r="B1154" s="341" t="s">
        <v>8359</v>
      </c>
      <c r="C1154" t="s">
        <v>9585</v>
      </c>
      <c r="D1154">
        <v>97030000</v>
      </c>
      <c r="E1154">
        <v>7</v>
      </c>
      <c r="F1154" s="232" t="s">
        <v>3331</v>
      </c>
      <c r="G1154" t="s">
        <v>3332</v>
      </c>
      <c r="I1154" s="339">
        <v>49208</v>
      </c>
      <c r="L1154" s="339">
        <v>49208</v>
      </c>
      <c r="N1154" s="87">
        <v>42088</v>
      </c>
      <c r="O1154" s="369">
        <v>42093</v>
      </c>
      <c r="P1154" s="348">
        <v>42102</v>
      </c>
      <c r="R1154" t="s">
        <v>4201</v>
      </c>
      <c r="S1154">
        <v>20</v>
      </c>
      <c r="T1154" t="s">
        <v>10857</v>
      </c>
      <c r="X1154" s="87" t="str">
        <f>T1154</f>
        <v>LIMACHE</v>
      </c>
    </row>
    <row r="1155" spans="1:24">
      <c r="A1155">
        <v>3</v>
      </c>
      <c r="B1155" s="341" t="s">
        <v>8360</v>
      </c>
      <c r="C1155" t="s">
        <v>9586</v>
      </c>
      <c r="D1155">
        <v>9248893</v>
      </c>
      <c r="E1155">
        <v>8</v>
      </c>
      <c r="F1155" s="232" t="s">
        <v>3331</v>
      </c>
      <c r="G1155" t="s">
        <v>3332</v>
      </c>
      <c r="I1155" s="339">
        <v>61509</v>
      </c>
      <c r="L1155" s="339">
        <v>53358</v>
      </c>
      <c r="N1155" s="87">
        <v>42088</v>
      </c>
      <c r="O1155" s="366">
        <v>42095</v>
      </c>
      <c r="P1155" s="367">
        <v>42102</v>
      </c>
      <c r="R1155" t="s">
        <v>10764</v>
      </c>
      <c r="S1155">
        <v>3118</v>
      </c>
      <c r="T1155" t="s">
        <v>3865</v>
      </c>
      <c r="X1155" s="87" t="str">
        <f>T1155</f>
        <v>RANCAGUA</v>
      </c>
    </row>
    <row r="1156" spans="1:24">
      <c r="A1156">
        <v>3</v>
      </c>
      <c r="B1156" s="341" t="s">
        <v>8361</v>
      </c>
      <c r="C1156" t="s">
        <v>9587</v>
      </c>
      <c r="D1156">
        <v>97030000</v>
      </c>
      <c r="E1156">
        <v>7</v>
      </c>
      <c r="F1156" s="232" t="s">
        <v>3331</v>
      </c>
      <c r="G1156" t="s">
        <v>3332</v>
      </c>
      <c r="I1156" s="339">
        <v>61509</v>
      </c>
      <c r="L1156" s="339">
        <v>61509</v>
      </c>
      <c r="N1156" s="87">
        <v>42088</v>
      </c>
      <c r="O1156" s="348">
        <v>42086</v>
      </c>
      <c r="P1156" s="367">
        <v>42091</v>
      </c>
      <c r="R1156" t="s">
        <v>9779</v>
      </c>
      <c r="S1156">
        <v>130</v>
      </c>
      <c r="T1156" t="s">
        <v>5045</v>
      </c>
      <c r="X1156" s="87" t="str">
        <f>T1156</f>
        <v>TEMUCO</v>
      </c>
    </row>
    <row r="1157" spans="1:24">
      <c r="A1157">
        <v>3</v>
      </c>
      <c r="B1157" s="341" t="s">
        <v>8362</v>
      </c>
      <c r="C1157" t="s">
        <v>9588</v>
      </c>
      <c r="D1157">
        <v>14004820</v>
      </c>
      <c r="E1157">
        <v>8</v>
      </c>
      <c r="F1157" s="232" t="s">
        <v>3331</v>
      </c>
      <c r="G1157" t="s">
        <v>3332</v>
      </c>
      <c r="I1157" s="339">
        <v>61517</v>
      </c>
      <c r="L1157" s="339">
        <v>55365</v>
      </c>
      <c r="N1157" s="87">
        <v>42089</v>
      </c>
      <c r="O1157" s="366">
        <v>42095</v>
      </c>
      <c r="P1157" s="367">
        <v>42095</v>
      </c>
      <c r="R1157" t="s">
        <v>10765</v>
      </c>
      <c r="S1157">
        <v>1090</v>
      </c>
      <c r="T1157" t="s">
        <v>10905</v>
      </c>
      <c r="X1157" s="87">
        <v>42095</v>
      </c>
    </row>
    <row r="1158" spans="1:24">
      <c r="A1158">
        <v>3</v>
      </c>
      <c r="B1158" s="341" t="s">
        <v>8363</v>
      </c>
      <c r="C1158" t="s">
        <v>9589</v>
      </c>
      <c r="D1158">
        <v>11908819</v>
      </c>
      <c r="E1158">
        <v>4</v>
      </c>
      <c r="F1158" s="232" t="s">
        <v>3331</v>
      </c>
      <c r="G1158" t="s">
        <v>3332</v>
      </c>
      <c r="I1158" s="339">
        <v>88585</v>
      </c>
      <c r="L1158" s="339">
        <v>70868</v>
      </c>
      <c r="N1158" s="87">
        <v>42089</v>
      </c>
      <c r="O1158" s="348">
        <v>42086</v>
      </c>
      <c r="P1158" s="367">
        <v>42091</v>
      </c>
      <c r="R1158" t="s">
        <v>10506</v>
      </c>
      <c r="S1158">
        <v>1041</v>
      </c>
      <c r="T1158" t="s">
        <v>5045</v>
      </c>
      <c r="X1158" s="87" t="str">
        <f>T1158</f>
        <v>TEMUCO</v>
      </c>
    </row>
    <row r="1159" spans="1:24">
      <c r="A1159">
        <v>3</v>
      </c>
      <c r="B1159" s="341" t="s">
        <v>8364</v>
      </c>
      <c r="C1159" t="s">
        <v>9590</v>
      </c>
      <c r="D1159">
        <v>12186143</v>
      </c>
      <c r="E1159">
        <v>7</v>
      </c>
      <c r="F1159" s="232" t="s">
        <v>3331</v>
      </c>
      <c r="G1159" t="s">
        <v>3332</v>
      </c>
      <c r="I1159" s="339">
        <v>78742</v>
      </c>
      <c r="L1159" s="339">
        <v>70868</v>
      </c>
      <c r="N1159" s="87">
        <v>42089</v>
      </c>
      <c r="O1159" s="366">
        <v>42091</v>
      </c>
      <c r="P1159" s="367">
        <v>42095</v>
      </c>
      <c r="R1159" t="s">
        <v>10766</v>
      </c>
      <c r="S1159">
        <v>1643</v>
      </c>
      <c r="T1159" t="s">
        <v>10873</v>
      </c>
      <c r="X1159" s="87" t="str">
        <f>T1159</f>
        <v>LINARES</v>
      </c>
    </row>
    <row r="1160" spans="1:24">
      <c r="A1160">
        <v>3</v>
      </c>
      <c r="B1160" s="341" t="s">
        <v>8365</v>
      </c>
      <c r="C1160" t="s">
        <v>9591</v>
      </c>
      <c r="D1160">
        <v>16163241</v>
      </c>
      <c r="E1160">
        <v>4</v>
      </c>
      <c r="F1160" s="232" t="s">
        <v>3331</v>
      </c>
      <c r="G1160" t="s">
        <v>3332</v>
      </c>
      <c r="I1160" s="339">
        <v>61517</v>
      </c>
      <c r="L1160" s="339">
        <v>55041</v>
      </c>
      <c r="N1160" s="87">
        <v>42089</v>
      </c>
      <c r="O1160" s="366">
        <v>2</v>
      </c>
      <c r="P1160" s="367">
        <v>42100</v>
      </c>
      <c r="R1160" t="s">
        <v>10767</v>
      </c>
      <c r="S1160">
        <v>4823</v>
      </c>
      <c r="T1160" t="s">
        <v>4534</v>
      </c>
      <c r="X1160" s="87" t="str">
        <f>T1160</f>
        <v>IQUIQUE</v>
      </c>
    </row>
    <row r="1161" spans="1:24">
      <c r="A1161">
        <v>3</v>
      </c>
      <c r="B1161" s="341" t="s">
        <v>8366</v>
      </c>
      <c r="C1161" t="s">
        <v>9592</v>
      </c>
      <c r="D1161">
        <v>12835733</v>
      </c>
      <c r="E1161">
        <v>5</v>
      </c>
      <c r="F1161" s="232" t="s">
        <v>3331</v>
      </c>
      <c r="G1161" t="s">
        <v>3332</v>
      </c>
      <c r="I1161" s="365">
        <v>61525</v>
      </c>
      <c r="L1161" s="365">
        <v>55373</v>
      </c>
      <c r="N1161" s="366">
        <v>42089</v>
      </c>
      <c r="O1161" s="366">
        <v>42090</v>
      </c>
      <c r="P1161" s="367">
        <v>42093</v>
      </c>
      <c r="R1161" t="s">
        <v>10292</v>
      </c>
      <c r="S1161">
        <v>3120</v>
      </c>
      <c r="T1161" t="s">
        <v>4534</v>
      </c>
      <c r="X1161" s="366">
        <v>42093</v>
      </c>
    </row>
    <row r="1162" spans="1:24">
      <c r="A1162">
        <v>3</v>
      </c>
      <c r="B1162" s="341" t="s">
        <v>8367</v>
      </c>
      <c r="C1162" t="s">
        <v>9593</v>
      </c>
      <c r="D1162">
        <v>16927906</v>
      </c>
      <c r="E1162">
        <v>3</v>
      </c>
      <c r="F1162" s="232" t="s">
        <v>3331</v>
      </c>
      <c r="G1162" t="s">
        <v>3332</v>
      </c>
      <c r="I1162" s="339">
        <v>61549</v>
      </c>
      <c r="L1162" s="339">
        <v>55394</v>
      </c>
      <c r="N1162" s="87">
        <v>42093</v>
      </c>
      <c r="O1162" s="87">
        <v>42097</v>
      </c>
      <c r="P1162" s="348">
        <v>42102</v>
      </c>
      <c r="R1162" t="s">
        <v>10768</v>
      </c>
      <c r="S1162">
        <v>3282</v>
      </c>
      <c r="T1162" t="s">
        <v>5050</v>
      </c>
      <c r="X1162" s="87" t="str">
        <f>T1162</f>
        <v>CALAMA</v>
      </c>
    </row>
    <row r="1163" spans="1:24">
      <c r="A1163">
        <v>3</v>
      </c>
      <c r="B1163" s="341" t="s">
        <v>8368</v>
      </c>
      <c r="C1163" t="s">
        <v>9594</v>
      </c>
      <c r="D1163">
        <v>6555072</v>
      </c>
      <c r="E1163">
        <v>5</v>
      </c>
      <c r="F1163" s="232" t="s">
        <v>3331</v>
      </c>
      <c r="G1163" t="s">
        <v>3332</v>
      </c>
      <c r="I1163" s="370">
        <v>78793</v>
      </c>
      <c r="L1163" s="370">
        <v>63034</v>
      </c>
      <c r="N1163" s="371">
        <v>42094</v>
      </c>
      <c r="O1163" s="371">
        <v>42096</v>
      </c>
      <c r="P1163" s="372">
        <v>42107</v>
      </c>
      <c r="R1163" t="s">
        <v>10769</v>
      </c>
      <c r="S1163" t="s">
        <v>10906</v>
      </c>
      <c r="T1163" t="s">
        <v>10907</v>
      </c>
      <c r="X1163" s="377">
        <v>42108</v>
      </c>
    </row>
    <row r="1164" spans="1:24">
      <c r="A1164">
        <v>3</v>
      </c>
      <c r="B1164" s="341" t="s">
        <v>8369</v>
      </c>
      <c r="C1164" t="s">
        <v>9595</v>
      </c>
      <c r="D1164">
        <v>7860899</v>
      </c>
      <c r="E1164">
        <v>4</v>
      </c>
      <c r="F1164" s="232" t="s">
        <v>3331</v>
      </c>
      <c r="G1164" t="s">
        <v>3332</v>
      </c>
      <c r="I1164" s="339">
        <v>61557</v>
      </c>
      <c r="L1164" s="339">
        <v>55401</v>
      </c>
      <c r="N1164" s="366">
        <v>42094</v>
      </c>
      <c r="O1164" s="366">
        <v>42095</v>
      </c>
      <c r="P1164" s="367">
        <v>42100</v>
      </c>
      <c r="R1164" t="s">
        <v>10770</v>
      </c>
      <c r="S1164">
        <v>331</v>
      </c>
      <c r="T1164" t="s">
        <v>3865</v>
      </c>
      <c r="X1164" s="87">
        <v>42104</v>
      </c>
    </row>
    <row r="1165" spans="1:24">
      <c r="A1165">
        <v>3</v>
      </c>
      <c r="B1165" s="341" t="s">
        <v>8370</v>
      </c>
      <c r="C1165" t="s">
        <v>9596</v>
      </c>
      <c r="D1165">
        <v>17504367</v>
      </c>
      <c r="E1165">
        <v>5</v>
      </c>
      <c r="F1165" s="232" t="s">
        <v>3331</v>
      </c>
      <c r="G1165" t="s">
        <v>3332</v>
      </c>
      <c r="I1165" s="339">
        <v>61557</v>
      </c>
      <c r="L1165" s="339">
        <v>55401</v>
      </c>
      <c r="N1165" s="366">
        <v>42094</v>
      </c>
      <c r="O1165" s="366">
        <v>42095</v>
      </c>
      <c r="P1165" s="367">
        <v>42104</v>
      </c>
      <c r="R1165" t="s">
        <v>10771</v>
      </c>
      <c r="S1165">
        <v>2331</v>
      </c>
      <c r="T1165" t="s">
        <v>3865</v>
      </c>
      <c r="X1165" s="87" t="str">
        <f>T1165</f>
        <v>RANCAGUA</v>
      </c>
    </row>
    <row r="1166" spans="1:24">
      <c r="A1166">
        <v>3</v>
      </c>
      <c r="B1166" s="341" t="s">
        <v>8371</v>
      </c>
      <c r="C1166" t="s">
        <v>9597</v>
      </c>
      <c r="D1166">
        <v>11333106</v>
      </c>
      <c r="E1166">
        <v>2</v>
      </c>
      <c r="F1166" s="232" t="s">
        <v>3331</v>
      </c>
      <c r="G1166" t="s">
        <v>3332</v>
      </c>
      <c r="I1166" s="339">
        <v>61399</v>
      </c>
      <c r="L1166" s="339">
        <v>55259</v>
      </c>
      <c r="N1166" s="366">
        <v>42074</v>
      </c>
      <c r="O1166" s="348">
        <v>42073</v>
      </c>
      <c r="P1166" s="367">
        <v>42078</v>
      </c>
      <c r="R1166" t="s">
        <v>10772</v>
      </c>
      <c r="S1166">
        <v>3235</v>
      </c>
      <c r="T1166" t="s">
        <v>5050</v>
      </c>
      <c r="X1166" s="87" t="str">
        <f>T1166</f>
        <v>CALAMA</v>
      </c>
    </row>
    <row r="1167" spans="1:24">
      <c r="A1167">
        <v>3</v>
      </c>
      <c r="B1167" s="341" t="s">
        <v>8372</v>
      </c>
      <c r="C1167" t="s">
        <v>9598</v>
      </c>
      <c r="D1167">
        <v>15840151</v>
      </c>
      <c r="E1167">
        <v>7</v>
      </c>
      <c r="F1167" s="232" t="s">
        <v>3331</v>
      </c>
      <c r="G1167" t="s">
        <v>3332</v>
      </c>
      <c r="I1167" s="339">
        <v>73878</v>
      </c>
      <c r="L1167" s="339">
        <v>66491</v>
      </c>
      <c r="N1167" s="366">
        <v>42095</v>
      </c>
      <c r="O1167" s="87">
        <v>42099</v>
      </c>
      <c r="P1167" s="367">
        <v>42102</v>
      </c>
      <c r="R1167" t="s">
        <v>10773</v>
      </c>
      <c r="S1167">
        <v>1570</v>
      </c>
      <c r="T1167" t="s">
        <v>5045</v>
      </c>
      <c r="X1167" s="87">
        <v>42105</v>
      </c>
    </row>
    <row r="1168" spans="1:24">
      <c r="A1168">
        <v>3</v>
      </c>
      <c r="B1168" s="341" t="s">
        <v>8373</v>
      </c>
      <c r="C1168" t="s">
        <v>9599</v>
      </c>
      <c r="D1168">
        <v>13208055</v>
      </c>
      <c r="E1168">
        <v>0</v>
      </c>
      <c r="F1168" s="232" t="s">
        <v>3331</v>
      </c>
      <c r="G1168" t="s">
        <v>3332</v>
      </c>
      <c r="I1168" s="365">
        <v>78803</v>
      </c>
      <c r="L1168" s="365">
        <v>63042</v>
      </c>
      <c r="N1168" s="366">
        <v>42095</v>
      </c>
      <c r="O1168" s="87">
        <v>2</v>
      </c>
      <c r="P1168" s="366">
        <v>42099</v>
      </c>
      <c r="R1168" t="s">
        <v>10774</v>
      </c>
      <c r="S1168">
        <v>1290</v>
      </c>
      <c r="T1168" t="s">
        <v>4979</v>
      </c>
      <c r="X1168" s="366">
        <v>42105</v>
      </c>
    </row>
    <row r="1169" spans="1:24">
      <c r="A1169">
        <v>3</v>
      </c>
      <c r="B1169" s="341" t="s">
        <v>8374</v>
      </c>
      <c r="C1169" t="s">
        <v>9600</v>
      </c>
      <c r="D1169">
        <v>10510821</v>
      </c>
      <c r="E1169">
        <v>4</v>
      </c>
      <c r="F1169" s="232" t="s">
        <v>3331</v>
      </c>
      <c r="G1169" t="s">
        <v>3332</v>
      </c>
      <c r="I1169" s="339">
        <v>78803</v>
      </c>
      <c r="L1169" s="339">
        <v>63042</v>
      </c>
      <c r="N1169" s="366">
        <v>42095</v>
      </c>
      <c r="O1169" s="87">
        <v>42100</v>
      </c>
      <c r="P1169" s="87">
        <v>42105</v>
      </c>
      <c r="R1169" t="s">
        <v>10775</v>
      </c>
      <c r="S1169">
        <v>700</v>
      </c>
      <c r="T1169" t="s">
        <v>5045</v>
      </c>
      <c r="X1169" s="366" t="str">
        <f t="shared" ref="X1169:X1184" si="40">T1169</f>
        <v>TEMUCO</v>
      </c>
    </row>
    <row r="1170" spans="1:24">
      <c r="A1170">
        <v>3</v>
      </c>
      <c r="B1170" s="341" t="s">
        <v>8375</v>
      </c>
      <c r="C1170" t="s">
        <v>9601</v>
      </c>
      <c r="F1170" s="232" t="s">
        <v>3331</v>
      </c>
      <c r="G1170" t="s">
        <v>3332</v>
      </c>
      <c r="I1170" s="370"/>
      <c r="L1170" s="370"/>
      <c r="N1170" s="366">
        <v>42095</v>
      </c>
      <c r="O1170" s="373"/>
      <c r="P1170" s="374"/>
      <c r="R1170" t="s">
        <v>10776</v>
      </c>
      <c r="S1170">
        <v>318</v>
      </c>
      <c r="T1170" t="s">
        <v>10852</v>
      </c>
      <c r="X1170" s="366" t="str">
        <f t="shared" si="40"/>
        <v>ARICA</v>
      </c>
    </row>
    <row r="1171" spans="1:24">
      <c r="A1171">
        <v>3</v>
      </c>
      <c r="B1171" s="341" t="s">
        <v>8376</v>
      </c>
      <c r="C1171" t="s">
        <v>9602</v>
      </c>
      <c r="D1171">
        <v>9867345</v>
      </c>
      <c r="E1171">
        <v>8</v>
      </c>
      <c r="F1171" s="232" t="s">
        <v>3331</v>
      </c>
      <c r="G1171" t="s">
        <v>3332</v>
      </c>
      <c r="I1171" s="339">
        <v>61573</v>
      </c>
      <c r="L1171" s="339">
        <v>55416</v>
      </c>
      <c r="N1171" s="366">
        <v>42095</v>
      </c>
      <c r="O1171" s="367">
        <v>42102</v>
      </c>
      <c r="P1171" s="87">
        <v>42108</v>
      </c>
      <c r="R1171" t="s">
        <v>10777</v>
      </c>
      <c r="S1171" t="s">
        <v>3674</v>
      </c>
      <c r="T1171" t="s">
        <v>10908</v>
      </c>
      <c r="X1171" s="366" t="str">
        <f t="shared" si="40"/>
        <v>COLTAUCO</v>
      </c>
    </row>
    <row r="1172" spans="1:24">
      <c r="A1172">
        <v>3</v>
      </c>
      <c r="B1172" s="341" t="s">
        <v>8377</v>
      </c>
      <c r="C1172" t="s">
        <v>9603</v>
      </c>
      <c r="D1172">
        <v>13184937</v>
      </c>
      <c r="E1172">
        <v>0</v>
      </c>
      <c r="F1172" s="232" t="s">
        <v>3331</v>
      </c>
      <c r="G1172" t="s">
        <v>3332</v>
      </c>
      <c r="I1172" s="339">
        <v>61573</v>
      </c>
      <c r="L1172" s="339">
        <v>55416</v>
      </c>
      <c r="N1172" s="366">
        <v>42096</v>
      </c>
      <c r="O1172" s="367">
        <v>42104</v>
      </c>
      <c r="P1172" s="87">
        <v>42077</v>
      </c>
      <c r="R1172" t="s">
        <v>10778</v>
      </c>
      <c r="S1172">
        <v>3310</v>
      </c>
      <c r="T1172" t="s">
        <v>3865</v>
      </c>
      <c r="X1172" s="366" t="str">
        <f t="shared" si="40"/>
        <v>RANCAGUA</v>
      </c>
    </row>
    <row r="1173" spans="1:24">
      <c r="A1173">
        <v>3</v>
      </c>
      <c r="B1173" s="341" t="s">
        <v>8378</v>
      </c>
      <c r="C1173" t="s">
        <v>9604</v>
      </c>
      <c r="D1173">
        <v>11392148</v>
      </c>
      <c r="E1173" t="s">
        <v>3320</v>
      </c>
      <c r="F1173" s="232" t="s">
        <v>3331</v>
      </c>
      <c r="G1173" t="s">
        <v>3332</v>
      </c>
      <c r="I1173" s="339">
        <v>61605</v>
      </c>
      <c r="L1173" s="339">
        <v>55444</v>
      </c>
      <c r="N1173" s="366">
        <v>42100</v>
      </c>
      <c r="O1173" s="367">
        <v>42108</v>
      </c>
      <c r="P1173" s="87">
        <v>42111</v>
      </c>
      <c r="R1173" t="s">
        <v>10779</v>
      </c>
      <c r="S1173">
        <v>1596</v>
      </c>
      <c r="T1173" t="s">
        <v>4175</v>
      </c>
      <c r="X1173" s="366" t="str">
        <f t="shared" si="40"/>
        <v>MACHALI</v>
      </c>
    </row>
    <row r="1174" spans="1:24">
      <c r="A1174">
        <v>3</v>
      </c>
      <c r="B1174" s="341" t="s">
        <v>8379</v>
      </c>
      <c r="C1174" t="s">
        <v>9605</v>
      </c>
      <c r="D1174">
        <v>76222522</v>
      </c>
      <c r="E1174">
        <v>0</v>
      </c>
      <c r="F1174" s="232" t="s">
        <v>3331</v>
      </c>
      <c r="G1174" t="s">
        <v>3332</v>
      </c>
      <c r="I1174" s="339">
        <v>73935</v>
      </c>
      <c r="L1174" s="339">
        <v>59148</v>
      </c>
      <c r="N1174" s="366">
        <v>42101</v>
      </c>
      <c r="O1174" s="367">
        <v>42102</v>
      </c>
      <c r="P1174" s="87">
        <v>42107</v>
      </c>
      <c r="R1174" t="s">
        <v>10780</v>
      </c>
      <c r="S1174">
        <v>2</v>
      </c>
      <c r="T1174" t="s">
        <v>10874</v>
      </c>
      <c r="X1174" s="366" t="str">
        <f t="shared" si="40"/>
        <v>LONGAVI</v>
      </c>
    </row>
    <row r="1175" spans="1:24">
      <c r="A1175">
        <v>3</v>
      </c>
      <c r="B1175" s="341" t="s">
        <v>8380</v>
      </c>
      <c r="C1175" t="s">
        <v>9606</v>
      </c>
      <c r="D1175">
        <v>7509140</v>
      </c>
      <c r="E1175">
        <v>0</v>
      </c>
      <c r="F1175" s="232" t="s">
        <v>3331</v>
      </c>
      <c r="G1175" t="s">
        <v>3332</v>
      </c>
      <c r="I1175" s="339">
        <v>61612</v>
      </c>
      <c r="L1175" s="339">
        <v>55415</v>
      </c>
      <c r="N1175" s="366">
        <v>42101</v>
      </c>
      <c r="O1175" s="367">
        <v>42104</v>
      </c>
      <c r="P1175" s="87">
        <v>42110</v>
      </c>
      <c r="R1175" t="s">
        <v>10781</v>
      </c>
      <c r="S1175">
        <v>2999</v>
      </c>
      <c r="T1175" t="s">
        <v>5050</v>
      </c>
      <c r="X1175" s="366" t="str">
        <f t="shared" si="40"/>
        <v>CALAMA</v>
      </c>
    </row>
    <row r="1176" spans="1:24">
      <c r="A1176">
        <v>3</v>
      </c>
      <c r="B1176" s="341" t="s">
        <v>8381</v>
      </c>
      <c r="C1176" t="s">
        <v>9607</v>
      </c>
      <c r="D1176">
        <v>13694544</v>
      </c>
      <c r="E1176" s="283">
        <v>0</v>
      </c>
      <c r="F1176" s="232" t="s">
        <v>3331</v>
      </c>
      <c r="G1176" t="s">
        <v>3332</v>
      </c>
      <c r="I1176" s="339">
        <v>98580</v>
      </c>
      <c r="L1176" s="339">
        <v>88722</v>
      </c>
      <c r="N1176" s="366">
        <v>42101</v>
      </c>
      <c r="O1176" s="375">
        <v>42104</v>
      </c>
      <c r="P1176" s="87">
        <v>42113</v>
      </c>
      <c r="R1176" t="s">
        <v>10782</v>
      </c>
      <c r="S1176">
        <v>0</v>
      </c>
      <c r="T1176" t="s">
        <v>10789</v>
      </c>
      <c r="X1176" s="366" t="str">
        <f t="shared" si="40"/>
        <v>SAN VICENTE</v>
      </c>
    </row>
    <row r="1177" spans="1:24">
      <c r="A1177">
        <v>3</v>
      </c>
      <c r="B1177" s="341" t="s">
        <v>8382</v>
      </c>
      <c r="C1177" t="s">
        <v>9608</v>
      </c>
      <c r="F1177" s="232" t="s">
        <v>3331</v>
      </c>
      <c r="G1177" t="s">
        <v>3332</v>
      </c>
      <c r="I1177" s="339"/>
      <c r="L1177" s="339"/>
      <c r="N1177" s="366">
        <v>42101</v>
      </c>
      <c r="O1177" s="376"/>
      <c r="P1177" s="53"/>
      <c r="R1177" t="s">
        <v>10783</v>
      </c>
      <c r="S1177">
        <v>253</v>
      </c>
      <c r="T1177" t="s">
        <v>5224</v>
      </c>
      <c r="X1177" s="366" t="str">
        <f t="shared" si="40"/>
        <v>PUNTA ARENAS</v>
      </c>
    </row>
    <row r="1178" spans="1:24">
      <c r="A1178">
        <v>3</v>
      </c>
      <c r="B1178" s="341" t="s">
        <v>8383</v>
      </c>
      <c r="C1178" t="s">
        <v>9609</v>
      </c>
      <c r="D1178">
        <v>13500584</v>
      </c>
      <c r="E1178">
        <v>3</v>
      </c>
      <c r="F1178" s="232" t="s">
        <v>3331</v>
      </c>
      <c r="G1178" t="s">
        <v>3332</v>
      </c>
      <c r="I1178" s="339">
        <v>61612</v>
      </c>
      <c r="L1178" s="339">
        <v>55451</v>
      </c>
      <c r="N1178" s="366">
        <v>42101</v>
      </c>
      <c r="O1178" s="367">
        <v>42104</v>
      </c>
      <c r="P1178" s="87">
        <v>42111</v>
      </c>
      <c r="R1178" t="s">
        <v>10771</v>
      </c>
      <c r="S1178">
        <v>2281</v>
      </c>
      <c r="T1178" t="s">
        <v>3865</v>
      </c>
      <c r="X1178" s="366" t="str">
        <f t="shared" si="40"/>
        <v>RANCAGUA</v>
      </c>
    </row>
    <row r="1179" spans="1:24">
      <c r="A1179">
        <v>3</v>
      </c>
      <c r="B1179" s="341" t="s">
        <v>8384</v>
      </c>
      <c r="C1179" t="s">
        <v>9610</v>
      </c>
      <c r="D1179">
        <v>6352490</v>
      </c>
      <c r="E1179">
        <v>5</v>
      </c>
      <c r="F1179" s="232" t="s">
        <v>3331</v>
      </c>
      <c r="G1179" t="s">
        <v>3332</v>
      </c>
      <c r="I1179" s="339">
        <v>73944</v>
      </c>
      <c r="L1179" s="339">
        <v>59155</v>
      </c>
      <c r="N1179" s="366">
        <v>42102</v>
      </c>
      <c r="O1179" s="367">
        <v>42109</v>
      </c>
      <c r="P1179" s="87">
        <v>42119</v>
      </c>
      <c r="R1179" t="s">
        <v>10784</v>
      </c>
      <c r="S1179">
        <v>10</v>
      </c>
      <c r="T1179" t="s">
        <v>4524</v>
      </c>
      <c r="X1179" s="366">
        <v>42123</v>
      </c>
    </row>
    <row r="1180" spans="1:24">
      <c r="A1180">
        <v>3</v>
      </c>
      <c r="B1180" s="341" t="s">
        <v>8385</v>
      </c>
      <c r="C1180" t="s">
        <v>9611</v>
      </c>
      <c r="D1180">
        <v>13620598</v>
      </c>
      <c r="E1180">
        <v>6</v>
      </c>
      <c r="F1180" s="232" t="s">
        <v>3331</v>
      </c>
      <c r="G1180" t="s">
        <v>3332</v>
      </c>
      <c r="I1180" s="339">
        <v>61620</v>
      </c>
      <c r="L1180" s="339">
        <v>55450</v>
      </c>
      <c r="N1180" s="366">
        <v>42102</v>
      </c>
      <c r="O1180" s="367">
        <v>42108</v>
      </c>
      <c r="P1180" s="87">
        <v>42111</v>
      </c>
      <c r="R1180" t="s">
        <v>10785</v>
      </c>
      <c r="S1180">
        <v>390</v>
      </c>
      <c r="T1180" t="s">
        <v>5045</v>
      </c>
      <c r="X1180" s="366" t="str">
        <f t="shared" si="40"/>
        <v>TEMUCO</v>
      </c>
    </row>
    <row r="1181" spans="1:24">
      <c r="A1181">
        <v>3</v>
      </c>
      <c r="B1181" s="341" t="s">
        <v>8386</v>
      </c>
      <c r="C1181" t="s">
        <v>9612</v>
      </c>
      <c r="D1181">
        <v>10474644</v>
      </c>
      <c r="E1181">
        <v>6</v>
      </c>
      <c r="F1181" s="232" t="s">
        <v>3331</v>
      </c>
      <c r="G1181" t="s">
        <v>3332</v>
      </c>
      <c r="I1181" s="339">
        <v>61628</v>
      </c>
      <c r="L1181" s="339">
        <v>55462</v>
      </c>
      <c r="N1181" s="366">
        <v>42103</v>
      </c>
      <c r="O1181" s="367">
        <v>42109</v>
      </c>
      <c r="P1181" s="87">
        <v>42114</v>
      </c>
      <c r="R1181" t="s">
        <v>10786</v>
      </c>
      <c r="S1181">
        <v>1314</v>
      </c>
      <c r="T1181" t="s">
        <v>5224</v>
      </c>
      <c r="X1181" s="366" t="str">
        <f t="shared" si="40"/>
        <v>PUNTA ARENAS</v>
      </c>
    </row>
    <row r="1182" spans="1:24">
      <c r="A1182">
        <v>3</v>
      </c>
      <c r="B1182" s="341" t="s">
        <v>8387</v>
      </c>
      <c r="C1182" t="s">
        <v>9613</v>
      </c>
      <c r="D1182">
        <v>22844401</v>
      </c>
      <c r="E1182">
        <v>4</v>
      </c>
      <c r="F1182" s="232" t="s">
        <v>3331</v>
      </c>
      <c r="G1182" t="s">
        <v>3332</v>
      </c>
      <c r="I1182" s="339">
        <v>61628</v>
      </c>
      <c r="L1182" s="339">
        <v>55465</v>
      </c>
      <c r="N1182" s="366">
        <v>42103</v>
      </c>
      <c r="O1182" s="367">
        <v>42109</v>
      </c>
      <c r="P1182" s="87">
        <v>42114</v>
      </c>
      <c r="R1182" t="s">
        <v>10787</v>
      </c>
      <c r="S1182">
        <v>1341</v>
      </c>
      <c r="T1182" t="s">
        <v>5224</v>
      </c>
      <c r="X1182" s="366" t="str">
        <f t="shared" si="40"/>
        <v>PUNTA ARENAS</v>
      </c>
    </row>
    <row r="1183" spans="1:24">
      <c r="A1183">
        <v>3</v>
      </c>
      <c r="B1183" s="341" t="s">
        <v>8388</v>
      </c>
      <c r="C1183" t="s">
        <v>9614</v>
      </c>
      <c r="D1183">
        <v>13923040</v>
      </c>
      <c r="E1183" t="s">
        <v>3319</v>
      </c>
      <c r="F1183" s="232" t="s">
        <v>3331</v>
      </c>
      <c r="G1183" t="s">
        <v>3332</v>
      </c>
      <c r="I1183" s="339">
        <v>61628</v>
      </c>
      <c r="L1183" s="339">
        <v>55465</v>
      </c>
      <c r="N1183" s="366">
        <v>42103</v>
      </c>
      <c r="O1183" s="367">
        <v>42109</v>
      </c>
      <c r="P1183" s="87">
        <v>42111</v>
      </c>
      <c r="R1183" t="s">
        <v>10788</v>
      </c>
      <c r="S1183">
        <v>287</v>
      </c>
      <c r="T1183" t="s">
        <v>5224</v>
      </c>
      <c r="X1183" s="366" t="str">
        <f t="shared" si="40"/>
        <v>PUNTA ARENAS</v>
      </c>
    </row>
    <row r="1184" spans="1:24">
      <c r="A1184">
        <v>3</v>
      </c>
      <c r="B1184" s="341" t="s">
        <v>8389</v>
      </c>
      <c r="C1184" t="s">
        <v>9615</v>
      </c>
      <c r="D1184">
        <v>9540435</v>
      </c>
      <c r="E1184">
        <v>9</v>
      </c>
      <c r="F1184" s="232" t="s">
        <v>3331</v>
      </c>
      <c r="G1184" t="s">
        <v>3332</v>
      </c>
      <c r="I1184" s="339">
        <v>61641</v>
      </c>
      <c r="L1184" s="339">
        <v>55477</v>
      </c>
      <c r="N1184" s="366">
        <v>42104</v>
      </c>
      <c r="O1184" s="367">
        <v>42114</v>
      </c>
      <c r="P1184" s="87">
        <v>42115</v>
      </c>
      <c r="R1184" t="s">
        <v>10789</v>
      </c>
      <c r="S1184">
        <v>436</v>
      </c>
      <c r="T1184" t="s">
        <v>3865</v>
      </c>
      <c r="X1184" s="366" t="str">
        <f t="shared" si="40"/>
        <v>RANCAGUA</v>
      </c>
    </row>
    <row r="1185" spans="1:24">
      <c r="A1185">
        <v>3</v>
      </c>
      <c r="B1185" s="341" t="s">
        <v>8390</v>
      </c>
      <c r="C1185" t="s">
        <v>9119</v>
      </c>
      <c r="D1185">
        <v>16494882</v>
      </c>
      <c r="E1185" t="s">
        <v>3319</v>
      </c>
      <c r="F1185" s="232" t="s">
        <v>3331</v>
      </c>
      <c r="G1185" t="s">
        <v>3332</v>
      </c>
      <c r="I1185" s="339">
        <v>61641</v>
      </c>
      <c r="L1185" s="339">
        <v>55477</v>
      </c>
      <c r="N1185" s="366">
        <v>42104</v>
      </c>
      <c r="O1185" s="367">
        <v>42106</v>
      </c>
      <c r="P1185" s="87">
        <v>42109</v>
      </c>
      <c r="R1185" t="s">
        <v>10790</v>
      </c>
      <c r="S1185">
        <v>580</v>
      </c>
      <c r="T1185" t="s">
        <v>3865</v>
      </c>
      <c r="X1185" s="366">
        <v>42114</v>
      </c>
    </row>
    <row r="1186" spans="1:24">
      <c r="A1186">
        <v>3</v>
      </c>
      <c r="B1186" s="341" t="s">
        <v>8391</v>
      </c>
      <c r="C1186" t="s">
        <v>9616</v>
      </c>
      <c r="D1186">
        <v>15518070</v>
      </c>
      <c r="E1186">
        <v>6</v>
      </c>
      <c r="F1186" s="232" t="s">
        <v>3331</v>
      </c>
      <c r="G1186" t="s">
        <v>3332</v>
      </c>
      <c r="I1186" s="339">
        <v>61678</v>
      </c>
      <c r="L1186" s="339">
        <v>55510</v>
      </c>
      <c r="N1186" s="366">
        <v>42107</v>
      </c>
      <c r="O1186" s="367">
        <v>42109</v>
      </c>
      <c r="P1186" s="87">
        <v>42114</v>
      </c>
      <c r="R1186" t="s">
        <v>10791</v>
      </c>
      <c r="S1186">
        <v>530</v>
      </c>
      <c r="T1186" t="s">
        <v>10852</v>
      </c>
      <c r="X1186" s="366" t="str">
        <f t="shared" ref="X1186:X1249" si="41">T1186</f>
        <v>ARICA</v>
      </c>
    </row>
    <row r="1187" spans="1:24">
      <c r="A1187">
        <v>3</v>
      </c>
      <c r="B1187" s="341" t="s">
        <v>8392</v>
      </c>
      <c r="C1187" t="s">
        <v>9607</v>
      </c>
      <c r="D1187">
        <v>97030000</v>
      </c>
      <c r="E1187">
        <v>7</v>
      </c>
      <c r="F1187" s="232" t="s">
        <v>3331</v>
      </c>
      <c r="G1187" t="s">
        <v>3332</v>
      </c>
      <c r="I1187" s="339">
        <v>74013</v>
      </c>
      <c r="L1187" s="339">
        <v>74013</v>
      </c>
      <c r="N1187" s="366">
        <v>42107</v>
      </c>
      <c r="O1187" s="367">
        <v>42109</v>
      </c>
      <c r="P1187" s="87">
        <v>42114</v>
      </c>
      <c r="R1187" t="s">
        <v>10792</v>
      </c>
      <c r="S1187">
        <v>167</v>
      </c>
      <c r="T1187" t="s">
        <v>10909</v>
      </c>
      <c r="X1187" s="366" t="str">
        <f t="shared" si="41"/>
        <v>TILTOCO</v>
      </c>
    </row>
    <row r="1188" spans="1:24">
      <c r="A1188">
        <v>3</v>
      </c>
      <c r="B1188" s="341" t="s">
        <v>8393</v>
      </c>
      <c r="C1188" t="s">
        <v>9617</v>
      </c>
      <c r="D1188">
        <v>15584155</v>
      </c>
      <c r="E1188">
        <v>9</v>
      </c>
      <c r="F1188" s="232" t="s">
        <v>3331</v>
      </c>
      <c r="G1188" t="s">
        <v>3332</v>
      </c>
      <c r="I1188" s="339">
        <v>61678</v>
      </c>
      <c r="L1188" s="339">
        <v>55510</v>
      </c>
      <c r="N1188" s="366">
        <v>42107</v>
      </c>
      <c r="O1188" s="367">
        <v>42109</v>
      </c>
      <c r="P1188" s="87">
        <v>42111</v>
      </c>
      <c r="R1188" t="s">
        <v>10793</v>
      </c>
      <c r="S1188">
        <v>12</v>
      </c>
      <c r="T1188" t="s">
        <v>10900</v>
      </c>
      <c r="X1188" s="366" t="str">
        <f t="shared" si="41"/>
        <v>LA CRUZ</v>
      </c>
    </row>
    <row r="1189" spans="1:24">
      <c r="A1189">
        <v>3</v>
      </c>
      <c r="B1189" s="341" t="s">
        <v>8394</v>
      </c>
      <c r="C1189" t="s">
        <v>9618</v>
      </c>
      <c r="D1189">
        <v>16965604</v>
      </c>
      <c r="E1189">
        <v>5</v>
      </c>
      <c r="F1189" s="232" t="s">
        <v>3331</v>
      </c>
      <c r="G1189" t="s">
        <v>3332</v>
      </c>
      <c r="I1189" s="339">
        <v>61678</v>
      </c>
      <c r="L1189" s="339">
        <v>55510</v>
      </c>
      <c r="N1189" s="366">
        <v>42107</v>
      </c>
      <c r="O1189" s="367">
        <v>42109</v>
      </c>
      <c r="P1189" s="87">
        <v>42116</v>
      </c>
      <c r="R1189" t="s">
        <v>10794</v>
      </c>
      <c r="S1189">
        <v>1817</v>
      </c>
      <c r="T1189" t="s">
        <v>5224</v>
      </c>
      <c r="X1189" s="366" t="str">
        <f t="shared" si="41"/>
        <v>PUNTA ARENAS</v>
      </c>
    </row>
    <row r="1190" spans="1:24">
      <c r="A1190">
        <v>3</v>
      </c>
      <c r="B1190" s="341" t="s">
        <v>8395</v>
      </c>
      <c r="C1190" t="s">
        <v>9608</v>
      </c>
      <c r="D1190">
        <v>18137312</v>
      </c>
      <c r="E1190">
        <v>1</v>
      </c>
      <c r="F1190" s="232" t="s">
        <v>3331</v>
      </c>
      <c r="G1190" t="s">
        <v>3332</v>
      </c>
      <c r="I1190" s="339">
        <v>61678</v>
      </c>
      <c r="L1190" s="339">
        <v>55510</v>
      </c>
      <c r="N1190" s="366">
        <v>42076</v>
      </c>
      <c r="O1190" s="367">
        <v>42109</v>
      </c>
      <c r="P1190" s="87">
        <v>42117</v>
      </c>
      <c r="R1190" t="s">
        <v>10795</v>
      </c>
      <c r="S1190">
        <v>253</v>
      </c>
      <c r="T1190" t="s">
        <v>5224</v>
      </c>
      <c r="X1190" s="366" t="str">
        <f t="shared" si="41"/>
        <v>PUNTA ARENAS</v>
      </c>
    </row>
    <row r="1191" spans="1:24">
      <c r="A1191">
        <v>3</v>
      </c>
      <c r="B1191" s="341" t="s">
        <v>8396</v>
      </c>
      <c r="C1191" t="s">
        <v>9619</v>
      </c>
      <c r="D1191">
        <v>14537264</v>
      </c>
      <c r="E1191" t="s">
        <v>3319</v>
      </c>
      <c r="F1191" s="232" t="s">
        <v>3331</v>
      </c>
      <c r="G1191" t="s">
        <v>3332</v>
      </c>
      <c r="I1191" s="339">
        <v>62690</v>
      </c>
      <c r="L1191" s="339">
        <v>55521</v>
      </c>
      <c r="N1191" s="366">
        <v>42108</v>
      </c>
      <c r="O1191" s="367">
        <v>42109</v>
      </c>
      <c r="P1191" s="87">
        <v>42111</v>
      </c>
      <c r="R1191" t="s">
        <v>10101</v>
      </c>
      <c r="S1191">
        <v>342</v>
      </c>
      <c r="T1191" t="s">
        <v>10857</v>
      </c>
      <c r="X1191" s="366" t="str">
        <f t="shared" si="41"/>
        <v>LIMACHE</v>
      </c>
    </row>
    <row r="1192" spans="1:24">
      <c r="A1192">
        <v>3</v>
      </c>
      <c r="B1192" s="341" t="s">
        <v>8397</v>
      </c>
      <c r="C1192" t="s">
        <v>9620</v>
      </c>
      <c r="D1192">
        <v>13970747</v>
      </c>
      <c r="E1192">
        <v>8</v>
      </c>
      <c r="F1192" s="232" t="s">
        <v>3331</v>
      </c>
      <c r="G1192" t="s">
        <v>3332</v>
      </c>
      <c r="I1192" s="339">
        <v>61690</v>
      </c>
      <c r="L1192" s="339">
        <v>55521</v>
      </c>
      <c r="N1192" s="366">
        <v>42108</v>
      </c>
      <c r="O1192" s="367">
        <v>42109</v>
      </c>
      <c r="P1192" s="87">
        <v>42117</v>
      </c>
      <c r="R1192" t="s">
        <v>10796</v>
      </c>
      <c r="S1192">
        <v>1143</v>
      </c>
      <c r="T1192" t="s">
        <v>5224</v>
      </c>
      <c r="X1192" s="366" t="str">
        <f t="shared" si="41"/>
        <v>PUNTA ARENAS</v>
      </c>
    </row>
    <row r="1193" spans="1:24">
      <c r="A1193">
        <v>3</v>
      </c>
      <c r="B1193" s="341" t="s">
        <v>8398</v>
      </c>
      <c r="C1193" t="s">
        <v>9621</v>
      </c>
      <c r="D1193">
        <v>11501781</v>
      </c>
      <c r="E1193">
        <v>0</v>
      </c>
      <c r="F1193" s="232" t="s">
        <v>3331</v>
      </c>
      <c r="G1193" t="s">
        <v>3332</v>
      </c>
      <c r="I1193" s="339">
        <v>61690</v>
      </c>
      <c r="L1193" s="339">
        <v>55521</v>
      </c>
      <c r="N1193" s="366">
        <v>42108</v>
      </c>
      <c r="O1193" s="367">
        <v>42110</v>
      </c>
      <c r="P1193" s="87">
        <v>42114</v>
      </c>
      <c r="R1193" t="s">
        <v>10797</v>
      </c>
      <c r="S1193">
        <v>1820</v>
      </c>
      <c r="T1193" t="s">
        <v>5045</v>
      </c>
      <c r="X1193" s="87" t="str">
        <f t="shared" si="41"/>
        <v>TEMUCO</v>
      </c>
    </row>
    <row r="1194" spans="1:24">
      <c r="A1194">
        <v>3</v>
      </c>
      <c r="B1194" s="341" t="s">
        <v>8399</v>
      </c>
      <c r="C1194" t="s">
        <v>9622</v>
      </c>
      <c r="D1194">
        <v>16151418</v>
      </c>
      <c r="E1194">
        <v>7</v>
      </c>
      <c r="F1194" s="232" t="s">
        <v>3331</v>
      </c>
      <c r="G1194" t="s">
        <v>3332</v>
      </c>
      <c r="I1194" s="339">
        <v>74028</v>
      </c>
      <c r="L1194" s="339">
        <v>59222</v>
      </c>
      <c r="N1194" s="366">
        <v>42108</v>
      </c>
      <c r="O1194" s="367">
        <v>42111</v>
      </c>
      <c r="P1194" s="87">
        <v>42115</v>
      </c>
      <c r="R1194" t="s">
        <v>10798</v>
      </c>
      <c r="S1194">
        <v>1</v>
      </c>
      <c r="T1194" t="s">
        <v>10896</v>
      </c>
      <c r="X1194" s="87" t="str">
        <f t="shared" si="41"/>
        <v>OLMUE</v>
      </c>
    </row>
    <row r="1195" spans="1:24">
      <c r="A1195">
        <v>3</v>
      </c>
      <c r="B1195" s="341" t="s">
        <v>8400</v>
      </c>
      <c r="C1195" t="s">
        <v>9623</v>
      </c>
      <c r="D1195">
        <v>15995800</v>
      </c>
      <c r="E1195">
        <v>0</v>
      </c>
      <c r="F1195" s="232" t="s">
        <v>3331</v>
      </c>
      <c r="G1195" t="s">
        <v>3332</v>
      </c>
      <c r="I1195" s="339">
        <v>61690</v>
      </c>
      <c r="L1195" s="339">
        <v>55521</v>
      </c>
      <c r="N1195" s="366">
        <v>42108</v>
      </c>
      <c r="O1195" s="367">
        <v>42110</v>
      </c>
      <c r="P1195" s="87">
        <v>42114</v>
      </c>
      <c r="R1195" t="s">
        <v>10799</v>
      </c>
      <c r="S1195">
        <v>3521</v>
      </c>
      <c r="T1195" t="s">
        <v>3865</v>
      </c>
      <c r="X1195" s="87" t="str">
        <f t="shared" si="41"/>
        <v>RANCAGUA</v>
      </c>
    </row>
    <row r="1196" spans="1:24">
      <c r="A1196">
        <v>3</v>
      </c>
      <c r="B1196" s="341" t="s">
        <v>8401</v>
      </c>
      <c r="C1196" t="s">
        <v>9624</v>
      </c>
      <c r="D1196">
        <v>12083836</v>
      </c>
      <c r="E1196">
        <v>9</v>
      </c>
      <c r="F1196" s="232" t="s">
        <v>3331</v>
      </c>
      <c r="G1196" t="s">
        <v>3332</v>
      </c>
      <c r="I1196" s="339">
        <v>74028</v>
      </c>
      <c r="L1196" s="339">
        <v>59222</v>
      </c>
      <c r="N1196" s="366">
        <v>42108</v>
      </c>
      <c r="O1196" s="367">
        <v>42122</v>
      </c>
      <c r="P1196" s="87">
        <v>42123</v>
      </c>
      <c r="R1196" t="s">
        <v>10800</v>
      </c>
      <c r="S1196">
        <v>126</v>
      </c>
      <c r="T1196" t="s">
        <v>10910</v>
      </c>
      <c r="X1196" s="87" t="str">
        <f t="shared" si="41"/>
        <v>LAUTARO</v>
      </c>
    </row>
    <row r="1197" spans="1:24">
      <c r="A1197">
        <v>3</v>
      </c>
      <c r="B1197" s="341" t="s">
        <v>8402</v>
      </c>
      <c r="C1197" t="s">
        <v>9625</v>
      </c>
      <c r="D1197">
        <v>15737708</v>
      </c>
      <c r="E1197">
        <v>6</v>
      </c>
      <c r="F1197" s="232" t="s">
        <v>3331</v>
      </c>
      <c r="G1197" t="s">
        <v>3332</v>
      </c>
      <c r="I1197" s="339">
        <v>61690</v>
      </c>
      <c r="L1197" s="339">
        <v>55521</v>
      </c>
      <c r="N1197" s="366">
        <v>42108</v>
      </c>
      <c r="O1197" s="367">
        <v>42111</v>
      </c>
      <c r="P1197" s="87">
        <v>42115</v>
      </c>
      <c r="R1197" t="s">
        <v>10801</v>
      </c>
      <c r="S1197">
        <v>40</v>
      </c>
      <c r="T1197" t="s">
        <v>10893</v>
      </c>
      <c r="X1197" s="87" t="str">
        <f t="shared" si="41"/>
        <v>GRANEROS</v>
      </c>
    </row>
    <row r="1198" spans="1:24">
      <c r="A1198">
        <v>3</v>
      </c>
      <c r="B1198" s="341" t="s">
        <v>8403</v>
      </c>
      <c r="C1198" t="s">
        <v>9626</v>
      </c>
      <c r="D1198">
        <v>15385450</v>
      </c>
      <c r="E1198">
        <v>5</v>
      </c>
      <c r="F1198" s="232" t="s">
        <v>3331</v>
      </c>
      <c r="G1198" t="s">
        <v>3332</v>
      </c>
      <c r="I1198" s="339">
        <v>61702</v>
      </c>
      <c r="L1198" s="339">
        <v>555319</v>
      </c>
      <c r="N1198" s="366">
        <v>42109</v>
      </c>
      <c r="O1198" s="367">
        <v>42111</v>
      </c>
      <c r="P1198" s="87">
        <v>42114</v>
      </c>
      <c r="R1198" t="s">
        <v>10802</v>
      </c>
      <c r="S1198">
        <v>228</v>
      </c>
      <c r="T1198" t="s">
        <v>5045</v>
      </c>
      <c r="X1198" s="87" t="str">
        <f t="shared" si="41"/>
        <v>TEMUCO</v>
      </c>
    </row>
    <row r="1199" spans="1:24">
      <c r="A1199">
        <v>3</v>
      </c>
      <c r="B1199" s="341" t="s">
        <v>8404</v>
      </c>
      <c r="C1199" t="s">
        <v>9627</v>
      </c>
      <c r="D1199">
        <v>9684087</v>
      </c>
      <c r="E1199" t="s">
        <v>3319</v>
      </c>
      <c r="F1199" s="232" t="s">
        <v>3331</v>
      </c>
      <c r="G1199" t="s">
        <v>3332</v>
      </c>
      <c r="I1199" s="339">
        <v>61702</v>
      </c>
      <c r="L1199" s="339">
        <v>55532</v>
      </c>
      <c r="N1199" s="366">
        <v>42109</v>
      </c>
      <c r="O1199" s="367">
        <v>42112</v>
      </c>
      <c r="P1199" s="87">
        <v>42114</v>
      </c>
      <c r="R1199" t="s">
        <v>10803</v>
      </c>
      <c r="S1199">
        <v>104</v>
      </c>
      <c r="T1199" t="s">
        <v>5045</v>
      </c>
      <c r="X1199" s="87" t="str">
        <f t="shared" si="41"/>
        <v>TEMUCO</v>
      </c>
    </row>
    <row r="1200" spans="1:24">
      <c r="A1200">
        <v>3</v>
      </c>
      <c r="B1200" s="341" t="s">
        <v>8405</v>
      </c>
      <c r="C1200" t="s">
        <v>9628</v>
      </c>
      <c r="F1200" s="232" t="s">
        <v>3331</v>
      </c>
      <c r="G1200" t="s">
        <v>3332</v>
      </c>
      <c r="I1200" s="339"/>
      <c r="L1200" s="339"/>
      <c r="N1200" s="366">
        <v>42111</v>
      </c>
      <c r="O1200" s="376"/>
      <c r="P1200" s="53"/>
      <c r="R1200" t="s">
        <v>10804</v>
      </c>
      <c r="S1200">
        <v>3507</v>
      </c>
      <c r="T1200" t="s">
        <v>5045</v>
      </c>
      <c r="X1200" s="87" t="str">
        <f t="shared" si="41"/>
        <v>TEMUCO</v>
      </c>
    </row>
    <row r="1201" spans="1:24">
      <c r="A1201">
        <v>3</v>
      </c>
      <c r="B1201" s="341" t="s">
        <v>8406</v>
      </c>
      <c r="C1201" t="s">
        <v>9629</v>
      </c>
      <c r="D1201">
        <v>14012562</v>
      </c>
      <c r="E1201">
        <v>8</v>
      </c>
      <c r="F1201" s="232" t="s">
        <v>3331</v>
      </c>
      <c r="G1201" t="s">
        <v>3332</v>
      </c>
      <c r="I1201" s="339">
        <v>61573</v>
      </c>
      <c r="L1201" s="339">
        <v>55416</v>
      </c>
      <c r="N1201" s="366">
        <v>42104</v>
      </c>
      <c r="O1201" s="367">
        <v>42109</v>
      </c>
      <c r="P1201" s="87">
        <v>42111</v>
      </c>
      <c r="R1201" t="s">
        <v>7284</v>
      </c>
      <c r="S1201">
        <v>58</v>
      </c>
      <c r="T1201" t="s">
        <v>10454</v>
      </c>
      <c r="X1201" s="87" t="str">
        <f t="shared" si="41"/>
        <v>RENGO</v>
      </c>
    </row>
    <row r="1202" spans="1:24">
      <c r="A1202">
        <v>3</v>
      </c>
      <c r="B1202" s="341" t="s">
        <v>8407</v>
      </c>
      <c r="C1202" t="s">
        <v>9630</v>
      </c>
      <c r="D1202">
        <v>15503880</v>
      </c>
      <c r="E1202">
        <v>2</v>
      </c>
      <c r="F1202" s="232" t="s">
        <v>3331</v>
      </c>
      <c r="G1202" t="s">
        <v>3332</v>
      </c>
      <c r="I1202" s="339">
        <v>74072</v>
      </c>
      <c r="L1202" s="339">
        <v>59258</v>
      </c>
      <c r="N1202" s="366">
        <v>42111</v>
      </c>
      <c r="O1202" s="367">
        <v>42112</v>
      </c>
      <c r="P1202" s="87">
        <v>42119</v>
      </c>
      <c r="R1202" t="s">
        <v>10805</v>
      </c>
      <c r="S1202">
        <v>1811</v>
      </c>
      <c r="T1202" t="s">
        <v>5045</v>
      </c>
      <c r="X1202" s="87">
        <v>42123</v>
      </c>
    </row>
    <row r="1203" spans="1:24">
      <c r="A1203">
        <v>3</v>
      </c>
      <c r="B1203" s="341" t="s">
        <v>8408</v>
      </c>
      <c r="C1203" t="s">
        <v>9631</v>
      </c>
      <c r="D1203">
        <v>15015711</v>
      </c>
      <c r="E1203">
        <v>0</v>
      </c>
      <c r="F1203" s="232" t="s">
        <v>3331</v>
      </c>
      <c r="G1203" t="s">
        <v>3332</v>
      </c>
      <c r="I1203" s="339">
        <v>61727</v>
      </c>
      <c r="L1203" s="339">
        <v>55554</v>
      </c>
      <c r="N1203" s="366">
        <v>42111</v>
      </c>
      <c r="O1203" s="367">
        <v>42121</v>
      </c>
      <c r="P1203" s="87">
        <v>42124</v>
      </c>
      <c r="R1203" t="s">
        <v>10806</v>
      </c>
      <c r="S1203">
        <v>2784</v>
      </c>
      <c r="T1203" t="s">
        <v>5050</v>
      </c>
      <c r="X1203" s="87" t="str">
        <f t="shared" si="41"/>
        <v>CALAMA</v>
      </c>
    </row>
    <row r="1204" spans="1:24">
      <c r="A1204">
        <v>3</v>
      </c>
      <c r="B1204" s="341" t="s">
        <v>8409</v>
      </c>
      <c r="C1204" t="s">
        <v>9632</v>
      </c>
      <c r="D1204">
        <v>97030000</v>
      </c>
      <c r="E1204">
        <v>7</v>
      </c>
      <c r="F1204" s="232" t="s">
        <v>3331</v>
      </c>
      <c r="G1204" t="s">
        <v>3332</v>
      </c>
      <c r="I1204" s="339">
        <v>49381</v>
      </c>
      <c r="L1204" s="339">
        <v>49381</v>
      </c>
      <c r="N1204" s="366">
        <v>42114</v>
      </c>
      <c r="O1204" s="367">
        <v>42124</v>
      </c>
      <c r="P1204" s="87">
        <v>42129</v>
      </c>
      <c r="R1204" t="s">
        <v>10807</v>
      </c>
      <c r="S1204">
        <v>4148</v>
      </c>
      <c r="T1204" t="s">
        <v>10861</v>
      </c>
      <c r="X1204" s="87" t="str">
        <f t="shared" si="41"/>
        <v>ALTO HOSPICIO</v>
      </c>
    </row>
    <row r="1205" spans="1:24">
      <c r="A1205">
        <v>3</v>
      </c>
      <c r="B1205" s="341" t="s">
        <v>8410</v>
      </c>
      <c r="C1205" t="s">
        <v>9633</v>
      </c>
      <c r="D1205">
        <v>17040340</v>
      </c>
      <c r="E1205">
        <v>1</v>
      </c>
      <c r="F1205" s="232" t="s">
        <v>3331</v>
      </c>
      <c r="G1205" t="s">
        <v>3332</v>
      </c>
      <c r="I1205" s="339">
        <v>61776</v>
      </c>
      <c r="L1205" s="339">
        <v>55598</v>
      </c>
      <c r="N1205" s="366">
        <v>42115</v>
      </c>
      <c r="O1205" s="367">
        <v>42116</v>
      </c>
      <c r="P1205" s="87">
        <v>42123</v>
      </c>
      <c r="R1205" t="s">
        <v>10808</v>
      </c>
      <c r="S1205">
        <v>1901</v>
      </c>
      <c r="T1205" t="s">
        <v>10871</v>
      </c>
      <c r="X1205" s="87" t="str">
        <f t="shared" si="41"/>
        <v>MAULE</v>
      </c>
    </row>
    <row r="1206" spans="1:24">
      <c r="A1206">
        <v>3</v>
      </c>
      <c r="B1206" s="341" t="s">
        <v>8411</v>
      </c>
      <c r="C1206" t="s">
        <v>9634</v>
      </c>
      <c r="D1206">
        <v>16826443</v>
      </c>
      <c r="E1206">
        <v>7</v>
      </c>
      <c r="F1206" s="232" t="s">
        <v>3331</v>
      </c>
      <c r="G1206" t="s">
        <v>3332</v>
      </c>
      <c r="I1206" s="339">
        <v>61776</v>
      </c>
      <c r="L1206" s="339">
        <v>55598</v>
      </c>
      <c r="N1206" s="366">
        <v>42115</v>
      </c>
      <c r="O1206" s="367">
        <v>42119</v>
      </c>
      <c r="P1206" s="87">
        <v>42122</v>
      </c>
      <c r="R1206" t="s">
        <v>10809</v>
      </c>
      <c r="S1206">
        <v>2787</v>
      </c>
      <c r="T1206" t="s">
        <v>4030</v>
      </c>
      <c r="X1206" s="87">
        <v>42124</v>
      </c>
    </row>
    <row r="1207" spans="1:24">
      <c r="A1207">
        <v>3</v>
      </c>
      <c r="B1207" s="341" t="s">
        <v>8412</v>
      </c>
      <c r="C1207" t="s">
        <v>9635</v>
      </c>
      <c r="D1207">
        <v>97003000</v>
      </c>
      <c r="E1207">
        <v>7</v>
      </c>
      <c r="F1207" s="232" t="s">
        <v>3331</v>
      </c>
      <c r="G1207" t="s">
        <v>3332</v>
      </c>
      <c r="I1207" s="339">
        <v>49411</v>
      </c>
      <c r="L1207" s="339">
        <v>49411</v>
      </c>
      <c r="N1207" s="366">
        <v>42115</v>
      </c>
      <c r="O1207" s="367">
        <v>42119</v>
      </c>
      <c r="P1207" s="87">
        <v>42122</v>
      </c>
      <c r="R1207" t="s">
        <v>10343</v>
      </c>
      <c r="S1207">
        <v>3797</v>
      </c>
      <c r="T1207" t="s">
        <v>10861</v>
      </c>
      <c r="X1207" s="87" t="str">
        <f t="shared" si="41"/>
        <v>ALTO HOSPICIO</v>
      </c>
    </row>
    <row r="1208" spans="1:24">
      <c r="A1208">
        <v>3</v>
      </c>
      <c r="B1208" s="341" t="s">
        <v>8413</v>
      </c>
      <c r="C1208" t="s">
        <v>9636</v>
      </c>
      <c r="D1208">
        <v>13349944</v>
      </c>
      <c r="E1208" t="s">
        <v>3319</v>
      </c>
      <c r="F1208" s="232" t="s">
        <v>3331</v>
      </c>
      <c r="G1208" t="s">
        <v>3332</v>
      </c>
      <c r="I1208" s="339">
        <v>61788</v>
      </c>
      <c r="L1208" s="339">
        <v>55609</v>
      </c>
      <c r="N1208" s="366">
        <v>42116</v>
      </c>
      <c r="O1208" s="367">
        <v>42121</v>
      </c>
      <c r="P1208" s="87">
        <v>42123</v>
      </c>
      <c r="R1208" t="s">
        <v>10810</v>
      </c>
      <c r="S1208">
        <v>186</v>
      </c>
      <c r="T1208" t="s">
        <v>4030</v>
      </c>
      <c r="X1208" s="87" t="str">
        <f t="shared" si="41"/>
        <v>CURICO</v>
      </c>
    </row>
    <row r="1209" spans="1:24">
      <c r="A1209">
        <v>3</v>
      </c>
      <c r="B1209" s="341" t="s">
        <v>8414</v>
      </c>
      <c r="C1209" t="s">
        <v>9637</v>
      </c>
      <c r="D1209">
        <v>97030000</v>
      </c>
      <c r="E1209">
        <v>7</v>
      </c>
      <c r="F1209" s="232" t="s">
        <v>3331</v>
      </c>
      <c r="G1209" t="s">
        <v>3332</v>
      </c>
      <c r="I1209" s="339">
        <v>61788</v>
      </c>
      <c r="L1209" s="339">
        <v>55609</v>
      </c>
      <c r="N1209" s="366">
        <v>42116</v>
      </c>
      <c r="O1209" s="367">
        <v>42119</v>
      </c>
      <c r="P1209" s="87">
        <v>42122</v>
      </c>
      <c r="R1209" t="s">
        <v>10811</v>
      </c>
      <c r="S1209">
        <v>4274</v>
      </c>
      <c r="T1209" t="s">
        <v>3541</v>
      </c>
      <c r="X1209" s="87">
        <v>42124</v>
      </c>
    </row>
    <row r="1210" spans="1:24">
      <c r="A1210">
        <v>3</v>
      </c>
      <c r="B1210" s="341" t="s">
        <v>8415</v>
      </c>
      <c r="C1210" t="s">
        <v>9638</v>
      </c>
      <c r="D1210">
        <v>8976363</v>
      </c>
      <c r="E1210" s="283">
        <v>0</v>
      </c>
      <c r="F1210" s="232" t="s">
        <v>3331</v>
      </c>
      <c r="G1210" t="s">
        <v>3332</v>
      </c>
      <c r="I1210" s="339">
        <v>61788</v>
      </c>
      <c r="L1210" s="339">
        <v>55609</v>
      </c>
      <c r="N1210" s="366">
        <v>42116</v>
      </c>
      <c r="O1210" s="367">
        <v>42119</v>
      </c>
      <c r="P1210" s="87">
        <v>42122</v>
      </c>
      <c r="R1210" t="s">
        <v>4650</v>
      </c>
      <c r="S1210">
        <v>4295</v>
      </c>
      <c r="T1210" t="s">
        <v>3541</v>
      </c>
      <c r="X1210" s="87">
        <v>42124</v>
      </c>
    </row>
    <row r="1211" spans="1:24">
      <c r="A1211">
        <v>3</v>
      </c>
      <c r="B1211" s="341" t="s">
        <v>8416</v>
      </c>
      <c r="C1211" t="s">
        <v>9639</v>
      </c>
      <c r="D1211">
        <v>12891821</v>
      </c>
      <c r="E1211">
        <v>3</v>
      </c>
      <c r="F1211" s="232" t="s">
        <v>3331</v>
      </c>
      <c r="G1211" t="s">
        <v>3332</v>
      </c>
      <c r="I1211" s="339">
        <v>79073</v>
      </c>
      <c r="L1211" s="339">
        <v>63258</v>
      </c>
      <c r="N1211" s="366">
        <v>42116</v>
      </c>
      <c r="O1211" s="367">
        <v>42122</v>
      </c>
      <c r="P1211" s="87">
        <v>42123</v>
      </c>
      <c r="R1211" t="s">
        <v>10812</v>
      </c>
      <c r="S1211">
        <v>0</v>
      </c>
      <c r="T1211" t="s">
        <v>10911</v>
      </c>
      <c r="X1211" s="87" t="str">
        <f t="shared" si="41"/>
        <v>ZAPALLAR</v>
      </c>
    </row>
    <row r="1212" spans="1:24">
      <c r="A1212">
        <v>3</v>
      </c>
      <c r="B1212" s="341" t="s">
        <v>8417</v>
      </c>
      <c r="C1212" t="s">
        <v>9640</v>
      </c>
      <c r="D1212">
        <v>13596756</v>
      </c>
      <c r="E1212">
        <v>4</v>
      </c>
      <c r="F1212" s="232" t="s">
        <v>3331</v>
      </c>
      <c r="G1212" t="s">
        <v>3332</v>
      </c>
      <c r="I1212" s="339">
        <v>61801</v>
      </c>
      <c r="L1212" s="339">
        <v>55321</v>
      </c>
      <c r="N1212" s="366">
        <v>42116</v>
      </c>
      <c r="O1212" s="367">
        <v>42119</v>
      </c>
      <c r="P1212" s="87">
        <v>42125</v>
      </c>
      <c r="R1212" t="s">
        <v>10813</v>
      </c>
      <c r="S1212">
        <v>1127</v>
      </c>
      <c r="T1212" t="s">
        <v>4030</v>
      </c>
      <c r="X1212" s="87">
        <v>42128</v>
      </c>
    </row>
    <row r="1213" spans="1:24">
      <c r="A1213">
        <v>3</v>
      </c>
      <c r="B1213" s="341" t="s">
        <v>8418</v>
      </c>
      <c r="C1213" t="s">
        <v>9641</v>
      </c>
      <c r="D1213">
        <v>96622490</v>
      </c>
      <c r="E1213">
        <v>8</v>
      </c>
      <c r="F1213" s="232" t="s">
        <v>3331</v>
      </c>
      <c r="G1213" t="s">
        <v>3332</v>
      </c>
      <c r="I1213" s="339">
        <v>406401</v>
      </c>
      <c r="L1213" s="339">
        <v>406401</v>
      </c>
      <c r="N1213" s="366">
        <v>42104</v>
      </c>
      <c r="O1213" s="367">
        <v>42106</v>
      </c>
      <c r="P1213" s="87">
        <v>42114</v>
      </c>
      <c r="R1213" t="s">
        <v>4297</v>
      </c>
      <c r="S1213">
        <v>1214</v>
      </c>
      <c r="T1213" t="s">
        <v>3334</v>
      </c>
      <c r="X1213" s="87">
        <v>42115</v>
      </c>
    </row>
    <row r="1214" spans="1:24">
      <c r="A1214">
        <v>3</v>
      </c>
      <c r="B1214" s="341" t="s">
        <v>8419</v>
      </c>
      <c r="C1214" t="s">
        <v>9642</v>
      </c>
      <c r="D1214">
        <v>76166875</v>
      </c>
      <c r="E1214">
        <v>7</v>
      </c>
      <c r="F1214" s="232" t="s">
        <v>3331</v>
      </c>
      <c r="G1214" t="s">
        <v>3332</v>
      </c>
      <c r="I1214" s="339">
        <v>446131</v>
      </c>
      <c r="L1214" s="339">
        <v>446131</v>
      </c>
      <c r="N1214" s="366">
        <v>42104</v>
      </c>
      <c r="O1214" s="367">
        <v>42106</v>
      </c>
      <c r="P1214" s="87">
        <v>42114</v>
      </c>
      <c r="R1214" t="s">
        <v>10814</v>
      </c>
      <c r="S1214">
        <v>115</v>
      </c>
      <c r="T1214" t="s">
        <v>3334</v>
      </c>
      <c r="X1214" s="87" t="str">
        <f t="shared" si="41"/>
        <v>SANTIAGO</v>
      </c>
    </row>
    <row r="1215" spans="1:24">
      <c r="A1215">
        <v>3</v>
      </c>
      <c r="B1215" s="341" t="s">
        <v>8420</v>
      </c>
      <c r="C1215" t="s">
        <v>9643</v>
      </c>
      <c r="D1215">
        <v>96964040</v>
      </c>
      <c r="E1215">
        <v>6</v>
      </c>
      <c r="F1215" s="232" t="s">
        <v>3331</v>
      </c>
      <c r="G1215" t="s">
        <v>3332</v>
      </c>
      <c r="I1215" s="339">
        <v>738608</v>
      </c>
      <c r="L1215" s="339">
        <v>738608</v>
      </c>
      <c r="N1215" s="366">
        <v>42104</v>
      </c>
      <c r="O1215" s="367">
        <v>42106</v>
      </c>
      <c r="P1215" s="375">
        <v>42114</v>
      </c>
      <c r="R1215" t="s">
        <v>4555</v>
      </c>
      <c r="S1215">
        <v>11283</v>
      </c>
      <c r="T1215" t="s">
        <v>3358</v>
      </c>
      <c r="X1215" s="87">
        <v>42117</v>
      </c>
    </row>
    <row r="1216" spans="1:24">
      <c r="A1216">
        <v>3</v>
      </c>
      <c r="B1216" s="341" t="s">
        <v>8421</v>
      </c>
      <c r="C1216" t="s">
        <v>9644</v>
      </c>
      <c r="D1216">
        <v>13211854</v>
      </c>
      <c r="E1216" t="s">
        <v>3319</v>
      </c>
      <c r="F1216" s="232" t="s">
        <v>3331</v>
      </c>
      <c r="G1216" t="s">
        <v>3332</v>
      </c>
      <c r="I1216" s="339">
        <v>61801</v>
      </c>
      <c r="L1216" s="339">
        <v>55321</v>
      </c>
      <c r="N1216" s="366">
        <v>42117</v>
      </c>
      <c r="O1216" s="367">
        <v>42123</v>
      </c>
      <c r="P1216" s="375">
        <v>42128</v>
      </c>
      <c r="R1216" t="s">
        <v>10815</v>
      </c>
      <c r="S1216">
        <v>2160</v>
      </c>
      <c r="T1216" t="s">
        <v>10852</v>
      </c>
      <c r="X1216" s="87" t="str">
        <f t="shared" si="41"/>
        <v>ARICA</v>
      </c>
    </row>
    <row r="1217" spans="1:24">
      <c r="A1217">
        <v>3</v>
      </c>
      <c r="B1217" s="341" t="s">
        <v>8422</v>
      </c>
      <c r="C1217" t="s">
        <v>9645</v>
      </c>
      <c r="F1217" s="232" t="s">
        <v>3331</v>
      </c>
      <c r="G1217" t="s">
        <v>3332</v>
      </c>
      <c r="I1217" s="339">
        <v>61810</v>
      </c>
      <c r="L1217" s="339">
        <v>55621</v>
      </c>
      <c r="N1217" s="366">
        <v>42117</v>
      </c>
      <c r="O1217" s="367">
        <v>42118</v>
      </c>
      <c r="P1217" s="375">
        <v>42119</v>
      </c>
      <c r="R1217" t="s">
        <v>10816</v>
      </c>
      <c r="S1217">
        <v>982</v>
      </c>
      <c r="T1217" t="s">
        <v>5224</v>
      </c>
      <c r="X1217" s="87">
        <v>42121</v>
      </c>
    </row>
    <row r="1218" spans="1:24">
      <c r="A1218">
        <v>3</v>
      </c>
      <c r="B1218" s="341" t="s">
        <v>8423</v>
      </c>
      <c r="C1218" t="s">
        <v>9646</v>
      </c>
      <c r="D1218">
        <v>15739341</v>
      </c>
      <c r="E1218">
        <v>3</v>
      </c>
      <c r="F1218" s="232" t="s">
        <v>3331</v>
      </c>
      <c r="G1218" t="s">
        <v>3332</v>
      </c>
      <c r="I1218" s="339">
        <v>61862</v>
      </c>
      <c r="L1218" s="339">
        <v>55676</v>
      </c>
      <c r="N1218" s="366">
        <v>42121</v>
      </c>
      <c r="O1218" s="367">
        <v>42124</v>
      </c>
      <c r="P1218" s="375">
        <v>42129</v>
      </c>
      <c r="R1218" t="s">
        <v>10817</v>
      </c>
      <c r="S1218">
        <v>3343</v>
      </c>
      <c r="T1218" t="s">
        <v>3541</v>
      </c>
      <c r="X1218" s="87" t="str">
        <f t="shared" si="41"/>
        <v>TALCA</v>
      </c>
    </row>
    <row r="1219" spans="1:24">
      <c r="A1219">
        <v>3</v>
      </c>
      <c r="B1219" s="341" t="s">
        <v>8424</v>
      </c>
      <c r="C1219" t="s">
        <v>9647</v>
      </c>
      <c r="D1219">
        <v>13583369</v>
      </c>
      <c r="E1219" t="s">
        <v>3320</v>
      </c>
      <c r="F1219" s="232" t="s">
        <v>3331</v>
      </c>
      <c r="G1219" t="s">
        <v>3332</v>
      </c>
      <c r="I1219" s="339">
        <v>64875</v>
      </c>
      <c r="L1219" s="339">
        <v>55687</v>
      </c>
      <c r="N1219" s="366">
        <v>42123</v>
      </c>
      <c r="O1219" s="367">
        <v>42131</v>
      </c>
      <c r="P1219" s="375">
        <v>42135</v>
      </c>
      <c r="R1219" t="s">
        <v>10818</v>
      </c>
      <c r="S1219">
        <v>414</v>
      </c>
      <c r="T1219" t="s">
        <v>5045</v>
      </c>
      <c r="X1219" s="87">
        <v>42135</v>
      </c>
    </row>
    <row r="1220" spans="1:24">
      <c r="A1220">
        <v>3</v>
      </c>
      <c r="B1220" s="341" t="s">
        <v>8425</v>
      </c>
      <c r="C1220" t="s">
        <v>9648</v>
      </c>
      <c r="D1220">
        <v>22645126</v>
      </c>
      <c r="E1220">
        <v>9</v>
      </c>
      <c r="F1220" s="232" t="s">
        <v>3331</v>
      </c>
      <c r="G1220" t="s">
        <v>3332</v>
      </c>
      <c r="I1220" s="339">
        <v>61875</v>
      </c>
      <c r="L1220" s="339">
        <v>55687</v>
      </c>
      <c r="N1220" s="366">
        <v>42123</v>
      </c>
      <c r="O1220" s="367">
        <v>42124</v>
      </c>
      <c r="P1220" s="375">
        <v>42128</v>
      </c>
      <c r="R1220" t="s">
        <v>10819</v>
      </c>
      <c r="S1220">
        <v>2205</v>
      </c>
      <c r="T1220" t="s">
        <v>4534</v>
      </c>
      <c r="X1220" s="87" t="str">
        <f t="shared" si="41"/>
        <v>IQUIQUE</v>
      </c>
    </row>
    <row r="1221" spans="1:24">
      <c r="A1221">
        <v>3</v>
      </c>
      <c r="B1221" s="341" t="s">
        <v>8426</v>
      </c>
      <c r="C1221" t="s">
        <v>9649</v>
      </c>
      <c r="D1221">
        <v>13568075</v>
      </c>
      <c r="E1221">
        <v>3</v>
      </c>
      <c r="F1221" s="232" t="s">
        <v>3331</v>
      </c>
      <c r="G1221" t="s">
        <v>3332</v>
      </c>
      <c r="I1221" s="339">
        <v>61936</v>
      </c>
      <c r="L1221" s="339">
        <v>55742</v>
      </c>
      <c r="N1221" s="366">
        <v>42128</v>
      </c>
      <c r="O1221" s="367">
        <v>42134</v>
      </c>
      <c r="P1221" s="375">
        <v>42139</v>
      </c>
      <c r="R1221" t="s">
        <v>10820</v>
      </c>
      <c r="S1221">
        <v>593</v>
      </c>
      <c r="T1221" t="s">
        <v>3865</v>
      </c>
      <c r="X1221" s="87" t="str">
        <f t="shared" si="41"/>
        <v>RANCAGUA</v>
      </c>
    </row>
    <row r="1222" spans="1:24">
      <c r="A1222">
        <v>3</v>
      </c>
      <c r="B1222" s="341" t="s">
        <v>8427</v>
      </c>
      <c r="C1222" t="s">
        <v>9650</v>
      </c>
      <c r="D1222">
        <v>18570371</v>
      </c>
      <c r="E1222">
        <v>1</v>
      </c>
      <c r="F1222" s="232" t="s">
        <v>3331</v>
      </c>
      <c r="G1222" t="s">
        <v>3332</v>
      </c>
      <c r="I1222" s="339">
        <v>61936</v>
      </c>
      <c r="L1222" s="339">
        <v>55742</v>
      </c>
      <c r="N1222" s="366">
        <v>42128</v>
      </c>
      <c r="O1222" s="367">
        <v>42129</v>
      </c>
      <c r="P1222" s="375">
        <v>42132</v>
      </c>
      <c r="R1222" t="s">
        <v>10821</v>
      </c>
      <c r="S1222">
        <v>249</v>
      </c>
      <c r="T1222" t="s">
        <v>10893</v>
      </c>
      <c r="X1222" s="87" t="str">
        <f t="shared" si="41"/>
        <v>GRANEROS</v>
      </c>
    </row>
    <row r="1223" spans="1:24">
      <c r="A1223">
        <v>3</v>
      </c>
      <c r="B1223" s="341" t="s">
        <v>8428</v>
      </c>
      <c r="C1223" t="s">
        <v>9651</v>
      </c>
      <c r="D1223">
        <v>13202524</v>
      </c>
      <c r="E1223" t="s">
        <v>3320</v>
      </c>
      <c r="F1223" s="232" t="s">
        <v>3331</v>
      </c>
      <c r="G1223" t="s">
        <v>3332</v>
      </c>
      <c r="I1223" s="339">
        <v>61936</v>
      </c>
      <c r="L1223" s="339">
        <v>55742</v>
      </c>
      <c r="N1223" s="366">
        <v>42128</v>
      </c>
      <c r="O1223" s="367">
        <v>42129</v>
      </c>
      <c r="P1223" s="375">
        <v>42132</v>
      </c>
      <c r="R1223" t="s">
        <v>10822</v>
      </c>
      <c r="S1223">
        <v>147</v>
      </c>
      <c r="T1223" t="s">
        <v>10893</v>
      </c>
      <c r="X1223" s="87" t="str">
        <f t="shared" si="41"/>
        <v>GRANEROS</v>
      </c>
    </row>
    <row r="1224" spans="1:24">
      <c r="A1224">
        <v>3</v>
      </c>
      <c r="B1224" s="341" t="s">
        <v>8429</v>
      </c>
      <c r="C1224" t="s">
        <v>9652</v>
      </c>
      <c r="D1224">
        <v>14593954</v>
      </c>
      <c r="E1224">
        <v>2</v>
      </c>
      <c r="F1224" s="232" t="s">
        <v>3331</v>
      </c>
      <c r="G1224" t="s">
        <v>3332</v>
      </c>
      <c r="I1224" s="339">
        <v>61875</v>
      </c>
      <c r="L1224" s="339">
        <v>556876</v>
      </c>
      <c r="N1224" s="366">
        <v>42128</v>
      </c>
      <c r="O1224" s="367">
        <v>42131</v>
      </c>
      <c r="P1224" s="375">
        <v>42139</v>
      </c>
      <c r="R1224" t="s">
        <v>10823</v>
      </c>
      <c r="S1224">
        <v>2642</v>
      </c>
      <c r="T1224" t="s">
        <v>4030</v>
      </c>
      <c r="X1224" s="87" t="str">
        <f t="shared" si="41"/>
        <v>CURICO</v>
      </c>
    </row>
    <row r="1225" spans="1:24">
      <c r="A1225">
        <v>3</v>
      </c>
      <c r="B1225" s="341" t="s">
        <v>8430</v>
      </c>
      <c r="C1225" t="s">
        <v>9653</v>
      </c>
      <c r="D1225">
        <v>142012878</v>
      </c>
      <c r="E1225">
        <v>1</v>
      </c>
      <c r="F1225" s="232" t="s">
        <v>3331</v>
      </c>
      <c r="G1225" t="s">
        <v>3332</v>
      </c>
      <c r="I1225" s="339">
        <v>61949</v>
      </c>
      <c r="L1225" s="339">
        <v>55754</v>
      </c>
      <c r="N1225" s="366">
        <v>42129</v>
      </c>
      <c r="O1225" s="367">
        <v>42131</v>
      </c>
      <c r="P1225" s="375">
        <v>42132</v>
      </c>
      <c r="R1225" t="s">
        <v>10824</v>
      </c>
      <c r="S1225">
        <v>621</v>
      </c>
      <c r="T1225" t="s">
        <v>3865</v>
      </c>
      <c r="X1225" s="87" t="str">
        <f t="shared" si="41"/>
        <v>RANCAGUA</v>
      </c>
    </row>
    <row r="1226" spans="1:24">
      <c r="A1226">
        <v>3</v>
      </c>
      <c r="B1226" s="341" t="s">
        <v>8431</v>
      </c>
      <c r="C1226" t="s">
        <v>9654</v>
      </c>
      <c r="D1226">
        <v>6939496</v>
      </c>
      <c r="E1226">
        <v>5</v>
      </c>
      <c r="F1226" s="232" t="s">
        <v>3331</v>
      </c>
      <c r="G1226" t="s">
        <v>3332</v>
      </c>
      <c r="I1226" s="339">
        <v>79294</v>
      </c>
      <c r="L1226" s="339">
        <v>63435</v>
      </c>
      <c r="N1226" s="366">
        <v>42129</v>
      </c>
      <c r="O1226" s="367">
        <v>42131</v>
      </c>
      <c r="P1226" s="375">
        <v>42139</v>
      </c>
      <c r="R1226" t="s">
        <v>10825</v>
      </c>
      <c r="S1226">
        <v>1255</v>
      </c>
      <c r="T1226" t="s">
        <v>10889</v>
      </c>
      <c r="X1226" s="87" t="str">
        <f t="shared" si="41"/>
        <v>SAN JAVIER</v>
      </c>
    </row>
    <row r="1227" spans="1:24">
      <c r="A1227">
        <v>3</v>
      </c>
      <c r="B1227" s="341" t="s">
        <v>8432</v>
      </c>
      <c r="C1227" t="s">
        <v>9655</v>
      </c>
      <c r="D1227">
        <v>12490869</v>
      </c>
      <c r="E1227">
        <v>8</v>
      </c>
      <c r="F1227" s="232" t="s">
        <v>3331</v>
      </c>
      <c r="G1227" t="s">
        <v>3332</v>
      </c>
      <c r="I1227" s="339">
        <v>61949</v>
      </c>
      <c r="L1227" s="339">
        <v>55754</v>
      </c>
      <c r="N1227" s="366">
        <v>42129</v>
      </c>
      <c r="O1227" s="367">
        <v>42131</v>
      </c>
      <c r="P1227" s="375">
        <v>42135</v>
      </c>
      <c r="R1227" t="s">
        <v>10826</v>
      </c>
      <c r="S1227">
        <v>930</v>
      </c>
      <c r="T1227" t="s">
        <v>10884</v>
      </c>
      <c r="X1227" s="87" t="str">
        <f t="shared" si="41"/>
        <v>PUCON</v>
      </c>
    </row>
    <row r="1228" spans="1:24">
      <c r="A1228">
        <v>3</v>
      </c>
      <c r="B1228" s="341" t="s">
        <v>8433</v>
      </c>
      <c r="C1228" t="s">
        <v>9656</v>
      </c>
      <c r="D1228">
        <v>6267533</v>
      </c>
      <c r="E1228">
        <v>0</v>
      </c>
      <c r="F1228" s="232" t="s">
        <v>3331</v>
      </c>
      <c r="G1228" t="s">
        <v>3332</v>
      </c>
      <c r="I1228" s="339">
        <v>61949</v>
      </c>
      <c r="L1228" s="339">
        <v>55754</v>
      </c>
      <c r="N1228" s="366">
        <v>42129</v>
      </c>
      <c r="O1228" s="367">
        <v>42131</v>
      </c>
      <c r="P1228" s="375">
        <v>42132</v>
      </c>
      <c r="R1228" t="s">
        <v>10827</v>
      </c>
      <c r="S1228">
        <v>760</v>
      </c>
      <c r="T1228" t="s">
        <v>10789</v>
      </c>
      <c r="X1228" s="87" t="str">
        <f t="shared" si="41"/>
        <v>SAN VICENTE</v>
      </c>
    </row>
    <row r="1229" spans="1:24">
      <c r="A1229">
        <v>3</v>
      </c>
      <c r="B1229" s="341" t="s">
        <v>8434</v>
      </c>
      <c r="C1229" t="s">
        <v>9657</v>
      </c>
      <c r="D1229">
        <v>13505155</v>
      </c>
      <c r="E1229">
        <v>1</v>
      </c>
      <c r="F1229" s="232" t="s">
        <v>3331</v>
      </c>
      <c r="G1229" t="s">
        <v>3332</v>
      </c>
      <c r="I1229" s="339">
        <v>61949</v>
      </c>
      <c r="L1229" s="339">
        <v>55754</v>
      </c>
      <c r="N1229" s="366">
        <v>42129</v>
      </c>
      <c r="O1229" s="367">
        <v>42131</v>
      </c>
      <c r="P1229" s="375">
        <v>42139</v>
      </c>
      <c r="R1229" t="s">
        <v>10828</v>
      </c>
      <c r="S1229">
        <v>3471</v>
      </c>
      <c r="T1229" t="s">
        <v>3541</v>
      </c>
      <c r="X1229" s="87" t="str">
        <f t="shared" si="41"/>
        <v>TALCA</v>
      </c>
    </row>
    <row r="1230" spans="1:24">
      <c r="A1230">
        <v>3</v>
      </c>
      <c r="B1230" s="341" t="s">
        <v>8435</v>
      </c>
      <c r="C1230" t="s">
        <v>9658</v>
      </c>
      <c r="D1230">
        <v>13785590</v>
      </c>
      <c r="E1230">
        <v>9</v>
      </c>
      <c r="F1230" s="232" t="s">
        <v>3331</v>
      </c>
      <c r="G1230" t="s">
        <v>3332</v>
      </c>
      <c r="I1230" s="339">
        <v>61949</v>
      </c>
      <c r="L1230" s="339">
        <v>55754</v>
      </c>
      <c r="N1230" s="366">
        <v>42129</v>
      </c>
      <c r="O1230" s="367">
        <v>42131</v>
      </c>
      <c r="P1230" s="375">
        <v>42139</v>
      </c>
      <c r="R1230" t="s">
        <v>10829</v>
      </c>
      <c r="S1230">
        <v>3410</v>
      </c>
      <c r="T1230" t="s">
        <v>3541</v>
      </c>
      <c r="X1230" s="87" t="str">
        <f t="shared" si="41"/>
        <v>TALCA</v>
      </c>
    </row>
    <row r="1231" spans="1:24">
      <c r="A1231">
        <v>3</v>
      </c>
      <c r="B1231" s="341" t="s">
        <v>8436</v>
      </c>
      <c r="C1231" t="s">
        <v>9659</v>
      </c>
      <c r="D1231">
        <v>17585740</v>
      </c>
      <c r="E1231">
        <v>0</v>
      </c>
      <c r="F1231" s="232" t="s">
        <v>3331</v>
      </c>
      <c r="G1231" t="s">
        <v>3332</v>
      </c>
      <c r="I1231" s="339">
        <v>61949</v>
      </c>
      <c r="L1231" s="339">
        <v>55754</v>
      </c>
      <c r="N1231" s="366">
        <v>42129</v>
      </c>
      <c r="O1231" s="367">
        <v>42131</v>
      </c>
      <c r="P1231" s="375">
        <v>42132</v>
      </c>
      <c r="R1231" t="s">
        <v>10830</v>
      </c>
      <c r="S1231">
        <v>1247</v>
      </c>
      <c r="T1231" t="s">
        <v>5224</v>
      </c>
      <c r="X1231" s="87" t="str">
        <f t="shared" si="41"/>
        <v>PUNTA ARENAS</v>
      </c>
    </row>
    <row r="1232" spans="1:24">
      <c r="A1232">
        <v>3</v>
      </c>
      <c r="B1232" s="341" t="s">
        <v>8437</v>
      </c>
      <c r="C1232" t="s">
        <v>9660</v>
      </c>
      <c r="D1232">
        <v>8528910</v>
      </c>
      <c r="E1232">
        <v>1</v>
      </c>
      <c r="F1232" s="232" t="s">
        <v>3331</v>
      </c>
      <c r="G1232" t="s">
        <v>3332</v>
      </c>
      <c r="I1232" s="339"/>
      <c r="L1232" s="339"/>
      <c r="N1232" s="366">
        <v>42130</v>
      </c>
      <c r="O1232" s="367">
        <v>42132</v>
      </c>
      <c r="P1232" s="87">
        <v>42135</v>
      </c>
      <c r="R1232" t="s">
        <v>10831</v>
      </c>
      <c r="S1232">
        <v>42</v>
      </c>
      <c r="T1232" t="s">
        <v>10857</v>
      </c>
      <c r="X1232" s="87" t="str">
        <f t="shared" si="41"/>
        <v>LIMACHE</v>
      </c>
    </row>
    <row r="1233" spans="1:24">
      <c r="A1233">
        <v>3</v>
      </c>
      <c r="B1233" s="341" t="s">
        <v>8438</v>
      </c>
      <c r="C1233" t="s">
        <v>9661</v>
      </c>
      <c r="D1233">
        <v>9569205</v>
      </c>
      <c r="E1233">
        <v>2</v>
      </c>
      <c r="F1233" s="232" t="s">
        <v>3331</v>
      </c>
      <c r="G1233" t="s">
        <v>3332</v>
      </c>
      <c r="I1233" s="339">
        <v>61961</v>
      </c>
      <c r="L1233" s="339">
        <v>55765</v>
      </c>
      <c r="N1233" s="366">
        <v>42130</v>
      </c>
      <c r="O1233" s="367">
        <v>42132</v>
      </c>
      <c r="P1233" s="87">
        <v>42135</v>
      </c>
      <c r="R1233" t="s">
        <v>10832</v>
      </c>
      <c r="S1233">
        <v>266</v>
      </c>
      <c r="T1233" t="s">
        <v>10893</v>
      </c>
      <c r="X1233" s="87" t="str">
        <f t="shared" si="41"/>
        <v>GRANEROS</v>
      </c>
    </row>
    <row r="1234" spans="1:24">
      <c r="A1234">
        <v>3</v>
      </c>
      <c r="B1234" s="341" t="s">
        <v>8439</v>
      </c>
      <c r="C1234" t="s">
        <v>9662</v>
      </c>
      <c r="D1234">
        <v>12557931</v>
      </c>
      <c r="E1234">
        <v>0</v>
      </c>
      <c r="F1234" s="232" t="s">
        <v>3331</v>
      </c>
      <c r="G1234" t="s">
        <v>3332</v>
      </c>
      <c r="I1234" s="339">
        <v>79310</v>
      </c>
      <c r="L1234" s="339">
        <v>63448</v>
      </c>
      <c r="N1234" s="366">
        <v>42130</v>
      </c>
      <c r="O1234" s="367">
        <v>42132</v>
      </c>
      <c r="P1234" s="375">
        <v>42139</v>
      </c>
      <c r="R1234" t="s">
        <v>10833</v>
      </c>
      <c r="S1234">
        <v>3</v>
      </c>
      <c r="T1234" t="s">
        <v>4448</v>
      </c>
      <c r="X1234" s="87" t="str">
        <f t="shared" si="41"/>
        <v>LOS ANGELES</v>
      </c>
    </row>
    <row r="1235" spans="1:24">
      <c r="A1235">
        <v>3</v>
      </c>
      <c r="B1235" s="341" t="s">
        <v>8440</v>
      </c>
      <c r="C1235" t="s">
        <v>9663</v>
      </c>
      <c r="D1235">
        <v>10303318</v>
      </c>
      <c r="E1235">
        <v>7</v>
      </c>
      <c r="F1235" s="232" t="s">
        <v>3331</v>
      </c>
      <c r="G1235" t="s">
        <v>3332</v>
      </c>
      <c r="I1235" s="339">
        <v>61961</v>
      </c>
      <c r="L1235" s="339">
        <v>55765</v>
      </c>
      <c r="N1235" s="366">
        <v>42130</v>
      </c>
      <c r="O1235" s="367">
        <v>42131</v>
      </c>
      <c r="P1235" s="375">
        <v>42132</v>
      </c>
      <c r="R1235" t="s">
        <v>10834</v>
      </c>
      <c r="S1235">
        <v>678</v>
      </c>
      <c r="T1235" t="s">
        <v>4030</v>
      </c>
      <c r="X1235" s="87">
        <v>42137</v>
      </c>
    </row>
    <row r="1236" spans="1:24">
      <c r="A1236">
        <v>3</v>
      </c>
      <c r="B1236" s="341" t="s">
        <v>8441</v>
      </c>
      <c r="C1236" t="s">
        <v>9664</v>
      </c>
      <c r="D1236">
        <v>12439220</v>
      </c>
      <c r="E1236">
        <v>9</v>
      </c>
      <c r="F1236" s="232" t="s">
        <v>3331</v>
      </c>
      <c r="G1236" t="s">
        <v>3332</v>
      </c>
      <c r="I1236" s="339">
        <v>61961</v>
      </c>
      <c r="L1236" s="339">
        <v>55765</v>
      </c>
      <c r="N1236" s="366">
        <v>42130</v>
      </c>
      <c r="O1236" s="367">
        <v>42135</v>
      </c>
      <c r="P1236" s="375">
        <v>42139</v>
      </c>
      <c r="R1236" t="s">
        <v>10672</v>
      </c>
      <c r="S1236">
        <v>3502</v>
      </c>
      <c r="T1236" t="s">
        <v>10861</v>
      </c>
      <c r="X1236" s="87" t="str">
        <f t="shared" si="41"/>
        <v>ALTO HOSPICIO</v>
      </c>
    </row>
    <row r="1237" spans="1:24">
      <c r="A1237">
        <v>3</v>
      </c>
      <c r="B1237" s="341" t="s">
        <v>8442</v>
      </c>
      <c r="C1237" t="s">
        <v>9665</v>
      </c>
      <c r="D1237">
        <v>17588256</v>
      </c>
      <c r="E1237">
        <v>1</v>
      </c>
      <c r="F1237" s="232" t="s">
        <v>3331</v>
      </c>
      <c r="G1237" t="s">
        <v>3332</v>
      </c>
      <c r="I1237" s="339">
        <v>61949</v>
      </c>
      <c r="L1237" s="339">
        <v>55754</v>
      </c>
      <c r="N1237" s="366">
        <v>42130</v>
      </c>
      <c r="O1237" s="367">
        <v>42132</v>
      </c>
      <c r="P1237" s="375">
        <v>42135</v>
      </c>
      <c r="R1237" t="s">
        <v>10835</v>
      </c>
      <c r="S1237">
        <v>1460</v>
      </c>
      <c r="T1237" t="s">
        <v>5224</v>
      </c>
      <c r="X1237" s="87" t="str">
        <f t="shared" si="41"/>
        <v>PUNTA ARENAS</v>
      </c>
    </row>
    <row r="1238" spans="1:24">
      <c r="A1238">
        <v>3</v>
      </c>
      <c r="B1238" s="341" t="s">
        <v>8443</v>
      </c>
      <c r="C1238" t="s">
        <v>9666</v>
      </c>
      <c r="D1238">
        <v>16050967</v>
      </c>
      <c r="E1238">
        <v>8</v>
      </c>
      <c r="F1238" s="232" t="s">
        <v>3331</v>
      </c>
      <c r="G1238" t="s">
        <v>3332</v>
      </c>
      <c r="I1238" s="339">
        <v>61973</v>
      </c>
      <c r="L1238" s="339">
        <v>55776</v>
      </c>
      <c r="N1238" s="366">
        <v>42131</v>
      </c>
      <c r="O1238" s="367">
        <v>42132</v>
      </c>
      <c r="P1238" s="375">
        <v>42139</v>
      </c>
      <c r="R1238" t="s">
        <v>10836</v>
      </c>
      <c r="S1238">
        <v>349</v>
      </c>
      <c r="T1238" t="s">
        <v>10871</v>
      </c>
      <c r="X1238" s="87" t="str">
        <f t="shared" si="41"/>
        <v>MAULE</v>
      </c>
    </row>
    <row r="1239" spans="1:24">
      <c r="A1239">
        <v>3</v>
      </c>
      <c r="B1239" s="341" t="s">
        <v>8444</v>
      </c>
      <c r="C1239" t="s">
        <v>9667</v>
      </c>
      <c r="D1239">
        <v>12125728</v>
      </c>
      <c r="E1239">
        <v>9</v>
      </c>
      <c r="F1239" s="232" t="s">
        <v>3331</v>
      </c>
      <c r="G1239" t="s">
        <v>3332</v>
      </c>
      <c r="I1239" s="339">
        <v>61986</v>
      </c>
      <c r="L1239" s="339">
        <v>55787</v>
      </c>
      <c r="N1239" s="366">
        <v>42132</v>
      </c>
      <c r="O1239" s="367">
        <v>42139</v>
      </c>
      <c r="P1239" s="375">
        <v>42144</v>
      </c>
      <c r="R1239" t="s">
        <v>10837</v>
      </c>
      <c r="S1239">
        <v>1077</v>
      </c>
      <c r="T1239" t="s">
        <v>10912</v>
      </c>
      <c r="X1239" s="87" t="str">
        <f t="shared" si="41"/>
        <v>POZO AL MONTE</v>
      </c>
    </row>
    <row r="1240" spans="1:24">
      <c r="A1240">
        <v>3</v>
      </c>
      <c r="B1240" s="341" t="s">
        <v>8445</v>
      </c>
      <c r="C1240" t="s">
        <v>9668</v>
      </c>
      <c r="D1240">
        <v>12985434</v>
      </c>
      <c r="E1240">
        <v>0</v>
      </c>
      <c r="F1240" s="232" t="s">
        <v>3331</v>
      </c>
      <c r="G1240" t="s">
        <v>3332</v>
      </c>
      <c r="I1240" s="339">
        <v>61961</v>
      </c>
      <c r="L1240" s="339">
        <v>55765</v>
      </c>
      <c r="N1240" s="366">
        <v>42132</v>
      </c>
      <c r="O1240" s="367">
        <v>42135</v>
      </c>
      <c r="P1240" s="375">
        <v>42139</v>
      </c>
      <c r="R1240" t="s">
        <v>10838</v>
      </c>
      <c r="S1240">
        <v>489</v>
      </c>
      <c r="T1240" t="s">
        <v>6985</v>
      </c>
      <c r="X1240" s="87">
        <v>42142</v>
      </c>
    </row>
    <row r="1241" spans="1:24">
      <c r="A1241">
        <v>3</v>
      </c>
      <c r="B1241" s="341" t="s">
        <v>8446</v>
      </c>
      <c r="C1241" t="s">
        <v>9669</v>
      </c>
      <c r="D1241">
        <v>10106937</v>
      </c>
      <c r="E1241">
        <v>0</v>
      </c>
      <c r="F1241" s="232" t="s">
        <v>3331</v>
      </c>
      <c r="G1241" t="s">
        <v>3332</v>
      </c>
      <c r="I1241" s="339">
        <v>62022</v>
      </c>
      <c r="L1241" s="339">
        <v>55820</v>
      </c>
      <c r="N1241" s="366">
        <v>42135</v>
      </c>
      <c r="O1241" s="367">
        <v>42135</v>
      </c>
      <c r="P1241" s="375">
        <v>42143</v>
      </c>
      <c r="R1241" t="s">
        <v>10839</v>
      </c>
      <c r="S1241">
        <v>3394</v>
      </c>
      <c r="T1241" t="s">
        <v>3541</v>
      </c>
      <c r="X1241" s="87" t="str">
        <f t="shared" si="41"/>
        <v>TALCA</v>
      </c>
    </row>
    <row r="1242" spans="1:24">
      <c r="A1242">
        <v>3</v>
      </c>
      <c r="B1242" s="341" t="s">
        <v>8447</v>
      </c>
      <c r="C1242" t="s">
        <v>9670</v>
      </c>
      <c r="D1242">
        <v>9714249</v>
      </c>
      <c r="E1242">
        <v>1</v>
      </c>
      <c r="F1242" s="232" t="s">
        <v>3331</v>
      </c>
      <c r="G1242" t="s">
        <v>3332</v>
      </c>
      <c r="I1242" s="339">
        <v>62066</v>
      </c>
      <c r="L1242" s="339">
        <v>55280</v>
      </c>
      <c r="N1242" s="366">
        <v>42135</v>
      </c>
      <c r="O1242" s="367">
        <v>42139</v>
      </c>
      <c r="P1242" s="375">
        <v>42142</v>
      </c>
      <c r="R1242" t="s">
        <v>10840</v>
      </c>
      <c r="S1242">
        <v>154</v>
      </c>
      <c r="T1242" t="s">
        <v>3865</v>
      </c>
      <c r="X1242" s="87" t="str">
        <f t="shared" si="41"/>
        <v>RANCAGUA</v>
      </c>
    </row>
    <row r="1243" spans="1:24">
      <c r="A1243">
        <v>3</v>
      </c>
      <c r="B1243" s="341" t="s">
        <v>8448</v>
      </c>
      <c r="C1243" t="s">
        <v>9641</v>
      </c>
      <c r="F1243" s="232" t="s">
        <v>3331</v>
      </c>
      <c r="G1243" t="s">
        <v>3332</v>
      </c>
      <c r="I1243" s="339">
        <v>426670</v>
      </c>
      <c r="L1243" s="339">
        <v>426670</v>
      </c>
      <c r="N1243" s="366">
        <v>42136</v>
      </c>
      <c r="O1243" s="367">
        <v>42144</v>
      </c>
      <c r="P1243" s="375">
        <v>42153</v>
      </c>
      <c r="R1243" t="s">
        <v>10841</v>
      </c>
      <c r="S1243">
        <v>201</v>
      </c>
      <c r="T1243" t="s">
        <v>3334</v>
      </c>
      <c r="X1243" s="87">
        <v>42142</v>
      </c>
    </row>
    <row r="1244" spans="1:24">
      <c r="A1244">
        <v>3</v>
      </c>
      <c r="B1244" s="341" t="s">
        <v>8449</v>
      </c>
      <c r="C1244" t="s">
        <v>9671</v>
      </c>
      <c r="D1244">
        <v>97030000</v>
      </c>
      <c r="E1244">
        <v>7</v>
      </c>
      <c r="F1244" s="232" t="s">
        <v>3331</v>
      </c>
      <c r="G1244" t="s">
        <v>3332</v>
      </c>
      <c r="I1244" s="339">
        <v>109180</v>
      </c>
      <c r="L1244" s="339">
        <v>109180</v>
      </c>
      <c r="N1244" s="366">
        <v>42136</v>
      </c>
      <c r="O1244" s="367">
        <v>42144</v>
      </c>
      <c r="P1244" s="375">
        <v>42152</v>
      </c>
      <c r="R1244" t="s">
        <v>10842</v>
      </c>
      <c r="S1244">
        <v>779</v>
      </c>
      <c r="T1244" t="s">
        <v>10852</v>
      </c>
      <c r="X1244" s="87" t="str">
        <f t="shared" si="41"/>
        <v>ARICA</v>
      </c>
    </row>
    <row r="1245" spans="1:24">
      <c r="A1245">
        <v>3</v>
      </c>
      <c r="B1245" s="341" t="s">
        <v>8450</v>
      </c>
      <c r="C1245" t="s">
        <v>9671</v>
      </c>
      <c r="D1245">
        <v>97030000</v>
      </c>
      <c r="E1245">
        <v>7</v>
      </c>
      <c r="F1245" s="232" t="s">
        <v>3331</v>
      </c>
      <c r="G1245" t="s">
        <v>3332</v>
      </c>
      <c r="I1245" s="339">
        <v>89329</v>
      </c>
      <c r="L1245" s="339">
        <v>89329</v>
      </c>
      <c r="N1245" s="366">
        <v>42136</v>
      </c>
      <c r="O1245" s="367">
        <v>42139</v>
      </c>
      <c r="P1245" s="375">
        <v>42151</v>
      </c>
      <c r="R1245" t="s">
        <v>10842</v>
      </c>
      <c r="S1245">
        <v>797</v>
      </c>
      <c r="T1245" t="s">
        <v>10852</v>
      </c>
      <c r="X1245" s="87" t="str">
        <f t="shared" si="41"/>
        <v>ARICA</v>
      </c>
    </row>
    <row r="1246" spans="1:24">
      <c r="A1246">
        <v>3</v>
      </c>
      <c r="B1246" s="341" t="s">
        <v>8451</v>
      </c>
      <c r="C1246" t="s">
        <v>9671</v>
      </c>
      <c r="D1246">
        <v>97030000</v>
      </c>
      <c r="E1246">
        <v>7</v>
      </c>
      <c r="F1246" s="232" t="s">
        <v>3331</v>
      </c>
      <c r="G1246" t="s">
        <v>3332</v>
      </c>
      <c r="I1246" s="339">
        <v>109180</v>
      </c>
      <c r="L1246" s="339">
        <v>109180</v>
      </c>
      <c r="N1246" s="366">
        <v>42136</v>
      </c>
      <c r="O1246" s="367">
        <v>42139</v>
      </c>
      <c r="P1246" s="375">
        <v>42152</v>
      </c>
      <c r="R1246" t="s">
        <v>9917</v>
      </c>
      <c r="S1246">
        <v>800</v>
      </c>
      <c r="T1246" t="s">
        <v>10852</v>
      </c>
      <c r="X1246" s="87" t="str">
        <f t="shared" si="41"/>
        <v>ARICA</v>
      </c>
    </row>
    <row r="1247" spans="1:24">
      <c r="A1247">
        <v>3</v>
      </c>
      <c r="B1247" s="341" t="s">
        <v>8452</v>
      </c>
      <c r="C1247" t="s">
        <v>9672</v>
      </c>
      <c r="D1247">
        <v>16883656</v>
      </c>
      <c r="E1247">
        <v>2</v>
      </c>
      <c r="F1247" s="232" t="s">
        <v>3331</v>
      </c>
      <c r="G1247" t="s">
        <v>3332</v>
      </c>
      <c r="I1247" s="339">
        <v>79404</v>
      </c>
      <c r="L1247" s="339">
        <v>63523</v>
      </c>
      <c r="N1247" s="366">
        <v>42136</v>
      </c>
      <c r="O1247" s="367">
        <v>42139</v>
      </c>
      <c r="P1247" s="375">
        <v>42144</v>
      </c>
      <c r="R1247" t="s">
        <v>10843</v>
      </c>
      <c r="S1247">
        <v>169</v>
      </c>
      <c r="T1247" t="s">
        <v>10454</v>
      </c>
      <c r="X1247" s="87" t="str">
        <f t="shared" si="41"/>
        <v>RENGO</v>
      </c>
    </row>
    <row r="1248" spans="1:24">
      <c r="A1248">
        <v>3</v>
      </c>
      <c r="B1248" s="341" t="s">
        <v>8443</v>
      </c>
      <c r="C1248" t="s">
        <v>9666</v>
      </c>
      <c r="D1248">
        <v>16050967</v>
      </c>
      <c r="E1248">
        <v>8</v>
      </c>
      <c r="F1248" s="232" t="s">
        <v>3331</v>
      </c>
      <c r="G1248" t="s">
        <v>3332</v>
      </c>
      <c r="I1248" s="339">
        <v>61973</v>
      </c>
      <c r="L1248" s="339">
        <v>55776</v>
      </c>
      <c r="N1248" s="366">
        <v>42136</v>
      </c>
      <c r="O1248" s="367">
        <v>42139</v>
      </c>
      <c r="P1248" s="375">
        <v>42139</v>
      </c>
      <c r="R1248" t="s">
        <v>10836</v>
      </c>
      <c r="S1248">
        <v>349</v>
      </c>
      <c r="T1248" t="s">
        <v>10871</v>
      </c>
      <c r="X1248" s="87" t="str">
        <f t="shared" si="41"/>
        <v>MAULE</v>
      </c>
    </row>
    <row r="1249" spans="1:24">
      <c r="A1249">
        <v>3</v>
      </c>
      <c r="B1249" s="341" t="s">
        <v>8453</v>
      </c>
      <c r="C1249" t="s">
        <v>9673</v>
      </c>
      <c r="D1249">
        <v>15906246</v>
      </c>
      <c r="E1249">
        <v>5</v>
      </c>
      <c r="F1249" s="232" t="s">
        <v>3331</v>
      </c>
      <c r="G1249" t="s">
        <v>3332</v>
      </c>
      <c r="I1249" s="339">
        <v>79434</v>
      </c>
      <c r="L1249" s="339">
        <v>63547</v>
      </c>
      <c r="N1249" s="366">
        <v>42139</v>
      </c>
      <c r="O1249" s="367">
        <v>42142</v>
      </c>
      <c r="P1249" s="375">
        <v>42149</v>
      </c>
      <c r="R1249" t="s">
        <v>10844</v>
      </c>
      <c r="T1249" t="s">
        <v>10913</v>
      </c>
      <c r="X1249" s="87" t="str">
        <f t="shared" si="41"/>
        <v>SAN CLEMENTE</v>
      </c>
    </row>
    <row r="1250" spans="1:24">
      <c r="A1250">
        <v>3</v>
      </c>
      <c r="B1250" s="341" t="s">
        <v>8454</v>
      </c>
      <c r="C1250" t="s">
        <v>9674</v>
      </c>
      <c r="D1250">
        <v>8352258</v>
      </c>
      <c r="E1250">
        <v>5</v>
      </c>
      <c r="F1250" s="232" t="s">
        <v>3331</v>
      </c>
      <c r="G1250" t="s">
        <v>3332</v>
      </c>
      <c r="I1250" s="339">
        <v>79450</v>
      </c>
      <c r="L1250" s="339">
        <v>63560</v>
      </c>
      <c r="N1250" s="366">
        <v>42139</v>
      </c>
      <c r="O1250" s="367">
        <v>42143</v>
      </c>
      <c r="P1250" s="375">
        <v>42144</v>
      </c>
      <c r="R1250" t="s">
        <v>10845</v>
      </c>
      <c r="S1250">
        <v>1381</v>
      </c>
      <c r="T1250" t="s">
        <v>10907</v>
      </c>
      <c r="X1250" s="87" t="str">
        <f t="shared" ref="X1250:X1255" si="42">T1250</f>
        <v>QUILLOTA</v>
      </c>
    </row>
    <row r="1251" spans="1:24">
      <c r="A1251">
        <v>3</v>
      </c>
      <c r="B1251" s="341" t="s">
        <v>8455</v>
      </c>
      <c r="C1251" t="s">
        <v>9675</v>
      </c>
      <c r="D1251">
        <v>16659831</v>
      </c>
      <c r="E1251">
        <v>1</v>
      </c>
      <c r="F1251" s="232" t="s">
        <v>3331</v>
      </c>
      <c r="G1251" t="s">
        <v>3332</v>
      </c>
      <c r="I1251" s="339">
        <v>62070</v>
      </c>
      <c r="L1251" s="339">
        <v>55863</v>
      </c>
      <c r="N1251" s="366">
        <v>42139</v>
      </c>
      <c r="O1251" s="367">
        <v>42143</v>
      </c>
      <c r="P1251" s="87">
        <v>42149</v>
      </c>
      <c r="R1251" t="s">
        <v>3863</v>
      </c>
      <c r="S1251">
        <v>908</v>
      </c>
      <c r="T1251" t="s">
        <v>3865</v>
      </c>
      <c r="X1251" s="87" t="str">
        <f t="shared" si="42"/>
        <v>RANCAGUA</v>
      </c>
    </row>
    <row r="1252" spans="1:24">
      <c r="A1252">
        <v>3</v>
      </c>
      <c r="B1252" s="341" t="s">
        <v>8456</v>
      </c>
      <c r="C1252" t="s">
        <v>9676</v>
      </c>
      <c r="D1252">
        <v>12917066</v>
      </c>
      <c r="E1252">
        <v>2</v>
      </c>
      <c r="F1252" s="232" t="s">
        <v>3331</v>
      </c>
      <c r="G1252" t="s">
        <v>3332</v>
      </c>
      <c r="I1252" s="339">
        <v>74484</v>
      </c>
      <c r="L1252" s="339">
        <v>59587</v>
      </c>
      <c r="N1252" s="366">
        <v>42139</v>
      </c>
      <c r="O1252" s="367">
        <v>42144</v>
      </c>
      <c r="P1252" s="87">
        <v>42146</v>
      </c>
      <c r="R1252" t="s">
        <v>10846</v>
      </c>
      <c r="S1252">
        <v>21</v>
      </c>
      <c r="T1252" t="s">
        <v>5045</v>
      </c>
      <c r="X1252" s="87" t="str">
        <f t="shared" si="42"/>
        <v>TEMUCO</v>
      </c>
    </row>
    <row r="1253" spans="1:24">
      <c r="A1253">
        <v>3</v>
      </c>
      <c r="B1253" s="341" t="s">
        <v>8457</v>
      </c>
      <c r="C1253" t="s">
        <v>9677</v>
      </c>
      <c r="D1253">
        <v>7758099</v>
      </c>
      <c r="E1253">
        <v>9</v>
      </c>
      <c r="F1253" s="232" t="s">
        <v>3331</v>
      </c>
      <c r="G1253" t="s">
        <v>3332</v>
      </c>
      <c r="I1253" s="339">
        <v>62106</v>
      </c>
      <c r="L1253" s="339">
        <v>55895</v>
      </c>
      <c r="N1253" s="366">
        <v>42142</v>
      </c>
      <c r="O1253" s="367">
        <v>42146</v>
      </c>
      <c r="P1253" s="375">
        <v>42150</v>
      </c>
      <c r="R1253" t="s">
        <v>10847</v>
      </c>
      <c r="T1253" t="s">
        <v>10914</v>
      </c>
      <c r="X1253" s="87" t="str">
        <f t="shared" si="42"/>
        <v>MASTAZAL</v>
      </c>
    </row>
    <row r="1254" spans="1:24">
      <c r="A1254">
        <v>3</v>
      </c>
      <c r="B1254" s="341" t="s">
        <v>8458</v>
      </c>
      <c r="C1254" t="s">
        <v>9678</v>
      </c>
      <c r="D1254">
        <v>13494080</v>
      </c>
      <c r="E1254">
        <v>8</v>
      </c>
      <c r="F1254" s="232" t="s">
        <v>3331</v>
      </c>
      <c r="G1254" t="s">
        <v>3332</v>
      </c>
      <c r="I1254" s="339">
        <v>62070</v>
      </c>
      <c r="L1254" s="339">
        <v>55863</v>
      </c>
      <c r="N1254" s="366">
        <v>42142</v>
      </c>
      <c r="O1254" s="367">
        <v>42146</v>
      </c>
      <c r="P1254" s="375">
        <v>42151</v>
      </c>
      <c r="R1254" t="s">
        <v>10672</v>
      </c>
      <c r="S1254">
        <v>3670</v>
      </c>
      <c r="T1254" t="s">
        <v>10861</v>
      </c>
      <c r="X1254" s="87" t="str">
        <f t="shared" si="42"/>
        <v>ALTO HOSPICIO</v>
      </c>
    </row>
    <row r="1255" spans="1:24">
      <c r="A1255">
        <v>3</v>
      </c>
      <c r="B1255" s="341" t="s">
        <v>8459</v>
      </c>
      <c r="C1255" t="s">
        <v>9679</v>
      </c>
      <c r="D1255">
        <v>14306729</v>
      </c>
      <c r="E1255">
        <v>7</v>
      </c>
      <c r="F1255" s="232" t="s">
        <v>3331</v>
      </c>
      <c r="G1255" t="s">
        <v>3332</v>
      </c>
      <c r="I1255" s="339">
        <v>62106</v>
      </c>
      <c r="L1255" s="339">
        <v>55895</v>
      </c>
      <c r="N1255" s="366">
        <v>42142</v>
      </c>
      <c r="O1255" s="367">
        <v>42146</v>
      </c>
      <c r="P1255" s="375">
        <v>42151</v>
      </c>
      <c r="R1255" t="s">
        <v>10848</v>
      </c>
      <c r="S1255" t="s">
        <v>3674</v>
      </c>
      <c r="T1255" t="s">
        <v>10872</v>
      </c>
      <c r="X1255" s="87" t="str">
        <f t="shared" si="42"/>
        <v>PICHIDEGUA</v>
      </c>
    </row>
  </sheetData>
  <mergeCells count="1">
    <mergeCell ref="R1:S1"/>
  </mergeCells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39"/>
  <sheetViews>
    <sheetView tabSelected="1" topLeftCell="A206" workbookViewId="0">
      <selection activeCell="T225" sqref="T225"/>
    </sheetView>
  </sheetViews>
  <sheetFormatPr baseColWidth="10" defaultRowHeight="15"/>
  <sheetData>
    <row r="1" spans="1:26" s="17" customFormat="1" ht="37.5" customHeight="1">
      <c r="A1" s="173" t="s">
        <v>0</v>
      </c>
      <c r="B1" s="340" t="s">
        <v>1</v>
      </c>
      <c r="C1" s="17" t="s">
        <v>1618</v>
      </c>
      <c r="D1" s="17" t="s">
        <v>3312</v>
      </c>
      <c r="E1" s="17" t="s">
        <v>3313</v>
      </c>
      <c r="F1" s="43" t="s">
        <v>5435</v>
      </c>
      <c r="G1" s="44" t="s">
        <v>5436</v>
      </c>
      <c r="H1" s="45" t="s">
        <v>5437</v>
      </c>
      <c r="I1" s="45" t="s">
        <v>7429</v>
      </c>
      <c r="J1" s="45" t="s">
        <v>5438</v>
      </c>
      <c r="K1" s="45" t="s">
        <v>5439</v>
      </c>
      <c r="L1" s="45" t="s">
        <v>5440</v>
      </c>
      <c r="M1" s="44" t="s">
        <v>3321</v>
      </c>
      <c r="N1" s="44" t="s">
        <v>5441</v>
      </c>
      <c r="O1" s="44" t="s">
        <v>5442</v>
      </c>
      <c r="P1" s="140" t="s">
        <v>3322</v>
      </c>
      <c r="Q1" s="140" t="s">
        <v>3323</v>
      </c>
      <c r="R1" s="290" t="s">
        <v>3324</v>
      </c>
      <c r="S1" s="291"/>
      <c r="T1" s="47" t="s">
        <v>3325</v>
      </c>
      <c r="U1" s="48" t="s">
        <v>3326</v>
      </c>
      <c r="V1" s="49" t="s">
        <v>3327</v>
      </c>
      <c r="W1" s="49" t="s">
        <v>3328</v>
      </c>
      <c r="X1" s="50" t="s">
        <v>3329</v>
      </c>
      <c r="Y1" s="47" t="s">
        <v>3330</v>
      </c>
      <c r="Z1" s="420" t="s">
        <v>11369</v>
      </c>
    </row>
    <row r="2" spans="1:26">
      <c r="A2">
        <v>4</v>
      </c>
      <c r="B2" s="378">
        <v>1</v>
      </c>
      <c r="C2" s="378" t="s">
        <v>10916</v>
      </c>
      <c r="D2" s="394">
        <v>14057375</v>
      </c>
      <c r="E2" s="400">
        <v>2</v>
      </c>
      <c r="F2" s="378" t="s">
        <v>3331</v>
      </c>
      <c r="G2" s="378" t="s">
        <v>3337</v>
      </c>
      <c r="I2" s="429">
        <v>58556</v>
      </c>
      <c r="N2" s="406">
        <v>41667</v>
      </c>
      <c r="O2" s="406"/>
      <c r="R2" s="378" t="s">
        <v>11149</v>
      </c>
      <c r="S2" s="378">
        <v>4985</v>
      </c>
      <c r="T2" s="378" t="s">
        <v>3576</v>
      </c>
      <c r="X2" s="406">
        <v>41669</v>
      </c>
      <c r="Z2" s="378">
        <v>239370</v>
      </c>
    </row>
    <row r="3" spans="1:26">
      <c r="A3">
        <v>4</v>
      </c>
      <c r="B3" s="378">
        <v>2</v>
      </c>
      <c r="C3" s="378" t="s">
        <v>10917</v>
      </c>
      <c r="D3" s="378">
        <v>8585165</v>
      </c>
      <c r="E3" s="400">
        <v>9</v>
      </c>
      <c r="F3" s="378" t="s">
        <v>3331</v>
      </c>
      <c r="G3" s="378" t="s">
        <v>3614</v>
      </c>
      <c r="I3" s="429"/>
      <c r="N3" s="406">
        <v>41667</v>
      </c>
      <c r="O3" s="406"/>
      <c r="R3" s="378" t="s">
        <v>11150</v>
      </c>
      <c r="S3" s="378">
        <v>5870</v>
      </c>
      <c r="T3" s="378" t="s">
        <v>3358</v>
      </c>
      <c r="X3" s="406"/>
      <c r="Z3" s="378">
        <v>239365</v>
      </c>
    </row>
    <row r="4" spans="1:26">
      <c r="A4">
        <v>4</v>
      </c>
      <c r="B4" s="378">
        <v>3</v>
      </c>
      <c r="C4" s="378" t="s">
        <v>10918</v>
      </c>
      <c r="D4" s="378">
        <v>13829033</v>
      </c>
      <c r="E4" s="400">
        <v>6</v>
      </c>
      <c r="F4" s="378" t="s">
        <v>3331</v>
      </c>
      <c r="G4" s="378" t="s">
        <v>3337</v>
      </c>
      <c r="I4" s="429">
        <v>58567</v>
      </c>
      <c r="N4" s="406">
        <v>41669</v>
      </c>
      <c r="O4" s="406"/>
      <c r="R4" s="378" t="s">
        <v>11151</v>
      </c>
      <c r="S4" s="378">
        <v>7301</v>
      </c>
      <c r="T4" s="378" t="s">
        <v>3358</v>
      </c>
      <c r="X4" s="406">
        <v>41672</v>
      </c>
      <c r="Z4" s="378">
        <v>239574</v>
      </c>
    </row>
    <row r="5" spans="1:26">
      <c r="A5">
        <v>4</v>
      </c>
      <c r="B5" s="379">
        <v>4</v>
      </c>
      <c r="C5" s="379" t="s">
        <v>10919</v>
      </c>
      <c r="D5" s="379">
        <v>7081020</v>
      </c>
      <c r="E5" s="401">
        <v>4</v>
      </c>
      <c r="F5" s="379" t="s">
        <v>3331</v>
      </c>
      <c r="G5" s="379" t="s">
        <v>3614</v>
      </c>
      <c r="I5" s="430">
        <v>70348</v>
      </c>
      <c r="N5" s="407">
        <v>41673</v>
      </c>
      <c r="O5" s="407"/>
      <c r="R5" s="379" t="s">
        <v>11152</v>
      </c>
      <c r="S5" s="379">
        <v>5600</v>
      </c>
      <c r="T5" s="379" t="s">
        <v>3358</v>
      </c>
      <c r="X5" s="407">
        <v>41676</v>
      </c>
      <c r="Z5" s="379">
        <v>239866</v>
      </c>
    </row>
    <row r="6" spans="1:26">
      <c r="A6">
        <v>4</v>
      </c>
      <c r="B6" s="379">
        <v>5</v>
      </c>
      <c r="C6" s="379" t="s">
        <v>10920</v>
      </c>
      <c r="D6" s="379">
        <v>17032861</v>
      </c>
      <c r="E6" s="401">
        <v>2</v>
      </c>
      <c r="F6" s="379" t="s">
        <v>3331</v>
      </c>
      <c r="G6" s="379" t="s">
        <v>3337</v>
      </c>
      <c r="I6" s="430">
        <v>58624</v>
      </c>
      <c r="N6" s="407">
        <v>41673</v>
      </c>
      <c r="O6" s="407"/>
      <c r="R6" s="379" t="s">
        <v>11153</v>
      </c>
      <c r="S6" s="379">
        <v>337</v>
      </c>
      <c r="T6" s="379" t="s">
        <v>3334</v>
      </c>
      <c r="X6" s="407">
        <v>41676</v>
      </c>
      <c r="Z6" s="379">
        <v>239870</v>
      </c>
    </row>
    <row r="7" spans="1:26">
      <c r="A7">
        <v>4</v>
      </c>
      <c r="B7" s="379">
        <v>6</v>
      </c>
      <c r="C7" s="379" t="s">
        <v>10921</v>
      </c>
      <c r="D7" s="379">
        <v>16419250</v>
      </c>
      <c r="E7" s="401">
        <v>4</v>
      </c>
      <c r="F7" s="379" t="s">
        <v>3331</v>
      </c>
      <c r="G7" s="379" t="s">
        <v>3337</v>
      </c>
      <c r="I7" s="430">
        <v>58658</v>
      </c>
      <c r="N7" s="407">
        <v>41676</v>
      </c>
      <c r="O7" s="407"/>
      <c r="R7" s="379" t="s">
        <v>11154</v>
      </c>
      <c r="S7" s="379">
        <v>1503</v>
      </c>
      <c r="T7" s="379" t="s">
        <v>3334</v>
      </c>
      <c r="X7" s="407">
        <v>41685</v>
      </c>
      <c r="Z7" s="379">
        <v>240149</v>
      </c>
    </row>
    <row r="8" spans="1:26">
      <c r="A8">
        <v>4</v>
      </c>
      <c r="B8" s="379">
        <v>7</v>
      </c>
      <c r="C8" s="379" t="s">
        <v>10922</v>
      </c>
      <c r="D8" s="379">
        <v>16430338</v>
      </c>
      <c r="E8" s="401">
        <v>1</v>
      </c>
      <c r="F8" s="379" t="s">
        <v>3331</v>
      </c>
      <c r="G8" s="379" t="s">
        <v>3332</v>
      </c>
      <c r="I8" s="430">
        <v>58658</v>
      </c>
      <c r="N8" s="407">
        <v>41676</v>
      </c>
      <c r="O8" s="407"/>
      <c r="R8" s="379" t="s">
        <v>11155</v>
      </c>
      <c r="S8" s="379">
        <v>2990</v>
      </c>
      <c r="T8" s="379" t="s">
        <v>3365</v>
      </c>
      <c r="X8" s="407">
        <v>41681</v>
      </c>
      <c r="Z8" s="379">
        <v>240179</v>
      </c>
    </row>
    <row r="9" spans="1:26">
      <c r="A9">
        <v>4</v>
      </c>
      <c r="B9" s="379">
        <v>8</v>
      </c>
      <c r="C9" s="379" t="s">
        <v>10923</v>
      </c>
      <c r="D9" s="379">
        <v>11630445</v>
      </c>
      <c r="E9" s="401">
        <v>7</v>
      </c>
      <c r="F9" s="379" t="s">
        <v>3331</v>
      </c>
      <c r="G9" s="379" t="s">
        <v>3337</v>
      </c>
      <c r="I9" s="430">
        <v>58658</v>
      </c>
      <c r="N9" s="407">
        <v>41677</v>
      </c>
      <c r="O9" s="379"/>
      <c r="R9" s="379" t="s">
        <v>11156</v>
      </c>
      <c r="S9" s="379">
        <v>1271</v>
      </c>
      <c r="T9" s="379" t="s">
        <v>3334</v>
      </c>
      <c r="X9" s="407">
        <v>41681</v>
      </c>
      <c r="Z9" s="379">
        <v>200210</v>
      </c>
    </row>
    <row r="10" spans="1:26">
      <c r="A10">
        <v>4</v>
      </c>
      <c r="B10" s="379">
        <v>9</v>
      </c>
      <c r="C10" s="379" t="s">
        <v>10924</v>
      </c>
      <c r="D10" s="379">
        <v>12668909</v>
      </c>
      <c r="E10" s="401">
        <v>8</v>
      </c>
      <c r="F10" s="379" t="s">
        <v>3331</v>
      </c>
      <c r="G10" s="379" t="s">
        <v>3337</v>
      </c>
      <c r="I10" s="430">
        <v>58704</v>
      </c>
      <c r="N10" s="407">
        <v>41682</v>
      </c>
      <c r="O10" s="407"/>
      <c r="R10" s="379" t="s">
        <v>11157</v>
      </c>
      <c r="S10" s="379">
        <v>3348</v>
      </c>
      <c r="T10" s="379" t="s">
        <v>3391</v>
      </c>
      <c r="X10" s="407">
        <v>41689</v>
      </c>
      <c r="Z10" s="379">
        <v>240550</v>
      </c>
    </row>
    <row r="11" spans="1:26">
      <c r="A11">
        <v>4</v>
      </c>
      <c r="B11" s="378">
        <v>10</v>
      </c>
      <c r="C11" s="378" t="s">
        <v>10925</v>
      </c>
      <c r="D11" s="378">
        <v>10492226</v>
      </c>
      <c r="E11" s="400">
        <v>0</v>
      </c>
      <c r="F11" s="378" t="s">
        <v>3331</v>
      </c>
      <c r="G11" s="378" t="s">
        <v>3332</v>
      </c>
      <c r="I11" s="429">
        <v>77260</v>
      </c>
      <c r="N11" s="406">
        <v>41683</v>
      </c>
      <c r="O11" s="406"/>
      <c r="R11" s="378" t="s">
        <v>11158</v>
      </c>
      <c r="S11" s="378">
        <v>715</v>
      </c>
      <c r="T11" s="378" t="s">
        <v>3920</v>
      </c>
      <c r="X11" s="406">
        <v>41689</v>
      </c>
      <c r="Z11" s="378">
        <v>240658</v>
      </c>
    </row>
    <row r="12" spans="1:26">
      <c r="A12">
        <v>4</v>
      </c>
      <c r="B12" s="378">
        <v>11</v>
      </c>
      <c r="C12" s="378" t="s">
        <v>10926</v>
      </c>
      <c r="D12" s="378">
        <v>16281307</v>
      </c>
      <c r="E12" s="400">
        <v>2</v>
      </c>
      <c r="F12" s="378" t="s">
        <v>3331</v>
      </c>
      <c r="G12" s="378" t="s">
        <v>3337</v>
      </c>
      <c r="I12" s="429">
        <v>58725</v>
      </c>
      <c r="N12" s="406">
        <v>41687</v>
      </c>
      <c r="O12" s="406"/>
      <c r="R12" s="378" t="s">
        <v>11159</v>
      </c>
      <c r="S12" s="378">
        <v>637</v>
      </c>
      <c r="T12" s="378" t="s">
        <v>3561</v>
      </c>
      <c r="X12" s="406">
        <v>41689</v>
      </c>
      <c r="Z12" s="378">
        <v>240850</v>
      </c>
    </row>
    <row r="13" spans="1:26">
      <c r="A13">
        <v>4</v>
      </c>
      <c r="B13" s="378">
        <v>13</v>
      </c>
      <c r="C13" s="378" t="s">
        <v>10927</v>
      </c>
      <c r="D13" s="378">
        <v>21351699</v>
      </c>
      <c r="E13" s="378" t="s">
        <v>3319</v>
      </c>
      <c r="F13" s="378" t="s">
        <v>3331</v>
      </c>
      <c r="G13" s="378" t="s">
        <v>3337</v>
      </c>
      <c r="I13" s="429">
        <v>68403</v>
      </c>
      <c r="N13" s="406">
        <v>41687</v>
      </c>
      <c r="O13" s="406"/>
      <c r="R13" s="378" t="s">
        <v>11160</v>
      </c>
      <c r="S13" s="378">
        <v>5942</v>
      </c>
      <c r="T13" s="378" t="s">
        <v>3404</v>
      </c>
      <c r="X13" s="406">
        <v>41690</v>
      </c>
      <c r="Z13" s="379">
        <v>240936</v>
      </c>
    </row>
    <row r="14" spans="1:26">
      <c r="A14">
        <v>4</v>
      </c>
      <c r="B14" s="378">
        <v>12</v>
      </c>
      <c r="C14" s="378" t="s">
        <v>10928</v>
      </c>
      <c r="D14" s="378">
        <v>14182267</v>
      </c>
      <c r="E14" s="378">
        <v>5</v>
      </c>
      <c r="F14" s="378" t="s">
        <v>3331</v>
      </c>
      <c r="G14" s="378" t="s">
        <v>3332</v>
      </c>
      <c r="I14" s="429">
        <v>58733</v>
      </c>
      <c r="N14" s="406">
        <v>41689</v>
      </c>
      <c r="O14" s="406"/>
      <c r="R14" s="378" t="s">
        <v>4951</v>
      </c>
      <c r="S14" s="378">
        <v>669</v>
      </c>
      <c r="T14" s="378" t="s">
        <v>3363</v>
      </c>
      <c r="X14" s="406">
        <v>41695</v>
      </c>
      <c r="Z14" s="379">
        <v>241188</v>
      </c>
    </row>
    <row r="15" spans="1:26">
      <c r="A15">
        <v>4</v>
      </c>
      <c r="B15" s="378">
        <v>14</v>
      </c>
      <c r="C15" s="378" t="s">
        <v>10929</v>
      </c>
      <c r="D15" s="378">
        <v>9409501</v>
      </c>
      <c r="E15" s="378">
        <v>8</v>
      </c>
      <c r="F15" s="378" t="s">
        <v>3331</v>
      </c>
      <c r="G15" s="378" t="s">
        <v>3332</v>
      </c>
      <c r="I15" s="429">
        <v>58738</v>
      </c>
      <c r="N15" s="406">
        <v>41690</v>
      </c>
      <c r="O15" s="406"/>
      <c r="R15" s="378" t="s">
        <v>11161</v>
      </c>
      <c r="S15" s="378">
        <v>440</v>
      </c>
      <c r="T15" s="378" t="s">
        <v>3533</v>
      </c>
      <c r="X15" s="406">
        <v>41695</v>
      </c>
      <c r="Z15" s="379">
        <v>241289</v>
      </c>
    </row>
    <row r="16" spans="1:26">
      <c r="A16">
        <v>4</v>
      </c>
      <c r="B16" s="378">
        <v>15</v>
      </c>
      <c r="C16" s="378" t="s">
        <v>10930</v>
      </c>
      <c r="D16" s="378">
        <v>9672622</v>
      </c>
      <c r="E16" s="400">
        <v>8</v>
      </c>
      <c r="F16" s="378" t="s">
        <v>3331</v>
      </c>
      <c r="G16" s="378" t="s">
        <v>3337</v>
      </c>
      <c r="I16" s="429">
        <v>58754</v>
      </c>
      <c r="N16" s="406">
        <v>41694</v>
      </c>
      <c r="O16" s="406"/>
      <c r="R16" s="378" t="s">
        <v>11162</v>
      </c>
      <c r="S16" s="378">
        <v>104</v>
      </c>
      <c r="T16" s="378" t="s">
        <v>3484</v>
      </c>
      <c r="X16" s="406">
        <v>41703</v>
      </c>
      <c r="Z16" s="379">
        <v>241411</v>
      </c>
    </row>
    <row r="17" spans="1:26">
      <c r="A17">
        <v>4</v>
      </c>
      <c r="B17" s="378">
        <v>17</v>
      </c>
      <c r="C17" s="378" t="s">
        <v>10931</v>
      </c>
      <c r="D17" s="378">
        <v>11678180</v>
      </c>
      <c r="E17" s="400">
        <v>8</v>
      </c>
      <c r="F17" s="378" t="s">
        <v>3331</v>
      </c>
      <c r="G17" s="378" t="s">
        <v>3332</v>
      </c>
      <c r="I17" s="429">
        <v>58754</v>
      </c>
      <c r="N17" s="406">
        <v>41694</v>
      </c>
      <c r="O17" s="406"/>
      <c r="R17" s="378" t="s">
        <v>11163</v>
      </c>
      <c r="S17" s="378">
        <v>763</v>
      </c>
      <c r="T17" s="378" t="s">
        <v>3390</v>
      </c>
      <c r="X17" s="406">
        <v>41703</v>
      </c>
      <c r="Z17" s="379">
        <v>241475</v>
      </c>
    </row>
    <row r="18" spans="1:26">
      <c r="A18">
        <v>4</v>
      </c>
      <c r="B18" s="378">
        <v>18</v>
      </c>
      <c r="C18" s="378" t="s">
        <v>10932</v>
      </c>
      <c r="D18" s="378">
        <v>15591438</v>
      </c>
      <c r="E18" s="378">
        <v>6</v>
      </c>
      <c r="F18" s="378" t="s">
        <v>3331</v>
      </c>
      <c r="G18" s="378" t="s">
        <v>3337</v>
      </c>
      <c r="I18" s="429">
        <v>58788</v>
      </c>
      <c r="N18" s="406">
        <v>41702</v>
      </c>
      <c r="O18" s="406"/>
      <c r="R18" s="378" t="s">
        <v>11164</v>
      </c>
      <c r="S18" s="378">
        <v>2170</v>
      </c>
      <c r="T18" s="378" t="s">
        <v>3484</v>
      </c>
      <c r="X18" s="406">
        <v>41709</v>
      </c>
      <c r="Z18" s="379">
        <v>242103</v>
      </c>
    </row>
    <row r="19" spans="1:26">
      <c r="A19">
        <v>4</v>
      </c>
      <c r="B19" s="378">
        <v>19</v>
      </c>
      <c r="C19" s="378" t="s">
        <v>10933</v>
      </c>
      <c r="D19" s="378">
        <v>17106763</v>
      </c>
      <c r="E19" s="378">
        <v>4</v>
      </c>
      <c r="F19" s="378" t="s">
        <v>3331</v>
      </c>
      <c r="G19" s="378" t="s">
        <v>3332</v>
      </c>
      <c r="I19" s="429">
        <v>58788</v>
      </c>
      <c r="N19" s="406">
        <v>41702</v>
      </c>
      <c r="O19" s="406"/>
      <c r="R19" s="378" t="s">
        <v>4763</v>
      </c>
      <c r="S19" s="378">
        <v>522</v>
      </c>
      <c r="T19" s="378" t="s">
        <v>3391</v>
      </c>
      <c r="X19" s="406">
        <v>41705</v>
      </c>
      <c r="Z19" s="378">
        <v>242142</v>
      </c>
    </row>
    <row r="20" spans="1:26">
      <c r="A20">
        <v>4</v>
      </c>
      <c r="B20" s="378">
        <v>16</v>
      </c>
      <c r="C20" s="378" t="s">
        <v>10934</v>
      </c>
      <c r="D20" s="378">
        <v>10965330</v>
      </c>
      <c r="E20" s="400">
        <v>6</v>
      </c>
      <c r="F20" s="378" t="s">
        <v>3331</v>
      </c>
      <c r="G20" s="378" t="s">
        <v>3332</v>
      </c>
      <c r="I20" s="429">
        <v>58788</v>
      </c>
      <c r="N20" s="406">
        <v>41702</v>
      </c>
      <c r="O20" s="406"/>
      <c r="R20" s="378" t="s">
        <v>11165</v>
      </c>
      <c r="S20" s="378">
        <v>9525</v>
      </c>
      <c r="T20" s="378" t="s">
        <v>3365</v>
      </c>
      <c r="X20" s="406">
        <v>41705</v>
      </c>
      <c r="Z20" s="378">
        <v>242189</v>
      </c>
    </row>
    <row r="21" spans="1:26">
      <c r="A21">
        <v>4</v>
      </c>
      <c r="B21" s="378">
        <v>20</v>
      </c>
      <c r="C21" s="383" t="s">
        <v>2085</v>
      </c>
      <c r="D21" s="378">
        <v>10289007</v>
      </c>
      <c r="E21" s="378">
        <v>8</v>
      </c>
      <c r="F21" s="378" t="s">
        <v>3331</v>
      </c>
      <c r="G21" s="378" t="s">
        <v>3332</v>
      </c>
      <c r="I21" s="429">
        <v>58801</v>
      </c>
      <c r="N21" s="406">
        <v>41705</v>
      </c>
      <c r="O21" s="406">
        <v>41708</v>
      </c>
      <c r="R21" s="378" t="s">
        <v>11166</v>
      </c>
      <c r="S21" s="378">
        <v>7930</v>
      </c>
      <c r="T21" s="378" t="s">
        <v>3452</v>
      </c>
      <c r="X21" s="406">
        <v>41712</v>
      </c>
      <c r="Z21" s="378">
        <v>242587</v>
      </c>
    </row>
    <row r="22" spans="1:26">
      <c r="A22">
        <v>4</v>
      </c>
      <c r="B22" s="378">
        <v>21</v>
      </c>
      <c r="C22" s="383" t="s">
        <v>10935</v>
      </c>
      <c r="D22" s="378">
        <v>12912408</v>
      </c>
      <c r="E22" s="378">
        <v>3</v>
      </c>
      <c r="F22" s="378" t="s">
        <v>3331</v>
      </c>
      <c r="G22" s="378" t="s">
        <v>3332</v>
      </c>
      <c r="I22" s="429">
        <v>58818</v>
      </c>
      <c r="N22" s="406">
        <v>41708</v>
      </c>
      <c r="O22" s="406">
        <v>41710</v>
      </c>
      <c r="R22" s="378" t="s">
        <v>11167</v>
      </c>
      <c r="S22" s="378">
        <v>7731</v>
      </c>
      <c r="T22" s="378" t="s">
        <v>3390</v>
      </c>
      <c r="X22" s="406">
        <v>41712</v>
      </c>
      <c r="Z22" s="378">
        <v>242675</v>
      </c>
    </row>
    <row r="23" spans="1:26">
      <c r="A23">
        <v>4</v>
      </c>
      <c r="B23" s="378">
        <v>23</v>
      </c>
      <c r="C23" s="383" t="s">
        <v>10936</v>
      </c>
      <c r="D23" s="378">
        <v>8772942</v>
      </c>
      <c r="E23" s="378">
        <v>7</v>
      </c>
      <c r="F23" s="378" t="s">
        <v>3331</v>
      </c>
      <c r="G23" s="378" t="s">
        <v>3843</v>
      </c>
      <c r="I23" s="429">
        <v>71075</v>
      </c>
      <c r="N23" s="406">
        <v>41710</v>
      </c>
      <c r="O23" s="406"/>
      <c r="R23" s="378" t="s">
        <v>11168</v>
      </c>
      <c r="S23" s="378">
        <v>1787</v>
      </c>
      <c r="T23" s="378" t="s">
        <v>3334</v>
      </c>
      <c r="X23" s="406">
        <v>41715</v>
      </c>
      <c r="Z23" s="378">
        <v>242970</v>
      </c>
    </row>
    <row r="24" spans="1:26">
      <c r="A24">
        <v>4</v>
      </c>
      <c r="B24" s="378">
        <v>22</v>
      </c>
      <c r="C24" s="383" t="s">
        <v>10937</v>
      </c>
      <c r="D24" s="378">
        <v>12264030</v>
      </c>
      <c r="E24" s="378">
        <v>2</v>
      </c>
      <c r="F24" s="378" t="s">
        <v>3331</v>
      </c>
      <c r="G24" s="378" t="s">
        <v>3337</v>
      </c>
      <c r="I24" s="429">
        <v>80173</v>
      </c>
      <c r="N24" s="406">
        <v>41711</v>
      </c>
      <c r="O24" s="406"/>
      <c r="R24" s="378" t="s">
        <v>11169</v>
      </c>
      <c r="S24" s="378">
        <v>975</v>
      </c>
      <c r="T24" s="378" t="s">
        <v>3340</v>
      </c>
      <c r="X24" s="406">
        <v>41715</v>
      </c>
      <c r="Z24" s="378">
        <v>243026</v>
      </c>
    </row>
    <row r="25" spans="1:26">
      <c r="A25">
        <v>4</v>
      </c>
      <c r="B25" s="378">
        <v>26</v>
      </c>
      <c r="C25" s="383" t="s">
        <v>10938</v>
      </c>
      <c r="D25" s="378">
        <v>8037911</v>
      </c>
      <c r="E25" s="400">
        <v>7</v>
      </c>
      <c r="F25" s="378" t="s">
        <v>3331</v>
      </c>
      <c r="G25" s="378" t="s">
        <v>3332</v>
      </c>
      <c r="I25" s="429">
        <v>75608</v>
      </c>
      <c r="N25" s="406">
        <v>41715</v>
      </c>
      <c r="O25" s="406"/>
      <c r="R25" s="378" t="s">
        <v>11170</v>
      </c>
      <c r="S25" s="378">
        <v>711</v>
      </c>
      <c r="T25" s="378" t="s">
        <v>3883</v>
      </c>
      <c r="X25" s="406">
        <v>41718</v>
      </c>
      <c r="Z25" s="378">
        <v>243337</v>
      </c>
    </row>
    <row r="26" spans="1:26">
      <c r="A26">
        <v>4</v>
      </c>
      <c r="B26" s="378">
        <v>24</v>
      </c>
      <c r="C26" s="383" t="s">
        <v>10939</v>
      </c>
      <c r="D26" s="378">
        <v>9050423</v>
      </c>
      <c r="E26" s="400">
        <v>1</v>
      </c>
      <c r="F26" s="378" t="s">
        <v>3331</v>
      </c>
      <c r="G26" s="378" t="s">
        <v>3332</v>
      </c>
      <c r="I26" s="429">
        <v>107406</v>
      </c>
      <c r="N26" s="406">
        <v>41715</v>
      </c>
      <c r="O26" s="406"/>
      <c r="R26" s="378" t="s">
        <v>11171</v>
      </c>
      <c r="S26" s="378">
        <v>6710</v>
      </c>
      <c r="T26" s="378" t="s">
        <v>3365</v>
      </c>
      <c r="X26" s="406">
        <v>41718</v>
      </c>
      <c r="Z26" s="378">
        <v>243339</v>
      </c>
    </row>
    <row r="27" spans="1:26">
      <c r="A27">
        <v>4</v>
      </c>
      <c r="B27" s="378">
        <v>25</v>
      </c>
      <c r="C27" s="383" t="s">
        <v>10940</v>
      </c>
      <c r="D27" s="378">
        <v>10581841</v>
      </c>
      <c r="E27" s="378">
        <v>6</v>
      </c>
      <c r="F27" s="378" t="s">
        <v>3331</v>
      </c>
      <c r="G27" s="378" t="s">
        <v>3337</v>
      </c>
      <c r="I27" s="429">
        <v>58913</v>
      </c>
      <c r="N27" s="406">
        <v>41718</v>
      </c>
      <c r="O27" s="406">
        <v>41723</v>
      </c>
      <c r="R27" s="378" t="s">
        <v>11172</v>
      </c>
      <c r="S27" s="378">
        <v>309</v>
      </c>
      <c r="T27" s="378" t="s">
        <v>3334</v>
      </c>
      <c r="X27" s="406">
        <v>41725</v>
      </c>
      <c r="Z27" s="378">
        <v>243662</v>
      </c>
    </row>
    <row r="28" spans="1:26">
      <c r="A28">
        <v>4</v>
      </c>
      <c r="B28" s="378">
        <v>28</v>
      </c>
      <c r="C28" s="383" t="s">
        <v>10941</v>
      </c>
      <c r="D28" s="378">
        <v>5479410</v>
      </c>
      <c r="E28" s="400" t="s">
        <v>3319</v>
      </c>
      <c r="F28" s="378" t="s">
        <v>3331</v>
      </c>
      <c r="G28" s="378" t="s">
        <v>3337</v>
      </c>
      <c r="I28" s="429">
        <v>58913</v>
      </c>
      <c r="N28" s="406">
        <v>41718</v>
      </c>
      <c r="O28" s="406"/>
      <c r="R28" s="378" t="s">
        <v>11173</v>
      </c>
      <c r="S28" s="378">
        <v>2964</v>
      </c>
      <c r="T28" s="378" t="s">
        <v>3576</v>
      </c>
      <c r="X28" s="406">
        <v>41722</v>
      </c>
      <c r="Z28" s="378">
        <v>243664</v>
      </c>
    </row>
    <row r="29" spans="1:26">
      <c r="A29">
        <v>4</v>
      </c>
      <c r="B29" s="378">
        <v>30</v>
      </c>
      <c r="C29" s="383" t="s">
        <v>10942</v>
      </c>
      <c r="D29" s="378">
        <v>14134029</v>
      </c>
      <c r="E29" s="400">
        <v>8</v>
      </c>
      <c r="F29" s="378" t="s">
        <v>3331</v>
      </c>
      <c r="G29" s="378" t="s">
        <v>3337</v>
      </c>
      <c r="I29" s="429">
        <v>58951</v>
      </c>
      <c r="N29" s="406">
        <v>41722</v>
      </c>
      <c r="O29" s="406">
        <v>41723</v>
      </c>
      <c r="R29" s="378" t="s">
        <v>11174</v>
      </c>
      <c r="S29" s="378">
        <v>66</v>
      </c>
      <c r="T29" s="378" t="s">
        <v>3358</v>
      </c>
      <c r="X29" s="406">
        <v>41725</v>
      </c>
      <c r="Z29" s="378">
        <v>244025</v>
      </c>
    </row>
    <row r="30" spans="1:26">
      <c r="A30">
        <v>4</v>
      </c>
      <c r="B30" s="378">
        <v>27</v>
      </c>
      <c r="C30" s="383" t="s">
        <v>10943</v>
      </c>
      <c r="D30" s="378">
        <v>16395127</v>
      </c>
      <c r="E30" s="400">
        <v>4</v>
      </c>
      <c r="F30" s="378" t="s">
        <v>3331</v>
      </c>
      <c r="G30" s="378" t="s">
        <v>3337</v>
      </c>
      <c r="I30" s="429">
        <v>58979</v>
      </c>
      <c r="N30" s="406">
        <v>41725</v>
      </c>
      <c r="O30" s="406">
        <v>41727</v>
      </c>
      <c r="R30" s="378" t="s">
        <v>11175</v>
      </c>
      <c r="S30" s="378">
        <v>617</v>
      </c>
      <c r="T30" s="378" t="s">
        <v>3349</v>
      </c>
      <c r="X30" s="406">
        <v>41730</v>
      </c>
      <c r="Z30" s="378">
        <v>244391</v>
      </c>
    </row>
    <row r="31" spans="1:26">
      <c r="A31">
        <v>4</v>
      </c>
      <c r="B31" s="378">
        <v>18</v>
      </c>
      <c r="C31" s="383" t="s">
        <v>10944</v>
      </c>
      <c r="D31" s="378">
        <v>6067194</v>
      </c>
      <c r="E31" s="400" t="s">
        <v>3319</v>
      </c>
      <c r="F31" s="378" t="s">
        <v>3331</v>
      </c>
      <c r="G31" s="378" t="s">
        <v>3332</v>
      </c>
      <c r="I31" s="429">
        <v>94839</v>
      </c>
      <c r="N31" s="406">
        <v>41725</v>
      </c>
      <c r="O31" s="406">
        <v>41361</v>
      </c>
      <c r="R31" s="378" t="s">
        <v>11176</v>
      </c>
      <c r="S31" s="378">
        <v>4612</v>
      </c>
      <c r="T31" s="378" t="s">
        <v>3576</v>
      </c>
      <c r="X31" s="406">
        <v>41730</v>
      </c>
      <c r="Z31" s="378">
        <v>244414</v>
      </c>
    </row>
    <row r="32" spans="1:26">
      <c r="A32">
        <v>4</v>
      </c>
      <c r="B32" s="378">
        <v>19</v>
      </c>
      <c r="C32" s="383" t="s">
        <v>10945</v>
      </c>
      <c r="D32" s="378">
        <v>16126759</v>
      </c>
      <c r="E32" s="400">
        <v>7</v>
      </c>
      <c r="F32" s="378" t="s">
        <v>3331</v>
      </c>
      <c r="G32" s="378" t="s">
        <v>3332</v>
      </c>
      <c r="I32" s="429">
        <v>59027</v>
      </c>
      <c r="N32" s="406">
        <v>41730</v>
      </c>
      <c r="O32" s="406">
        <v>41731</v>
      </c>
      <c r="R32" s="378" t="s">
        <v>11177</v>
      </c>
      <c r="S32" s="378">
        <v>629</v>
      </c>
      <c r="T32" s="378" t="s">
        <v>3533</v>
      </c>
      <c r="X32" s="406">
        <v>41732</v>
      </c>
      <c r="Z32" s="378">
        <v>244779</v>
      </c>
    </row>
    <row r="33" spans="1:26">
      <c r="A33">
        <v>4</v>
      </c>
      <c r="B33" s="378">
        <v>20</v>
      </c>
      <c r="C33" s="383" t="s">
        <v>10946</v>
      </c>
      <c r="D33" s="378">
        <v>10110868</v>
      </c>
      <c r="E33" s="400">
        <v>6</v>
      </c>
      <c r="F33" s="378" t="s">
        <v>3331</v>
      </c>
      <c r="G33" s="378" t="s">
        <v>3337</v>
      </c>
      <c r="I33" s="429">
        <v>59027</v>
      </c>
      <c r="N33" s="406">
        <v>41730</v>
      </c>
      <c r="O33" s="406">
        <v>41731</v>
      </c>
      <c r="R33" s="378" t="s">
        <v>11178</v>
      </c>
      <c r="S33" s="378">
        <v>1150</v>
      </c>
      <c r="T33" s="378" t="s">
        <v>3461</v>
      </c>
      <c r="X33" s="406">
        <v>41732</v>
      </c>
      <c r="Z33" s="378">
        <v>244804</v>
      </c>
    </row>
    <row r="34" spans="1:26">
      <c r="A34">
        <v>4</v>
      </c>
      <c r="B34" s="378">
        <v>21</v>
      </c>
      <c r="C34" s="383" t="s">
        <v>10947</v>
      </c>
      <c r="D34" s="378">
        <v>16558026</v>
      </c>
      <c r="E34" s="400">
        <v>5</v>
      </c>
      <c r="F34" s="378" t="s">
        <v>3331</v>
      </c>
      <c r="G34" s="378" t="s">
        <v>3332</v>
      </c>
      <c r="I34" s="429">
        <v>59046</v>
      </c>
      <c r="N34" s="406">
        <v>41732</v>
      </c>
      <c r="O34" s="406">
        <v>41733</v>
      </c>
      <c r="R34" s="378" t="s">
        <v>11179</v>
      </c>
      <c r="S34" s="378">
        <v>9345</v>
      </c>
      <c r="T34" s="378" t="s">
        <v>3365</v>
      </c>
      <c r="X34" s="406">
        <v>41736</v>
      </c>
      <c r="Z34" s="378">
        <v>244957</v>
      </c>
    </row>
    <row r="35" spans="1:26">
      <c r="A35">
        <v>4</v>
      </c>
      <c r="B35" s="378">
        <v>22</v>
      </c>
      <c r="C35" s="383" t="s">
        <v>10948</v>
      </c>
      <c r="D35" s="378">
        <v>10386651</v>
      </c>
      <c r="E35" s="400">
        <v>0</v>
      </c>
      <c r="F35" s="378" t="s">
        <v>3331</v>
      </c>
      <c r="G35" s="378" t="s">
        <v>3332</v>
      </c>
      <c r="I35" s="429">
        <v>80255</v>
      </c>
      <c r="N35" s="406">
        <v>41732</v>
      </c>
      <c r="O35" s="406">
        <v>41733</v>
      </c>
      <c r="R35" s="378" t="s">
        <v>11180</v>
      </c>
      <c r="S35" s="378">
        <v>3329</v>
      </c>
      <c r="T35" s="378" t="s">
        <v>3567</v>
      </c>
      <c r="X35" s="406">
        <v>41737</v>
      </c>
      <c r="Z35" s="378">
        <v>245029</v>
      </c>
    </row>
    <row r="36" spans="1:26">
      <c r="A36">
        <v>4</v>
      </c>
      <c r="B36" s="378">
        <v>23</v>
      </c>
      <c r="C36" s="383" t="s">
        <v>10949</v>
      </c>
      <c r="D36" s="378">
        <v>15159836</v>
      </c>
      <c r="E36" s="400">
        <v>6</v>
      </c>
      <c r="F36" s="378" t="s">
        <v>3331</v>
      </c>
      <c r="G36" s="383" t="s">
        <v>3332</v>
      </c>
      <c r="I36" s="429">
        <v>59084</v>
      </c>
      <c r="N36" s="406">
        <v>41736</v>
      </c>
      <c r="O36" s="406">
        <v>41737</v>
      </c>
      <c r="R36" s="378" t="s">
        <v>11181</v>
      </c>
      <c r="S36" s="378">
        <v>4475</v>
      </c>
      <c r="T36" s="378" t="s">
        <v>3363</v>
      </c>
      <c r="X36" s="406">
        <v>41740</v>
      </c>
      <c r="Z36" s="378">
        <v>245286</v>
      </c>
    </row>
    <row r="37" spans="1:26">
      <c r="A37">
        <v>4</v>
      </c>
      <c r="B37" s="378">
        <v>24</v>
      </c>
      <c r="C37" s="383" t="s">
        <v>10950</v>
      </c>
      <c r="D37" s="378">
        <v>7455800</v>
      </c>
      <c r="E37" s="400">
        <v>3</v>
      </c>
      <c r="F37" s="378" t="s">
        <v>3331</v>
      </c>
      <c r="G37" s="383" t="s">
        <v>3332</v>
      </c>
      <c r="I37" s="429">
        <v>59093</v>
      </c>
      <c r="N37" s="406">
        <v>41737</v>
      </c>
      <c r="O37" s="406">
        <v>41738</v>
      </c>
      <c r="R37" s="378" t="s">
        <v>3737</v>
      </c>
      <c r="S37" s="378">
        <v>534</v>
      </c>
      <c r="T37" s="378" t="s">
        <v>3358</v>
      </c>
      <c r="X37" s="406">
        <v>41738</v>
      </c>
      <c r="Z37" s="378">
        <v>245438</v>
      </c>
    </row>
    <row r="38" spans="1:26">
      <c r="A38">
        <v>4</v>
      </c>
      <c r="B38" s="378">
        <v>25</v>
      </c>
      <c r="C38" s="383" t="s">
        <v>10951</v>
      </c>
      <c r="D38" s="378">
        <v>13296812</v>
      </c>
      <c r="E38" s="400">
        <v>8</v>
      </c>
      <c r="F38" s="378" t="s">
        <v>3331</v>
      </c>
      <c r="G38" s="383" t="s">
        <v>3332</v>
      </c>
      <c r="I38" s="429">
        <v>74726</v>
      </c>
      <c r="N38" s="406">
        <v>41739</v>
      </c>
      <c r="O38" s="406">
        <v>41743</v>
      </c>
      <c r="R38" s="378" t="s">
        <v>11182</v>
      </c>
      <c r="S38" s="378">
        <v>756</v>
      </c>
      <c r="T38" s="378" t="s">
        <v>3461</v>
      </c>
      <c r="X38" s="406">
        <v>41744</v>
      </c>
      <c r="Z38" s="378">
        <v>245652</v>
      </c>
    </row>
    <row r="39" spans="1:26">
      <c r="A39">
        <v>4</v>
      </c>
      <c r="B39" s="378">
        <v>26</v>
      </c>
      <c r="C39" s="383" t="s">
        <v>10952</v>
      </c>
      <c r="D39" s="378">
        <v>15747908</v>
      </c>
      <c r="E39" s="400">
        <v>3</v>
      </c>
      <c r="F39" s="378" t="s">
        <v>3331</v>
      </c>
      <c r="G39" s="383" t="s">
        <v>3337</v>
      </c>
      <c r="I39" s="429"/>
      <c r="N39" s="408">
        <v>41739</v>
      </c>
      <c r="O39" s="408">
        <v>41741</v>
      </c>
      <c r="R39" s="378" t="s">
        <v>11183</v>
      </c>
      <c r="S39" s="378">
        <v>341</v>
      </c>
      <c r="T39" s="378" t="s">
        <v>3334</v>
      </c>
      <c r="X39" s="406">
        <v>41743</v>
      </c>
      <c r="Z39" s="378">
        <v>245701</v>
      </c>
    </row>
    <row r="40" spans="1:26">
      <c r="A40">
        <v>4</v>
      </c>
      <c r="B40" s="378">
        <v>27</v>
      </c>
      <c r="C40" s="383" t="s">
        <v>10953</v>
      </c>
      <c r="D40" s="378">
        <v>13657943</v>
      </c>
      <c r="E40" s="400">
        <v>6</v>
      </c>
      <c r="F40" s="383" t="s">
        <v>3331</v>
      </c>
      <c r="G40" s="383" t="s">
        <v>3337</v>
      </c>
      <c r="I40" s="429">
        <v>59182</v>
      </c>
      <c r="N40" s="408">
        <v>41743</v>
      </c>
      <c r="O40" s="408">
        <v>41744</v>
      </c>
      <c r="R40" s="378" t="s">
        <v>11184</v>
      </c>
      <c r="S40" s="378">
        <v>9865</v>
      </c>
      <c r="T40" s="378" t="s">
        <v>3404</v>
      </c>
      <c r="X40" s="406">
        <v>41746</v>
      </c>
      <c r="Z40" s="378">
        <v>245959</v>
      </c>
    </row>
    <row r="41" spans="1:26">
      <c r="A41">
        <v>4</v>
      </c>
      <c r="B41" s="378">
        <v>28</v>
      </c>
      <c r="C41" s="383" t="s">
        <v>10954</v>
      </c>
      <c r="D41" s="378">
        <v>11857559</v>
      </c>
      <c r="E41" s="400">
        <v>8</v>
      </c>
      <c r="F41" s="383" t="s">
        <v>3331</v>
      </c>
      <c r="G41" s="383" t="s">
        <v>3332</v>
      </c>
      <c r="I41" s="429">
        <v>59213</v>
      </c>
      <c r="N41" s="408">
        <v>41745</v>
      </c>
      <c r="O41" s="408">
        <v>41746</v>
      </c>
      <c r="R41" s="378" t="s">
        <v>11185</v>
      </c>
      <c r="S41" s="378">
        <v>416</v>
      </c>
      <c r="T41" s="378" t="s">
        <v>3400</v>
      </c>
      <c r="X41" s="406">
        <v>41750</v>
      </c>
      <c r="Z41" s="378">
        <v>246184</v>
      </c>
    </row>
    <row r="42" spans="1:26">
      <c r="A42">
        <v>4</v>
      </c>
      <c r="B42" s="380">
        <v>29</v>
      </c>
      <c r="C42" s="380" t="s">
        <v>10955</v>
      </c>
      <c r="D42" s="380">
        <v>15363927</v>
      </c>
      <c r="E42" s="380">
        <v>2</v>
      </c>
      <c r="F42" s="380" t="s">
        <v>3331</v>
      </c>
      <c r="G42" s="380" t="s">
        <v>3337</v>
      </c>
      <c r="I42" s="431"/>
      <c r="N42" s="409">
        <v>41746</v>
      </c>
      <c r="O42" s="409"/>
      <c r="R42" s="380" t="s">
        <v>11186</v>
      </c>
      <c r="S42" s="380">
        <v>2055</v>
      </c>
      <c r="T42" s="380" t="s">
        <v>3484</v>
      </c>
      <c r="X42" s="427"/>
      <c r="Z42" s="380">
        <v>246344</v>
      </c>
    </row>
    <row r="43" spans="1:26" ht="42">
      <c r="A43">
        <v>4</v>
      </c>
      <c r="B43" s="378">
        <v>30</v>
      </c>
      <c r="C43" s="388" t="s">
        <v>10956</v>
      </c>
      <c r="D43" s="395">
        <v>9909995</v>
      </c>
      <c r="E43" s="402" t="s">
        <v>3320</v>
      </c>
      <c r="F43" s="383" t="s">
        <v>3331</v>
      </c>
      <c r="G43" s="383" t="s">
        <v>3332</v>
      </c>
      <c r="I43" s="432">
        <v>63967</v>
      </c>
      <c r="N43" s="410">
        <v>41746</v>
      </c>
      <c r="O43" s="410">
        <v>41753</v>
      </c>
      <c r="R43" s="406" t="s">
        <v>11187</v>
      </c>
      <c r="S43" s="378">
        <v>3311</v>
      </c>
      <c r="T43" s="378" t="s">
        <v>3358</v>
      </c>
      <c r="X43" s="428">
        <v>41757</v>
      </c>
      <c r="Z43" s="421">
        <v>246420</v>
      </c>
    </row>
    <row r="44" spans="1:26">
      <c r="A44">
        <v>4</v>
      </c>
      <c r="B44" s="378">
        <v>31</v>
      </c>
      <c r="C44" s="389" t="s">
        <v>10957</v>
      </c>
      <c r="D44" s="383">
        <v>10196929</v>
      </c>
      <c r="E44" s="383">
        <v>0</v>
      </c>
      <c r="F44" s="383" t="s">
        <v>3331</v>
      </c>
      <c r="G44" s="383" t="s">
        <v>3337</v>
      </c>
      <c r="I44" s="432">
        <v>59292</v>
      </c>
      <c r="N44" s="410">
        <v>41750</v>
      </c>
      <c r="O44" s="410">
        <v>41752</v>
      </c>
      <c r="R44" s="378" t="s">
        <v>11188</v>
      </c>
      <c r="S44" s="378">
        <v>525</v>
      </c>
      <c r="T44" s="378" t="s">
        <v>3497</v>
      </c>
      <c r="X44" s="428">
        <v>41752</v>
      </c>
      <c r="Z44" s="422">
        <v>246538</v>
      </c>
    </row>
    <row r="45" spans="1:26">
      <c r="A45">
        <v>4</v>
      </c>
      <c r="B45" s="378">
        <v>32</v>
      </c>
      <c r="C45" s="383" t="s">
        <v>10958</v>
      </c>
      <c r="D45" s="383">
        <v>76118131</v>
      </c>
      <c r="E45" s="383">
        <v>9</v>
      </c>
      <c r="F45" s="383" t="s">
        <v>3331</v>
      </c>
      <c r="G45" s="383" t="s">
        <v>3332</v>
      </c>
      <c r="I45" s="432">
        <v>59323</v>
      </c>
      <c r="N45" s="410">
        <v>41752</v>
      </c>
      <c r="O45" s="410">
        <v>41753</v>
      </c>
      <c r="R45" s="406" t="s">
        <v>11189</v>
      </c>
      <c r="S45" s="378">
        <v>2669</v>
      </c>
      <c r="T45" s="378" t="s">
        <v>3390</v>
      </c>
      <c r="X45" s="428">
        <v>41757</v>
      </c>
      <c r="Z45" s="422">
        <v>246756</v>
      </c>
    </row>
    <row r="46" spans="1:26">
      <c r="A46">
        <v>4</v>
      </c>
      <c r="B46" s="378">
        <v>33</v>
      </c>
      <c r="C46" s="383" t="s">
        <v>10959</v>
      </c>
      <c r="D46" s="383">
        <v>13050674</v>
      </c>
      <c r="E46" s="383">
        <v>7</v>
      </c>
      <c r="F46" s="383" t="s">
        <v>3331</v>
      </c>
      <c r="G46" s="383" t="s">
        <v>3332</v>
      </c>
      <c r="I46" s="432">
        <v>59410</v>
      </c>
      <c r="N46" s="410">
        <v>41757</v>
      </c>
      <c r="O46" s="410">
        <v>41767</v>
      </c>
      <c r="R46" s="383" t="s">
        <v>11190</v>
      </c>
      <c r="S46" s="383">
        <v>5587</v>
      </c>
      <c r="T46" s="383" t="s">
        <v>3452</v>
      </c>
      <c r="X46" s="428">
        <v>41768</v>
      </c>
      <c r="Z46" s="422">
        <v>247241</v>
      </c>
    </row>
    <row r="47" spans="1:26">
      <c r="A47">
        <v>4</v>
      </c>
      <c r="B47" s="378">
        <v>34</v>
      </c>
      <c r="C47" s="389" t="s">
        <v>10960</v>
      </c>
      <c r="D47" s="383">
        <v>10980801</v>
      </c>
      <c r="E47" s="383">
        <v>6</v>
      </c>
      <c r="F47" s="383" t="s">
        <v>3331</v>
      </c>
      <c r="G47" s="383" t="s">
        <v>3337</v>
      </c>
      <c r="I47" s="432">
        <v>59418</v>
      </c>
      <c r="N47" s="410">
        <v>41758</v>
      </c>
      <c r="O47" s="410">
        <v>41765</v>
      </c>
      <c r="R47" s="406" t="s">
        <v>11191</v>
      </c>
      <c r="S47" s="378">
        <v>201</v>
      </c>
      <c r="T47" s="378" t="s">
        <v>3334</v>
      </c>
      <c r="X47" s="428">
        <v>41767</v>
      </c>
      <c r="Z47" s="422">
        <v>247259</v>
      </c>
    </row>
    <row r="48" spans="1:26">
      <c r="A48">
        <v>4</v>
      </c>
      <c r="B48" s="381">
        <v>35</v>
      </c>
      <c r="C48" s="381" t="s">
        <v>10961</v>
      </c>
      <c r="D48" s="381">
        <v>17156102</v>
      </c>
      <c r="E48" s="318">
        <v>7</v>
      </c>
      <c r="F48" s="381" t="s">
        <v>3331</v>
      </c>
      <c r="G48" s="381" t="s">
        <v>3337</v>
      </c>
      <c r="I48" s="433">
        <v>59503</v>
      </c>
      <c r="N48" s="410">
        <v>41764</v>
      </c>
      <c r="O48" s="410">
        <v>41767</v>
      </c>
      <c r="R48" s="381" t="s">
        <v>11192</v>
      </c>
      <c r="S48" s="381">
        <v>335</v>
      </c>
      <c r="T48" s="381" t="s">
        <v>3334</v>
      </c>
      <c r="X48" s="428">
        <v>41768</v>
      </c>
      <c r="Z48" s="422">
        <v>247581</v>
      </c>
    </row>
    <row r="49" spans="1:26">
      <c r="A49">
        <v>4</v>
      </c>
      <c r="B49" s="382">
        <v>36</v>
      </c>
      <c r="C49" s="390" t="s">
        <v>10962</v>
      </c>
      <c r="D49" s="384">
        <v>15320430</v>
      </c>
      <c r="E49" s="403">
        <v>6</v>
      </c>
      <c r="F49" s="382" t="s">
        <v>3331</v>
      </c>
      <c r="G49" s="405" t="s">
        <v>3337</v>
      </c>
      <c r="I49" s="434">
        <v>59528</v>
      </c>
      <c r="N49" s="410">
        <v>41765</v>
      </c>
      <c r="O49" s="410">
        <v>41771</v>
      </c>
      <c r="R49" s="382" t="s">
        <v>11193</v>
      </c>
      <c r="S49" s="382">
        <v>98</v>
      </c>
      <c r="T49" s="382" t="s">
        <v>3333</v>
      </c>
      <c r="X49" s="428">
        <v>41772</v>
      </c>
      <c r="Z49" s="423">
        <v>247798</v>
      </c>
    </row>
    <row r="50" spans="1:26">
      <c r="A50">
        <v>4</v>
      </c>
      <c r="B50" s="382">
        <v>37</v>
      </c>
      <c r="C50" s="390" t="s">
        <v>10963</v>
      </c>
      <c r="D50" s="384">
        <v>24350274</v>
      </c>
      <c r="E50" s="390">
        <v>8</v>
      </c>
      <c r="F50" s="384" t="s">
        <v>3331</v>
      </c>
      <c r="G50" s="384" t="s">
        <v>3337</v>
      </c>
      <c r="I50" s="434">
        <v>59544</v>
      </c>
      <c r="N50" s="410">
        <v>41767</v>
      </c>
      <c r="O50" s="410">
        <v>41772</v>
      </c>
      <c r="R50" s="382" t="s">
        <v>11194</v>
      </c>
      <c r="S50" s="382">
        <v>1613</v>
      </c>
      <c r="T50" s="382" t="s">
        <v>3404</v>
      </c>
      <c r="X50" s="428">
        <v>41773</v>
      </c>
      <c r="Z50" s="424">
        <v>247959</v>
      </c>
    </row>
    <row r="51" spans="1:26">
      <c r="A51">
        <v>4</v>
      </c>
      <c r="B51" s="382">
        <v>38</v>
      </c>
      <c r="C51" s="390" t="s">
        <v>10964</v>
      </c>
      <c r="D51" s="384">
        <v>8402224</v>
      </c>
      <c r="E51" s="390">
        <v>1</v>
      </c>
      <c r="F51" s="384" t="s">
        <v>3331</v>
      </c>
      <c r="G51" s="384" t="s">
        <v>3337</v>
      </c>
      <c r="I51" s="434">
        <v>59610</v>
      </c>
      <c r="N51" s="410">
        <v>41771</v>
      </c>
      <c r="O51" s="410">
        <v>41774</v>
      </c>
      <c r="R51" s="382" t="s">
        <v>11195</v>
      </c>
      <c r="S51" s="382">
        <v>270</v>
      </c>
      <c r="T51" s="382" t="s">
        <v>3484</v>
      </c>
      <c r="X51" s="428">
        <v>41778</v>
      </c>
      <c r="Z51" s="423">
        <v>248310</v>
      </c>
    </row>
    <row r="52" spans="1:26">
      <c r="A52">
        <v>4</v>
      </c>
      <c r="B52" s="382">
        <v>39</v>
      </c>
      <c r="C52" s="390" t="s">
        <v>10965</v>
      </c>
      <c r="D52" s="384">
        <v>12374040</v>
      </c>
      <c r="E52" s="390">
        <v>8</v>
      </c>
      <c r="F52" s="384" t="s">
        <v>3331</v>
      </c>
      <c r="G52" s="384" t="s">
        <v>3337</v>
      </c>
      <c r="I52" s="434"/>
      <c r="N52" s="410">
        <v>41772</v>
      </c>
      <c r="O52" s="410">
        <v>41778</v>
      </c>
      <c r="R52" s="382" t="s">
        <v>11196</v>
      </c>
      <c r="S52" s="382">
        <v>557</v>
      </c>
      <c r="T52" s="382" t="s">
        <v>3334</v>
      </c>
      <c r="X52" s="428">
        <v>41780</v>
      </c>
      <c r="Z52" s="423">
        <v>248441</v>
      </c>
    </row>
    <row r="53" spans="1:26">
      <c r="A53">
        <v>4</v>
      </c>
      <c r="B53" s="382">
        <v>40</v>
      </c>
      <c r="C53" s="390" t="s">
        <v>10966</v>
      </c>
      <c r="D53" s="384">
        <v>11625165</v>
      </c>
      <c r="E53" s="390">
        <v>5</v>
      </c>
      <c r="F53" s="384" t="s">
        <v>3331</v>
      </c>
      <c r="G53" s="384" t="s">
        <v>3332</v>
      </c>
      <c r="I53" s="434"/>
      <c r="N53" s="411">
        <v>41774</v>
      </c>
      <c r="O53" s="411">
        <v>41779</v>
      </c>
      <c r="R53" s="382" t="s">
        <v>11197</v>
      </c>
      <c r="S53" s="419">
        <v>1885</v>
      </c>
      <c r="T53" s="382" t="s">
        <v>3358</v>
      </c>
      <c r="X53" s="412">
        <v>41781</v>
      </c>
      <c r="Z53" s="423">
        <v>248770</v>
      </c>
    </row>
    <row r="54" spans="1:26">
      <c r="A54">
        <v>4</v>
      </c>
      <c r="B54" s="383">
        <v>41</v>
      </c>
      <c r="C54" s="389" t="s">
        <v>10967</v>
      </c>
      <c r="D54" s="383">
        <v>15962779</v>
      </c>
      <c r="E54" s="389">
        <v>9</v>
      </c>
      <c r="F54" s="383" t="s">
        <v>3331</v>
      </c>
      <c r="G54" s="383" t="s">
        <v>3337</v>
      </c>
      <c r="I54" s="432"/>
      <c r="N54" s="410">
        <v>41778</v>
      </c>
      <c r="O54" s="410">
        <v>41781</v>
      </c>
      <c r="R54" s="378" t="s">
        <v>11198</v>
      </c>
      <c r="S54" s="378">
        <v>1049</v>
      </c>
      <c r="T54" s="378" t="s">
        <v>3461</v>
      </c>
      <c r="X54" s="428">
        <v>41782</v>
      </c>
      <c r="Z54" s="422">
        <v>249074</v>
      </c>
    </row>
    <row r="55" spans="1:26">
      <c r="A55">
        <v>4</v>
      </c>
      <c r="B55" s="384">
        <v>42</v>
      </c>
      <c r="C55" s="390" t="s">
        <v>10968</v>
      </c>
      <c r="D55" s="384">
        <v>8369033</v>
      </c>
      <c r="E55" s="404" t="s">
        <v>3319</v>
      </c>
      <c r="F55" s="384" t="s">
        <v>3331</v>
      </c>
      <c r="G55" s="384" t="s">
        <v>3332</v>
      </c>
      <c r="I55" s="434">
        <v>59702</v>
      </c>
      <c r="N55" s="411">
        <v>41779</v>
      </c>
      <c r="O55" s="411">
        <v>41785</v>
      </c>
      <c r="R55" s="382" t="s">
        <v>11199</v>
      </c>
      <c r="S55" s="382">
        <v>7703</v>
      </c>
      <c r="T55" s="382" t="s">
        <v>3390</v>
      </c>
      <c r="X55" s="412">
        <v>41786</v>
      </c>
      <c r="Z55" s="423">
        <v>249186</v>
      </c>
    </row>
    <row r="56" spans="1:26">
      <c r="A56">
        <v>4</v>
      </c>
      <c r="B56" s="384">
        <v>43</v>
      </c>
      <c r="C56" s="390" t="s">
        <v>10969</v>
      </c>
      <c r="D56" s="384">
        <v>11647597</v>
      </c>
      <c r="E56" s="390">
        <v>9</v>
      </c>
      <c r="F56" s="384" t="s">
        <v>3331</v>
      </c>
      <c r="G56" s="384" t="s">
        <v>3332</v>
      </c>
      <c r="I56" s="434"/>
      <c r="N56" s="411">
        <v>41781</v>
      </c>
      <c r="O56" s="411">
        <v>41782</v>
      </c>
      <c r="R56" s="382" t="s">
        <v>11200</v>
      </c>
      <c r="S56" s="382">
        <v>1686</v>
      </c>
      <c r="T56" s="382" t="s">
        <v>3340</v>
      </c>
      <c r="X56" s="412">
        <v>41785</v>
      </c>
      <c r="Z56" s="423">
        <v>249221</v>
      </c>
    </row>
    <row r="57" spans="1:26">
      <c r="A57">
        <v>4</v>
      </c>
      <c r="B57" s="384">
        <v>44</v>
      </c>
      <c r="C57" s="390" t="s">
        <v>10970</v>
      </c>
      <c r="D57" s="384">
        <v>12127148</v>
      </c>
      <c r="E57" s="390">
        <v>6</v>
      </c>
      <c r="F57" s="384" t="s">
        <v>3331</v>
      </c>
      <c r="G57" s="384" t="s">
        <v>3332</v>
      </c>
      <c r="I57" s="434">
        <v>59725</v>
      </c>
      <c r="N57" s="411">
        <v>41781</v>
      </c>
      <c r="O57" s="411">
        <v>41785</v>
      </c>
      <c r="R57" s="382" t="s">
        <v>11201</v>
      </c>
      <c r="S57" s="382">
        <v>1630</v>
      </c>
      <c r="T57" s="382" t="s">
        <v>3334</v>
      </c>
      <c r="X57" s="412">
        <v>41786</v>
      </c>
      <c r="Z57" s="423">
        <v>249222</v>
      </c>
    </row>
    <row r="58" spans="1:26" ht="43.5">
      <c r="A58">
        <v>4</v>
      </c>
      <c r="B58" s="384">
        <v>45</v>
      </c>
      <c r="C58" s="390" t="s">
        <v>10971</v>
      </c>
      <c r="D58" s="396">
        <v>15957195</v>
      </c>
      <c r="E58" s="384">
        <v>5</v>
      </c>
      <c r="F58" s="384" t="s">
        <v>3331</v>
      </c>
      <c r="G58" s="384" t="s">
        <v>3332</v>
      </c>
      <c r="I58" s="434">
        <v>59795</v>
      </c>
      <c r="N58" s="412">
        <v>41787</v>
      </c>
      <c r="O58" s="412">
        <v>41789</v>
      </c>
      <c r="R58" s="418" t="s">
        <v>11202</v>
      </c>
      <c r="S58" s="384">
        <v>1576</v>
      </c>
      <c r="T58" s="384" t="s">
        <v>3400</v>
      </c>
      <c r="X58" s="412">
        <v>41792</v>
      </c>
      <c r="Z58" s="424">
        <v>249777</v>
      </c>
    </row>
    <row r="59" spans="1:26">
      <c r="A59">
        <v>4</v>
      </c>
      <c r="B59" s="384">
        <v>46</v>
      </c>
      <c r="C59" s="391" t="s">
        <v>10972</v>
      </c>
      <c r="D59" s="397">
        <v>10662121</v>
      </c>
      <c r="E59" s="399">
        <v>7</v>
      </c>
      <c r="F59" s="392" t="s">
        <v>3331</v>
      </c>
      <c r="G59" s="392" t="s">
        <v>3332</v>
      </c>
      <c r="I59" s="435">
        <v>59852</v>
      </c>
      <c r="N59" s="413">
        <v>41792</v>
      </c>
      <c r="O59" s="413">
        <v>41793</v>
      </c>
      <c r="R59" s="392" t="s">
        <v>11203</v>
      </c>
      <c r="S59" s="399">
        <v>5870</v>
      </c>
      <c r="T59" s="392" t="s">
        <v>3358</v>
      </c>
      <c r="X59" s="413">
        <v>41794</v>
      </c>
      <c r="Z59" s="425">
        <v>250099</v>
      </c>
    </row>
    <row r="60" spans="1:26">
      <c r="A60">
        <v>4</v>
      </c>
      <c r="B60" s="382">
        <v>47</v>
      </c>
      <c r="C60" s="391" t="s">
        <v>10973</v>
      </c>
      <c r="D60" s="398">
        <v>9384766</v>
      </c>
      <c r="E60" s="398">
        <v>0</v>
      </c>
      <c r="F60" s="393" t="s">
        <v>3331</v>
      </c>
      <c r="G60" s="393" t="s">
        <v>3332</v>
      </c>
      <c r="I60" s="436">
        <v>59939</v>
      </c>
      <c r="N60" s="414">
        <v>41788</v>
      </c>
      <c r="O60" s="414">
        <v>41801</v>
      </c>
      <c r="R60" s="393" t="s">
        <v>11204</v>
      </c>
      <c r="S60" s="398">
        <v>106</v>
      </c>
      <c r="T60" s="393" t="s">
        <v>3400</v>
      </c>
      <c r="X60" s="414">
        <v>41803</v>
      </c>
      <c r="Z60" s="403">
        <v>249909</v>
      </c>
    </row>
    <row r="61" spans="1:26">
      <c r="A61">
        <v>4</v>
      </c>
      <c r="B61" s="384">
        <v>48</v>
      </c>
      <c r="C61" s="392" t="s">
        <v>10974</v>
      </c>
      <c r="D61" s="399">
        <v>10536256</v>
      </c>
      <c r="E61" s="399">
        <v>0</v>
      </c>
      <c r="F61" s="392" t="s">
        <v>3331</v>
      </c>
      <c r="G61" s="392" t="s">
        <v>3337</v>
      </c>
      <c r="I61" s="435">
        <v>59864</v>
      </c>
      <c r="N61" s="413">
        <v>41793</v>
      </c>
      <c r="O61" s="413">
        <v>41795</v>
      </c>
      <c r="R61" s="392" t="s">
        <v>11205</v>
      </c>
      <c r="S61" s="399">
        <v>351</v>
      </c>
      <c r="T61" s="392" t="s">
        <v>3334</v>
      </c>
      <c r="X61" s="413">
        <v>41797</v>
      </c>
      <c r="Z61" s="426">
        <v>250282</v>
      </c>
    </row>
    <row r="62" spans="1:26">
      <c r="A62">
        <v>4</v>
      </c>
      <c r="B62" s="382">
        <v>49</v>
      </c>
      <c r="C62" s="393" t="s">
        <v>10975</v>
      </c>
      <c r="D62" s="398">
        <v>13455511</v>
      </c>
      <c r="E62" s="398">
        <v>4</v>
      </c>
      <c r="F62" s="393" t="s">
        <v>3331</v>
      </c>
      <c r="G62" s="393" t="s">
        <v>3337</v>
      </c>
      <c r="I62" s="436">
        <v>59939</v>
      </c>
      <c r="N62" s="414">
        <v>41800</v>
      </c>
      <c r="O62" s="414">
        <v>41802</v>
      </c>
      <c r="R62" s="393" t="s">
        <v>11206</v>
      </c>
      <c r="S62" s="398">
        <v>760</v>
      </c>
      <c r="T62" s="393" t="s">
        <v>3358</v>
      </c>
      <c r="X62" s="414">
        <v>41805</v>
      </c>
      <c r="Z62" s="403">
        <v>250801</v>
      </c>
    </row>
    <row r="63" spans="1:26">
      <c r="A63">
        <v>4</v>
      </c>
      <c r="B63" s="382">
        <v>50</v>
      </c>
      <c r="C63" s="393" t="s">
        <v>10976</v>
      </c>
      <c r="D63" s="398">
        <v>11648948</v>
      </c>
      <c r="E63" s="398">
        <v>1</v>
      </c>
      <c r="F63" s="393" t="s">
        <v>3331</v>
      </c>
      <c r="G63" s="393" t="s">
        <v>3332</v>
      </c>
      <c r="I63" s="436">
        <v>89746</v>
      </c>
      <c r="N63" s="414">
        <v>41800</v>
      </c>
      <c r="O63" s="414">
        <v>41801</v>
      </c>
      <c r="R63" s="393" t="s">
        <v>11207</v>
      </c>
      <c r="S63" s="398">
        <v>7648</v>
      </c>
      <c r="T63" s="393" t="s">
        <v>3365</v>
      </c>
      <c r="X63" s="414">
        <v>41803</v>
      </c>
      <c r="Z63" s="382">
        <v>250797</v>
      </c>
    </row>
    <row r="64" spans="1:26">
      <c r="A64">
        <v>4</v>
      </c>
      <c r="B64" s="382">
        <v>51</v>
      </c>
      <c r="C64" s="393" t="s">
        <v>10977</v>
      </c>
      <c r="D64" s="398">
        <v>16796033</v>
      </c>
      <c r="E64" s="398">
        <v>2</v>
      </c>
      <c r="F64" s="393" t="s">
        <v>3331</v>
      </c>
      <c r="G64" s="393" t="s">
        <v>3337</v>
      </c>
      <c r="I64" s="436">
        <v>59975</v>
      </c>
      <c r="N64" s="414">
        <v>41806</v>
      </c>
      <c r="O64" s="417">
        <v>41808</v>
      </c>
      <c r="R64" s="393" t="s">
        <v>11208</v>
      </c>
      <c r="S64" s="398">
        <v>110</v>
      </c>
      <c r="T64" s="393" t="s">
        <v>3334</v>
      </c>
      <c r="X64" s="414">
        <v>41810</v>
      </c>
      <c r="Z64" s="382">
        <v>251306</v>
      </c>
    </row>
    <row r="65" spans="1:26">
      <c r="A65">
        <v>4</v>
      </c>
      <c r="B65" s="382">
        <v>52</v>
      </c>
      <c r="C65" s="393" t="s">
        <v>10978</v>
      </c>
      <c r="D65" s="398">
        <v>8047117</v>
      </c>
      <c r="E65" s="398">
        <v>3</v>
      </c>
      <c r="F65" s="393" t="s">
        <v>3331</v>
      </c>
      <c r="G65" s="393" t="s">
        <v>3332</v>
      </c>
      <c r="I65" s="436">
        <v>59975</v>
      </c>
      <c r="N65" s="414">
        <v>41806</v>
      </c>
      <c r="O65" s="417">
        <v>41815</v>
      </c>
      <c r="R65" s="393" t="s">
        <v>11209</v>
      </c>
      <c r="S65" s="398">
        <v>2496</v>
      </c>
      <c r="T65" s="393" t="s">
        <v>3363</v>
      </c>
      <c r="X65" s="414">
        <v>41815</v>
      </c>
      <c r="Z65" s="382">
        <v>251316</v>
      </c>
    </row>
    <row r="66" spans="1:26">
      <c r="A66">
        <v>4</v>
      </c>
      <c r="B66" s="382">
        <v>53</v>
      </c>
      <c r="C66" s="393" t="s">
        <v>10979</v>
      </c>
      <c r="D66" s="398">
        <v>13272513</v>
      </c>
      <c r="E66" s="398">
        <v>6</v>
      </c>
      <c r="F66" s="393" t="s">
        <v>3331</v>
      </c>
      <c r="G66" s="393" t="s">
        <v>4708</v>
      </c>
      <c r="I66" s="436">
        <v>59993</v>
      </c>
      <c r="N66" s="414">
        <v>41809</v>
      </c>
      <c r="O66" s="414">
        <v>41814</v>
      </c>
      <c r="R66" s="393" t="s">
        <v>11210</v>
      </c>
      <c r="S66" s="398">
        <v>2900</v>
      </c>
      <c r="T66" s="393" t="s">
        <v>3377</v>
      </c>
      <c r="X66" s="414">
        <f>X65</f>
        <v>41815</v>
      </c>
      <c r="Z66" s="382">
        <v>251681</v>
      </c>
    </row>
    <row r="67" spans="1:26">
      <c r="A67">
        <v>4</v>
      </c>
      <c r="B67" s="382">
        <v>54</v>
      </c>
      <c r="C67" s="382" t="s">
        <v>10980</v>
      </c>
      <c r="D67" s="398">
        <v>12658337</v>
      </c>
      <c r="E67" s="398">
        <v>0</v>
      </c>
      <c r="F67" s="382" t="s">
        <v>3331</v>
      </c>
      <c r="G67" s="382" t="s">
        <v>3332</v>
      </c>
      <c r="I67" s="437">
        <v>60023</v>
      </c>
      <c r="N67" s="414">
        <v>41815</v>
      </c>
      <c r="O67" s="414">
        <v>41822</v>
      </c>
      <c r="R67" s="382" t="s">
        <v>11211</v>
      </c>
      <c r="S67" s="398">
        <v>503</v>
      </c>
      <c r="T67" s="382" t="s">
        <v>3497</v>
      </c>
      <c r="X67" s="414">
        <v>41822</v>
      </c>
      <c r="Z67" s="382">
        <v>252024</v>
      </c>
    </row>
    <row r="68" spans="1:26">
      <c r="A68">
        <v>4</v>
      </c>
      <c r="B68" s="382">
        <v>55</v>
      </c>
      <c r="C68" s="382" t="s">
        <v>10981</v>
      </c>
      <c r="D68" s="398">
        <v>10705253</v>
      </c>
      <c r="E68" s="398">
        <v>4</v>
      </c>
      <c r="F68" s="382" t="s">
        <v>3331</v>
      </c>
      <c r="G68" s="382" t="s">
        <v>3332</v>
      </c>
      <c r="I68" s="437">
        <v>60017</v>
      </c>
      <c r="N68" s="414">
        <v>41815</v>
      </c>
      <c r="O68" s="414">
        <v>41820</v>
      </c>
      <c r="R68" s="382" t="s">
        <v>11212</v>
      </c>
      <c r="S68" s="398">
        <v>14</v>
      </c>
      <c r="T68" s="382" t="s">
        <v>3567</v>
      </c>
      <c r="X68" s="414">
        <v>41820</v>
      </c>
      <c r="Z68" s="382">
        <v>251926</v>
      </c>
    </row>
    <row r="69" spans="1:26">
      <c r="A69">
        <v>4</v>
      </c>
      <c r="B69" s="382">
        <v>56</v>
      </c>
      <c r="C69" s="382" t="s">
        <v>10982</v>
      </c>
      <c r="D69" s="398">
        <v>10145744</v>
      </c>
      <c r="E69" s="398">
        <v>3</v>
      </c>
      <c r="F69" s="382" t="s">
        <v>3331</v>
      </c>
      <c r="G69" s="382" t="s">
        <v>3337</v>
      </c>
      <c r="I69" s="437">
        <v>60035</v>
      </c>
      <c r="N69" s="414">
        <v>41816</v>
      </c>
      <c r="O69" s="414">
        <v>41823</v>
      </c>
      <c r="R69" s="382" t="s">
        <v>11213</v>
      </c>
      <c r="S69" s="398">
        <v>531</v>
      </c>
      <c r="T69" s="382" t="s">
        <v>3497</v>
      </c>
      <c r="X69" s="414">
        <v>41823</v>
      </c>
      <c r="Z69" s="382">
        <v>252278</v>
      </c>
    </row>
    <row r="70" spans="1:26">
      <c r="A70">
        <v>4</v>
      </c>
      <c r="B70" s="382">
        <v>57</v>
      </c>
      <c r="C70" s="382" t="s">
        <v>10983</v>
      </c>
      <c r="D70" s="398">
        <v>12797221</v>
      </c>
      <c r="E70" s="398">
        <v>4</v>
      </c>
      <c r="F70" s="382" t="s">
        <v>3331</v>
      </c>
      <c r="G70" s="382" t="s">
        <v>3332</v>
      </c>
      <c r="I70" s="437">
        <v>62474</v>
      </c>
      <c r="N70" s="414">
        <v>41822</v>
      </c>
      <c r="O70" s="414">
        <f>N70+2</f>
        <v>41824</v>
      </c>
      <c r="R70" s="382" t="s">
        <v>11214</v>
      </c>
      <c r="S70" s="398">
        <v>7810</v>
      </c>
      <c r="T70" s="382" t="s">
        <v>3358</v>
      </c>
      <c r="X70" s="417">
        <v>41824</v>
      </c>
      <c r="Z70" s="382">
        <v>252691</v>
      </c>
    </row>
    <row r="71" spans="1:26">
      <c r="A71">
        <v>4</v>
      </c>
      <c r="B71" s="381">
        <v>56</v>
      </c>
      <c r="C71" s="381" t="s">
        <v>10984</v>
      </c>
      <c r="D71" s="381">
        <v>76925600</v>
      </c>
      <c r="E71" s="318">
        <v>8</v>
      </c>
      <c r="F71" s="381" t="s">
        <v>3331</v>
      </c>
      <c r="G71" s="381" t="s">
        <v>3332</v>
      </c>
      <c r="I71" s="433">
        <v>84492</v>
      </c>
      <c r="N71" s="415">
        <v>41823</v>
      </c>
      <c r="O71" s="414">
        <f t="shared" ref="O71:O76" si="0">N71+2</f>
        <v>41825</v>
      </c>
      <c r="R71" s="381" t="s">
        <v>10109</v>
      </c>
      <c r="S71" s="381">
        <v>6562</v>
      </c>
      <c r="T71" s="381" t="s">
        <v>11367</v>
      </c>
      <c r="X71" s="415" t="str">
        <f t="shared" ref="X71:X76" si="1">T71</f>
        <v>LA CISTERNAS</v>
      </c>
      <c r="Z71" s="381">
        <v>252734</v>
      </c>
    </row>
    <row r="72" spans="1:26">
      <c r="A72">
        <v>4</v>
      </c>
      <c r="B72" s="381">
        <v>57</v>
      </c>
      <c r="C72" s="381" t="s">
        <v>10985</v>
      </c>
      <c r="D72" s="381">
        <v>10409789</v>
      </c>
      <c r="E72" s="318">
        <v>8</v>
      </c>
      <c r="F72" s="381" t="s">
        <v>3331</v>
      </c>
      <c r="G72" s="381" t="s">
        <v>3337</v>
      </c>
      <c r="I72" s="433">
        <v>60129</v>
      </c>
      <c r="N72" s="415">
        <v>41828</v>
      </c>
      <c r="O72" s="414">
        <f t="shared" si="0"/>
        <v>41830</v>
      </c>
      <c r="R72" s="381" t="s">
        <v>11215</v>
      </c>
      <c r="S72" s="381">
        <v>8051</v>
      </c>
      <c r="T72" s="381" t="s">
        <v>3365</v>
      </c>
      <c r="X72" s="415" t="str">
        <f t="shared" si="1"/>
        <v>LA FLORIDA</v>
      </c>
      <c r="Z72" s="381">
        <v>253080</v>
      </c>
    </row>
    <row r="73" spans="1:26">
      <c r="A73">
        <v>4</v>
      </c>
      <c r="B73" s="381">
        <v>58</v>
      </c>
      <c r="C73" s="381" t="s">
        <v>10986</v>
      </c>
      <c r="D73" s="381">
        <v>15719337</v>
      </c>
      <c r="E73" s="318">
        <v>6</v>
      </c>
      <c r="F73" s="381" t="s">
        <v>3331</v>
      </c>
      <c r="G73" s="381" t="s">
        <v>3337</v>
      </c>
      <c r="I73" s="433">
        <v>60107</v>
      </c>
      <c r="N73" s="415">
        <v>41828</v>
      </c>
      <c r="O73" s="414">
        <f t="shared" si="0"/>
        <v>41830</v>
      </c>
      <c r="R73" s="381" t="s">
        <v>11216</v>
      </c>
      <c r="S73" s="381">
        <v>2821</v>
      </c>
      <c r="T73" s="381" t="s">
        <v>3334</v>
      </c>
      <c r="X73" s="415" t="str">
        <f t="shared" si="1"/>
        <v>SANTIAGO</v>
      </c>
      <c r="Z73" s="381">
        <v>253192</v>
      </c>
    </row>
    <row r="74" spans="1:26">
      <c r="A74">
        <v>4</v>
      </c>
      <c r="B74" s="381">
        <v>59</v>
      </c>
      <c r="C74" s="381" t="s">
        <v>10987</v>
      </c>
      <c r="D74" s="381">
        <v>12425653</v>
      </c>
      <c r="E74" s="318">
        <v>4</v>
      </c>
      <c r="F74" s="381" t="s">
        <v>3331</v>
      </c>
      <c r="G74" s="381" t="s">
        <v>3337</v>
      </c>
      <c r="I74" s="433">
        <v>60115</v>
      </c>
      <c r="N74" s="415">
        <v>41831</v>
      </c>
      <c r="O74" s="414">
        <f t="shared" si="0"/>
        <v>41833</v>
      </c>
      <c r="R74" s="381" t="s">
        <v>11217</v>
      </c>
      <c r="S74" s="381">
        <v>1415</v>
      </c>
      <c r="T74" s="381" t="s">
        <v>3484</v>
      </c>
      <c r="X74" s="415" t="str">
        <f t="shared" si="1"/>
        <v>PROVIDENCIA</v>
      </c>
      <c r="Z74" s="381">
        <v>253451</v>
      </c>
    </row>
    <row r="75" spans="1:26">
      <c r="A75">
        <v>4</v>
      </c>
      <c r="B75" s="381">
        <v>60</v>
      </c>
      <c r="C75" s="381" t="s">
        <v>10988</v>
      </c>
      <c r="D75" s="381">
        <v>12861449</v>
      </c>
      <c r="E75" s="318">
        <v>4</v>
      </c>
      <c r="F75" s="381" t="s">
        <v>3331</v>
      </c>
      <c r="G75" s="381" t="s">
        <v>3332</v>
      </c>
      <c r="I75" s="433">
        <v>60117</v>
      </c>
      <c r="N75" s="415">
        <v>41831</v>
      </c>
      <c r="O75" s="414">
        <f t="shared" si="0"/>
        <v>41833</v>
      </c>
      <c r="R75" s="381" t="s">
        <v>11218</v>
      </c>
      <c r="S75" s="381">
        <v>621</v>
      </c>
      <c r="T75" s="381" t="s">
        <v>3605</v>
      </c>
      <c r="X75" s="415" t="str">
        <f t="shared" si="1"/>
        <v>PUDAHUEL</v>
      </c>
      <c r="Z75" s="381">
        <v>253480</v>
      </c>
    </row>
    <row r="76" spans="1:26">
      <c r="A76">
        <v>4</v>
      </c>
      <c r="B76" s="381">
        <v>61</v>
      </c>
      <c r="C76" s="381" t="s">
        <v>10989</v>
      </c>
      <c r="D76" s="381">
        <v>16355887</v>
      </c>
      <c r="E76" s="318">
        <v>4</v>
      </c>
      <c r="F76" s="381" t="s">
        <v>3331</v>
      </c>
      <c r="G76" s="381" t="s">
        <v>3337</v>
      </c>
      <c r="I76" s="433">
        <v>89125</v>
      </c>
      <c r="N76" s="415">
        <v>41837</v>
      </c>
      <c r="O76" s="414">
        <f t="shared" si="0"/>
        <v>41839</v>
      </c>
      <c r="R76" s="381" t="s">
        <v>11219</v>
      </c>
      <c r="S76" s="381">
        <v>7301</v>
      </c>
      <c r="T76" s="381" t="s">
        <v>3358</v>
      </c>
      <c r="X76" s="415" t="str">
        <f t="shared" si="1"/>
        <v>LAS CONDES</v>
      </c>
      <c r="Z76" s="381">
        <v>253815</v>
      </c>
    </row>
    <row r="77" spans="1:26">
      <c r="A77">
        <v>4</v>
      </c>
      <c r="B77" s="381">
        <v>62</v>
      </c>
      <c r="C77" s="381" t="s">
        <v>10990</v>
      </c>
      <c r="D77" s="381">
        <v>15365544</v>
      </c>
      <c r="E77" s="318">
        <v>8</v>
      </c>
      <c r="F77" s="381" t="s">
        <v>3331</v>
      </c>
      <c r="G77" s="381" t="s">
        <v>3332</v>
      </c>
      <c r="I77" s="433">
        <v>60138</v>
      </c>
      <c r="N77" s="415">
        <v>41842</v>
      </c>
      <c r="O77" s="415">
        <v>41844</v>
      </c>
      <c r="R77" s="381" t="s">
        <v>5133</v>
      </c>
      <c r="S77" s="381">
        <v>41</v>
      </c>
      <c r="T77" s="381" t="s">
        <v>3484</v>
      </c>
      <c r="X77" s="415">
        <v>41848</v>
      </c>
      <c r="Z77" s="381">
        <v>254208</v>
      </c>
    </row>
    <row r="78" spans="1:26">
      <c r="A78">
        <v>4</v>
      </c>
      <c r="B78" s="381">
        <v>63</v>
      </c>
      <c r="C78" s="381" t="s">
        <v>10991</v>
      </c>
      <c r="D78" s="381">
        <v>17148801</v>
      </c>
      <c r="E78" s="318" t="s">
        <v>3319</v>
      </c>
      <c r="F78" s="381" t="s">
        <v>3331</v>
      </c>
      <c r="G78" s="381" t="s">
        <v>3332</v>
      </c>
      <c r="I78" s="433">
        <v>85640</v>
      </c>
      <c r="N78" s="415">
        <v>41843</v>
      </c>
      <c r="O78" s="415">
        <v>41843</v>
      </c>
      <c r="R78" s="381" t="s">
        <v>11220</v>
      </c>
      <c r="S78" s="381">
        <v>2597</v>
      </c>
      <c r="T78" s="381" t="s">
        <v>3528</v>
      </c>
      <c r="X78" s="415">
        <v>41844</v>
      </c>
      <c r="Z78" s="381">
        <v>254287</v>
      </c>
    </row>
    <row r="79" spans="1:26">
      <c r="A79">
        <v>4</v>
      </c>
      <c r="B79" s="381">
        <v>64</v>
      </c>
      <c r="C79" s="381" t="s">
        <v>10992</v>
      </c>
      <c r="D79" s="381">
        <v>13941149</v>
      </c>
      <c r="E79" s="318">
        <v>8</v>
      </c>
      <c r="F79" s="381" t="s">
        <v>3331</v>
      </c>
      <c r="G79" s="381" t="s">
        <v>3332</v>
      </c>
      <c r="I79" s="433">
        <v>60142</v>
      </c>
      <c r="N79" s="415">
        <v>41845</v>
      </c>
      <c r="O79" s="415">
        <v>41848</v>
      </c>
      <c r="R79" s="381" t="s">
        <v>11221</v>
      </c>
      <c r="S79" s="381">
        <v>6330</v>
      </c>
      <c r="T79" s="381" t="s">
        <v>3363</v>
      </c>
      <c r="X79" s="415">
        <v>41851</v>
      </c>
      <c r="Z79" s="381">
        <v>254471</v>
      </c>
    </row>
    <row r="80" spans="1:26">
      <c r="A80">
        <v>4</v>
      </c>
      <c r="B80" s="381">
        <v>65</v>
      </c>
      <c r="C80" s="381" t="s">
        <v>10993</v>
      </c>
      <c r="D80" s="381">
        <v>14158728</v>
      </c>
      <c r="E80" s="318">
        <v>5</v>
      </c>
      <c r="F80" s="381" t="s">
        <v>3331</v>
      </c>
      <c r="G80" s="381" t="s">
        <v>3332</v>
      </c>
      <c r="I80" s="433">
        <v>60144</v>
      </c>
      <c r="N80" s="415">
        <v>41848</v>
      </c>
      <c r="O80" s="415">
        <v>41849</v>
      </c>
      <c r="R80" s="381" t="s">
        <v>11222</v>
      </c>
      <c r="S80" s="381">
        <v>1595</v>
      </c>
      <c r="T80" s="381" t="s">
        <v>3883</v>
      </c>
      <c r="X80" s="415">
        <v>41850</v>
      </c>
      <c r="Z80" s="381">
        <v>254548</v>
      </c>
    </row>
    <row r="81" spans="1:26">
      <c r="A81">
        <v>4</v>
      </c>
      <c r="B81" s="381">
        <v>66</v>
      </c>
      <c r="C81" s="381" t="s">
        <v>10994</v>
      </c>
      <c r="D81" s="381">
        <v>11165386</v>
      </c>
      <c r="E81" s="318">
        <v>0</v>
      </c>
      <c r="F81" s="381" t="s">
        <v>3331</v>
      </c>
      <c r="G81" s="381" t="s">
        <v>3332</v>
      </c>
      <c r="I81" s="433">
        <v>77096</v>
      </c>
      <c r="N81" s="415">
        <v>41851</v>
      </c>
      <c r="O81" s="381"/>
      <c r="R81" s="381" t="s">
        <v>11223</v>
      </c>
      <c r="S81" s="381">
        <v>8537</v>
      </c>
      <c r="T81" s="381" t="s">
        <v>3365</v>
      </c>
      <c r="X81" s="381"/>
      <c r="Z81" s="381">
        <v>254996</v>
      </c>
    </row>
    <row r="82" spans="1:26">
      <c r="A82">
        <v>4</v>
      </c>
      <c r="B82" s="381">
        <v>67</v>
      </c>
      <c r="C82" s="381" t="s">
        <v>10995</v>
      </c>
      <c r="D82" s="381">
        <v>9843149</v>
      </c>
      <c r="E82" s="318">
        <v>7</v>
      </c>
      <c r="F82" s="381" t="s">
        <v>3331</v>
      </c>
      <c r="G82" s="381" t="s">
        <v>3337</v>
      </c>
      <c r="I82" s="433">
        <v>72196</v>
      </c>
      <c r="N82" s="415">
        <v>41855</v>
      </c>
      <c r="O82" s="415">
        <v>41861</v>
      </c>
      <c r="R82" s="381" t="s">
        <v>11224</v>
      </c>
      <c r="S82" s="381">
        <v>2470</v>
      </c>
      <c r="T82" s="381" t="s">
        <v>3377</v>
      </c>
      <c r="X82" s="415">
        <v>41865</v>
      </c>
      <c r="Z82" s="381">
        <v>255195</v>
      </c>
    </row>
    <row r="83" spans="1:26">
      <c r="A83">
        <v>4</v>
      </c>
      <c r="B83" s="381">
        <v>68</v>
      </c>
      <c r="C83" s="381" t="s">
        <v>10996</v>
      </c>
      <c r="D83" s="381">
        <v>9488315</v>
      </c>
      <c r="E83" s="318">
        <v>6</v>
      </c>
      <c r="F83" s="381" t="s">
        <v>3331</v>
      </c>
      <c r="G83" s="381" t="s">
        <v>3332</v>
      </c>
      <c r="I83" s="433"/>
      <c r="N83" s="415">
        <v>41855</v>
      </c>
      <c r="O83" s="381"/>
      <c r="R83" s="381" t="s">
        <v>11225</v>
      </c>
      <c r="S83" s="381">
        <v>1512</v>
      </c>
      <c r="T83" s="381" t="s">
        <v>3605</v>
      </c>
      <c r="X83" s="381"/>
      <c r="Z83" s="381">
        <v>255121</v>
      </c>
    </row>
    <row r="84" spans="1:26">
      <c r="A84">
        <v>4</v>
      </c>
      <c r="B84" s="381">
        <v>69</v>
      </c>
      <c r="C84" s="381" t="s">
        <v>10997</v>
      </c>
      <c r="D84" s="381">
        <v>7560896</v>
      </c>
      <c r="E84" s="318">
        <v>9</v>
      </c>
      <c r="F84" s="381" t="s">
        <v>3331</v>
      </c>
      <c r="G84" s="381" t="s">
        <v>3337</v>
      </c>
      <c r="I84" s="433">
        <v>60229</v>
      </c>
      <c r="N84" s="415">
        <v>41862</v>
      </c>
      <c r="O84" s="415">
        <v>41861</v>
      </c>
      <c r="R84" s="381" t="s">
        <v>11226</v>
      </c>
      <c r="S84" s="381">
        <v>5600</v>
      </c>
      <c r="T84" s="381" t="s">
        <v>3358</v>
      </c>
      <c r="X84" s="415">
        <v>41865</v>
      </c>
      <c r="Z84" s="381">
        <v>255891</v>
      </c>
    </row>
    <row r="85" spans="1:26">
      <c r="A85">
        <v>4</v>
      </c>
      <c r="B85" s="381">
        <v>70</v>
      </c>
      <c r="C85" s="381" t="s">
        <v>10998</v>
      </c>
      <c r="D85" s="381">
        <v>76051598</v>
      </c>
      <c r="E85" s="318">
        <v>1</v>
      </c>
      <c r="F85" s="381" t="s">
        <v>3331</v>
      </c>
      <c r="G85" s="381" t="s">
        <v>3332</v>
      </c>
      <c r="I85" s="433"/>
      <c r="N85" s="415">
        <v>41864</v>
      </c>
      <c r="O85" s="415">
        <v>41869</v>
      </c>
      <c r="R85" s="381" t="s">
        <v>11227</v>
      </c>
      <c r="S85" s="381">
        <v>464</v>
      </c>
      <c r="T85" s="381" t="s">
        <v>3497</v>
      </c>
      <c r="X85" s="415">
        <v>41872</v>
      </c>
      <c r="Z85" s="381">
        <v>256170</v>
      </c>
    </row>
    <row r="86" spans="1:26">
      <c r="A86">
        <v>4</v>
      </c>
      <c r="B86" s="381">
        <v>71</v>
      </c>
      <c r="C86" s="381" t="s">
        <v>10999</v>
      </c>
      <c r="D86" s="381">
        <v>6831635</v>
      </c>
      <c r="E86" s="318">
        <v>9</v>
      </c>
      <c r="F86" s="381" t="s">
        <v>3331</v>
      </c>
      <c r="G86" s="381" t="s">
        <v>3337</v>
      </c>
      <c r="I86" s="433"/>
      <c r="N86" s="415">
        <v>41864</v>
      </c>
      <c r="O86" s="415">
        <v>41869</v>
      </c>
      <c r="R86" s="381" t="s">
        <v>11228</v>
      </c>
      <c r="S86" s="381">
        <v>1204</v>
      </c>
      <c r="T86" s="381" t="s">
        <v>3334</v>
      </c>
      <c r="X86" s="415">
        <v>41873</v>
      </c>
      <c r="Z86" s="381">
        <v>256210</v>
      </c>
    </row>
    <row r="87" spans="1:26">
      <c r="A87">
        <v>4</v>
      </c>
      <c r="B87" s="381">
        <v>72</v>
      </c>
      <c r="C87" s="381" t="s">
        <v>11000</v>
      </c>
      <c r="D87" s="381">
        <v>7124912</v>
      </c>
      <c r="E87" s="318">
        <v>3</v>
      </c>
      <c r="F87" s="381" t="s">
        <v>3331</v>
      </c>
      <c r="G87" s="381" t="s">
        <v>3332</v>
      </c>
      <c r="I87" s="433"/>
      <c r="N87" s="415">
        <v>41869</v>
      </c>
      <c r="O87" s="415">
        <v>41872</v>
      </c>
      <c r="R87" s="381" t="s">
        <v>4524</v>
      </c>
      <c r="S87" s="381">
        <v>965</v>
      </c>
      <c r="T87" s="381" t="s">
        <v>3636</v>
      </c>
      <c r="X87" s="415">
        <v>41875</v>
      </c>
      <c r="Z87" s="381">
        <v>256515</v>
      </c>
    </row>
    <row r="88" spans="1:26">
      <c r="A88">
        <v>4</v>
      </c>
      <c r="B88" s="381">
        <v>73</v>
      </c>
      <c r="C88" s="381" t="s">
        <v>11001</v>
      </c>
      <c r="D88" s="381">
        <v>15545364</v>
      </c>
      <c r="E88" s="128">
        <v>8</v>
      </c>
      <c r="F88" s="381" t="s">
        <v>3331</v>
      </c>
      <c r="G88" s="381" t="s">
        <v>3337</v>
      </c>
      <c r="I88" s="433">
        <v>60224</v>
      </c>
      <c r="N88" s="415">
        <v>41873</v>
      </c>
      <c r="O88" s="415">
        <v>41880</v>
      </c>
      <c r="R88" s="381" t="s">
        <v>11229</v>
      </c>
      <c r="S88" s="381">
        <v>120</v>
      </c>
      <c r="T88" s="381" t="s">
        <v>3358</v>
      </c>
      <c r="X88" s="415">
        <v>41883</v>
      </c>
      <c r="Z88" s="381">
        <v>257049</v>
      </c>
    </row>
    <row r="89" spans="1:26">
      <c r="A89">
        <v>4</v>
      </c>
      <c r="B89" s="381">
        <v>74</v>
      </c>
      <c r="C89" s="381" t="s">
        <v>11002</v>
      </c>
      <c r="D89" s="381">
        <v>16557008</v>
      </c>
      <c r="E89" s="318">
        <v>1</v>
      </c>
      <c r="F89" s="381" t="s">
        <v>3331</v>
      </c>
      <c r="G89" s="381" t="s">
        <v>3337</v>
      </c>
      <c r="I89" s="433">
        <v>72865</v>
      </c>
      <c r="N89" s="415">
        <v>41877</v>
      </c>
      <c r="O89" s="415">
        <v>41884</v>
      </c>
      <c r="R89" s="381" t="s">
        <v>11230</v>
      </c>
      <c r="S89" s="381">
        <v>2436</v>
      </c>
      <c r="T89" s="381" t="s">
        <v>3377</v>
      </c>
      <c r="X89" s="415">
        <v>41891</v>
      </c>
      <c r="Z89" s="381">
        <v>257115</v>
      </c>
    </row>
    <row r="90" spans="1:26">
      <c r="A90">
        <v>4</v>
      </c>
      <c r="B90" s="381">
        <v>75</v>
      </c>
      <c r="C90" s="381" t="s">
        <v>11003</v>
      </c>
      <c r="D90" s="381">
        <v>76001653</v>
      </c>
      <c r="E90" s="318">
        <v>5</v>
      </c>
      <c r="F90" s="381" t="s">
        <v>3331</v>
      </c>
      <c r="G90" s="381" t="s">
        <v>3337</v>
      </c>
      <c r="I90" s="433"/>
      <c r="N90" s="415">
        <v>41877</v>
      </c>
      <c r="O90" s="415">
        <v>41881</v>
      </c>
      <c r="R90" s="381" t="s">
        <v>11231</v>
      </c>
      <c r="S90" s="381"/>
      <c r="T90" s="381" t="s">
        <v>3528</v>
      </c>
      <c r="X90" s="415">
        <v>41884</v>
      </c>
      <c r="Z90" s="381">
        <v>257220</v>
      </c>
    </row>
    <row r="91" spans="1:26">
      <c r="A91">
        <v>4</v>
      </c>
      <c r="B91" s="381">
        <v>76</v>
      </c>
      <c r="C91" s="381" t="s">
        <v>11004</v>
      </c>
      <c r="D91" s="381">
        <v>13462313</v>
      </c>
      <c r="E91" s="318">
        <v>6</v>
      </c>
      <c r="F91" s="381" t="s">
        <v>3331</v>
      </c>
      <c r="G91" s="381" t="s">
        <v>3337</v>
      </c>
      <c r="I91" s="433"/>
      <c r="N91" s="415">
        <v>41878</v>
      </c>
      <c r="O91" s="415">
        <v>41881</v>
      </c>
      <c r="R91" s="381" t="s">
        <v>11232</v>
      </c>
      <c r="S91" s="381">
        <v>19</v>
      </c>
      <c r="T91" s="381" t="s">
        <v>3334</v>
      </c>
      <c r="X91" s="415">
        <v>41884</v>
      </c>
      <c r="Z91" s="381">
        <v>257327</v>
      </c>
    </row>
    <row r="92" spans="1:26">
      <c r="A92">
        <v>4</v>
      </c>
      <c r="B92" s="171">
        <v>77</v>
      </c>
      <c r="C92" s="171" t="s">
        <v>11005</v>
      </c>
      <c r="D92" s="171">
        <v>15646540</v>
      </c>
      <c r="E92" s="231">
        <v>2</v>
      </c>
      <c r="F92" s="171" t="s">
        <v>3331</v>
      </c>
      <c r="G92" s="171" t="s">
        <v>3337</v>
      </c>
      <c r="I92" s="438">
        <v>60251</v>
      </c>
      <c r="N92" s="320">
        <v>41880</v>
      </c>
      <c r="O92" s="320">
        <v>41884</v>
      </c>
      <c r="R92" s="171" t="s">
        <v>11233</v>
      </c>
      <c r="S92" s="171">
        <v>1176</v>
      </c>
      <c r="T92" s="171" t="s">
        <v>3461</v>
      </c>
      <c r="X92" s="320">
        <v>41891</v>
      </c>
      <c r="Z92" s="171">
        <v>257674</v>
      </c>
    </row>
    <row r="93" spans="1:26">
      <c r="A93">
        <v>4</v>
      </c>
      <c r="B93" s="171">
        <v>78</v>
      </c>
      <c r="C93" s="171" t="s">
        <v>11006</v>
      </c>
      <c r="D93" s="171">
        <v>7124912</v>
      </c>
      <c r="E93" s="231">
        <v>3</v>
      </c>
      <c r="F93" s="171" t="s">
        <v>3331</v>
      </c>
      <c r="G93" s="171" t="s">
        <v>3332</v>
      </c>
      <c r="I93" s="438">
        <v>111746</v>
      </c>
      <c r="N93" s="320">
        <v>41869</v>
      </c>
      <c r="O93" s="320">
        <v>41883</v>
      </c>
      <c r="R93" s="171" t="s">
        <v>4524</v>
      </c>
      <c r="S93" s="171">
        <v>965</v>
      </c>
      <c r="T93" s="171" t="s">
        <v>3636</v>
      </c>
      <c r="X93" s="320">
        <v>41883</v>
      </c>
      <c r="Z93" s="171">
        <v>256515</v>
      </c>
    </row>
    <row r="94" spans="1:26">
      <c r="A94">
        <v>4</v>
      </c>
      <c r="B94" s="171">
        <v>79</v>
      </c>
      <c r="C94" s="171" t="s">
        <v>11007</v>
      </c>
      <c r="D94" s="171">
        <v>15399558</v>
      </c>
      <c r="E94" s="231">
        <v>3</v>
      </c>
      <c r="F94" s="171" t="s">
        <v>3331</v>
      </c>
      <c r="G94" s="171" t="s">
        <v>3337</v>
      </c>
      <c r="I94" s="438">
        <v>60270</v>
      </c>
      <c r="N94" s="320">
        <v>41885</v>
      </c>
      <c r="O94" s="320">
        <v>41890</v>
      </c>
      <c r="R94" s="171" t="s">
        <v>11234</v>
      </c>
      <c r="S94" s="171">
        <v>6220</v>
      </c>
      <c r="T94" s="171" t="s">
        <v>3358</v>
      </c>
      <c r="X94" s="320">
        <v>41891</v>
      </c>
      <c r="Z94" s="171">
        <v>258030</v>
      </c>
    </row>
    <row r="95" spans="1:26">
      <c r="A95">
        <v>4</v>
      </c>
      <c r="B95" s="171">
        <v>80</v>
      </c>
      <c r="C95" s="171" t="s">
        <v>11008</v>
      </c>
      <c r="D95" s="171">
        <v>9604468</v>
      </c>
      <c r="E95" s="231">
        <v>2</v>
      </c>
      <c r="F95" s="171" t="s">
        <v>3331</v>
      </c>
      <c r="G95" s="171" t="s">
        <v>3332</v>
      </c>
      <c r="I95" s="438">
        <v>60278</v>
      </c>
      <c r="N95" s="320">
        <v>41890</v>
      </c>
      <c r="O95" s="320">
        <v>41892</v>
      </c>
      <c r="R95" s="171" t="s">
        <v>11235</v>
      </c>
      <c r="S95" s="171">
        <v>1393</v>
      </c>
      <c r="T95" s="171" t="s">
        <v>3400</v>
      </c>
      <c r="X95" s="320">
        <v>41894</v>
      </c>
      <c r="Z95" s="171">
        <v>258385</v>
      </c>
    </row>
    <row r="96" spans="1:26">
      <c r="A96">
        <v>4</v>
      </c>
      <c r="B96" s="171">
        <v>81</v>
      </c>
      <c r="C96" s="171" t="s">
        <v>11009</v>
      </c>
      <c r="D96" s="171">
        <v>9359234</v>
      </c>
      <c r="E96" s="231">
        <v>4</v>
      </c>
      <c r="F96" s="171" t="s">
        <v>3331</v>
      </c>
      <c r="G96" s="171" t="s">
        <v>3337</v>
      </c>
      <c r="I96" s="438">
        <v>72348</v>
      </c>
      <c r="N96" s="320">
        <v>41891</v>
      </c>
      <c r="O96" s="320">
        <v>41892</v>
      </c>
      <c r="R96" s="171" t="s">
        <v>11236</v>
      </c>
      <c r="S96" s="171">
        <v>6727</v>
      </c>
      <c r="T96" s="171" t="s">
        <v>3365</v>
      </c>
      <c r="X96" s="320">
        <v>41894</v>
      </c>
      <c r="Z96" s="171">
        <v>258637</v>
      </c>
    </row>
    <row r="97" spans="1:26">
      <c r="A97">
        <v>4</v>
      </c>
      <c r="B97" s="171">
        <v>82</v>
      </c>
      <c r="C97" s="171" t="s">
        <v>11010</v>
      </c>
      <c r="D97" s="171">
        <v>6490006</v>
      </c>
      <c r="E97" s="231">
        <v>4</v>
      </c>
      <c r="F97" s="171" t="s">
        <v>3331</v>
      </c>
      <c r="G97" s="171" t="s">
        <v>3337</v>
      </c>
      <c r="I97" s="438">
        <v>72348</v>
      </c>
      <c r="N97" s="320">
        <v>41891</v>
      </c>
      <c r="O97" s="320">
        <v>41892</v>
      </c>
      <c r="R97" s="171" t="s">
        <v>11237</v>
      </c>
      <c r="S97" s="171">
        <v>1809</v>
      </c>
      <c r="T97" s="171" t="s">
        <v>3334</v>
      </c>
      <c r="X97" s="320">
        <v>41894</v>
      </c>
      <c r="Z97" s="171">
        <v>258557</v>
      </c>
    </row>
    <row r="98" spans="1:26">
      <c r="A98">
        <v>4</v>
      </c>
      <c r="B98" s="171">
        <v>83</v>
      </c>
      <c r="C98" s="171" t="s">
        <v>11011</v>
      </c>
      <c r="D98" s="171">
        <v>10716414</v>
      </c>
      <c r="E98" s="231">
        <v>6</v>
      </c>
      <c r="F98" s="171" t="s">
        <v>3331</v>
      </c>
      <c r="G98" s="171" t="s">
        <v>3332</v>
      </c>
      <c r="I98" s="438"/>
      <c r="N98" s="320">
        <v>41897</v>
      </c>
      <c r="O98" s="320">
        <v>41899</v>
      </c>
      <c r="R98" s="171" t="s">
        <v>11238</v>
      </c>
      <c r="S98" s="171">
        <v>51</v>
      </c>
      <c r="T98" s="171" t="s">
        <v>3400</v>
      </c>
      <c r="X98" s="320">
        <v>41899</v>
      </c>
      <c r="Z98" s="171">
        <v>259178</v>
      </c>
    </row>
    <row r="99" spans="1:26">
      <c r="A99">
        <v>4</v>
      </c>
      <c r="B99" s="171">
        <v>84</v>
      </c>
      <c r="C99" s="171" t="s">
        <v>11012</v>
      </c>
      <c r="D99" s="171">
        <v>9438442</v>
      </c>
      <c r="E99" s="231">
        <v>7</v>
      </c>
      <c r="F99" s="171" t="s">
        <v>3331</v>
      </c>
      <c r="G99" s="171" t="s">
        <v>3332</v>
      </c>
      <c r="I99" s="438"/>
      <c r="N99" s="320">
        <v>41897</v>
      </c>
      <c r="O99" s="320">
        <v>41899</v>
      </c>
      <c r="R99" s="171" t="s">
        <v>11239</v>
      </c>
      <c r="S99" s="171">
        <v>574</v>
      </c>
      <c r="T99" s="171" t="s">
        <v>3920</v>
      </c>
      <c r="X99" s="320">
        <v>41899</v>
      </c>
      <c r="Z99" s="171">
        <v>259225</v>
      </c>
    </row>
    <row r="100" spans="1:26">
      <c r="A100">
        <v>4</v>
      </c>
      <c r="B100" s="171">
        <v>85</v>
      </c>
      <c r="C100" s="171" t="s">
        <v>11013</v>
      </c>
      <c r="D100" s="171">
        <v>15471746</v>
      </c>
      <c r="E100" s="231">
        <v>3</v>
      </c>
      <c r="F100" s="171" t="s">
        <v>3331</v>
      </c>
      <c r="G100" s="171" t="s">
        <v>3332</v>
      </c>
      <c r="I100" s="438"/>
      <c r="N100" s="320">
        <v>41906</v>
      </c>
      <c r="O100" s="320">
        <v>41908</v>
      </c>
      <c r="R100" s="171" t="s">
        <v>11240</v>
      </c>
      <c r="S100" s="171">
        <v>4589</v>
      </c>
      <c r="T100" s="171" t="s">
        <v>3363</v>
      </c>
      <c r="X100" s="320">
        <v>41910</v>
      </c>
      <c r="Z100" s="171">
        <v>259696</v>
      </c>
    </row>
    <row r="101" spans="1:26">
      <c r="A101">
        <v>4</v>
      </c>
      <c r="B101" s="171">
        <v>86</v>
      </c>
      <c r="C101" s="171" t="s">
        <v>11014</v>
      </c>
      <c r="D101" s="171">
        <v>12075174</v>
      </c>
      <c r="E101" s="231">
        <v>3</v>
      </c>
      <c r="F101" s="171" t="s">
        <v>3331</v>
      </c>
      <c r="G101" s="171" t="s">
        <v>3332</v>
      </c>
      <c r="I101" s="438">
        <v>60426</v>
      </c>
      <c r="N101" s="320">
        <v>41914</v>
      </c>
      <c r="O101" s="320">
        <v>41918</v>
      </c>
      <c r="R101" s="171" t="s">
        <v>11241</v>
      </c>
      <c r="S101" s="171">
        <v>6993</v>
      </c>
      <c r="T101" s="171" t="s">
        <v>3605</v>
      </c>
      <c r="X101" s="320">
        <v>41920</v>
      </c>
      <c r="Z101" s="171">
        <v>260676</v>
      </c>
    </row>
    <row r="102" spans="1:26">
      <c r="A102">
        <v>4</v>
      </c>
      <c r="B102" s="385">
        <v>87</v>
      </c>
      <c r="C102" s="314" t="s">
        <v>11015</v>
      </c>
      <c r="D102" s="314">
        <v>12455317</v>
      </c>
      <c r="E102" s="316">
        <v>2</v>
      </c>
      <c r="F102" s="314" t="s">
        <v>3331</v>
      </c>
      <c r="G102" s="314" t="s">
        <v>3614</v>
      </c>
      <c r="I102" s="439"/>
      <c r="N102" s="330">
        <v>41914</v>
      </c>
      <c r="O102" s="314"/>
      <c r="R102" s="314" t="s">
        <v>11242</v>
      </c>
      <c r="S102" s="314">
        <v>277</v>
      </c>
      <c r="T102" s="314" t="s">
        <v>3334</v>
      </c>
      <c r="X102" s="314"/>
      <c r="Z102" s="314">
        <v>260679</v>
      </c>
    </row>
    <row r="103" spans="1:26">
      <c r="A103">
        <v>4</v>
      </c>
      <c r="B103" s="386">
        <v>88</v>
      </c>
      <c r="C103" s="171" t="s">
        <v>11016</v>
      </c>
      <c r="D103" s="171">
        <v>96723490</v>
      </c>
      <c r="E103" s="231">
        <v>7</v>
      </c>
      <c r="F103" s="171" t="s">
        <v>3331</v>
      </c>
      <c r="G103" s="171" t="s">
        <v>3337</v>
      </c>
      <c r="I103" s="438">
        <v>60432</v>
      </c>
      <c r="N103" s="320">
        <v>41914</v>
      </c>
      <c r="O103" s="320">
        <v>41920</v>
      </c>
      <c r="R103" s="171" t="s">
        <v>11243</v>
      </c>
      <c r="S103" s="171">
        <v>374</v>
      </c>
      <c r="T103" s="171" t="s">
        <v>3334</v>
      </c>
      <c r="X103" s="320">
        <v>41920</v>
      </c>
      <c r="Z103" s="171">
        <v>260865</v>
      </c>
    </row>
    <row r="104" spans="1:26">
      <c r="A104">
        <v>4</v>
      </c>
      <c r="B104" s="386">
        <v>89</v>
      </c>
      <c r="C104" s="171" t="s">
        <v>11017</v>
      </c>
      <c r="D104" s="171">
        <v>77712490</v>
      </c>
      <c r="E104" s="231">
        <v>0</v>
      </c>
      <c r="F104" s="171" t="s">
        <v>3331</v>
      </c>
      <c r="G104" s="171" t="s">
        <v>3332</v>
      </c>
      <c r="I104" s="438"/>
      <c r="N104" s="320">
        <v>41905</v>
      </c>
      <c r="O104" s="320">
        <v>41907</v>
      </c>
      <c r="R104" s="171" t="s">
        <v>11244</v>
      </c>
      <c r="S104" s="171">
        <v>120</v>
      </c>
      <c r="T104" s="171" t="s">
        <v>3348</v>
      </c>
      <c r="X104" s="320">
        <v>41912</v>
      </c>
      <c r="Z104" s="171">
        <v>259760</v>
      </c>
    </row>
    <row r="105" spans="1:26">
      <c r="A105">
        <v>4</v>
      </c>
      <c r="B105" s="386">
        <v>90</v>
      </c>
      <c r="C105" s="171" t="s">
        <v>11018</v>
      </c>
      <c r="D105" s="171">
        <v>7897049</v>
      </c>
      <c r="E105" s="231">
        <v>9</v>
      </c>
      <c r="F105" s="171" t="s">
        <v>3331</v>
      </c>
      <c r="G105" s="171" t="s">
        <v>3332</v>
      </c>
      <c r="I105" s="438"/>
      <c r="N105" s="320">
        <v>41905</v>
      </c>
      <c r="O105" s="320">
        <v>41907</v>
      </c>
      <c r="R105" s="171" t="s">
        <v>11245</v>
      </c>
      <c r="S105" s="171">
        <v>3142</v>
      </c>
      <c r="T105" s="171" t="s">
        <v>3390</v>
      </c>
      <c r="X105" s="320">
        <v>41912</v>
      </c>
      <c r="Z105" s="171">
        <v>259842</v>
      </c>
    </row>
    <row r="106" spans="1:26">
      <c r="A106">
        <v>4</v>
      </c>
      <c r="B106" s="386">
        <v>91</v>
      </c>
      <c r="C106" s="171" t="s">
        <v>11019</v>
      </c>
      <c r="D106" s="171">
        <v>76003516</v>
      </c>
      <c r="E106" s="231">
        <v>5</v>
      </c>
      <c r="F106" s="171" t="s">
        <v>3331</v>
      </c>
      <c r="G106" s="171" t="s">
        <v>3337</v>
      </c>
      <c r="I106" s="438"/>
      <c r="N106" s="320">
        <v>41908</v>
      </c>
      <c r="O106" s="320">
        <v>41916</v>
      </c>
      <c r="R106" s="171" t="s">
        <v>11246</v>
      </c>
      <c r="S106" s="171">
        <v>2707</v>
      </c>
      <c r="T106" s="171" t="s">
        <v>3404</v>
      </c>
      <c r="X106" s="320">
        <v>41916</v>
      </c>
      <c r="Z106" s="171">
        <v>260300</v>
      </c>
    </row>
    <row r="107" spans="1:26">
      <c r="A107">
        <v>4</v>
      </c>
      <c r="B107" s="386">
        <v>92</v>
      </c>
      <c r="C107" s="171" t="s">
        <v>11020</v>
      </c>
      <c r="D107" s="171">
        <v>13460281</v>
      </c>
      <c r="E107" s="231">
        <v>3</v>
      </c>
      <c r="F107" s="171" t="s">
        <v>3331</v>
      </c>
      <c r="G107" s="171" t="s">
        <v>3843</v>
      </c>
      <c r="I107" s="438"/>
      <c r="N107" s="320">
        <v>41898</v>
      </c>
      <c r="O107" s="320">
        <v>41907</v>
      </c>
      <c r="R107" s="171" t="s">
        <v>11247</v>
      </c>
      <c r="S107" s="171">
        <v>218</v>
      </c>
      <c r="T107" s="171" t="s">
        <v>3561</v>
      </c>
      <c r="X107" s="320">
        <v>41912</v>
      </c>
      <c r="Z107" s="171">
        <v>259421</v>
      </c>
    </row>
    <row r="108" spans="1:26">
      <c r="A108">
        <v>4</v>
      </c>
      <c r="B108" s="387">
        <v>93</v>
      </c>
      <c r="C108" s="171" t="s">
        <v>11021</v>
      </c>
      <c r="D108" s="171">
        <v>8049497</v>
      </c>
      <c r="E108" s="231">
        <v>1</v>
      </c>
      <c r="F108" s="171" t="s">
        <v>3331</v>
      </c>
      <c r="G108" s="171" t="s">
        <v>3337</v>
      </c>
      <c r="I108" s="438"/>
      <c r="N108" s="320">
        <v>41919</v>
      </c>
      <c r="O108" s="320">
        <v>41922</v>
      </c>
      <c r="R108" s="171" t="s">
        <v>11248</v>
      </c>
      <c r="S108" s="171">
        <v>1312</v>
      </c>
      <c r="T108" s="171" t="s">
        <v>3461</v>
      </c>
      <c r="X108" s="320">
        <v>41929</v>
      </c>
      <c r="Z108" s="171">
        <v>261057</v>
      </c>
    </row>
    <row r="109" spans="1:26">
      <c r="A109">
        <v>4</v>
      </c>
      <c r="B109" s="171">
        <v>94</v>
      </c>
      <c r="C109" s="171" t="s">
        <v>11022</v>
      </c>
      <c r="D109" s="171">
        <v>15338374</v>
      </c>
      <c r="E109" s="231" t="s">
        <v>3319</v>
      </c>
      <c r="F109" s="171" t="s">
        <v>3331</v>
      </c>
      <c r="G109" s="171" t="s">
        <v>3332</v>
      </c>
      <c r="I109" s="438"/>
      <c r="N109" s="320">
        <v>41919</v>
      </c>
      <c r="O109" s="320">
        <v>41922</v>
      </c>
      <c r="R109" s="171" t="s">
        <v>11249</v>
      </c>
      <c r="S109" s="171">
        <v>4</v>
      </c>
      <c r="T109" s="171" t="s">
        <v>11368</v>
      </c>
      <c r="X109" s="320">
        <v>41929</v>
      </c>
      <c r="Z109" s="171">
        <v>261264</v>
      </c>
    </row>
    <row r="110" spans="1:26">
      <c r="A110">
        <v>4</v>
      </c>
      <c r="B110" s="171">
        <v>95</v>
      </c>
      <c r="C110" s="171" t="s">
        <v>11023</v>
      </c>
      <c r="D110" s="171">
        <v>12044593</v>
      </c>
      <c r="E110" s="231">
        <v>6</v>
      </c>
      <c r="F110" s="171" t="s">
        <v>3331</v>
      </c>
      <c r="G110" s="171" t="s">
        <v>3332</v>
      </c>
      <c r="I110" s="438"/>
      <c r="N110" s="320">
        <v>41920</v>
      </c>
      <c r="O110" s="320">
        <v>41925</v>
      </c>
      <c r="R110" s="171" t="s">
        <v>11250</v>
      </c>
      <c r="S110" s="171">
        <v>9401</v>
      </c>
      <c r="T110" s="171" t="s">
        <v>3365</v>
      </c>
      <c r="X110" s="320">
        <v>41926</v>
      </c>
      <c r="Z110" s="171">
        <v>261482</v>
      </c>
    </row>
    <row r="111" spans="1:26">
      <c r="A111">
        <v>4</v>
      </c>
      <c r="B111" s="171">
        <v>96</v>
      </c>
      <c r="C111" s="171" t="s">
        <v>11024</v>
      </c>
      <c r="D111" s="171">
        <v>5152930</v>
      </c>
      <c r="E111" s="231">
        <v>8</v>
      </c>
      <c r="F111" s="171" t="s">
        <v>3331</v>
      </c>
      <c r="G111" s="171" t="s">
        <v>3337</v>
      </c>
      <c r="I111" s="438"/>
      <c r="N111" s="320">
        <v>41921</v>
      </c>
      <c r="O111" s="320">
        <v>41922</v>
      </c>
      <c r="R111" s="171" t="s">
        <v>11251</v>
      </c>
      <c r="S111" s="171">
        <v>1201</v>
      </c>
      <c r="T111" s="171" t="s">
        <v>3358</v>
      </c>
      <c r="X111" s="320">
        <v>41926</v>
      </c>
      <c r="Z111" s="171">
        <v>261532</v>
      </c>
    </row>
    <row r="112" spans="1:26">
      <c r="A112">
        <v>4</v>
      </c>
      <c r="B112" s="171">
        <v>97</v>
      </c>
      <c r="C112" s="171" t="s">
        <v>11024</v>
      </c>
      <c r="D112" s="171">
        <v>5152930</v>
      </c>
      <c r="E112" s="231">
        <v>8</v>
      </c>
      <c r="F112" s="171" t="s">
        <v>3331</v>
      </c>
      <c r="G112" s="171" t="s">
        <v>3337</v>
      </c>
      <c r="I112" s="438"/>
      <c r="N112" s="320">
        <v>41921</v>
      </c>
      <c r="O112" s="320">
        <v>41922</v>
      </c>
      <c r="R112" s="171" t="s">
        <v>11252</v>
      </c>
      <c r="S112" s="171">
        <v>1704</v>
      </c>
      <c r="T112" s="171" t="s">
        <v>3334</v>
      </c>
      <c r="X112" s="320">
        <v>41929</v>
      </c>
      <c r="Z112" s="171">
        <v>261533</v>
      </c>
    </row>
    <row r="113" spans="1:26">
      <c r="A113">
        <v>4</v>
      </c>
      <c r="B113" s="171">
        <v>98</v>
      </c>
      <c r="C113" s="171" t="s">
        <v>11025</v>
      </c>
      <c r="D113" s="171">
        <v>10726634</v>
      </c>
      <c r="E113" s="231">
        <v>8</v>
      </c>
      <c r="F113" s="171" t="s">
        <v>3331</v>
      </c>
      <c r="G113" s="171" t="s">
        <v>3337</v>
      </c>
      <c r="I113" s="438"/>
      <c r="N113" s="320">
        <v>41925</v>
      </c>
      <c r="O113" s="320">
        <v>43387</v>
      </c>
      <c r="R113" s="171" t="s">
        <v>11253</v>
      </c>
      <c r="S113" s="171">
        <v>9400</v>
      </c>
      <c r="T113" s="171" t="s">
        <v>3404</v>
      </c>
      <c r="X113" s="320">
        <v>41927</v>
      </c>
      <c r="Z113" s="171">
        <v>261772</v>
      </c>
    </row>
    <row r="114" spans="1:26">
      <c r="A114">
        <v>4</v>
      </c>
      <c r="B114" s="171">
        <v>99</v>
      </c>
      <c r="C114" s="171" t="s">
        <v>11026</v>
      </c>
      <c r="D114" s="171">
        <v>12628707</v>
      </c>
      <c r="E114" s="231">
        <v>0</v>
      </c>
      <c r="F114" s="171" t="s">
        <v>3331</v>
      </c>
      <c r="G114" s="171" t="s">
        <v>3337</v>
      </c>
      <c r="I114" s="438">
        <v>60552</v>
      </c>
      <c r="N114" s="320">
        <v>41926</v>
      </c>
      <c r="O114" s="320">
        <v>41928</v>
      </c>
      <c r="R114" s="171" t="s">
        <v>11254</v>
      </c>
      <c r="S114" s="171">
        <v>233</v>
      </c>
      <c r="T114" s="171" t="s">
        <v>3358</v>
      </c>
      <c r="X114" s="320">
        <v>41929</v>
      </c>
      <c r="Z114" s="171">
        <v>262067</v>
      </c>
    </row>
    <row r="115" spans="1:26">
      <c r="A115">
        <v>4</v>
      </c>
      <c r="B115" s="171">
        <v>100</v>
      </c>
      <c r="C115" s="171" t="s">
        <v>11027</v>
      </c>
      <c r="D115" s="171">
        <v>12012368</v>
      </c>
      <c r="E115" s="231">
        <v>8</v>
      </c>
      <c r="F115" s="171" t="s">
        <v>3331</v>
      </c>
      <c r="G115" s="171" t="s">
        <v>3332</v>
      </c>
      <c r="I115" s="438">
        <v>60568</v>
      </c>
      <c r="N115" s="320">
        <v>41928</v>
      </c>
      <c r="O115" s="320">
        <v>41932</v>
      </c>
      <c r="R115" s="171" t="s">
        <v>11255</v>
      </c>
      <c r="S115" s="171">
        <v>7431</v>
      </c>
      <c r="T115" s="171" t="s">
        <v>3353</v>
      </c>
      <c r="X115" s="320">
        <v>41929</v>
      </c>
      <c r="Z115" s="171">
        <v>262182</v>
      </c>
    </row>
    <row r="116" spans="1:26">
      <c r="A116">
        <v>4</v>
      </c>
      <c r="B116" s="321">
        <v>101</v>
      </c>
      <c r="C116" s="321" t="s">
        <v>11028</v>
      </c>
      <c r="D116" s="321">
        <v>16095192</v>
      </c>
      <c r="E116" s="317">
        <v>3</v>
      </c>
      <c r="F116" s="321" t="s">
        <v>3331</v>
      </c>
      <c r="G116" s="321" t="s">
        <v>3337</v>
      </c>
      <c r="I116" s="440">
        <v>60583</v>
      </c>
      <c r="N116" s="333">
        <v>41928</v>
      </c>
      <c r="O116" s="333">
        <v>41932</v>
      </c>
      <c r="R116" s="321" t="s">
        <v>11256</v>
      </c>
      <c r="S116" s="321">
        <v>5368</v>
      </c>
      <c r="T116" s="321" t="s">
        <v>3377</v>
      </c>
      <c r="X116" s="333">
        <v>41941</v>
      </c>
      <c r="Z116" s="321">
        <v>262385</v>
      </c>
    </row>
    <row r="117" spans="1:26">
      <c r="A117">
        <v>4</v>
      </c>
      <c r="B117" s="321">
        <v>102</v>
      </c>
      <c r="C117" s="321" t="s">
        <v>11029</v>
      </c>
      <c r="D117" s="321">
        <v>15336940</v>
      </c>
      <c r="E117" s="317">
        <v>2</v>
      </c>
      <c r="F117" s="321" t="s">
        <v>3331</v>
      </c>
      <c r="G117" s="321" t="s">
        <v>3337</v>
      </c>
      <c r="I117" s="440">
        <v>60599</v>
      </c>
      <c r="N117" s="333">
        <v>41932</v>
      </c>
      <c r="O117" s="333">
        <v>41934</v>
      </c>
      <c r="R117" s="321" t="s">
        <v>11257</v>
      </c>
      <c r="S117" s="321">
        <v>7000</v>
      </c>
      <c r="T117" s="321" t="s">
        <v>3358</v>
      </c>
      <c r="X117" s="333">
        <v>41941</v>
      </c>
      <c r="Z117" s="321">
        <v>262478</v>
      </c>
    </row>
    <row r="118" spans="1:26">
      <c r="A118">
        <v>4</v>
      </c>
      <c r="B118" s="171">
        <v>103</v>
      </c>
      <c r="C118" s="171" t="s">
        <v>11030</v>
      </c>
      <c r="D118" s="171">
        <v>15309047</v>
      </c>
      <c r="E118" s="231">
        <v>5</v>
      </c>
      <c r="F118" s="171" t="s">
        <v>3331</v>
      </c>
      <c r="G118" s="171" t="s">
        <v>3337</v>
      </c>
      <c r="I118" s="438">
        <v>60646</v>
      </c>
      <c r="N118" s="320">
        <v>41932</v>
      </c>
      <c r="O118" s="320">
        <v>41939</v>
      </c>
      <c r="R118" s="171" t="s">
        <v>11258</v>
      </c>
      <c r="S118" s="171">
        <v>7150</v>
      </c>
      <c r="T118" s="171" t="s">
        <v>3340</v>
      </c>
      <c r="X118" s="320">
        <v>41935</v>
      </c>
      <c r="Z118" s="171">
        <v>262582</v>
      </c>
    </row>
    <row r="119" spans="1:26">
      <c r="A119">
        <v>4</v>
      </c>
      <c r="B119" s="171">
        <v>104</v>
      </c>
      <c r="C119" s="171" t="s">
        <v>11031</v>
      </c>
      <c r="D119" s="171">
        <v>16623277</v>
      </c>
      <c r="E119" s="231">
        <v>5</v>
      </c>
      <c r="F119" s="171" t="s">
        <v>3331</v>
      </c>
      <c r="G119" s="171" t="s">
        <v>3332</v>
      </c>
      <c r="I119" s="438">
        <v>60677</v>
      </c>
      <c r="N119" s="320">
        <v>41934</v>
      </c>
      <c r="O119" s="320">
        <v>41939</v>
      </c>
      <c r="R119" s="171" t="s">
        <v>11259</v>
      </c>
      <c r="S119" s="171">
        <v>400</v>
      </c>
      <c r="T119" s="171" t="s">
        <v>3563</v>
      </c>
      <c r="X119" s="320">
        <v>41939</v>
      </c>
      <c r="Z119" s="171">
        <v>262830</v>
      </c>
    </row>
    <row r="120" spans="1:26">
      <c r="A120">
        <v>4</v>
      </c>
      <c r="B120" s="321">
        <v>105</v>
      </c>
      <c r="C120" s="321" t="s">
        <v>11032</v>
      </c>
      <c r="D120" s="321">
        <v>15455657</v>
      </c>
      <c r="E120" s="317">
        <v>5</v>
      </c>
      <c r="F120" s="321" t="s">
        <v>3331</v>
      </c>
      <c r="G120" s="321" t="s">
        <v>3332</v>
      </c>
      <c r="I120" s="440">
        <v>60708</v>
      </c>
      <c r="N120" s="333">
        <v>41939</v>
      </c>
      <c r="O120" s="333">
        <v>41941</v>
      </c>
      <c r="R120" s="321" t="s">
        <v>11260</v>
      </c>
      <c r="S120" s="321">
        <v>5071</v>
      </c>
      <c r="T120" s="321" t="s">
        <v>3363</v>
      </c>
      <c r="X120" s="333">
        <v>41941</v>
      </c>
      <c r="Z120" s="321">
        <v>263099</v>
      </c>
    </row>
    <row r="121" spans="1:26">
      <c r="A121">
        <v>4</v>
      </c>
      <c r="B121" s="321">
        <v>106</v>
      </c>
      <c r="C121" s="321" t="s">
        <v>11033</v>
      </c>
      <c r="D121" s="321">
        <v>8850856</v>
      </c>
      <c r="E121" s="317">
        <v>4</v>
      </c>
      <c r="F121" s="321" t="s">
        <v>3331</v>
      </c>
      <c r="G121" s="321" t="s">
        <v>3337</v>
      </c>
      <c r="I121" s="440"/>
      <c r="N121" s="416">
        <v>41939</v>
      </c>
      <c r="O121" s="333">
        <v>41941</v>
      </c>
      <c r="R121" s="321" t="s">
        <v>11261</v>
      </c>
      <c r="S121" s="321">
        <v>310</v>
      </c>
      <c r="T121" s="321" t="s">
        <v>3484</v>
      </c>
      <c r="X121" s="333">
        <v>41941</v>
      </c>
      <c r="Z121" s="321">
        <v>263226</v>
      </c>
    </row>
    <row r="122" spans="1:26">
      <c r="A122">
        <v>4</v>
      </c>
      <c r="B122" s="171">
        <v>107</v>
      </c>
      <c r="C122" s="171" t="s">
        <v>11034</v>
      </c>
      <c r="D122" s="171">
        <v>14170412</v>
      </c>
      <c r="E122" s="231">
        <v>5</v>
      </c>
      <c r="F122" s="171" t="s">
        <v>3331</v>
      </c>
      <c r="G122" s="171" t="s">
        <v>3332</v>
      </c>
      <c r="I122" s="438">
        <v>60708</v>
      </c>
      <c r="N122" s="320">
        <v>41939</v>
      </c>
      <c r="O122" s="320">
        <v>41942</v>
      </c>
      <c r="R122" s="171" t="s">
        <v>9740</v>
      </c>
      <c r="S122" s="171">
        <v>2143</v>
      </c>
      <c r="T122" s="171" t="s">
        <v>3363</v>
      </c>
      <c r="X122" s="320">
        <v>41946</v>
      </c>
      <c r="Z122" s="171">
        <v>263103</v>
      </c>
    </row>
    <row r="123" spans="1:26">
      <c r="A123">
        <v>4</v>
      </c>
      <c r="B123" s="171">
        <v>108</v>
      </c>
      <c r="C123" s="171" t="s">
        <v>11035</v>
      </c>
      <c r="D123" s="171">
        <v>76875630</v>
      </c>
      <c r="E123" s="231">
        <v>9</v>
      </c>
      <c r="F123" s="171" t="s">
        <v>3331</v>
      </c>
      <c r="G123" s="171" t="s">
        <v>3614</v>
      </c>
      <c r="I123" s="438">
        <v>102860</v>
      </c>
      <c r="N123" s="320">
        <v>41941</v>
      </c>
      <c r="O123" s="320">
        <v>41947</v>
      </c>
      <c r="R123" s="171" t="s">
        <v>11262</v>
      </c>
      <c r="S123" s="171">
        <v>2441</v>
      </c>
      <c r="T123" s="171" t="s">
        <v>3484</v>
      </c>
      <c r="X123" s="320">
        <v>41948</v>
      </c>
      <c r="Z123" s="171">
        <v>263604</v>
      </c>
    </row>
    <row r="124" spans="1:26">
      <c r="A124">
        <v>4</v>
      </c>
      <c r="B124" s="171">
        <v>109</v>
      </c>
      <c r="C124" s="171" t="s">
        <v>11036</v>
      </c>
      <c r="D124" s="171">
        <v>8887521</v>
      </c>
      <c r="E124" s="231">
        <v>4</v>
      </c>
      <c r="F124" s="171" t="s">
        <v>3331</v>
      </c>
      <c r="G124" s="171" t="s">
        <v>3337</v>
      </c>
      <c r="I124" s="438">
        <v>60786</v>
      </c>
      <c r="N124" s="320">
        <v>41942</v>
      </c>
      <c r="O124" s="320">
        <v>41946</v>
      </c>
      <c r="R124" s="171" t="s">
        <v>11263</v>
      </c>
      <c r="S124" s="171">
        <v>160</v>
      </c>
      <c r="T124" s="171" t="s">
        <v>3334</v>
      </c>
      <c r="X124" s="320">
        <v>41948</v>
      </c>
      <c r="Z124" s="171">
        <v>263518</v>
      </c>
    </row>
    <row r="125" spans="1:26">
      <c r="A125">
        <v>4</v>
      </c>
      <c r="B125" s="171">
        <v>110</v>
      </c>
      <c r="C125" s="171" t="s">
        <v>11037</v>
      </c>
      <c r="D125" s="171">
        <v>12856093</v>
      </c>
      <c r="E125" s="231">
        <v>9</v>
      </c>
      <c r="F125" s="171" t="s">
        <v>3331</v>
      </c>
      <c r="G125" s="171" t="s">
        <v>3843</v>
      </c>
      <c r="I125" s="438">
        <v>73037</v>
      </c>
      <c r="N125" s="320">
        <v>41947</v>
      </c>
      <c r="O125" s="320">
        <v>41948</v>
      </c>
      <c r="R125" s="171" t="s">
        <v>10294</v>
      </c>
      <c r="S125" s="171">
        <v>4274</v>
      </c>
      <c r="T125" s="171" t="s">
        <v>7425</v>
      </c>
      <c r="X125" s="320">
        <v>41954</v>
      </c>
      <c r="Z125" s="171">
        <v>263843</v>
      </c>
    </row>
    <row r="126" spans="1:26">
      <c r="A126">
        <v>4</v>
      </c>
      <c r="B126" s="171">
        <v>111</v>
      </c>
      <c r="C126" s="171" t="s">
        <v>11038</v>
      </c>
      <c r="D126" s="171">
        <v>8642933</v>
      </c>
      <c r="E126" s="231">
        <v>0</v>
      </c>
      <c r="F126" s="171" t="s">
        <v>3331</v>
      </c>
      <c r="G126" s="171" t="s">
        <v>3614</v>
      </c>
      <c r="I126" s="438">
        <v>73056</v>
      </c>
      <c r="N126" s="320">
        <v>41948</v>
      </c>
      <c r="O126" s="320">
        <v>41954</v>
      </c>
      <c r="R126" s="171" t="s">
        <v>11264</v>
      </c>
      <c r="S126" s="171">
        <v>701</v>
      </c>
      <c r="T126" s="171" t="s">
        <v>3484</v>
      </c>
      <c r="X126" s="320">
        <v>41954</v>
      </c>
      <c r="Z126" s="171">
        <v>264005</v>
      </c>
    </row>
    <row r="127" spans="1:26">
      <c r="A127">
        <v>4</v>
      </c>
      <c r="B127" s="171">
        <v>112</v>
      </c>
      <c r="C127" s="171" t="s">
        <v>11039</v>
      </c>
      <c r="D127" s="171">
        <v>6863333</v>
      </c>
      <c r="E127" s="231">
        <v>8</v>
      </c>
      <c r="F127" s="171" t="s">
        <v>3331</v>
      </c>
      <c r="G127" s="171" t="s">
        <v>3332</v>
      </c>
      <c r="I127" s="438">
        <v>60896</v>
      </c>
      <c r="N127" s="320">
        <v>41948</v>
      </c>
      <c r="O127" s="171"/>
      <c r="R127" s="171" t="s">
        <v>11265</v>
      </c>
      <c r="S127" s="171">
        <v>183</v>
      </c>
      <c r="T127" s="171" t="s">
        <v>3561</v>
      </c>
      <c r="X127" s="320">
        <v>41954</v>
      </c>
      <c r="Z127" s="171">
        <v>264110</v>
      </c>
    </row>
    <row r="128" spans="1:26">
      <c r="A128">
        <v>4</v>
      </c>
      <c r="B128" s="171">
        <v>113</v>
      </c>
      <c r="C128" s="171" t="s">
        <v>11040</v>
      </c>
      <c r="D128" s="171">
        <v>10098517</v>
      </c>
      <c r="E128" s="231">
        <v>9</v>
      </c>
      <c r="F128" s="171" t="s">
        <v>3331</v>
      </c>
      <c r="G128" s="171" t="s">
        <v>3337</v>
      </c>
      <c r="I128" s="438">
        <v>82623</v>
      </c>
      <c r="N128" s="320">
        <v>41948</v>
      </c>
      <c r="O128" s="320">
        <v>41950</v>
      </c>
      <c r="R128" s="171" t="s">
        <v>11266</v>
      </c>
      <c r="S128" s="171">
        <v>2065</v>
      </c>
      <c r="T128" s="171" t="s">
        <v>3484</v>
      </c>
      <c r="X128" s="320">
        <v>41954</v>
      </c>
      <c r="Z128" s="171">
        <v>264143</v>
      </c>
    </row>
    <row r="129" spans="1:26">
      <c r="A129">
        <v>4</v>
      </c>
      <c r="B129" s="171">
        <v>114</v>
      </c>
      <c r="C129" s="171" t="s">
        <v>11041</v>
      </c>
      <c r="D129" s="171">
        <v>11607374</v>
      </c>
      <c r="E129" s="231">
        <v>9</v>
      </c>
      <c r="F129" s="171" t="s">
        <v>3331</v>
      </c>
      <c r="G129" s="171" t="s">
        <v>3332</v>
      </c>
      <c r="I129" s="438">
        <v>60999</v>
      </c>
      <c r="N129" s="320">
        <v>41954</v>
      </c>
      <c r="O129" s="171"/>
      <c r="R129" s="171" t="s">
        <v>11267</v>
      </c>
      <c r="S129" s="171">
        <v>4670</v>
      </c>
      <c r="T129" s="171" t="s">
        <v>3512</v>
      </c>
      <c r="X129" s="320">
        <v>41961</v>
      </c>
      <c r="Z129" s="171">
        <v>264681</v>
      </c>
    </row>
    <row r="130" spans="1:26">
      <c r="A130">
        <v>4</v>
      </c>
      <c r="B130" s="171">
        <v>115</v>
      </c>
      <c r="C130" s="171" t="s">
        <v>11042</v>
      </c>
      <c r="D130" s="171">
        <v>12812283</v>
      </c>
      <c r="E130" s="231">
        <v>4</v>
      </c>
      <c r="F130" s="171" t="s">
        <v>3331</v>
      </c>
      <c r="G130" s="171" t="s">
        <v>3332</v>
      </c>
      <c r="I130" s="438">
        <v>60999</v>
      </c>
      <c r="N130" s="320">
        <v>41955</v>
      </c>
      <c r="O130" s="171"/>
      <c r="R130" s="171" t="s">
        <v>11268</v>
      </c>
      <c r="S130" s="171">
        <v>2453</v>
      </c>
      <c r="T130" s="171" t="s">
        <v>3363</v>
      </c>
      <c r="X130" s="320">
        <v>41960</v>
      </c>
      <c r="Z130" s="171">
        <v>264715</v>
      </c>
    </row>
    <row r="131" spans="1:26">
      <c r="A131">
        <v>4</v>
      </c>
      <c r="B131" s="171">
        <v>116</v>
      </c>
      <c r="C131" s="171" t="s">
        <v>11043</v>
      </c>
      <c r="D131" s="171">
        <v>76238483</v>
      </c>
      <c r="E131" s="231">
        <v>3</v>
      </c>
      <c r="F131" s="171" t="s">
        <v>3331</v>
      </c>
      <c r="G131" s="171" t="s">
        <v>3332</v>
      </c>
      <c r="I131" s="438">
        <v>77421</v>
      </c>
      <c r="N131" s="320">
        <v>41955</v>
      </c>
      <c r="O131" s="320">
        <v>41961</v>
      </c>
      <c r="R131" s="171" t="s">
        <v>11269</v>
      </c>
      <c r="S131" s="171">
        <v>3919</v>
      </c>
      <c r="T131" s="171" t="s">
        <v>3576</v>
      </c>
      <c r="X131" s="320">
        <v>41960</v>
      </c>
      <c r="Z131" s="171">
        <v>264763</v>
      </c>
    </row>
    <row r="132" spans="1:26">
      <c r="A132">
        <v>4</v>
      </c>
      <c r="B132" s="171">
        <v>117</v>
      </c>
      <c r="C132" s="171" t="s">
        <v>11044</v>
      </c>
      <c r="D132" s="171">
        <v>12920293</v>
      </c>
      <c r="E132" s="231">
        <v>9</v>
      </c>
      <c r="F132" s="171" t="s">
        <v>3331</v>
      </c>
      <c r="G132" s="171" t="s">
        <v>3337</v>
      </c>
      <c r="I132" s="438">
        <v>61059</v>
      </c>
      <c r="N132" s="320">
        <v>41957</v>
      </c>
      <c r="O132" s="171"/>
      <c r="R132" s="171" t="s">
        <v>11270</v>
      </c>
      <c r="S132" s="171">
        <v>1920</v>
      </c>
      <c r="T132" s="171" t="s">
        <v>3484</v>
      </c>
      <c r="X132" s="320">
        <v>41960</v>
      </c>
      <c r="Z132" s="171">
        <v>265067</v>
      </c>
    </row>
    <row r="133" spans="1:26">
      <c r="A133">
        <v>4</v>
      </c>
      <c r="B133" s="171">
        <v>118</v>
      </c>
      <c r="C133" s="171" t="s">
        <v>11045</v>
      </c>
      <c r="D133" s="171">
        <v>15660876</v>
      </c>
      <c r="E133" s="231">
        <v>9</v>
      </c>
      <c r="F133" s="171" t="s">
        <v>3331</v>
      </c>
      <c r="G133" s="171" t="s">
        <v>3332</v>
      </c>
      <c r="I133" s="438">
        <v>61140</v>
      </c>
      <c r="N133" s="320">
        <v>41961</v>
      </c>
      <c r="O133" s="171"/>
      <c r="R133" s="171" t="s">
        <v>11271</v>
      </c>
      <c r="S133" s="171">
        <v>5519</v>
      </c>
      <c r="T133" s="171" t="s">
        <v>3400</v>
      </c>
      <c r="X133" s="320">
        <v>41960</v>
      </c>
      <c r="Z133" s="171">
        <v>265355</v>
      </c>
    </row>
    <row r="134" spans="1:26">
      <c r="A134">
        <v>4</v>
      </c>
      <c r="B134" s="171">
        <v>119</v>
      </c>
      <c r="C134" s="171" t="s">
        <v>11046</v>
      </c>
      <c r="D134" s="171">
        <v>78525560</v>
      </c>
      <c r="E134" s="231">
        <v>7</v>
      </c>
      <c r="F134" s="171" t="s">
        <v>3331</v>
      </c>
      <c r="G134" s="171" t="s">
        <v>3332</v>
      </c>
      <c r="I134" s="438">
        <v>76792</v>
      </c>
      <c r="N134" s="320">
        <v>41961</v>
      </c>
      <c r="O134" s="171"/>
      <c r="R134" s="171" t="s">
        <v>11272</v>
      </c>
      <c r="S134" s="171">
        <v>758</v>
      </c>
      <c r="T134" s="171" t="s">
        <v>3400</v>
      </c>
      <c r="X134" s="320">
        <v>41960</v>
      </c>
      <c r="Z134" s="171">
        <v>265356</v>
      </c>
    </row>
    <row r="135" spans="1:26">
      <c r="A135">
        <v>4</v>
      </c>
      <c r="B135" s="171">
        <v>120</v>
      </c>
      <c r="C135" s="171" t="s">
        <v>11047</v>
      </c>
      <c r="D135" s="171">
        <v>15377325</v>
      </c>
      <c r="E135" s="231">
        <v>4</v>
      </c>
      <c r="F135" s="171" t="s">
        <v>3331</v>
      </c>
      <c r="G135" s="171" t="s">
        <v>3332</v>
      </c>
      <c r="I135" s="438"/>
      <c r="N135" s="320">
        <v>41963</v>
      </c>
      <c r="O135" s="171"/>
      <c r="R135" s="171" t="s">
        <v>11273</v>
      </c>
      <c r="S135" s="171">
        <v>834</v>
      </c>
      <c r="T135" s="171" t="s">
        <v>3358</v>
      </c>
      <c r="X135" s="320">
        <v>41970</v>
      </c>
      <c r="Z135" s="171">
        <v>265640</v>
      </c>
    </row>
    <row r="136" spans="1:26">
      <c r="A136">
        <v>4</v>
      </c>
      <c r="B136" s="314">
        <v>121</v>
      </c>
      <c r="C136" s="314" t="s">
        <v>11048</v>
      </c>
      <c r="D136" s="314">
        <v>15964624</v>
      </c>
      <c r="E136" s="316">
        <v>6</v>
      </c>
      <c r="F136" s="314" t="s">
        <v>3331</v>
      </c>
      <c r="G136" s="314" t="s">
        <v>3332</v>
      </c>
      <c r="I136" s="439"/>
      <c r="N136" s="330">
        <v>41967</v>
      </c>
      <c r="O136" s="314"/>
      <c r="R136" s="314" t="s">
        <v>11274</v>
      </c>
      <c r="S136" s="314">
        <v>844</v>
      </c>
      <c r="T136" s="314" t="s">
        <v>3363</v>
      </c>
      <c r="X136" s="314"/>
      <c r="Z136" s="314">
        <v>265790</v>
      </c>
    </row>
    <row r="137" spans="1:26">
      <c r="A137">
        <v>4</v>
      </c>
      <c r="B137" s="171">
        <v>122</v>
      </c>
      <c r="C137" s="171" t="s">
        <v>11049</v>
      </c>
      <c r="D137" s="171">
        <v>16372368</v>
      </c>
      <c r="E137" s="231">
        <v>3</v>
      </c>
      <c r="F137" s="171" t="s">
        <v>3331</v>
      </c>
      <c r="G137" s="171" t="s">
        <v>3337</v>
      </c>
      <c r="I137" s="438"/>
      <c r="N137" s="320">
        <v>41967</v>
      </c>
      <c r="O137" s="320">
        <v>41974</v>
      </c>
      <c r="R137" s="171" t="s">
        <v>11275</v>
      </c>
      <c r="S137" s="171">
        <v>9403</v>
      </c>
      <c r="T137" s="171" t="s">
        <v>3334</v>
      </c>
      <c r="X137" s="320">
        <v>41974</v>
      </c>
      <c r="Z137" s="171">
        <v>265789</v>
      </c>
    </row>
    <row r="138" spans="1:26">
      <c r="A138">
        <v>4</v>
      </c>
      <c r="B138" s="171">
        <v>123</v>
      </c>
      <c r="C138" s="171" t="s">
        <v>11050</v>
      </c>
      <c r="D138" s="171">
        <v>10303692</v>
      </c>
      <c r="E138" s="231">
        <v>5</v>
      </c>
      <c r="F138" s="171" t="s">
        <v>3331</v>
      </c>
      <c r="G138" s="171" t="s">
        <v>3337</v>
      </c>
      <c r="I138" s="438"/>
      <c r="N138" s="320">
        <v>41967</v>
      </c>
      <c r="O138" s="171"/>
      <c r="R138" s="171" t="s">
        <v>11276</v>
      </c>
      <c r="S138" s="171">
        <v>252</v>
      </c>
      <c r="T138" s="171" t="s">
        <v>3334</v>
      </c>
      <c r="X138" s="320">
        <v>41970</v>
      </c>
      <c r="Z138" s="171">
        <v>265787</v>
      </c>
    </row>
    <row r="139" spans="1:26">
      <c r="A139">
        <v>4</v>
      </c>
      <c r="B139" s="171">
        <v>124</v>
      </c>
      <c r="C139" s="171" t="s">
        <v>11051</v>
      </c>
      <c r="D139" s="171">
        <v>13081112</v>
      </c>
      <c r="E139" s="231">
        <v>4</v>
      </c>
      <c r="F139" s="171" t="s">
        <v>3331</v>
      </c>
      <c r="G139" s="171" t="s">
        <v>3332</v>
      </c>
      <c r="I139" s="438"/>
      <c r="N139" s="320">
        <v>41970</v>
      </c>
      <c r="O139" s="171"/>
      <c r="R139" s="171" t="s">
        <v>11277</v>
      </c>
      <c r="S139" s="171">
        <v>9066</v>
      </c>
      <c r="T139" s="171" t="s">
        <v>3334</v>
      </c>
      <c r="X139" s="320">
        <v>41975</v>
      </c>
      <c r="Z139" s="171">
        <v>266215</v>
      </c>
    </row>
    <row r="140" spans="1:26">
      <c r="A140">
        <v>4</v>
      </c>
      <c r="B140" s="171">
        <v>125</v>
      </c>
      <c r="C140" s="171" t="s">
        <v>11052</v>
      </c>
      <c r="D140" s="171">
        <v>96787990</v>
      </c>
      <c r="E140" s="231">
        <v>8</v>
      </c>
      <c r="F140" s="171" t="s">
        <v>3331</v>
      </c>
      <c r="G140" s="171" t="s">
        <v>3332</v>
      </c>
      <c r="I140" s="438">
        <v>372714</v>
      </c>
      <c r="N140" s="320">
        <v>41963</v>
      </c>
      <c r="O140" s="171"/>
      <c r="R140" s="171" t="s">
        <v>11278</v>
      </c>
      <c r="S140" s="171">
        <v>36</v>
      </c>
      <c r="T140" s="171" t="s">
        <v>3563</v>
      </c>
      <c r="X140" s="320">
        <v>41975</v>
      </c>
      <c r="Z140" s="171">
        <v>265590</v>
      </c>
    </row>
    <row r="141" spans="1:26">
      <c r="A141">
        <v>4</v>
      </c>
      <c r="B141" s="171">
        <v>126</v>
      </c>
      <c r="C141" s="171" t="s">
        <v>11053</v>
      </c>
      <c r="D141" s="171">
        <v>12859328</v>
      </c>
      <c r="E141" s="231">
        <v>2</v>
      </c>
      <c r="F141" s="171" t="s">
        <v>3331</v>
      </c>
      <c r="G141" s="171" t="s">
        <v>3332</v>
      </c>
      <c r="I141" s="438"/>
      <c r="N141" s="320">
        <v>41974</v>
      </c>
      <c r="O141" s="320"/>
      <c r="R141" s="171" t="s">
        <v>11279</v>
      </c>
      <c r="S141" s="171">
        <v>636</v>
      </c>
      <c r="T141" s="171" t="s">
        <v>3400</v>
      </c>
      <c r="X141" s="320">
        <v>41977</v>
      </c>
      <c r="Z141" s="171">
        <v>266361</v>
      </c>
    </row>
    <row r="142" spans="1:26">
      <c r="A142">
        <v>4</v>
      </c>
      <c r="B142" s="171">
        <v>127</v>
      </c>
      <c r="C142" s="171" t="s">
        <v>11054</v>
      </c>
      <c r="D142" s="171">
        <v>12811984</v>
      </c>
      <c r="E142" s="231">
        <v>1</v>
      </c>
      <c r="F142" s="171" t="s">
        <v>3331</v>
      </c>
      <c r="G142" s="171" t="s">
        <v>3337</v>
      </c>
      <c r="I142" s="438">
        <v>61486</v>
      </c>
      <c r="N142" s="320">
        <v>41978</v>
      </c>
      <c r="O142" s="320">
        <v>41983</v>
      </c>
      <c r="R142" s="171" t="s">
        <v>11280</v>
      </c>
      <c r="S142" s="171">
        <v>3651</v>
      </c>
      <c r="T142" s="171" t="s">
        <v>3461</v>
      </c>
      <c r="X142" s="320">
        <v>41985</v>
      </c>
      <c r="Z142" s="171">
        <v>266953</v>
      </c>
    </row>
    <row r="143" spans="1:26">
      <c r="A143">
        <v>4</v>
      </c>
      <c r="B143" s="171">
        <v>128</v>
      </c>
      <c r="C143" s="171" t="s">
        <v>11055</v>
      </c>
      <c r="D143" s="171">
        <v>8267726</v>
      </c>
      <c r="E143" s="231">
        <v>7</v>
      </c>
      <c r="F143" s="171" t="s">
        <v>3331</v>
      </c>
      <c r="G143" s="171" t="s">
        <v>3332</v>
      </c>
      <c r="I143" s="438"/>
      <c r="N143" s="320">
        <v>41977</v>
      </c>
      <c r="O143" s="171"/>
      <c r="R143" s="171" t="s">
        <v>11281</v>
      </c>
      <c r="S143" s="171">
        <v>985</v>
      </c>
      <c r="T143" s="171" t="s">
        <v>3452</v>
      </c>
      <c r="X143" s="320">
        <v>41985</v>
      </c>
      <c r="Z143" s="171">
        <v>266822</v>
      </c>
    </row>
    <row r="144" spans="1:26">
      <c r="A144">
        <v>4</v>
      </c>
      <c r="B144" s="171">
        <v>129</v>
      </c>
      <c r="C144" s="171" t="s">
        <v>11056</v>
      </c>
      <c r="D144" s="171">
        <v>13179788</v>
      </c>
      <c r="E144" s="231">
        <v>5</v>
      </c>
      <c r="F144" s="171" t="s">
        <v>3331</v>
      </c>
      <c r="G144" s="171" t="s">
        <v>3337</v>
      </c>
      <c r="I144" s="438"/>
      <c r="N144" s="320">
        <v>41988</v>
      </c>
      <c r="O144" s="171"/>
      <c r="R144" s="171" t="s">
        <v>11282</v>
      </c>
      <c r="S144" s="171">
        <v>3757</v>
      </c>
      <c r="T144" s="171" t="s">
        <v>3576</v>
      </c>
      <c r="X144" s="320">
        <v>41995</v>
      </c>
      <c r="Z144" s="171">
        <v>267322</v>
      </c>
    </row>
    <row r="145" spans="1:26">
      <c r="A145">
        <v>4</v>
      </c>
      <c r="B145" s="171">
        <v>130</v>
      </c>
      <c r="C145" s="171" t="s">
        <v>11057</v>
      </c>
      <c r="D145" s="171">
        <v>9484571</v>
      </c>
      <c r="E145" s="231">
        <v>8</v>
      </c>
      <c r="F145" s="171" t="s">
        <v>3331</v>
      </c>
      <c r="G145" s="171" t="s">
        <v>3332</v>
      </c>
      <c r="I145" s="438"/>
      <c r="N145" s="320">
        <v>41988</v>
      </c>
      <c r="O145" s="320">
        <v>41989</v>
      </c>
      <c r="R145" s="171" t="s">
        <v>11283</v>
      </c>
      <c r="S145" s="171">
        <v>14</v>
      </c>
      <c r="T145" s="171" t="s">
        <v>3969</v>
      </c>
      <c r="X145" s="320">
        <v>41991</v>
      </c>
      <c r="Z145" s="171">
        <v>267312</v>
      </c>
    </row>
    <row r="146" spans="1:26">
      <c r="A146">
        <v>4</v>
      </c>
      <c r="B146" s="171">
        <v>130</v>
      </c>
      <c r="C146" s="171" t="s">
        <v>11058</v>
      </c>
      <c r="D146" s="171">
        <v>12585177</v>
      </c>
      <c r="E146" s="231">
        <v>0</v>
      </c>
      <c r="F146" s="171" t="s">
        <v>3331</v>
      </c>
      <c r="G146" s="171" t="s">
        <v>3337</v>
      </c>
      <c r="I146" s="438">
        <v>61568</v>
      </c>
      <c r="N146" s="320">
        <v>41995</v>
      </c>
      <c r="O146" s="320">
        <v>41997</v>
      </c>
      <c r="R146" s="171" t="s">
        <v>11284</v>
      </c>
      <c r="S146" s="171">
        <v>2055</v>
      </c>
      <c r="T146" s="171" t="s">
        <v>3484</v>
      </c>
      <c r="X146" s="320">
        <v>42002</v>
      </c>
      <c r="Z146" s="171">
        <v>267999</v>
      </c>
    </row>
    <row r="147" spans="1:26">
      <c r="A147">
        <v>4</v>
      </c>
      <c r="B147" s="171">
        <v>131</v>
      </c>
      <c r="C147" s="171" t="s">
        <v>11059</v>
      </c>
      <c r="D147" s="171">
        <v>9624999</v>
      </c>
      <c r="E147" s="231">
        <v>3</v>
      </c>
      <c r="F147" s="171" t="s">
        <v>3331</v>
      </c>
      <c r="G147" s="171" t="s">
        <v>3332</v>
      </c>
      <c r="I147" s="438">
        <v>61568</v>
      </c>
      <c r="N147" s="320">
        <v>41995</v>
      </c>
      <c r="O147" s="320">
        <v>42002</v>
      </c>
      <c r="R147" s="171" t="s">
        <v>11285</v>
      </c>
      <c r="S147" s="171">
        <v>1721</v>
      </c>
      <c r="T147" s="171" t="s">
        <v>3400</v>
      </c>
      <c r="X147" s="320">
        <v>42005</v>
      </c>
      <c r="Z147" s="171">
        <v>268047</v>
      </c>
    </row>
    <row r="148" spans="1:26">
      <c r="A148">
        <v>4</v>
      </c>
      <c r="B148" s="171">
        <v>132</v>
      </c>
      <c r="C148" s="171" t="s">
        <v>11060</v>
      </c>
      <c r="D148" s="171">
        <v>78189260</v>
      </c>
      <c r="E148" s="231">
        <v>2</v>
      </c>
      <c r="F148" s="171" t="s">
        <v>3331</v>
      </c>
      <c r="G148" s="171" t="s">
        <v>3843</v>
      </c>
      <c r="I148" s="438"/>
      <c r="N148" s="320">
        <v>41997</v>
      </c>
      <c r="O148" s="320">
        <v>41999</v>
      </c>
      <c r="R148" s="171" t="s">
        <v>11286</v>
      </c>
      <c r="S148" s="171">
        <v>580</v>
      </c>
      <c r="T148" s="171" t="s">
        <v>3348</v>
      </c>
      <c r="X148" s="320">
        <v>42003</v>
      </c>
      <c r="Z148" s="171">
        <v>268186</v>
      </c>
    </row>
    <row r="149" spans="1:26">
      <c r="A149">
        <v>4</v>
      </c>
      <c r="B149" s="171">
        <v>133</v>
      </c>
      <c r="C149" s="171" t="s">
        <v>11060</v>
      </c>
      <c r="D149" s="171">
        <v>78189260</v>
      </c>
      <c r="E149" s="231">
        <v>2</v>
      </c>
      <c r="F149" s="171" t="s">
        <v>3331</v>
      </c>
      <c r="G149" s="171" t="s">
        <v>3843</v>
      </c>
      <c r="I149" s="438"/>
      <c r="N149" s="320">
        <v>41997</v>
      </c>
      <c r="O149" s="320">
        <v>41999</v>
      </c>
      <c r="R149" s="171" t="s">
        <v>11286</v>
      </c>
      <c r="S149" s="171">
        <v>564</v>
      </c>
      <c r="T149" s="171" t="s">
        <v>3348</v>
      </c>
      <c r="X149" s="320">
        <v>42003</v>
      </c>
      <c r="Z149" s="171">
        <v>268186</v>
      </c>
    </row>
    <row r="150" spans="1:26">
      <c r="A150">
        <v>4</v>
      </c>
      <c r="B150" s="171">
        <v>134</v>
      </c>
      <c r="C150" s="171" t="s">
        <v>11061</v>
      </c>
      <c r="D150" s="171">
        <v>8818533</v>
      </c>
      <c r="E150" s="231">
        <v>1</v>
      </c>
      <c r="F150" s="171" t="s">
        <v>3331</v>
      </c>
      <c r="G150" s="171" t="s">
        <v>3337</v>
      </c>
      <c r="I150" s="438">
        <v>61568</v>
      </c>
      <c r="N150" s="320">
        <v>41997</v>
      </c>
      <c r="O150" s="320">
        <v>42002</v>
      </c>
      <c r="R150" s="171" t="s">
        <v>11287</v>
      </c>
      <c r="S150" s="171">
        <v>786</v>
      </c>
      <c r="T150" s="171" t="s">
        <v>3334</v>
      </c>
      <c r="X150" s="320">
        <v>42005</v>
      </c>
      <c r="Z150" s="171">
        <v>268181</v>
      </c>
    </row>
    <row r="151" spans="1:26">
      <c r="A151">
        <v>4</v>
      </c>
      <c r="B151" s="314">
        <v>135</v>
      </c>
      <c r="C151" s="314" t="s">
        <v>11062</v>
      </c>
      <c r="D151" s="314">
        <v>17266736</v>
      </c>
      <c r="E151" s="316">
        <v>8</v>
      </c>
      <c r="F151" s="314" t="s">
        <v>3331</v>
      </c>
      <c r="G151" s="314" t="s">
        <v>3337</v>
      </c>
      <c r="I151" s="439"/>
      <c r="N151" s="330">
        <v>42003</v>
      </c>
      <c r="O151" s="314"/>
      <c r="R151" s="314" t="s">
        <v>11288</v>
      </c>
      <c r="S151" s="314">
        <v>254</v>
      </c>
      <c r="T151" s="314" t="s">
        <v>3377</v>
      </c>
      <c r="X151" s="314" t="s">
        <v>3405</v>
      </c>
      <c r="Z151" s="314">
        <v>268506</v>
      </c>
    </row>
    <row r="152" spans="1:26">
      <c r="A152">
        <v>4</v>
      </c>
      <c r="B152" s="171">
        <v>136</v>
      </c>
      <c r="C152" s="171" t="s">
        <v>11063</v>
      </c>
      <c r="D152" s="171">
        <v>16021237</v>
      </c>
      <c r="E152" s="231">
        <v>3</v>
      </c>
      <c r="F152" s="171" t="s">
        <v>3331</v>
      </c>
      <c r="G152" s="171" t="s">
        <v>3337</v>
      </c>
      <c r="I152" s="438">
        <v>61568</v>
      </c>
      <c r="N152" s="320">
        <v>42003</v>
      </c>
      <c r="O152" s="320">
        <v>42009</v>
      </c>
      <c r="R152" s="171" t="s">
        <v>11289</v>
      </c>
      <c r="S152" s="171">
        <v>2873</v>
      </c>
      <c r="T152" s="171" t="s">
        <v>3484</v>
      </c>
      <c r="X152" s="320">
        <v>42010</v>
      </c>
      <c r="Z152" s="171">
        <v>268519</v>
      </c>
    </row>
    <row r="153" spans="1:26">
      <c r="A153">
        <v>4</v>
      </c>
      <c r="B153" s="171">
        <v>137</v>
      </c>
      <c r="C153" s="171" t="s">
        <v>11064</v>
      </c>
      <c r="D153" s="171">
        <v>11268104</v>
      </c>
      <c r="E153" s="231">
        <v>3</v>
      </c>
      <c r="F153" s="171" t="s">
        <v>3331</v>
      </c>
      <c r="G153" s="171" t="s">
        <v>3337</v>
      </c>
      <c r="I153" s="438">
        <v>61568</v>
      </c>
      <c r="N153" s="320">
        <v>42009</v>
      </c>
      <c r="O153" s="320">
        <v>42012</v>
      </c>
      <c r="R153" s="171" t="s">
        <v>11290</v>
      </c>
      <c r="S153" s="171">
        <v>2648</v>
      </c>
      <c r="T153" s="171" t="s">
        <v>3576</v>
      </c>
      <c r="X153" s="320">
        <v>42011</v>
      </c>
      <c r="Z153" s="171">
        <v>268567</v>
      </c>
    </row>
    <row r="154" spans="1:26">
      <c r="A154">
        <v>4</v>
      </c>
      <c r="B154" s="171">
        <v>138</v>
      </c>
      <c r="C154" s="171" t="s">
        <v>11065</v>
      </c>
      <c r="D154" s="171">
        <v>22809897</v>
      </c>
      <c r="E154" s="231">
        <v>3</v>
      </c>
      <c r="F154" s="171" t="s">
        <v>3331</v>
      </c>
      <c r="G154" s="171" t="s">
        <v>3337</v>
      </c>
      <c r="I154" s="438">
        <v>61568</v>
      </c>
      <c r="N154" s="320">
        <v>42009</v>
      </c>
      <c r="O154" s="320">
        <v>42012</v>
      </c>
      <c r="R154" s="171" t="s">
        <v>11291</v>
      </c>
      <c r="S154" s="171">
        <v>1539</v>
      </c>
      <c r="T154" s="171" t="s">
        <v>3334</v>
      </c>
      <c r="X154" s="320">
        <v>42012</v>
      </c>
      <c r="Z154" s="171">
        <v>268642</v>
      </c>
    </row>
    <row r="155" spans="1:26">
      <c r="A155">
        <v>4</v>
      </c>
      <c r="B155" s="315">
        <v>139</v>
      </c>
      <c r="C155" s="315" t="s">
        <v>11066</v>
      </c>
      <c r="D155" s="315">
        <v>8777783</v>
      </c>
      <c r="E155" s="322">
        <v>9</v>
      </c>
      <c r="F155" s="315" t="s">
        <v>3331</v>
      </c>
      <c r="G155" s="315" t="s">
        <v>3332</v>
      </c>
      <c r="I155" s="441"/>
      <c r="N155" s="331">
        <v>42009</v>
      </c>
      <c r="O155" s="315"/>
      <c r="R155" s="315" t="s">
        <v>11292</v>
      </c>
      <c r="S155" s="315">
        <v>3155</v>
      </c>
      <c r="T155" s="315" t="s">
        <v>3721</v>
      </c>
      <c r="X155" s="315" t="s">
        <v>3405</v>
      </c>
      <c r="Z155" s="315">
        <v>268592</v>
      </c>
    </row>
    <row r="156" spans="1:26">
      <c r="A156">
        <v>4</v>
      </c>
      <c r="B156" s="171">
        <v>140</v>
      </c>
      <c r="C156" s="171" t="s">
        <v>11067</v>
      </c>
      <c r="D156" s="171">
        <v>14651812</v>
      </c>
      <c r="E156" s="231">
        <v>5</v>
      </c>
      <c r="F156" s="171" t="s">
        <v>3331</v>
      </c>
      <c r="G156" s="171" t="s">
        <v>3337</v>
      </c>
      <c r="I156" s="438"/>
      <c r="N156" s="320">
        <v>41989</v>
      </c>
      <c r="O156" s="320">
        <v>41991</v>
      </c>
      <c r="R156" s="171" t="s">
        <v>11293</v>
      </c>
      <c r="S156" s="171">
        <v>1905</v>
      </c>
      <c r="T156" s="171" t="s">
        <v>3334</v>
      </c>
      <c r="X156" s="320">
        <v>41995</v>
      </c>
      <c r="Z156" s="171">
        <v>267624</v>
      </c>
    </row>
    <row r="157" spans="1:26">
      <c r="A157">
        <v>4</v>
      </c>
      <c r="B157" s="171">
        <v>141</v>
      </c>
      <c r="C157" s="171" t="s">
        <v>11068</v>
      </c>
      <c r="D157" s="171">
        <v>7933373</v>
      </c>
      <c r="E157" s="231">
        <v>5</v>
      </c>
      <c r="F157" s="171" t="s">
        <v>3331</v>
      </c>
      <c r="G157" s="171" t="s">
        <v>3337</v>
      </c>
      <c r="I157" s="438"/>
      <c r="N157" s="320">
        <v>41989</v>
      </c>
      <c r="O157" s="320">
        <v>41991</v>
      </c>
      <c r="R157" s="171" t="s">
        <v>11294</v>
      </c>
      <c r="S157" s="171">
        <v>9803</v>
      </c>
      <c r="T157" s="171" t="s">
        <v>3404</v>
      </c>
      <c r="X157" s="320">
        <v>41995</v>
      </c>
      <c r="Z157" s="171">
        <v>267613</v>
      </c>
    </row>
    <row r="158" spans="1:26">
      <c r="A158">
        <v>4</v>
      </c>
      <c r="B158" s="171">
        <v>142</v>
      </c>
      <c r="C158" s="171" t="s">
        <v>11069</v>
      </c>
      <c r="D158" s="172">
        <v>10028629</v>
      </c>
      <c r="E158" s="231">
        <v>7</v>
      </c>
      <c r="F158" s="171" t="s">
        <v>3331</v>
      </c>
      <c r="G158" s="171" t="s">
        <v>3337</v>
      </c>
      <c r="I158" s="438">
        <v>61658</v>
      </c>
      <c r="N158" s="320">
        <v>42013</v>
      </c>
      <c r="O158" s="320">
        <v>42014</v>
      </c>
      <c r="R158" s="171" t="s">
        <v>11295</v>
      </c>
      <c r="S158" s="171">
        <v>40</v>
      </c>
      <c r="T158" s="171" t="s">
        <v>3334</v>
      </c>
      <c r="X158" s="320">
        <v>42019</v>
      </c>
      <c r="Z158" s="171">
        <v>269136</v>
      </c>
    </row>
    <row r="159" spans="1:26">
      <c r="A159">
        <v>4</v>
      </c>
      <c r="B159" s="171">
        <v>143</v>
      </c>
      <c r="C159" s="171" t="s">
        <v>11070</v>
      </c>
      <c r="D159" s="171">
        <v>11635586</v>
      </c>
      <c r="E159" s="231">
        <v>8</v>
      </c>
      <c r="F159" s="171" t="s">
        <v>3331</v>
      </c>
      <c r="G159" s="171" t="s">
        <v>3332</v>
      </c>
      <c r="I159" s="438">
        <v>61568</v>
      </c>
      <c r="N159" s="320">
        <v>42013</v>
      </c>
      <c r="O159" s="320">
        <v>42014</v>
      </c>
      <c r="R159" s="171" t="s">
        <v>11296</v>
      </c>
      <c r="S159" s="171">
        <v>6897</v>
      </c>
      <c r="T159" s="171" t="s">
        <v>3340</v>
      </c>
      <c r="X159" s="320">
        <v>42019</v>
      </c>
      <c r="Z159" s="171">
        <v>268961</v>
      </c>
    </row>
    <row r="160" spans="1:26">
      <c r="A160">
        <v>4</v>
      </c>
      <c r="B160" s="171">
        <v>144</v>
      </c>
      <c r="C160" s="171" t="s">
        <v>11071</v>
      </c>
      <c r="D160" s="171">
        <v>16074956</v>
      </c>
      <c r="E160" s="231">
        <v>3</v>
      </c>
      <c r="F160" s="171" t="s">
        <v>3331</v>
      </c>
      <c r="G160" s="171" t="s">
        <v>3337</v>
      </c>
      <c r="I160" s="438">
        <v>61568</v>
      </c>
      <c r="N160" s="320">
        <v>42012</v>
      </c>
      <c r="O160" s="171"/>
      <c r="R160" s="171" t="s">
        <v>11297</v>
      </c>
      <c r="S160" s="171">
        <v>200</v>
      </c>
      <c r="T160" s="171" t="s">
        <v>3400</v>
      </c>
      <c r="X160" s="320">
        <v>42019</v>
      </c>
      <c r="Z160" s="171">
        <v>269108</v>
      </c>
    </row>
    <row r="161" spans="1:26">
      <c r="A161">
        <v>4</v>
      </c>
      <c r="B161" s="171">
        <v>145</v>
      </c>
      <c r="C161" s="171" t="s">
        <v>11072</v>
      </c>
      <c r="D161" s="171">
        <v>9414951</v>
      </c>
      <c r="E161" s="231">
        <v>7</v>
      </c>
      <c r="F161" s="171" t="s">
        <v>3331</v>
      </c>
      <c r="G161" s="171" t="s">
        <v>3843</v>
      </c>
      <c r="I161" s="438">
        <v>74881</v>
      </c>
      <c r="N161" s="320">
        <v>42019</v>
      </c>
      <c r="O161" s="320">
        <v>42023</v>
      </c>
      <c r="R161" s="171" t="s">
        <v>11298</v>
      </c>
      <c r="S161" s="171">
        <v>3</v>
      </c>
      <c r="T161" s="171" t="s">
        <v>3396</v>
      </c>
      <c r="X161" s="320">
        <v>42026</v>
      </c>
      <c r="Z161" s="171">
        <v>269522</v>
      </c>
    </row>
    <row r="162" spans="1:26">
      <c r="A162">
        <v>4</v>
      </c>
      <c r="B162" s="171">
        <v>146</v>
      </c>
      <c r="C162" s="171" t="s">
        <v>11073</v>
      </c>
      <c r="D162" s="171">
        <v>12123509</v>
      </c>
      <c r="E162" s="231">
        <v>9</v>
      </c>
      <c r="F162" s="171" t="s">
        <v>3331</v>
      </c>
      <c r="G162" s="171" t="s">
        <v>3337</v>
      </c>
      <c r="I162" s="438">
        <v>100401</v>
      </c>
      <c r="N162" s="320">
        <v>42019</v>
      </c>
      <c r="O162" s="320">
        <v>42023</v>
      </c>
      <c r="R162" s="171" t="s">
        <v>11299</v>
      </c>
      <c r="S162" s="171">
        <v>1816</v>
      </c>
      <c r="T162" s="171" t="s">
        <v>3484</v>
      </c>
      <c r="X162" s="320">
        <v>42032</v>
      </c>
      <c r="Z162" s="171">
        <v>269660</v>
      </c>
    </row>
    <row r="163" spans="1:26">
      <c r="A163">
        <v>4</v>
      </c>
      <c r="B163" s="171">
        <v>148</v>
      </c>
      <c r="C163" s="171" t="s">
        <v>11074</v>
      </c>
      <c r="D163" s="171">
        <v>12809078</v>
      </c>
      <c r="E163" s="231">
        <v>9</v>
      </c>
      <c r="F163" s="171" t="s">
        <v>3331</v>
      </c>
      <c r="G163" s="171" t="s">
        <v>3332</v>
      </c>
      <c r="I163" s="438">
        <v>61488</v>
      </c>
      <c r="N163" s="320">
        <v>41658</v>
      </c>
      <c r="O163" s="320">
        <v>42026</v>
      </c>
      <c r="R163" s="171" t="s">
        <v>11300</v>
      </c>
      <c r="S163" s="171">
        <v>334</v>
      </c>
      <c r="T163" s="171" t="s">
        <v>3497</v>
      </c>
      <c r="X163" s="320">
        <v>42029</v>
      </c>
      <c r="Z163" s="171">
        <v>269903</v>
      </c>
    </row>
    <row r="164" spans="1:26">
      <c r="A164">
        <v>4</v>
      </c>
      <c r="B164" s="171">
        <v>149</v>
      </c>
      <c r="C164" s="171" t="s">
        <v>11075</v>
      </c>
      <c r="D164" s="171">
        <v>8043798</v>
      </c>
      <c r="E164" s="231">
        <v>6</v>
      </c>
      <c r="F164" s="171" t="s">
        <v>3331</v>
      </c>
      <c r="G164" s="171" t="s">
        <v>3332</v>
      </c>
      <c r="I164" s="438">
        <v>73767</v>
      </c>
      <c r="N164" s="320">
        <v>42025</v>
      </c>
      <c r="O164" s="320">
        <v>42026</v>
      </c>
      <c r="R164" s="171" t="s">
        <v>11301</v>
      </c>
      <c r="S164" s="171">
        <v>125</v>
      </c>
      <c r="T164" s="171" t="s">
        <v>3400</v>
      </c>
      <c r="X164" s="320">
        <v>42029</v>
      </c>
      <c r="Z164" s="171">
        <v>270140</v>
      </c>
    </row>
    <row r="165" spans="1:26">
      <c r="A165">
        <v>4</v>
      </c>
      <c r="B165" s="171">
        <v>150</v>
      </c>
      <c r="C165" s="171" t="s">
        <v>11076</v>
      </c>
      <c r="D165" s="171">
        <v>7565352</v>
      </c>
      <c r="E165" s="231">
        <v>2</v>
      </c>
      <c r="F165" s="171" t="s">
        <v>3331</v>
      </c>
      <c r="G165" s="171" t="s">
        <v>3332</v>
      </c>
      <c r="I165" s="438">
        <v>74126</v>
      </c>
      <c r="N165" s="320">
        <v>42030</v>
      </c>
      <c r="O165" s="320">
        <v>42030</v>
      </c>
      <c r="R165" s="171" t="s">
        <v>11302</v>
      </c>
      <c r="S165" s="171">
        <v>1006</v>
      </c>
      <c r="T165" s="171" t="s">
        <v>3358</v>
      </c>
      <c r="X165" s="320">
        <v>42032</v>
      </c>
      <c r="Z165" s="171">
        <v>270280</v>
      </c>
    </row>
    <row r="166" spans="1:26">
      <c r="A166">
        <v>4</v>
      </c>
      <c r="B166" s="171">
        <v>151</v>
      </c>
      <c r="C166" s="171" t="s">
        <v>11077</v>
      </c>
      <c r="D166" s="171">
        <v>12288264</v>
      </c>
      <c r="E166" s="231">
        <v>0</v>
      </c>
      <c r="F166" s="171" t="s">
        <v>3331</v>
      </c>
      <c r="G166" s="171" t="s">
        <v>3332</v>
      </c>
      <c r="I166" s="438">
        <v>61433</v>
      </c>
      <c r="N166" s="320">
        <v>42030</v>
      </c>
      <c r="O166" s="320">
        <v>42031</v>
      </c>
      <c r="R166" s="171" t="s">
        <v>11303</v>
      </c>
      <c r="S166" s="171">
        <v>927</v>
      </c>
      <c r="T166" s="171" t="s">
        <v>3605</v>
      </c>
      <c r="X166" s="320">
        <v>42033</v>
      </c>
      <c r="Z166" s="171">
        <v>270515</v>
      </c>
    </row>
    <row r="167" spans="1:26">
      <c r="A167">
        <v>4</v>
      </c>
      <c r="B167" s="171">
        <v>152</v>
      </c>
      <c r="C167" s="171" t="s">
        <v>11078</v>
      </c>
      <c r="D167" s="171">
        <v>16252720</v>
      </c>
      <c r="E167" s="231">
        <v>7</v>
      </c>
      <c r="F167" s="171" t="s">
        <v>3331</v>
      </c>
      <c r="G167" s="171" t="s">
        <v>3332</v>
      </c>
      <c r="I167" s="438">
        <v>61433</v>
      </c>
      <c r="N167" s="320">
        <v>42030</v>
      </c>
      <c r="O167" s="320">
        <v>42031</v>
      </c>
      <c r="R167" s="171" t="s">
        <v>11304</v>
      </c>
      <c r="S167" s="171">
        <v>3650</v>
      </c>
      <c r="T167" s="171" t="s">
        <v>3384</v>
      </c>
      <c r="X167" s="320">
        <v>42033</v>
      </c>
      <c r="Z167" s="171">
        <v>270554</v>
      </c>
    </row>
    <row r="168" spans="1:26">
      <c r="A168">
        <v>4</v>
      </c>
      <c r="B168" s="171">
        <v>153</v>
      </c>
      <c r="C168" s="171" t="s">
        <v>11079</v>
      </c>
      <c r="D168" s="171">
        <v>13934640</v>
      </c>
      <c r="E168" s="231">
        <v>8</v>
      </c>
      <c r="F168" s="171" t="s">
        <v>3331</v>
      </c>
      <c r="G168" s="171" t="s">
        <v>3337</v>
      </c>
      <c r="I168" s="438">
        <v>61409</v>
      </c>
      <c r="N168" s="320">
        <v>42033</v>
      </c>
      <c r="O168" s="320">
        <v>42037</v>
      </c>
      <c r="R168" s="171" t="s">
        <v>11305</v>
      </c>
      <c r="S168" s="171">
        <v>843</v>
      </c>
      <c r="T168" s="171" t="s">
        <v>3461</v>
      </c>
      <c r="X168" s="320">
        <v>42039</v>
      </c>
      <c r="Z168" s="171">
        <v>270876</v>
      </c>
    </row>
    <row r="169" spans="1:26">
      <c r="A169">
        <v>4</v>
      </c>
      <c r="B169" s="171">
        <v>154</v>
      </c>
      <c r="C169" s="171" t="s">
        <v>11080</v>
      </c>
      <c r="D169" s="171">
        <v>14533556</v>
      </c>
      <c r="E169" s="231">
        <v>6</v>
      </c>
      <c r="F169" s="171" t="s">
        <v>3331</v>
      </c>
      <c r="G169" s="171" t="s">
        <v>3332</v>
      </c>
      <c r="I169" s="438">
        <v>61425</v>
      </c>
      <c r="N169" s="320">
        <v>42032</v>
      </c>
      <c r="O169" s="320">
        <v>42037</v>
      </c>
      <c r="R169" s="171" t="s">
        <v>11306</v>
      </c>
      <c r="S169" s="171">
        <v>2190</v>
      </c>
      <c r="T169" s="171" t="s">
        <v>3400</v>
      </c>
      <c r="X169" s="320">
        <v>42037</v>
      </c>
      <c r="Z169" s="171">
        <v>270602</v>
      </c>
    </row>
    <row r="170" spans="1:26">
      <c r="A170">
        <v>4</v>
      </c>
      <c r="B170" s="171">
        <v>155</v>
      </c>
      <c r="C170" s="171" t="s">
        <v>11081</v>
      </c>
      <c r="D170" s="171">
        <v>76133606</v>
      </c>
      <c r="E170" s="231">
        <v>1</v>
      </c>
      <c r="F170" s="171" t="s">
        <v>3331</v>
      </c>
      <c r="G170" s="171" t="s">
        <v>11147</v>
      </c>
      <c r="I170" s="438">
        <v>353669</v>
      </c>
      <c r="N170" s="320">
        <v>42037</v>
      </c>
      <c r="O170" s="320">
        <v>42040</v>
      </c>
      <c r="R170" s="171" t="s">
        <v>11307</v>
      </c>
      <c r="S170" s="171">
        <v>629</v>
      </c>
      <c r="T170" s="171" t="s">
        <v>3883</v>
      </c>
      <c r="X170" s="320">
        <v>42040</v>
      </c>
      <c r="Z170" s="171">
        <v>270910</v>
      </c>
    </row>
    <row r="171" spans="1:26">
      <c r="A171">
        <v>4</v>
      </c>
      <c r="B171" s="171">
        <v>156</v>
      </c>
      <c r="C171" s="171" t="s">
        <v>11082</v>
      </c>
      <c r="D171" s="171">
        <v>6513845</v>
      </c>
      <c r="E171" s="231" t="s">
        <v>3319</v>
      </c>
      <c r="F171" s="171" t="s">
        <v>3331</v>
      </c>
      <c r="G171" s="171" t="s">
        <v>3332</v>
      </c>
      <c r="I171" s="438">
        <v>61377</v>
      </c>
      <c r="N171" s="320">
        <v>42037</v>
      </c>
      <c r="O171" s="320">
        <v>42041</v>
      </c>
      <c r="R171" s="171" t="s">
        <v>11255</v>
      </c>
      <c r="S171" s="171">
        <v>4239</v>
      </c>
      <c r="T171" s="171" t="s">
        <v>3576</v>
      </c>
      <c r="X171" s="320">
        <v>42041</v>
      </c>
      <c r="Z171" s="171">
        <v>271063</v>
      </c>
    </row>
    <row r="172" spans="1:26">
      <c r="A172">
        <v>4</v>
      </c>
      <c r="B172" s="171">
        <v>157</v>
      </c>
      <c r="C172" s="171" t="s">
        <v>11083</v>
      </c>
      <c r="D172" s="171">
        <v>12120049</v>
      </c>
      <c r="E172" s="231" t="s">
        <v>3319</v>
      </c>
      <c r="F172" s="171" t="s">
        <v>3331</v>
      </c>
      <c r="G172" s="171" t="s">
        <v>3332</v>
      </c>
      <c r="I172" s="438">
        <v>61369</v>
      </c>
      <c r="N172" s="320">
        <v>42039</v>
      </c>
      <c r="O172" s="320">
        <v>42044</v>
      </c>
      <c r="R172" s="171" t="s">
        <v>11256</v>
      </c>
      <c r="S172" s="171">
        <v>7131</v>
      </c>
      <c r="T172" s="171" t="s">
        <v>3452</v>
      </c>
      <c r="X172" s="320">
        <v>42044</v>
      </c>
      <c r="Z172" s="171">
        <v>271119</v>
      </c>
    </row>
    <row r="173" spans="1:26">
      <c r="A173">
        <v>4</v>
      </c>
      <c r="B173" s="171">
        <v>158</v>
      </c>
      <c r="C173" s="171" t="s">
        <v>11084</v>
      </c>
      <c r="D173" s="171">
        <v>21207085</v>
      </c>
      <c r="E173" s="231">
        <v>8</v>
      </c>
      <c r="F173" s="171" t="s">
        <v>3331</v>
      </c>
      <c r="G173" s="171" t="s">
        <v>3337</v>
      </c>
      <c r="I173" s="438">
        <v>73614</v>
      </c>
      <c r="N173" s="320">
        <v>42044</v>
      </c>
      <c r="O173" s="320">
        <v>42045</v>
      </c>
      <c r="R173" s="171" t="s">
        <v>11308</v>
      </c>
      <c r="S173" s="171">
        <v>2975</v>
      </c>
      <c r="T173" s="171" t="s">
        <v>3484</v>
      </c>
      <c r="X173" s="320">
        <v>42048</v>
      </c>
      <c r="Z173" s="171">
        <v>271483</v>
      </c>
    </row>
    <row r="174" spans="1:26">
      <c r="A174">
        <v>4</v>
      </c>
      <c r="B174" s="171">
        <v>159</v>
      </c>
      <c r="C174" s="171" t="s">
        <v>11085</v>
      </c>
      <c r="D174" s="171">
        <v>17536977</v>
      </c>
      <c r="E174" s="231">
        <v>5</v>
      </c>
      <c r="F174" s="171" t="s">
        <v>3331</v>
      </c>
      <c r="G174" s="171" t="s">
        <v>3332</v>
      </c>
      <c r="I174" s="438">
        <v>61326</v>
      </c>
      <c r="N174" s="320">
        <v>42046</v>
      </c>
      <c r="O174" s="320">
        <v>42046</v>
      </c>
      <c r="R174" s="171" t="s">
        <v>11309</v>
      </c>
      <c r="S174" s="171">
        <v>3080</v>
      </c>
      <c r="T174" s="171" t="s">
        <v>3400</v>
      </c>
      <c r="X174" s="320">
        <v>42051</v>
      </c>
      <c r="Z174" s="171">
        <v>271889</v>
      </c>
    </row>
    <row r="175" spans="1:26">
      <c r="A175">
        <v>4</v>
      </c>
      <c r="B175" s="171">
        <v>160</v>
      </c>
      <c r="C175" s="171" t="s">
        <v>11086</v>
      </c>
      <c r="D175" s="171">
        <v>15304485</v>
      </c>
      <c r="E175" s="231">
        <v>6</v>
      </c>
      <c r="F175" s="171" t="s">
        <v>3331</v>
      </c>
      <c r="G175" s="171" t="s">
        <v>3337</v>
      </c>
      <c r="I175" s="438">
        <v>61326</v>
      </c>
      <c r="N175" s="320">
        <v>42046</v>
      </c>
      <c r="O175" s="320">
        <v>42050</v>
      </c>
      <c r="R175" s="171" t="s">
        <v>11310</v>
      </c>
      <c r="S175" s="171">
        <v>1805</v>
      </c>
      <c r="T175" s="171" t="s">
        <v>3377</v>
      </c>
      <c r="X175" s="320">
        <v>42053</v>
      </c>
      <c r="Z175" s="171">
        <v>271891</v>
      </c>
    </row>
    <row r="176" spans="1:26">
      <c r="A176">
        <v>4</v>
      </c>
      <c r="B176" s="171">
        <v>161</v>
      </c>
      <c r="C176" s="171" t="s">
        <v>11087</v>
      </c>
      <c r="D176" s="171">
        <v>12460817</v>
      </c>
      <c r="E176" s="231">
        <v>1</v>
      </c>
      <c r="F176" s="171" t="s">
        <v>3331</v>
      </c>
      <c r="G176" s="171" t="s">
        <v>3337</v>
      </c>
      <c r="I176" s="442"/>
      <c r="N176" s="320">
        <v>42047</v>
      </c>
      <c r="O176" s="320">
        <v>42054</v>
      </c>
      <c r="R176" s="171" t="s">
        <v>11311</v>
      </c>
      <c r="S176" s="171">
        <v>576</v>
      </c>
      <c r="T176" s="171" t="s">
        <v>5041</v>
      </c>
      <c r="X176" s="320">
        <v>42053</v>
      </c>
      <c r="Z176" s="171">
        <v>271934</v>
      </c>
    </row>
    <row r="177" spans="1:26">
      <c r="A177">
        <v>4</v>
      </c>
      <c r="B177" s="171">
        <v>162</v>
      </c>
      <c r="C177" s="171" t="s">
        <v>11088</v>
      </c>
      <c r="D177" s="171">
        <v>13801408</v>
      </c>
      <c r="E177" s="231">
        <v>8</v>
      </c>
      <c r="F177" s="171" t="s">
        <v>3331</v>
      </c>
      <c r="G177" s="171" t="s">
        <v>3337</v>
      </c>
      <c r="I177" s="438">
        <v>61339</v>
      </c>
      <c r="N177" s="320">
        <v>42052</v>
      </c>
      <c r="O177" s="320">
        <v>42053</v>
      </c>
      <c r="R177" s="171" t="s">
        <v>11312</v>
      </c>
      <c r="S177" s="171">
        <v>1803</v>
      </c>
      <c r="T177" s="171" t="s">
        <v>3334</v>
      </c>
      <c r="X177" s="320">
        <v>42055</v>
      </c>
      <c r="Z177" s="171">
        <v>272312</v>
      </c>
    </row>
    <row r="178" spans="1:26">
      <c r="A178">
        <v>4</v>
      </c>
      <c r="B178" s="171">
        <v>163</v>
      </c>
      <c r="C178" s="171" t="s">
        <v>11089</v>
      </c>
      <c r="D178" s="171">
        <v>14451648</v>
      </c>
      <c r="E178" s="231">
        <v>6</v>
      </c>
      <c r="F178" s="171" t="s">
        <v>3331</v>
      </c>
      <c r="G178" s="171" t="s">
        <v>3332</v>
      </c>
      <c r="I178" s="438">
        <v>61339</v>
      </c>
      <c r="N178" s="320">
        <v>42052</v>
      </c>
      <c r="O178" s="320">
        <v>42054</v>
      </c>
      <c r="R178" s="171" t="s">
        <v>11313</v>
      </c>
      <c r="S178" s="171">
        <v>9633</v>
      </c>
      <c r="T178" s="171" t="s">
        <v>3365</v>
      </c>
      <c r="X178" s="320">
        <v>42055</v>
      </c>
      <c r="Z178" s="171">
        <v>272253</v>
      </c>
    </row>
    <row r="179" spans="1:26">
      <c r="A179">
        <v>4</v>
      </c>
      <c r="B179" s="171">
        <v>164</v>
      </c>
      <c r="C179" s="171" t="s">
        <v>11003</v>
      </c>
      <c r="D179" s="171">
        <v>76001653</v>
      </c>
      <c r="E179" s="231">
        <v>5</v>
      </c>
      <c r="F179" s="171" t="s">
        <v>3331</v>
      </c>
      <c r="G179" s="171" t="s">
        <v>11147</v>
      </c>
      <c r="I179" s="443">
        <v>353313</v>
      </c>
      <c r="N179" s="320">
        <v>42053</v>
      </c>
      <c r="O179" s="320">
        <v>42064</v>
      </c>
      <c r="R179" s="171" t="s">
        <v>11314</v>
      </c>
      <c r="S179" s="171">
        <v>3348</v>
      </c>
      <c r="T179" s="171" t="s">
        <v>3377</v>
      </c>
      <c r="X179" s="320">
        <v>42075</v>
      </c>
      <c r="Z179" s="171">
        <v>272336</v>
      </c>
    </row>
    <row r="180" spans="1:26">
      <c r="A180">
        <v>4</v>
      </c>
      <c r="B180" s="171">
        <v>165</v>
      </c>
      <c r="C180" s="171" t="s">
        <v>11090</v>
      </c>
      <c r="D180" s="171">
        <v>16747578</v>
      </c>
      <c r="E180" s="231">
        <v>7</v>
      </c>
      <c r="F180" s="171" t="s">
        <v>3331</v>
      </c>
      <c r="G180" s="171" t="s">
        <v>3332</v>
      </c>
      <c r="I180" s="444">
        <v>61352</v>
      </c>
      <c r="N180" s="320">
        <v>42053</v>
      </c>
      <c r="O180" s="320">
        <v>42058</v>
      </c>
      <c r="R180" s="171" t="s">
        <v>11315</v>
      </c>
      <c r="S180" s="171">
        <v>2640</v>
      </c>
      <c r="T180" s="171" t="s">
        <v>3384</v>
      </c>
      <c r="X180" s="320">
        <v>42059</v>
      </c>
      <c r="Z180" s="171">
        <v>272465</v>
      </c>
    </row>
    <row r="181" spans="1:26">
      <c r="A181">
        <v>4</v>
      </c>
      <c r="B181" s="171">
        <v>166</v>
      </c>
      <c r="C181" s="171" t="s">
        <v>11091</v>
      </c>
      <c r="D181" s="171">
        <v>14699512</v>
      </c>
      <c r="E181" s="231">
        <v>8</v>
      </c>
      <c r="F181" s="171" t="s">
        <v>3331</v>
      </c>
      <c r="G181" s="171" t="s">
        <v>3337</v>
      </c>
      <c r="I181" s="444">
        <v>61341</v>
      </c>
      <c r="N181" s="320">
        <v>42058</v>
      </c>
      <c r="O181" s="320">
        <v>42061</v>
      </c>
      <c r="R181" s="171" t="s">
        <v>11316</v>
      </c>
      <c r="S181" s="171">
        <v>89</v>
      </c>
      <c r="T181" s="171" t="s">
        <v>3334</v>
      </c>
      <c r="X181" s="320">
        <v>42062</v>
      </c>
      <c r="Z181" s="171">
        <v>272810</v>
      </c>
    </row>
    <row r="182" spans="1:26">
      <c r="A182">
        <v>4</v>
      </c>
      <c r="B182" s="171">
        <v>167</v>
      </c>
      <c r="C182" s="171" t="s">
        <v>11092</v>
      </c>
      <c r="D182" s="171">
        <v>12264838</v>
      </c>
      <c r="E182" s="231">
        <v>9</v>
      </c>
      <c r="F182" s="171" t="s">
        <v>3331</v>
      </c>
      <c r="G182" s="171" t="s">
        <v>3332</v>
      </c>
      <c r="I182" s="444">
        <v>61354</v>
      </c>
      <c r="N182" s="320">
        <v>42060</v>
      </c>
      <c r="O182" s="320">
        <v>42067</v>
      </c>
      <c r="R182" s="171" t="s">
        <v>11317</v>
      </c>
      <c r="S182" s="171">
        <v>5755</v>
      </c>
      <c r="T182" s="171" t="s">
        <v>3390</v>
      </c>
      <c r="X182" s="320">
        <v>42062</v>
      </c>
      <c r="Z182" s="171">
        <v>272944</v>
      </c>
    </row>
    <row r="183" spans="1:26">
      <c r="A183">
        <v>4</v>
      </c>
      <c r="B183" s="171">
        <v>168</v>
      </c>
      <c r="C183" s="171" t="s">
        <v>11093</v>
      </c>
      <c r="D183" s="171">
        <v>13437884</v>
      </c>
      <c r="E183" s="231">
        <v>0</v>
      </c>
      <c r="F183" s="171" t="s">
        <v>3331</v>
      </c>
      <c r="G183" s="171" t="s">
        <v>3332</v>
      </c>
      <c r="I183" s="438">
        <v>61359</v>
      </c>
      <c r="N183" s="320">
        <v>42061</v>
      </c>
      <c r="O183" s="320">
        <v>42068</v>
      </c>
      <c r="R183" s="171" t="s">
        <v>11318</v>
      </c>
      <c r="S183" s="171">
        <v>5428</v>
      </c>
      <c r="T183" s="171" t="s">
        <v>3863</v>
      </c>
      <c r="X183" s="320">
        <v>42073</v>
      </c>
      <c r="Z183" s="171">
        <v>273206</v>
      </c>
    </row>
    <row r="184" spans="1:26">
      <c r="A184">
        <v>4</v>
      </c>
      <c r="B184" s="171">
        <v>169</v>
      </c>
      <c r="C184" s="171" t="s">
        <v>11094</v>
      </c>
      <c r="D184" s="171">
        <v>15366532</v>
      </c>
      <c r="E184" s="231" t="s">
        <v>3319</v>
      </c>
      <c r="F184" s="171" t="s">
        <v>3331</v>
      </c>
      <c r="G184" s="171" t="s">
        <v>3337</v>
      </c>
      <c r="I184" s="438">
        <v>61372</v>
      </c>
      <c r="N184" s="320">
        <v>42067</v>
      </c>
      <c r="O184" s="320">
        <v>42068</v>
      </c>
      <c r="R184" s="171" t="s">
        <v>11319</v>
      </c>
      <c r="S184" s="171">
        <v>4624</v>
      </c>
      <c r="T184" s="171" t="s">
        <v>3391</v>
      </c>
      <c r="X184" s="320">
        <v>42068</v>
      </c>
      <c r="Z184" s="171">
        <v>273696</v>
      </c>
    </row>
    <row r="185" spans="1:26">
      <c r="A185">
        <v>4</v>
      </c>
      <c r="B185" s="171">
        <v>170</v>
      </c>
      <c r="C185" s="171" t="s">
        <v>11095</v>
      </c>
      <c r="D185" s="171">
        <v>17021542</v>
      </c>
      <c r="E185" s="231">
        <v>7</v>
      </c>
      <c r="F185" s="171" t="s">
        <v>3331</v>
      </c>
      <c r="G185" s="171" t="s">
        <v>3332</v>
      </c>
      <c r="I185" s="443">
        <v>61372</v>
      </c>
      <c r="N185" s="320">
        <v>42073</v>
      </c>
      <c r="O185" s="320">
        <v>42075</v>
      </c>
      <c r="R185" s="171" t="s">
        <v>11320</v>
      </c>
      <c r="S185" s="171">
        <v>492</v>
      </c>
      <c r="T185" s="171" t="s">
        <v>3400</v>
      </c>
      <c r="X185" s="320">
        <v>42086</v>
      </c>
      <c r="Z185" s="171">
        <v>273732</v>
      </c>
    </row>
    <row r="186" spans="1:26">
      <c r="A186">
        <v>4</v>
      </c>
      <c r="B186" s="171">
        <v>171</v>
      </c>
      <c r="C186" s="171" t="s">
        <v>11096</v>
      </c>
      <c r="D186" s="171">
        <v>14119052</v>
      </c>
      <c r="E186" s="231">
        <v>0</v>
      </c>
      <c r="F186" s="171" t="s">
        <v>3331</v>
      </c>
      <c r="G186" s="171" t="s">
        <v>3337</v>
      </c>
      <c r="I186" s="438">
        <v>61374</v>
      </c>
      <c r="N186" s="320">
        <v>42068</v>
      </c>
      <c r="O186" s="320">
        <v>42069</v>
      </c>
      <c r="R186" s="171" t="s">
        <v>5088</v>
      </c>
      <c r="S186" s="171">
        <v>305</v>
      </c>
      <c r="T186" s="171" t="s">
        <v>3358</v>
      </c>
      <c r="X186" s="320">
        <v>42072</v>
      </c>
      <c r="Z186" s="171">
        <v>273861</v>
      </c>
    </row>
    <row r="187" spans="1:26">
      <c r="A187">
        <v>4</v>
      </c>
      <c r="B187" s="171">
        <v>172</v>
      </c>
      <c r="C187" s="171" t="s">
        <v>11097</v>
      </c>
      <c r="D187" s="171">
        <v>14150586</v>
      </c>
      <c r="E187" s="231">
        <v>6</v>
      </c>
      <c r="F187" s="171" t="s">
        <v>3331</v>
      </c>
      <c r="G187" s="171" t="s">
        <v>3337</v>
      </c>
      <c r="I187" s="443">
        <v>61372</v>
      </c>
      <c r="N187" s="320">
        <v>42075</v>
      </c>
      <c r="O187" s="320">
        <v>42078</v>
      </c>
      <c r="R187" s="171" t="s">
        <v>11321</v>
      </c>
      <c r="S187" s="171">
        <v>1203</v>
      </c>
      <c r="T187" s="171" t="s">
        <v>3334</v>
      </c>
      <c r="X187" s="320">
        <v>42080</v>
      </c>
      <c r="Z187" s="171">
        <v>274491</v>
      </c>
    </row>
    <row r="188" spans="1:26">
      <c r="A188">
        <v>4</v>
      </c>
      <c r="B188" s="171">
        <v>173</v>
      </c>
      <c r="C188" s="171" t="s">
        <v>11052</v>
      </c>
      <c r="D188" s="171">
        <v>76787990</v>
      </c>
      <c r="E188" s="319">
        <v>3</v>
      </c>
      <c r="F188" s="171" t="s">
        <v>3331</v>
      </c>
      <c r="G188" s="171" t="s">
        <v>11147</v>
      </c>
      <c r="I188" s="438">
        <v>353747</v>
      </c>
      <c r="N188" s="320">
        <v>42076</v>
      </c>
      <c r="O188" s="320">
        <v>42083</v>
      </c>
      <c r="R188" s="171" t="s">
        <v>11322</v>
      </c>
      <c r="S188" s="171">
        <v>2004</v>
      </c>
      <c r="T188" s="171" t="s">
        <v>3334</v>
      </c>
      <c r="X188" s="320">
        <v>42096</v>
      </c>
      <c r="Z188" s="171">
        <v>274669</v>
      </c>
    </row>
    <row r="189" spans="1:26">
      <c r="A189">
        <v>4</v>
      </c>
      <c r="B189" s="171">
        <v>174</v>
      </c>
      <c r="C189" s="171" t="s">
        <v>11098</v>
      </c>
      <c r="D189" s="171">
        <v>77111100</v>
      </c>
      <c r="E189" s="231">
        <v>9</v>
      </c>
      <c r="F189" s="171" t="s">
        <v>3331</v>
      </c>
      <c r="G189" s="171" t="s">
        <v>3614</v>
      </c>
      <c r="I189" s="443">
        <v>61372</v>
      </c>
      <c r="N189" s="320">
        <v>42079</v>
      </c>
      <c r="O189" s="320">
        <v>38429</v>
      </c>
      <c r="R189" s="171" t="s">
        <v>4185</v>
      </c>
      <c r="S189" s="171">
        <v>1313</v>
      </c>
      <c r="T189" s="171" t="s">
        <v>3334</v>
      </c>
      <c r="X189" s="320">
        <v>42086</v>
      </c>
      <c r="Z189" s="171">
        <v>274786</v>
      </c>
    </row>
    <row r="190" spans="1:26">
      <c r="A190">
        <v>4</v>
      </c>
      <c r="B190" s="314">
        <v>175</v>
      </c>
      <c r="C190" s="314" t="s">
        <v>11099</v>
      </c>
      <c r="D190" s="314">
        <v>12782946</v>
      </c>
      <c r="E190" s="319">
        <v>2</v>
      </c>
      <c r="F190" s="314" t="s">
        <v>3331</v>
      </c>
      <c r="G190" s="314" t="s">
        <v>3337</v>
      </c>
      <c r="I190" s="439"/>
      <c r="N190" s="330">
        <v>42083</v>
      </c>
      <c r="O190" s="314"/>
      <c r="R190" s="314" t="s">
        <v>11323</v>
      </c>
      <c r="S190" s="314">
        <v>1204</v>
      </c>
      <c r="T190" s="314" t="s">
        <v>3334</v>
      </c>
      <c r="X190" s="314"/>
      <c r="Z190" s="314">
        <v>275416</v>
      </c>
    </row>
    <row r="191" spans="1:26">
      <c r="A191">
        <v>4</v>
      </c>
      <c r="B191" s="171">
        <v>176</v>
      </c>
      <c r="C191" s="171" t="s">
        <v>11100</v>
      </c>
      <c r="D191" s="171">
        <v>17106788</v>
      </c>
      <c r="E191" s="231" t="s">
        <v>3319</v>
      </c>
      <c r="F191" s="171" t="s">
        <v>3331</v>
      </c>
      <c r="G191" s="171" t="s">
        <v>3332</v>
      </c>
      <c r="I191" s="438">
        <v>61494</v>
      </c>
      <c r="N191" s="320">
        <v>42083</v>
      </c>
      <c r="O191" s="320">
        <v>42086</v>
      </c>
      <c r="R191" s="171" t="s">
        <v>11324</v>
      </c>
      <c r="S191" s="171">
        <v>1105</v>
      </c>
      <c r="T191" s="171" t="s">
        <v>3399</v>
      </c>
      <c r="X191" s="320">
        <v>42088</v>
      </c>
      <c r="Z191" s="171">
        <v>245447</v>
      </c>
    </row>
    <row r="192" spans="1:26">
      <c r="A192">
        <v>4</v>
      </c>
      <c r="B192" s="171">
        <v>177</v>
      </c>
      <c r="C192" s="171" t="s">
        <v>11101</v>
      </c>
      <c r="D192" s="171">
        <v>13027520</v>
      </c>
      <c r="E192" s="231">
        <v>6</v>
      </c>
      <c r="F192" s="171" t="s">
        <v>3331</v>
      </c>
      <c r="G192" s="171" t="s">
        <v>3337</v>
      </c>
      <c r="I192" s="438">
        <v>61494</v>
      </c>
      <c r="N192" s="320">
        <v>42086</v>
      </c>
      <c r="O192" s="320">
        <v>42089</v>
      </c>
      <c r="R192" s="171" t="s">
        <v>11325</v>
      </c>
      <c r="S192" s="171">
        <v>5933</v>
      </c>
      <c r="T192" s="171" t="s">
        <v>3358</v>
      </c>
      <c r="X192" s="320">
        <v>42090</v>
      </c>
      <c r="Z192" s="171">
        <v>275672</v>
      </c>
    </row>
    <row r="193" spans="1:26">
      <c r="A193">
        <v>4</v>
      </c>
      <c r="B193" s="171">
        <v>178</v>
      </c>
      <c r="C193" s="171" t="s">
        <v>11102</v>
      </c>
      <c r="D193" s="171">
        <v>12144040</v>
      </c>
      <c r="E193" s="231">
        <v>7</v>
      </c>
      <c r="F193" s="171" t="s">
        <v>3331</v>
      </c>
      <c r="G193" s="171" t="s">
        <v>3332</v>
      </c>
      <c r="I193" s="438">
        <v>61462</v>
      </c>
      <c r="N193" s="320">
        <v>42086</v>
      </c>
      <c r="O193" s="320">
        <v>42088</v>
      </c>
      <c r="R193" s="171" t="s">
        <v>11326</v>
      </c>
      <c r="S193" s="171">
        <v>965</v>
      </c>
      <c r="T193" s="171" t="s">
        <v>3497</v>
      </c>
      <c r="X193" s="320">
        <v>42089</v>
      </c>
      <c r="Z193" s="171">
        <v>275757</v>
      </c>
    </row>
    <row r="194" spans="1:26">
      <c r="A194">
        <v>4</v>
      </c>
      <c r="B194" s="171">
        <v>179</v>
      </c>
      <c r="C194" s="171" t="s">
        <v>11103</v>
      </c>
      <c r="D194" s="171">
        <v>14512572</v>
      </c>
      <c r="E194" s="231">
        <v>3</v>
      </c>
      <c r="F194" s="171" t="s">
        <v>3331</v>
      </c>
      <c r="G194" s="171" t="s">
        <v>3332</v>
      </c>
      <c r="I194" s="438">
        <v>73821</v>
      </c>
      <c r="N194" s="320">
        <v>42089</v>
      </c>
      <c r="O194" s="320">
        <v>42094</v>
      </c>
      <c r="R194" s="171" t="s">
        <v>11327</v>
      </c>
      <c r="S194" s="171">
        <v>1093</v>
      </c>
      <c r="T194" s="171" t="s">
        <v>3839</v>
      </c>
      <c r="X194" s="320">
        <v>42096</v>
      </c>
      <c r="Z194" s="171">
        <v>276270</v>
      </c>
    </row>
    <row r="195" spans="1:26">
      <c r="A195">
        <v>4</v>
      </c>
      <c r="B195" s="171">
        <v>180</v>
      </c>
      <c r="C195" s="171" t="s">
        <v>11104</v>
      </c>
      <c r="D195" s="171">
        <v>13263241</v>
      </c>
      <c r="E195" s="231">
        <v>3</v>
      </c>
      <c r="F195" s="171" t="s">
        <v>3331</v>
      </c>
      <c r="G195" s="171" t="s">
        <v>3337</v>
      </c>
      <c r="I195" s="438">
        <v>79234</v>
      </c>
      <c r="N195" s="320">
        <v>42089</v>
      </c>
      <c r="O195" s="320">
        <v>42091</v>
      </c>
      <c r="R195" s="171" t="s">
        <v>11328</v>
      </c>
      <c r="S195" s="171">
        <v>3255</v>
      </c>
      <c r="T195" s="171" t="s">
        <v>3377</v>
      </c>
      <c r="X195" s="320">
        <v>42095</v>
      </c>
      <c r="Z195" s="171">
        <v>276297</v>
      </c>
    </row>
    <row r="196" spans="1:26">
      <c r="A196">
        <v>4</v>
      </c>
      <c r="B196" s="171">
        <v>181</v>
      </c>
      <c r="C196" s="171" t="s">
        <v>11105</v>
      </c>
      <c r="D196" s="171">
        <v>79922730</v>
      </c>
      <c r="E196" s="231">
        <v>4</v>
      </c>
      <c r="F196" s="171" t="s">
        <v>3331</v>
      </c>
      <c r="G196" s="171" t="s">
        <v>3332</v>
      </c>
      <c r="I196" s="438">
        <v>88653</v>
      </c>
      <c r="N196" s="320">
        <v>42095</v>
      </c>
      <c r="O196" s="320">
        <v>42100</v>
      </c>
      <c r="R196" s="171" t="s">
        <v>10197</v>
      </c>
      <c r="S196" s="171">
        <v>1459</v>
      </c>
      <c r="T196" s="171" t="s">
        <v>3334</v>
      </c>
      <c r="X196" s="320">
        <v>42103</v>
      </c>
      <c r="Z196" s="171">
        <v>276955</v>
      </c>
    </row>
    <row r="197" spans="1:26">
      <c r="A197">
        <v>4</v>
      </c>
      <c r="B197" s="171">
        <v>182</v>
      </c>
      <c r="C197" s="171" t="s">
        <v>11106</v>
      </c>
      <c r="D197" s="171">
        <v>15839902</v>
      </c>
      <c r="E197" s="231">
        <v>4</v>
      </c>
      <c r="F197" s="171" t="s">
        <v>3331</v>
      </c>
      <c r="G197" s="171" t="s">
        <v>3337</v>
      </c>
      <c r="I197" s="438">
        <v>61573</v>
      </c>
      <c r="N197" s="320">
        <v>42095</v>
      </c>
      <c r="O197" s="320">
        <v>42101</v>
      </c>
      <c r="R197" s="171" t="s">
        <v>11329</v>
      </c>
      <c r="S197" s="171">
        <v>485</v>
      </c>
      <c r="T197" s="171" t="s">
        <v>5041</v>
      </c>
      <c r="X197" s="320">
        <v>42104</v>
      </c>
      <c r="Z197" s="171">
        <v>277041</v>
      </c>
    </row>
    <row r="198" spans="1:26">
      <c r="A198">
        <v>4</v>
      </c>
      <c r="B198" s="171">
        <v>183</v>
      </c>
      <c r="C198" s="171" t="s">
        <v>11107</v>
      </c>
      <c r="D198" s="171">
        <v>96787990</v>
      </c>
      <c r="E198" s="231">
        <v>8</v>
      </c>
      <c r="F198" s="171" t="s">
        <v>3331</v>
      </c>
      <c r="G198" s="171" t="s">
        <v>3337</v>
      </c>
      <c r="I198" s="438">
        <v>353884</v>
      </c>
      <c r="N198" s="320">
        <v>42079</v>
      </c>
      <c r="O198" s="320">
        <v>42095</v>
      </c>
      <c r="R198" s="171" t="s">
        <v>11330</v>
      </c>
      <c r="S198" s="171">
        <v>895</v>
      </c>
      <c r="T198" s="171" t="s">
        <v>3334</v>
      </c>
      <c r="X198" s="320">
        <v>42095</v>
      </c>
      <c r="Z198" s="171">
        <v>274983</v>
      </c>
    </row>
    <row r="199" spans="1:26">
      <c r="A199">
        <v>4</v>
      </c>
      <c r="B199" s="171">
        <v>184</v>
      </c>
      <c r="C199" s="171" t="s">
        <v>11108</v>
      </c>
      <c r="D199" s="171">
        <v>15343573</v>
      </c>
      <c r="E199" s="231">
        <v>1</v>
      </c>
      <c r="F199" s="171" t="s">
        <v>3331</v>
      </c>
      <c r="G199" s="171" t="s">
        <v>3337</v>
      </c>
      <c r="I199" s="438">
        <v>61605</v>
      </c>
      <c r="N199" s="320">
        <v>42100</v>
      </c>
      <c r="O199" s="320">
        <v>42101</v>
      </c>
      <c r="R199" s="171" t="s">
        <v>11331</v>
      </c>
      <c r="S199" s="171">
        <v>2795</v>
      </c>
      <c r="T199" s="171" t="s">
        <v>3576</v>
      </c>
      <c r="X199" s="320">
        <v>42103</v>
      </c>
      <c r="Z199" s="171">
        <v>277265</v>
      </c>
    </row>
    <row r="200" spans="1:26">
      <c r="A200">
        <v>4</v>
      </c>
      <c r="B200" s="171">
        <v>185</v>
      </c>
      <c r="C200" s="171" t="s">
        <v>11109</v>
      </c>
      <c r="D200" s="171">
        <v>12462633</v>
      </c>
      <c r="E200" s="231">
        <v>1</v>
      </c>
      <c r="F200" s="171" t="s">
        <v>3331</v>
      </c>
      <c r="G200" s="171" t="s">
        <v>3337</v>
      </c>
      <c r="I200" s="438">
        <v>61605</v>
      </c>
      <c r="N200" s="320">
        <v>42101</v>
      </c>
      <c r="O200" s="320">
        <v>42104</v>
      </c>
      <c r="R200" s="171" t="s">
        <v>11332</v>
      </c>
      <c r="S200" s="171">
        <v>2315</v>
      </c>
      <c r="T200" s="171" t="s">
        <v>3484</v>
      </c>
      <c r="X200" s="320">
        <v>42107</v>
      </c>
      <c r="Z200" s="171">
        <v>277365</v>
      </c>
    </row>
    <row r="201" spans="1:26">
      <c r="A201">
        <v>4</v>
      </c>
      <c r="B201" s="171">
        <v>186</v>
      </c>
      <c r="C201" s="171" t="s">
        <v>11110</v>
      </c>
      <c r="D201" s="171">
        <v>10354908</v>
      </c>
      <c r="E201" s="231">
        <v>6</v>
      </c>
      <c r="F201" s="171" t="s">
        <v>3331</v>
      </c>
      <c r="G201" s="171" t="s">
        <v>3337</v>
      </c>
      <c r="I201" s="438">
        <v>61628</v>
      </c>
      <c r="N201" s="320">
        <v>42103</v>
      </c>
      <c r="O201" s="320">
        <v>42104</v>
      </c>
      <c r="R201" s="171" t="s">
        <v>11333</v>
      </c>
      <c r="S201" s="171">
        <v>1891</v>
      </c>
      <c r="T201" s="171" t="s">
        <v>3334</v>
      </c>
      <c r="X201" s="320">
        <v>42108</v>
      </c>
      <c r="Z201" s="171">
        <v>277872</v>
      </c>
    </row>
    <row r="202" spans="1:26">
      <c r="A202">
        <v>4</v>
      </c>
      <c r="B202" s="171">
        <v>187</v>
      </c>
      <c r="C202" s="171" t="s">
        <v>11111</v>
      </c>
      <c r="D202" s="171">
        <v>13482492</v>
      </c>
      <c r="E202" s="231">
        <v>1</v>
      </c>
      <c r="F202" s="171" t="s">
        <v>3331</v>
      </c>
      <c r="G202" s="171" t="s">
        <v>3337</v>
      </c>
      <c r="I202" s="438">
        <v>61628</v>
      </c>
      <c r="N202" s="320">
        <v>42103</v>
      </c>
      <c r="O202" s="320">
        <v>42107</v>
      </c>
      <c r="R202" s="171" t="s">
        <v>11334</v>
      </c>
      <c r="S202" s="171">
        <v>1050</v>
      </c>
      <c r="T202" s="171" t="s">
        <v>3377</v>
      </c>
      <c r="X202" s="320">
        <v>42109</v>
      </c>
      <c r="Z202" s="171">
        <v>277890</v>
      </c>
    </row>
    <row r="203" spans="1:26">
      <c r="A203">
        <v>4</v>
      </c>
      <c r="B203" s="171">
        <v>188</v>
      </c>
      <c r="C203" s="171" t="s">
        <v>11112</v>
      </c>
      <c r="D203" s="171">
        <v>13427892</v>
      </c>
      <c r="E203" s="231">
        <v>7</v>
      </c>
      <c r="F203" s="171" t="s">
        <v>3331</v>
      </c>
      <c r="G203" s="171" t="s">
        <v>3337</v>
      </c>
      <c r="I203" s="438">
        <v>61628</v>
      </c>
      <c r="N203" s="320">
        <v>42103</v>
      </c>
      <c r="O203" s="320">
        <v>42105</v>
      </c>
      <c r="R203" s="171" t="s">
        <v>11335</v>
      </c>
      <c r="S203" s="171">
        <v>1204</v>
      </c>
      <c r="T203" s="171" t="s">
        <v>3377</v>
      </c>
      <c r="X203" s="320">
        <v>42108</v>
      </c>
      <c r="Z203" s="171">
        <v>277803</v>
      </c>
    </row>
    <row r="204" spans="1:26">
      <c r="A204">
        <v>4</v>
      </c>
      <c r="B204" s="171">
        <v>188</v>
      </c>
      <c r="C204" s="171" t="s">
        <v>11113</v>
      </c>
      <c r="D204" s="171">
        <v>14377644</v>
      </c>
      <c r="E204" s="231">
        <v>1</v>
      </c>
      <c r="F204" s="171" t="s">
        <v>3331</v>
      </c>
      <c r="G204" s="171" t="s">
        <v>3332</v>
      </c>
      <c r="I204" s="438">
        <v>73969</v>
      </c>
      <c r="N204" s="320">
        <v>42107</v>
      </c>
      <c r="O204" s="320">
        <v>42108</v>
      </c>
      <c r="R204" s="171" t="s">
        <v>11336</v>
      </c>
      <c r="S204" s="171">
        <v>250</v>
      </c>
      <c r="T204" s="171" t="s">
        <v>3563</v>
      </c>
      <c r="X204" s="320">
        <v>42109</v>
      </c>
      <c r="Z204" s="171">
        <v>277965</v>
      </c>
    </row>
    <row r="205" spans="1:26">
      <c r="A205">
        <v>4</v>
      </c>
      <c r="B205" s="171">
        <v>190</v>
      </c>
      <c r="C205" s="171" t="s">
        <v>11114</v>
      </c>
      <c r="D205" s="171">
        <v>12006038</v>
      </c>
      <c r="E205" s="231">
        <v>4</v>
      </c>
      <c r="F205" s="171" t="s">
        <v>3331</v>
      </c>
      <c r="G205" s="171" t="s">
        <v>3332</v>
      </c>
      <c r="I205" s="438">
        <v>121309</v>
      </c>
      <c r="N205" s="320">
        <v>42107</v>
      </c>
      <c r="O205" s="320">
        <v>42108</v>
      </c>
      <c r="R205" s="171" t="s">
        <v>11337</v>
      </c>
      <c r="S205" s="171">
        <v>7066</v>
      </c>
      <c r="T205" s="171" t="s">
        <v>3358</v>
      </c>
      <c r="X205" s="320">
        <v>42110</v>
      </c>
      <c r="Z205" s="171">
        <v>278083</v>
      </c>
    </row>
    <row r="206" spans="1:26">
      <c r="A206">
        <v>4</v>
      </c>
      <c r="B206" s="171">
        <v>191</v>
      </c>
      <c r="C206" s="171" t="s">
        <v>11115</v>
      </c>
      <c r="D206" s="171">
        <v>8714493</v>
      </c>
      <c r="E206" s="231">
        <v>3</v>
      </c>
      <c r="F206" s="171" t="s">
        <v>3331</v>
      </c>
      <c r="G206" s="171" t="s">
        <v>3337</v>
      </c>
      <c r="I206" s="438">
        <v>61690</v>
      </c>
      <c r="N206" s="320">
        <v>36995</v>
      </c>
      <c r="O206" s="320">
        <v>42111</v>
      </c>
      <c r="R206" s="171" t="s">
        <v>11338</v>
      </c>
      <c r="S206" s="171">
        <v>2312</v>
      </c>
      <c r="T206" s="171" t="s">
        <v>3334</v>
      </c>
      <c r="X206" s="320">
        <v>42114</v>
      </c>
      <c r="Z206" s="171">
        <v>278403</v>
      </c>
    </row>
    <row r="207" spans="1:26">
      <c r="A207">
        <v>4</v>
      </c>
      <c r="B207" s="171">
        <v>192</v>
      </c>
      <c r="C207" s="171" t="s">
        <v>11116</v>
      </c>
      <c r="D207" s="171">
        <v>15835482</v>
      </c>
      <c r="E207" s="231">
        <v>9</v>
      </c>
      <c r="F207" s="171" t="s">
        <v>3331</v>
      </c>
      <c r="G207" s="171" t="s">
        <v>3337</v>
      </c>
      <c r="I207" s="438">
        <v>61702</v>
      </c>
      <c r="N207" s="320">
        <v>42109</v>
      </c>
      <c r="O207" s="320">
        <v>42111</v>
      </c>
      <c r="R207" s="171" t="s">
        <v>11339</v>
      </c>
      <c r="S207" s="171">
        <v>410</v>
      </c>
      <c r="T207" s="171" t="s">
        <v>3484</v>
      </c>
      <c r="X207" s="320">
        <v>42114</v>
      </c>
      <c r="Z207" s="171">
        <v>278590</v>
      </c>
    </row>
    <row r="208" spans="1:26">
      <c r="A208">
        <v>4</v>
      </c>
      <c r="B208" s="171">
        <v>193</v>
      </c>
      <c r="C208" s="171" t="s">
        <v>11117</v>
      </c>
      <c r="D208" s="171">
        <v>14498798</v>
      </c>
      <c r="E208" s="231">
        <v>5</v>
      </c>
      <c r="F208" s="171" t="s">
        <v>3331</v>
      </c>
      <c r="G208" s="171" t="s">
        <v>3337</v>
      </c>
      <c r="I208" s="438">
        <v>61714</v>
      </c>
      <c r="N208" s="320">
        <v>42110</v>
      </c>
      <c r="O208" s="320">
        <v>42111</v>
      </c>
      <c r="R208" s="171" t="s">
        <v>11340</v>
      </c>
      <c r="S208" s="171">
        <v>502</v>
      </c>
      <c r="T208" s="171" t="s">
        <v>3377</v>
      </c>
      <c r="X208" s="320">
        <v>42114</v>
      </c>
      <c r="Z208" s="171">
        <v>278704</v>
      </c>
    </row>
    <row r="209" spans="1:26">
      <c r="A209">
        <v>4</v>
      </c>
      <c r="B209" s="171">
        <v>194</v>
      </c>
      <c r="C209" s="171" t="s">
        <v>11118</v>
      </c>
      <c r="D209" s="171">
        <v>15644312</v>
      </c>
      <c r="E209" s="231">
        <v>3</v>
      </c>
      <c r="F209" s="171" t="s">
        <v>3331</v>
      </c>
      <c r="G209" s="171" t="s">
        <v>3337</v>
      </c>
      <c r="I209" s="438">
        <v>61727</v>
      </c>
      <c r="N209" s="320">
        <v>42111</v>
      </c>
      <c r="O209" s="320">
        <v>42112</v>
      </c>
      <c r="R209" s="171" t="s">
        <v>11341</v>
      </c>
      <c r="S209" s="171">
        <v>420</v>
      </c>
      <c r="T209" s="171" t="s">
        <v>3358</v>
      </c>
      <c r="X209" s="320">
        <v>42116</v>
      </c>
      <c r="Z209" s="171">
        <v>278807</v>
      </c>
    </row>
    <row r="210" spans="1:26">
      <c r="A210">
        <v>4</v>
      </c>
      <c r="B210" s="171">
        <v>195</v>
      </c>
      <c r="C210" s="171" t="s">
        <v>11119</v>
      </c>
      <c r="D210" s="171">
        <v>12261600</v>
      </c>
      <c r="E210" s="231">
        <v>2</v>
      </c>
      <c r="F210" s="171" t="s">
        <v>3331</v>
      </c>
      <c r="G210" s="171" t="s">
        <v>3332</v>
      </c>
      <c r="I210" s="438">
        <v>61764</v>
      </c>
      <c r="N210" s="320">
        <v>42114</v>
      </c>
      <c r="O210" s="320">
        <v>42115</v>
      </c>
      <c r="R210" s="171" t="s">
        <v>11342</v>
      </c>
      <c r="S210" s="171">
        <v>2277</v>
      </c>
      <c r="T210" s="171" t="s">
        <v>3390</v>
      </c>
      <c r="X210" s="320">
        <v>42117</v>
      </c>
      <c r="Z210" s="171">
        <v>279059</v>
      </c>
    </row>
    <row r="211" spans="1:26">
      <c r="A211">
        <v>4</v>
      </c>
      <c r="B211" s="171">
        <v>196</v>
      </c>
      <c r="C211" s="171" t="s">
        <v>11120</v>
      </c>
      <c r="D211" s="171">
        <v>13947000</v>
      </c>
      <c r="E211" s="231">
        <v>1</v>
      </c>
      <c r="F211" s="171" t="s">
        <v>3331</v>
      </c>
      <c r="G211" s="171" t="s">
        <v>3337</v>
      </c>
      <c r="I211" s="438">
        <v>82022</v>
      </c>
      <c r="N211" s="320">
        <v>42114</v>
      </c>
      <c r="O211" s="320">
        <v>42115</v>
      </c>
      <c r="R211" s="171" t="s">
        <v>11343</v>
      </c>
      <c r="S211" s="171">
        <v>1372</v>
      </c>
      <c r="T211" s="171" t="s">
        <v>3484</v>
      </c>
      <c r="X211" s="320">
        <v>42116</v>
      </c>
      <c r="Z211" s="171">
        <v>279089</v>
      </c>
    </row>
    <row r="212" spans="1:26">
      <c r="A212">
        <v>4</v>
      </c>
      <c r="B212" s="171">
        <v>197</v>
      </c>
      <c r="C212" s="171" t="s">
        <v>11121</v>
      </c>
      <c r="D212" s="171">
        <v>21301096</v>
      </c>
      <c r="E212" s="231">
        <v>4</v>
      </c>
      <c r="F212" s="171" t="s">
        <v>3331</v>
      </c>
      <c r="G212" s="171" t="s">
        <v>3337</v>
      </c>
      <c r="I212" s="438">
        <v>61766</v>
      </c>
      <c r="N212" s="320">
        <v>42115</v>
      </c>
      <c r="O212" s="320">
        <v>42116</v>
      </c>
      <c r="R212" s="171" t="s">
        <v>11344</v>
      </c>
      <c r="S212" s="171">
        <v>1210</v>
      </c>
      <c r="T212" s="171" t="s">
        <v>3404</v>
      </c>
      <c r="X212" s="320">
        <v>42117</v>
      </c>
      <c r="Z212" s="171">
        <v>279236</v>
      </c>
    </row>
    <row r="213" spans="1:26">
      <c r="A213">
        <v>4</v>
      </c>
      <c r="B213" s="171">
        <v>198</v>
      </c>
      <c r="C213" s="171" t="s">
        <v>11122</v>
      </c>
      <c r="D213" s="171">
        <v>13888371</v>
      </c>
      <c r="E213" s="231" t="s">
        <v>3319</v>
      </c>
      <c r="F213" s="171" t="s">
        <v>3331</v>
      </c>
      <c r="G213" s="171" t="s">
        <v>3337</v>
      </c>
      <c r="I213" s="438">
        <v>61776</v>
      </c>
      <c r="N213" s="320">
        <v>42116</v>
      </c>
      <c r="O213" s="320">
        <v>42117</v>
      </c>
      <c r="R213" s="171" t="s">
        <v>11345</v>
      </c>
      <c r="S213" s="171">
        <v>1905</v>
      </c>
      <c r="T213" s="171" t="s">
        <v>3461</v>
      </c>
      <c r="X213" s="320">
        <v>42119</v>
      </c>
      <c r="Z213" s="171">
        <v>279282</v>
      </c>
    </row>
    <row r="214" spans="1:26">
      <c r="A214">
        <v>4</v>
      </c>
      <c r="B214" s="171">
        <v>199</v>
      </c>
      <c r="C214" s="171" t="s">
        <v>11123</v>
      </c>
      <c r="D214" s="172">
        <v>12404456</v>
      </c>
      <c r="E214" s="319">
        <v>1</v>
      </c>
      <c r="F214" s="171" t="s">
        <v>3331</v>
      </c>
      <c r="G214" s="171" t="s">
        <v>3337</v>
      </c>
      <c r="I214" s="438">
        <v>61788</v>
      </c>
      <c r="N214" s="320">
        <v>42116</v>
      </c>
      <c r="O214" s="320">
        <v>42117</v>
      </c>
      <c r="R214" s="171" t="s">
        <v>11346</v>
      </c>
      <c r="S214" s="171">
        <v>5255</v>
      </c>
      <c r="T214" s="171" t="s">
        <v>3358</v>
      </c>
      <c r="X214" s="320">
        <v>42119</v>
      </c>
      <c r="Z214" s="171">
        <v>279385</v>
      </c>
    </row>
    <row r="215" spans="1:26">
      <c r="A215">
        <v>4</v>
      </c>
      <c r="B215" s="171">
        <v>200</v>
      </c>
      <c r="C215" s="171" t="s">
        <v>11124</v>
      </c>
      <c r="D215" s="171">
        <v>12812999</v>
      </c>
      <c r="E215" s="231">
        <v>5</v>
      </c>
      <c r="F215" s="171" t="s">
        <v>3331</v>
      </c>
      <c r="G215" s="171" t="s">
        <v>3332</v>
      </c>
      <c r="I215" s="438">
        <v>61801</v>
      </c>
      <c r="N215" s="320">
        <v>42117</v>
      </c>
      <c r="O215" s="320">
        <v>42118</v>
      </c>
      <c r="R215" s="171" t="s">
        <v>11347</v>
      </c>
      <c r="S215" s="171">
        <v>471</v>
      </c>
      <c r="T215" s="171" t="s">
        <v>3400</v>
      </c>
      <c r="X215" s="320">
        <v>42119</v>
      </c>
      <c r="Z215" s="171">
        <v>279646</v>
      </c>
    </row>
    <row r="216" spans="1:26">
      <c r="A216">
        <v>4</v>
      </c>
      <c r="B216" s="171">
        <v>201</v>
      </c>
      <c r="C216" s="171" t="s">
        <v>11125</v>
      </c>
      <c r="D216" s="171">
        <v>12239830</v>
      </c>
      <c r="E216" s="231">
        <v>7</v>
      </c>
      <c r="F216" s="171" t="s">
        <v>3331</v>
      </c>
      <c r="G216" s="171" t="s">
        <v>3332</v>
      </c>
      <c r="I216" s="438">
        <v>61801</v>
      </c>
      <c r="N216" s="320">
        <v>42117</v>
      </c>
      <c r="O216" s="320">
        <v>42119</v>
      </c>
      <c r="R216" s="171" t="s">
        <v>6846</v>
      </c>
      <c r="S216" s="171">
        <v>1811</v>
      </c>
      <c r="T216" s="171" t="s">
        <v>3636</v>
      </c>
      <c r="X216" s="320">
        <v>42123</v>
      </c>
      <c r="Z216" s="171">
        <v>279654</v>
      </c>
    </row>
    <row r="217" spans="1:26">
      <c r="A217">
        <v>4</v>
      </c>
      <c r="B217" s="171">
        <v>202</v>
      </c>
      <c r="C217" s="171" t="s">
        <v>11126</v>
      </c>
      <c r="D217" s="171">
        <v>10908439</v>
      </c>
      <c r="E217" s="231">
        <v>5</v>
      </c>
      <c r="F217" s="171" t="s">
        <v>3331</v>
      </c>
      <c r="G217" s="171" t="s">
        <v>3337</v>
      </c>
      <c r="I217" s="438">
        <v>61813</v>
      </c>
      <c r="N217" s="320">
        <v>42121</v>
      </c>
      <c r="O217" s="320">
        <v>42112</v>
      </c>
      <c r="R217" s="171" t="s">
        <v>11348</v>
      </c>
      <c r="S217" s="171">
        <v>2400</v>
      </c>
      <c r="T217" s="171" t="s">
        <v>3333</v>
      </c>
      <c r="X217" s="320">
        <v>42124</v>
      </c>
      <c r="Z217" s="171">
        <v>279815</v>
      </c>
    </row>
    <row r="218" spans="1:26">
      <c r="A218">
        <v>4</v>
      </c>
      <c r="B218" s="171">
        <v>203</v>
      </c>
      <c r="C218" s="171" t="s">
        <v>11127</v>
      </c>
      <c r="D218" s="171">
        <v>12126658</v>
      </c>
      <c r="E218" s="231" t="s">
        <v>3319</v>
      </c>
      <c r="F218" s="171" t="s">
        <v>3331</v>
      </c>
      <c r="G218" s="171" t="s">
        <v>3332</v>
      </c>
      <c r="I218" s="438">
        <v>61862</v>
      </c>
      <c r="N218" s="320">
        <v>42123</v>
      </c>
      <c r="O218" s="320">
        <v>42124</v>
      </c>
      <c r="R218" s="171" t="s">
        <v>11349</v>
      </c>
      <c r="S218" s="171">
        <v>4792</v>
      </c>
      <c r="T218" s="171" t="s">
        <v>3576</v>
      </c>
      <c r="X218" s="320">
        <v>42130</v>
      </c>
      <c r="Z218" s="171">
        <v>280151</v>
      </c>
    </row>
    <row r="219" spans="1:26">
      <c r="A219">
        <v>4</v>
      </c>
      <c r="B219" s="171">
        <v>204</v>
      </c>
      <c r="C219" s="171" t="s">
        <v>11128</v>
      </c>
      <c r="D219" s="171">
        <v>15795218</v>
      </c>
      <c r="E219" s="231">
        <v>8</v>
      </c>
      <c r="F219" s="171" t="s">
        <v>3331</v>
      </c>
      <c r="G219" s="171" t="s">
        <v>3337</v>
      </c>
      <c r="I219" s="438">
        <v>61862</v>
      </c>
      <c r="N219" s="320">
        <v>42123</v>
      </c>
      <c r="O219" s="320">
        <v>42128</v>
      </c>
      <c r="R219" s="171" t="s">
        <v>11350</v>
      </c>
      <c r="S219" s="171">
        <v>1111</v>
      </c>
      <c r="T219" s="171" t="s">
        <v>3334</v>
      </c>
      <c r="X219" s="320">
        <v>42129</v>
      </c>
      <c r="Z219" s="171">
        <v>280185</v>
      </c>
    </row>
    <row r="220" spans="1:26">
      <c r="A220">
        <v>4</v>
      </c>
      <c r="B220" s="171">
        <v>203</v>
      </c>
      <c r="C220" s="171" t="s">
        <v>11129</v>
      </c>
      <c r="D220" s="171">
        <v>15722097</v>
      </c>
      <c r="E220" s="231">
        <v>7</v>
      </c>
      <c r="F220" s="171" t="s">
        <v>3331</v>
      </c>
      <c r="G220" s="171" t="s">
        <v>3332</v>
      </c>
      <c r="I220" s="438">
        <v>61875</v>
      </c>
      <c r="N220" s="320">
        <v>42123</v>
      </c>
      <c r="O220" s="320">
        <v>42128</v>
      </c>
      <c r="R220" s="171" t="s">
        <v>11351</v>
      </c>
      <c r="S220" s="171">
        <v>1498</v>
      </c>
      <c r="T220" s="171" t="s">
        <v>3400</v>
      </c>
      <c r="X220" s="320">
        <v>42131</v>
      </c>
      <c r="Z220" s="171">
        <v>280375</v>
      </c>
    </row>
    <row r="221" spans="1:26">
      <c r="A221">
        <v>4</v>
      </c>
      <c r="B221" s="171">
        <v>204</v>
      </c>
      <c r="C221" s="171" t="s">
        <v>11130</v>
      </c>
      <c r="D221" s="171">
        <v>13913379</v>
      </c>
      <c r="E221" s="231" t="s">
        <v>3319</v>
      </c>
      <c r="F221" s="171" t="s">
        <v>3331</v>
      </c>
      <c r="G221" s="171" t="s">
        <v>3337</v>
      </c>
      <c r="I221" s="438">
        <v>61961</v>
      </c>
      <c r="N221" s="320">
        <v>42130</v>
      </c>
      <c r="O221" s="320">
        <v>42132</v>
      </c>
      <c r="R221" s="171" t="s">
        <v>11352</v>
      </c>
      <c r="S221" s="171">
        <v>1398</v>
      </c>
      <c r="T221" s="171" t="s">
        <v>3340</v>
      </c>
      <c r="X221" s="320">
        <v>42135</v>
      </c>
      <c r="Z221" s="171">
        <v>281012</v>
      </c>
    </row>
    <row r="222" spans="1:26">
      <c r="A222">
        <v>4</v>
      </c>
      <c r="B222" s="171">
        <v>205</v>
      </c>
      <c r="C222" s="171" t="s">
        <v>11131</v>
      </c>
      <c r="D222" s="171">
        <v>13060032</v>
      </c>
      <c r="E222" s="231">
        <v>8</v>
      </c>
      <c r="F222" s="171" t="s">
        <v>3331</v>
      </c>
      <c r="G222" s="171" t="s">
        <v>3337</v>
      </c>
      <c r="I222" s="438">
        <v>61973</v>
      </c>
      <c r="N222" s="320">
        <v>42131</v>
      </c>
      <c r="O222" s="320">
        <v>42135</v>
      </c>
      <c r="R222" s="171" t="s">
        <v>11353</v>
      </c>
      <c r="S222" s="171">
        <v>2599</v>
      </c>
      <c r="T222" s="171" t="s">
        <v>3721</v>
      </c>
      <c r="X222" s="320">
        <v>42142</v>
      </c>
      <c r="Z222" s="171">
        <v>281136</v>
      </c>
    </row>
    <row r="223" spans="1:26">
      <c r="A223">
        <v>4</v>
      </c>
      <c r="B223" s="171">
        <v>207</v>
      </c>
      <c r="C223" s="171" t="s">
        <v>11132</v>
      </c>
      <c r="D223" s="171">
        <v>9406738</v>
      </c>
      <c r="E223" s="231">
        <v>3</v>
      </c>
      <c r="F223" s="171" t="s">
        <v>3331</v>
      </c>
      <c r="G223" s="171" t="s">
        <v>3337</v>
      </c>
      <c r="I223" s="438">
        <v>61389</v>
      </c>
      <c r="N223" s="320">
        <v>42132</v>
      </c>
      <c r="O223" s="320">
        <v>42138</v>
      </c>
      <c r="R223" s="171" t="s">
        <v>11354</v>
      </c>
      <c r="S223" s="171">
        <v>807</v>
      </c>
      <c r="T223" s="171" t="s">
        <v>3358</v>
      </c>
      <c r="X223" s="320">
        <v>42139</v>
      </c>
      <c r="Z223" s="171">
        <v>281228</v>
      </c>
    </row>
    <row r="224" spans="1:26">
      <c r="A224">
        <v>4</v>
      </c>
      <c r="B224" s="171">
        <v>208</v>
      </c>
      <c r="C224" s="171" t="s">
        <v>11133</v>
      </c>
      <c r="D224" s="171">
        <v>13453076</v>
      </c>
      <c r="E224" s="231">
        <v>6</v>
      </c>
      <c r="F224" s="171" t="s">
        <v>3331</v>
      </c>
      <c r="G224" s="171" t="s">
        <v>3332</v>
      </c>
      <c r="I224" s="438">
        <v>61875</v>
      </c>
      <c r="N224" s="320">
        <v>42123</v>
      </c>
      <c r="O224" s="320">
        <v>42128</v>
      </c>
      <c r="R224" s="171" t="s">
        <v>11355</v>
      </c>
      <c r="S224" s="171">
        <v>479</v>
      </c>
      <c r="T224" s="171" t="s">
        <v>5445</v>
      </c>
      <c r="X224" s="320">
        <v>42132</v>
      </c>
      <c r="Z224" s="171">
        <v>280274</v>
      </c>
    </row>
    <row r="225" spans="1:26">
      <c r="A225">
        <v>4</v>
      </c>
      <c r="B225" s="171">
        <v>209</v>
      </c>
      <c r="C225" s="171" t="s">
        <v>11134</v>
      </c>
      <c r="D225" s="171">
        <v>852126000</v>
      </c>
      <c r="E225" s="231">
        <v>0</v>
      </c>
      <c r="F225" s="171" t="s">
        <v>3331</v>
      </c>
      <c r="G225" s="171" t="s">
        <v>3332</v>
      </c>
      <c r="I225" s="438">
        <v>98262</v>
      </c>
      <c r="N225" s="320">
        <v>42135</v>
      </c>
      <c r="O225" s="320">
        <v>42138</v>
      </c>
      <c r="R225" s="171" t="s">
        <v>11356</v>
      </c>
      <c r="S225" s="171">
        <v>7760</v>
      </c>
      <c r="T225" s="171" t="s">
        <v>3358</v>
      </c>
      <c r="X225" s="320">
        <v>42139</v>
      </c>
      <c r="Z225" s="171">
        <v>281542</v>
      </c>
    </row>
    <row r="226" spans="1:26">
      <c r="A226">
        <v>4</v>
      </c>
      <c r="B226" s="171">
        <v>210</v>
      </c>
      <c r="C226" s="171" t="s">
        <v>11135</v>
      </c>
      <c r="D226" s="171">
        <v>8715629</v>
      </c>
      <c r="E226" s="231" t="s">
        <v>3319</v>
      </c>
      <c r="F226" s="171" t="s">
        <v>3331</v>
      </c>
      <c r="G226" s="171" t="s">
        <v>3332</v>
      </c>
      <c r="I226" s="438">
        <v>62034</v>
      </c>
      <c r="N226" s="320">
        <v>42136</v>
      </c>
      <c r="O226" s="320">
        <v>42138</v>
      </c>
      <c r="R226" s="171" t="s">
        <v>3812</v>
      </c>
      <c r="S226" s="171">
        <v>4472</v>
      </c>
      <c r="T226" s="171" t="s">
        <v>3576</v>
      </c>
      <c r="X226" s="320">
        <v>42139</v>
      </c>
      <c r="Z226" s="171">
        <v>281483</v>
      </c>
    </row>
    <row r="227" spans="1:26">
      <c r="A227">
        <v>4</v>
      </c>
      <c r="B227" s="171">
        <v>211</v>
      </c>
      <c r="C227" s="171" t="s">
        <v>11136</v>
      </c>
      <c r="D227" s="171">
        <v>14576301</v>
      </c>
      <c r="E227" s="231">
        <v>0</v>
      </c>
      <c r="F227" s="171" t="s">
        <v>3331</v>
      </c>
      <c r="G227" s="171" t="s">
        <v>3332</v>
      </c>
      <c r="N227" s="320">
        <v>42139</v>
      </c>
      <c r="O227" s="320">
        <v>42142</v>
      </c>
      <c r="R227" s="171" t="s">
        <v>11319</v>
      </c>
      <c r="S227" s="171">
        <v>10546</v>
      </c>
      <c r="T227" s="171" t="s">
        <v>3365</v>
      </c>
      <c r="X227" s="320">
        <v>42151</v>
      </c>
      <c r="Z227" s="171">
        <v>281998</v>
      </c>
    </row>
    <row r="228" spans="1:26">
      <c r="A228">
        <v>4</v>
      </c>
      <c r="B228" s="171">
        <v>212</v>
      </c>
      <c r="C228" s="171" t="s">
        <v>11137</v>
      </c>
      <c r="D228" s="171">
        <v>6553270</v>
      </c>
      <c r="E228" s="231">
        <v>0</v>
      </c>
      <c r="F228" s="171" t="s">
        <v>3331</v>
      </c>
      <c r="G228" s="171" t="s">
        <v>3843</v>
      </c>
      <c r="N228" s="320">
        <v>42142</v>
      </c>
      <c r="O228" s="320">
        <v>42146</v>
      </c>
      <c r="R228" s="171" t="s">
        <v>11357</v>
      </c>
      <c r="S228" s="171">
        <v>16</v>
      </c>
      <c r="T228" s="171" t="s">
        <v>3396</v>
      </c>
      <c r="X228" s="320">
        <v>42150</v>
      </c>
      <c r="Z228" s="171">
        <v>282039</v>
      </c>
    </row>
    <row r="229" spans="1:26">
      <c r="A229">
        <v>4</v>
      </c>
      <c r="B229" s="171">
        <v>213</v>
      </c>
      <c r="C229" s="171" t="s">
        <v>11138</v>
      </c>
      <c r="D229" s="171">
        <v>15775310</v>
      </c>
      <c r="E229" s="231" t="s">
        <v>3319</v>
      </c>
      <c r="F229" s="171" t="s">
        <v>3331</v>
      </c>
      <c r="G229" s="171" t="s">
        <v>3337</v>
      </c>
      <c r="N229" s="320">
        <v>42142</v>
      </c>
      <c r="O229" s="320">
        <v>42146</v>
      </c>
      <c r="R229" s="171" t="s">
        <v>11358</v>
      </c>
      <c r="S229" s="171">
        <v>999</v>
      </c>
      <c r="T229" s="171" t="s">
        <v>3334</v>
      </c>
      <c r="X229" s="320">
        <v>42151</v>
      </c>
      <c r="Z229" s="171">
        <v>282097</v>
      </c>
    </row>
    <row r="230" spans="1:26">
      <c r="A230">
        <v>4</v>
      </c>
      <c r="B230" s="171">
        <v>214</v>
      </c>
      <c r="C230" s="171" t="s">
        <v>11138</v>
      </c>
      <c r="D230" s="171">
        <v>15775310</v>
      </c>
      <c r="E230" s="231" t="s">
        <v>3319</v>
      </c>
      <c r="F230" s="171" t="s">
        <v>3331</v>
      </c>
      <c r="G230" s="171" t="s">
        <v>3337</v>
      </c>
      <c r="N230" s="320">
        <v>42142</v>
      </c>
      <c r="O230" s="320">
        <v>42146</v>
      </c>
      <c r="R230" s="171" t="s">
        <v>11359</v>
      </c>
      <c r="S230" s="171">
        <v>2103</v>
      </c>
      <c r="T230" s="171" t="s">
        <v>3358</v>
      </c>
      <c r="X230" s="320">
        <v>42151</v>
      </c>
      <c r="Z230" s="171">
        <v>282096</v>
      </c>
    </row>
    <row r="231" spans="1:26">
      <c r="A231">
        <v>4</v>
      </c>
      <c r="B231" s="171">
        <v>215</v>
      </c>
      <c r="C231" s="171" t="s">
        <v>11139</v>
      </c>
      <c r="D231" s="171">
        <v>13711843</v>
      </c>
      <c r="E231" s="231">
        <v>2</v>
      </c>
      <c r="F231" s="171" t="s">
        <v>3331</v>
      </c>
      <c r="G231" s="171" t="s">
        <v>11148</v>
      </c>
      <c r="N231" s="320">
        <v>42143</v>
      </c>
      <c r="O231" s="320">
        <v>42146</v>
      </c>
      <c r="R231" s="171" t="s">
        <v>11360</v>
      </c>
      <c r="S231" s="171">
        <v>2524</v>
      </c>
      <c r="T231" s="171" t="s">
        <v>3390</v>
      </c>
      <c r="X231" s="320">
        <v>42150</v>
      </c>
      <c r="Z231" s="171">
        <v>282304</v>
      </c>
    </row>
    <row r="232" spans="1:26">
      <c r="A232">
        <v>4</v>
      </c>
      <c r="B232" s="171">
        <v>216</v>
      </c>
      <c r="C232" s="171" t="s">
        <v>11140</v>
      </c>
      <c r="D232" s="171">
        <v>76217468</v>
      </c>
      <c r="E232" s="231">
        <v>5</v>
      </c>
      <c r="F232" s="171" t="s">
        <v>3331</v>
      </c>
      <c r="G232" s="171" t="s">
        <v>3332</v>
      </c>
      <c r="N232" s="320">
        <v>42143</v>
      </c>
      <c r="O232" s="320">
        <v>42146</v>
      </c>
      <c r="R232" s="171" t="s">
        <v>11361</v>
      </c>
      <c r="S232" s="171">
        <v>1177</v>
      </c>
      <c r="T232" s="171" t="s">
        <v>3512</v>
      </c>
      <c r="X232" s="320">
        <v>42150</v>
      </c>
      <c r="Z232" s="171">
        <v>282308</v>
      </c>
    </row>
    <row r="233" spans="1:26">
      <c r="A233">
        <v>4</v>
      </c>
      <c r="B233" s="171">
        <v>217</v>
      </c>
      <c r="C233" s="171" t="s">
        <v>11140</v>
      </c>
      <c r="D233" s="171">
        <v>76217468</v>
      </c>
      <c r="E233" s="231">
        <v>5</v>
      </c>
      <c r="F233" s="171" t="s">
        <v>3331</v>
      </c>
      <c r="G233" s="171" t="s">
        <v>3332</v>
      </c>
      <c r="N233" s="320">
        <v>42143</v>
      </c>
      <c r="O233" s="320">
        <v>42146</v>
      </c>
      <c r="R233" s="171" t="s">
        <v>11361</v>
      </c>
      <c r="S233" s="171">
        <v>1175</v>
      </c>
      <c r="T233" s="171" t="s">
        <v>3512</v>
      </c>
      <c r="X233" s="320">
        <v>42150</v>
      </c>
      <c r="Z233" s="171">
        <v>282308</v>
      </c>
    </row>
    <row r="234" spans="1:26">
      <c r="A234">
        <v>4</v>
      </c>
      <c r="B234" s="171">
        <v>218</v>
      </c>
      <c r="C234" s="171" t="s">
        <v>11141</v>
      </c>
      <c r="D234" s="171">
        <v>6362608</v>
      </c>
      <c r="E234" s="231">
        <v>2</v>
      </c>
      <c r="F234" s="171" t="s">
        <v>3331</v>
      </c>
      <c r="G234" s="171" t="s">
        <v>3337</v>
      </c>
      <c r="N234" s="320">
        <v>42143</v>
      </c>
      <c r="O234" s="320">
        <v>42146</v>
      </c>
      <c r="R234" s="171" t="s">
        <v>11362</v>
      </c>
      <c r="S234" s="171">
        <v>1640</v>
      </c>
      <c r="T234" s="171" t="s">
        <v>3377</v>
      </c>
      <c r="X234" s="320">
        <v>42149</v>
      </c>
      <c r="Z234" s="171">
        <v>282311</v>
      </c>
    </row>
    <row r="235" spans="1:26">
      <c r="A235">
        <v>4</v>
      </c>
      <c r="B235" s="172">
        <v>219</v>
      </c>
      <c r="C235" s="172" t="s">
        <v>11142</v>
      </c>
      <c r="D235" s="172">
        <v>77291230</v>
      </c>
      <c r="E235" s="319">
        <v>7</v>
      </c>
      <c r="F235" s="172" t="s">
        <v>3331</v>
      </c>
      <c r="G235" s="172" t="s">
        <v>3332</v>
      </c>
      <c r="N235" s="332">
        <v>42151</v>
      </c>
      <c r="O235" s="172"/>
      <c r="R235" s="172" t="s">
        <v>3598</v>
      </c>
      <c r="S235" s="172">
        <v>891</v>
      </c>
      <c r="T235" s="172" t="s">
        <v>3363</v>
      </c>
      <c r="Z235" s="172">
        <v>282883</v>
      </c>
    </row>
    <row r="236" spans="1:26">
      <c r="A236">
        <v>4</v>
      </c>
      <c r="B236" s="172">
        <v>220</v>
      </c>
      <c r="C236" s="172" t="s">
        <v>11143</v>
      </c>
      <c r="D236" s="172">
        <v>6946365</v>
      </c>
      <c r="E236" s="319">
        <v>7</v>
      </c>
      <c r="F236" s="172" t="s">
        <v>3331</v>
      </c>
      <c r="G236" s="172" t="s">
        <v>3337</v>
      </c>
      <c r="N236" s="332">
        <v>42151</v>
      </c>
      <c r="O236" s="332">
        <v>42152</v>
      </c>
      <c r="R236" s="172" t="s">
        <v>11363</v>
      </c>
      <c r="S236" s="172">
        <v>4697</v>
      </c>
      <c r="T236" s="172" t="s">
        <v>3461</v>
      </c>
      <c r="Z236" s="172">
        <v>282971</v>
      </c>
    </row>
    <row r="237" spans="1:26">
      <c r="A237">
        <v>4</v>
      </c>
      <c r="B237" s="172">
        <v>221</v>
      </c>
      <c r="C237" s="172" t="s">
        <v>11144</v>
      </c>
      <c r="D237" s="172">
        <v>11757581</v>
      </c>
      <c r="E237" s="319">
        <v>0</v>
      </c>
      <c r="F237" s="172" t="s">
        <v>3331</v>
      </c>
      <c r="G237" s="172" t="s">
        <v>3332</v>
      </c>
      <c r="N237" s="332">
        <v>42151</v>
      </c>
      <c r="O237" s="172"/>
      <c r="R237" s="172" t="s">
        <v>11364</v>
      </c>
      <c r="S237" s="172">
        <v>107</v>
      </c>
      <c r="T237" s="172" t="s">
        <v>4152</v>
      </c>
      <c r="Z237" s="172">
        <v>283012</v>
      </c>
    </row>
    <row r="238" spans="1:26">
      <c r="A238">
        <v>4</v>
      </c>
      <c r="B238" s="172">
        <v>222</v>
      </c>
      <c r="C238" s="172" t="s">
        <v>11145</v>
      </c>
      <c r="D238" s="172">
        <v>10345941</v>
      </c>
      <c r="E238" s="319">
        <v>9</v>
      </c>
      <c r="F238" s="172" t="s">
        <v>3331</v>
      </c>
      <c r="G238" s="172" t="s">
        <v>3332</v>
      </c>
      <c r="N238" s="332">
        <v>42151</v>
      </c>
      <c r="O238" s="332">
        <v>42153</v>
      </c>
      <c r="R238" s="172" t="s">
        <v>11365</v>
      </c>
      <c r="S238" s="172">
        <v>1394</v>
      </c>
      <c r="T238" s="172" t="s">
        <v>3605</v>
      </c>
      <c r="Z238" s="172">
        <v>283016</v>
      </c>
    </row>
    <row r="239" spans="1:26">
      <c r="A239">
        <v>4</v>
      </c>
      <c r="B239" s="172">
        <v>223</v>
      </c>
      <c r="C239" s="172" t="s">
        <v>11146</v>
      </c>
      <c r="D239" s="172">
        <v>13828782</v>
      </c>
      <c r="E239" s="319">
        <v>3</v>
      </c>
      <c r="F239" s="172" t="s">
        <v>3331</v>
      </c>
      <c r="G239" s="172" t="s">
        <v>3332</v>
      </c>
      <c r="N239" s="332">
        <v>42151</v>
      </c>
      <c r="R239" s="172" t="s">
        <v>11366</v>
      </c>
      <c r="S239" s="172">
        <v>147</v>
      </c>
      <c r="T239" s="172" t="s">
        <v>3400</v>
      </c>
      <c r="Z239" s="172">
        <v>282881</v>
      </c>
    </row>
  </sheetData>
  <mergeCells count="1">
    <mergeCell ref="R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2017-12-13T04:08:25Z</dcterms:modified>
</cp:coreProperties>
</file>