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alantominey\Documents\Brewing and Distilling\B91WF_2020-2021 Wort boiling and fermentation\brewing_assignment\"/>
    </mc:Choice>
  </mc:AlternateContent>
  <xr:revisionPtr revIDLastSave="0" documentId="13_ncr:1_{519B341C-BDD3-4602-8D85-6B63B1369910}" xr6:coauthVersionLast="45" xr6:coauthVersionMax="45" xr10:uidLastSave="{00000000-0000-0000-0000-000000000000}"/>
  <bookViews>
    <workbookView xWindow="-120" yWindow="-120" windowWidth="29040" windowHeight="15840" xr2:uid="{00000000-000D-0000-FFFF-FFFF00000000}"/>
  </bookViews>
  <sheets>
    <sheet name="B91WF Fermentation Profile Data" sheetId="1" r:id="rId1"/>
  </sheets>
  <calcPr calcId="191029"/>
</workbook>
</file>

<file path=xl/calcChain.xml><?xml version="1.0" encoding="utf-8"?>
<calcChain xmlns="http://schemas.openxmlformats.org/spreadsheetml/2006/main">
  <c r="B8" i="1" l="1"/>
  <c r="H21" i="1"/>
  <c r="H20" i="1"/>
  <c r="H19" i="1"/>
  <c r="H18" i="1"/>
  <c r="H17" i="1"/>
  <c r="H16" i="1"/>
  <c r="H15" i="1"/>
  <c r="H14" i="1"/>
  <c r="H13" i="1"/>
  <c r="H12" i="1"/>
  <c r="H11" i="1"/>
  <c r="H10" i="1"/>
  <c r="E21" i="1" l="1"/>
  <c r="E20" i="1"/>
  <c r="E19" i="1"/>
  <c r="E18" i="1"/>
  <c r="E17" i="1"/>
  <c r="E16" i="1"/>
  <c r="E15" i="1"/>
  <c r="E14" i="1"/>
  <c r="E13" i="1"/>
  <c r="E12" i="1"/>
  <c r="E11" i="1"/>
  <c r="E10" i="1"/>
  <c r="C12" i="1"/>
  <c r="C13" i="1"/>
  <c r="C14" i="1"/>
  <c r="C15" i="1"/>
  <c r="C16" i="1"/>
  <c r="C17" i="1"/>
  <c r="C18" i="1"/>
  <c r="C19" i="1"/>
  <c r="C20" i="1"/>
  <c r="C21" i="1"/>
  <c r="C11" i="1"/>
  <c r="C10" i="1"/>
</calcChain>
</file>

<file path=xl/sharedStrings.xml><?xml version="1.0" encoding="utf-8"?>
<sst xmlns="http://schemas.openxmlformats.org/spreadsheetml/2006/main" count="43" uniqueCount="43">
  <si>
    <t>Time (hours)</t>
  </si>
  <si>
    <t>Date and Time</t>
  </si>
  <si>
    <t>Gravity (EG)</t>
  </si>
  <si>
    <t>pH</t>
  </si>
  <si>
    <t>Gravity (SG)</t>
  </si>
  <si>
    <t>% ABV</t>
  </si>
  <si>
    <t>Factor</t>
  </si>
  <si>
    <t>Up to 6.9</t>
  </si>
  <si>
    <t>Up to 0.8</t>
  </si>
  <si>
    <t>7.0 - 10.4</t>
  </si>
  <si>
    <t>0.8 – 1.3</t>
  </si>
  <si>
    <t>10.5 - 17.2</t>
  </si>
  <si>
    <t>1.3 – 2.1</t>
  </si>
  <si>
    <t>17.3 - 26.1</t>
  </si>
  <si>
    <t>2.2 – 3.3</t>
  </si>
  <si>
    <t>26.2 - 36.0</t>
  </si>
  <si>
    <t>3.3 – 4.6</t>
  </si>
  <si>
    <t>36.1 - 46.5</t>
  </si>
  <si>
    <t>4.6 – 6.0</t>
  </si>
  <si>
    <t>46.6 - 57.1</t>
  </si>
  <si>
    <t>6.0 – 7.5</t>
  </si>
  <si>
    <t>57.2 - 67.9</t>
  </si>
  <si>
    <t>7.5 – 9.0</t>
  </si>
  <si>
    <t>68.0 - 78.8</t>
  </si>
  <si>
    <t>9.0 – 10.5</t>
  </si>
  <si>
    <t>78.9 - 89.8</t>
  </si>
  <si>
    <t>10.2 - 12.0</t>
  </si>
  <si>
    <t>89.9 - 100.7</t>
  </si>
  <si>
    <t>12.0 - 13.6</t>
  </si>
  <si>
    <t>OG-FG (EG)</t>
  </si>
  <si>
    <t>Name</t>
  </si>
  <si>
    <t xml:space="preserve">Student ID </t>
  </si>
  <si>
    <r>
      <t>Temperature (</t>
    </r>
    <r>
      <rPr>
        <b/>
        <sz val="10"/>
        <rFont val="Calibri"/>
        <family val="2"/>
      </rPr>
      <t>°C)</t>
    </r>
  </si>
  <si>
    <t>ABV (%)</t>
  </si>
  <si>
    <t>Excess Gravity</t>
  </si>
  <si>
    <t>Alcohol by Volume (%)</t>
  </si>
  <si>
    <t>ABV Factors*</t>
  </si>
  <si>
    <t>*Edited from HMRC Excise Notice 226 - Section 30.</t>
  </si>
  <si>
    <t>Pressure (PSI)</t>
  </si>
  <si>
    <t>Using this template, transpose the data from the brew sheet for your group.  Calculate the fermentation time in hours, the excess gravity from the specific gravity and the alcohol by volume.  You have been given the ABV factors for this calculation.  In the boxes below, please state the calculation used calculate excess gravity and ABV.  Using appropriate formatting, generate of line plot of gravity (EG), pH, pressure, ABV and temperature against fermentation time (hours).  The data and graph must be included for your final submission for the B91WF brewing assignment.  This template must also be submitted as a separate document.</t>
  </si>
  <si>
    <t>Alan Tominey</t>
  </si>
  <si>
    <t>H00040557</t>
  </si>
  <si>
    <t>B91WF - Brewing Assignment Fermentation Profile (group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</si>
</sst>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9" formatCode="hh:mm:ss;@"/>
  </numFmts>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0"/>
      <name val="Calibri"/>
      <family val="2"/>
    </font>
    <font>
      <b/>
      <u/>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64">
    <xf numFmtId="0" fontId="0" fillId="0" borderId="0" xfId="0"/>
    <xf numFmtId="0" fontId="3" fillId="0" borderId="0" xfId="0" applyFont="1"/>
    <xf numFmtId="0" fontId="3" fillId="0" borderId="2" xfId="0" applyFont="1" applyBorder="1" applyAlignment="1">
      <alignment horizontal="center" vertic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vertical="center"/>
    </xf>
    <xf numFmtId="0" fontId="3" fillId="0" borderId="1" xfId="0" applyFont="1" applyBorder="1" applyAlignment="1">
      <alignment horizontal="center"/>
    </xf>
    <xf numFmtId="0" fontId="3" fillId="0" borderId="6" xfId="0" applyFont="1" applyBorder="1" applyAlignment="1">
      <alignment horizontal="center"/>
    </xf>
    <xf numFmtId="165" fontId="3" fillId="0" borderId="6" xfId="0" applyNumberFormat="1" applyFont="1" applyBorder="1" applyAlignment="1">
      <alignment horizontal="center"/>
    </xf>
    <xf numFmtId="0" fontId="3" fillId="2" borderId="6" xfId="0" applyFont="1" applyFill="1" applyBorder="1" applyAlignment="1">
      <alignment horizontal="center"/>
    </xf>
    <xf numFmtId="0" fontId="3" fillId="0" borderId="7" xfId="0" applyFont="1" applyBorder="1" applyAlignment="1">
      <alignment horizontal="center" vertical="center"/>
    </xf>
    <xf numFmtId="0" fontId="3" fillId="0" borderId="8" xfId="0" applyFont="1" applyBorder="1" applyAlignment="1">
      <alignment horizontal="center"/>
    </xf>
    <xf numFmtId="0" fontId="3" fillId="0" borderId="9" xfId="0" applyFont="1" applyBorder="1" applyAlignment="1">
      <alignment horizont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3" fillId="0" borderId="7" xfId="0" applyFont="1" applyBorder="1"/>
    <xf numFmtId="164" fontId="3" fillId="0" borderId="3" xfId="0" applyNumberFormat="1" applyFont="1" applyBorder="1" applyAlignment="1">
      <alignment horizontal="center"/>
    </xf>
    <xf numFmtId="164" fontId="3" fillId="0" borderId="4" xfId="0" applyNumberFormat="1" applyFont="1" applyBorder="1" applyAlignment="1">
      <alignment horizontal="center"/>
    </xf>
    <xf numFmtId="164" fontId="3" fillId="0" borderId="1" xfId="0" applyNumberFormat="1" applyFont="1" applyBorder="1" applyAlignment="1">
      <alignment horizontal="center"/>
    </xf>
    <xf numFmtId="164" fontId="3" fillId="0" borderId="6" xfId="0" applyNumberFormat="1" applyFont="1" applyBorder="1" applyAlignment="1">
      <alignment horizontal="center"/>
    </xf>
    <xf numFmtId="164" fontId="3" fillId="0" borderId="8" xfId="0" applyNumberFormat="1" applyFont="1" applyBorder="1" applyAlignment="1">
      <alignment horizontal="center"/>
    </xf>
    <xf numFmtId="2" fontId="3" fillId="0" borderId="8" xfId="0" applyNumberFormat="1" applyFont="1" applyBorder="1" applyAlignment="1">
      <alignment horizontal="center"/>
    </xf>
    <xf numFmtId="164" fontId="3" fillId="0" borderId="9" xfId="0" applyNumberFormat="1" applyFont="1" applyBorder="1" applyAlignment="1">
      <alignment horizontal="center"/>
    </xf>
    <xf numFmtId="0" fontId="0" fillId="0" borderId="0" xfId="0" applyBorder="1" applyAlignment="1">
      <alignment horizontal="left" vertical="center"/>
    </xf>
    <xf numFmtId="0" fontId="1" fillId="2" borderId="0" xfId="0" applyFont="1" applyFill="1" applyBorder="1"/>
    <xf numFmtId="0" fontId="2" fillId="3" borderId="2" xfId="0" applyFont="1" applyFill="1" applyBorder="1"/>
    <xf numFmtId="0" fontId="2" fillId="3" borderId="7" xfId="0" applyFont="1" applyFill="1" applyBorder="1"/>
    <xf numFmtId="0" fontId="2" fillId="3" borderId="10" xfId="0" applyFont="1" applyFill="1" applyBorder="1" applyAlignment="1">
      <alignment horizontal="center" vertic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3" fillId="0" borderId="16"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1" xfId="0" applyFont="1" applyBorder="1" applyAlignment="1">
      <alignment horizontal="center" vertical="center" wrapText="1"/>
    </xf>
    <xf numFmtId="0" fontId="3" fillId="3" borderId="10" xfId="0" applyFont="1" applyFill="1" applyBorder="1" applyAlignment="1">
      <alignment horizontal="center"/>
    </xf>
    <xf numFmtId="0" fontId="3" fillId="3" borderId="14" xfId="0" applyFont="1" applyFill="1" applyBorder="1" applyAlignment="1">
      <alignment horizontal="center"/>
    </xf>
    <xf numFmtId="0" fontId="3" fillId="3" borderId="12" xfId="0" applyFont="1" applyFill="1" applyBorder="1" applyAlignment="1">
      <alignment horizontal="center"/>
    </xf>
    <xf numFmtId="0" fontId="7" fillId="0" borderId="22" xfId="0" applyFont="1" applyBorder="1" applyAlignment="1">
      <alignment horizontal="left" vertical="center" wrapText="1"/>
    </xf>
    <xf numFmtId="0" fontId="2" fillId="0" borderId="0" xfId="0" applyFont="1" applyAlignment="1">
      <alignment horizontal="center"/>
    </xf>
    <xf numFmtId="0" fontId="6" fillId="0" borderId="0" xfId="0" applyFont="1" applyAlignment="1">
      <alignment horizontal="center"/>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3" xfId="0" applyFont="1" applyBorder="1" applyAlignment="1">
      <alignment horizontal="left" vertical="center"/>
    </xf>
    <xf numFmtId="0" fontId="3" fillId="0" borderId="4" xfId="0" applyFont="1" applyBorder="1" applyAlignment="1">
      <alignment horizontal="left" vertical="center"/>
    </xf>
    <xf numFmtId="14" fontId="0" fillId="0" borderId="0" xfId="0" applyNumberFormat="1"/>
    <xf numFmtId="169" fontId="0" fillId="0" borderId="0" xfId="0" applyNumberFormat="1"/>
    <xf numFmtId="0" fontId="3" fillId="0" borderId="25" xfId="0" applyFont="1" applyBorder="1" applyAlignment="1">
      <alignment horizontal="center"/>
    </xf>
    <xf numFmtId="164" fontId="3" fillId="0" borderId="25" xfId="0" applyNumberFormat="1" applyFont="1" applyBorder="1" applyAlignment="1">
      <alignment horizontal="center"/>
    </xf>
    <xf numFmtId="164" fontId="3" fillId="0" borderId="26" xfId="0" applyNumberFormat="1" applyFont="1" applyBorder="1" applyAlignment="1">
      <alignment horizontal="center"/>
    </xf>
    <xf numFmtId="22" fontId="3" fillId="0" borderId="2" xfId="0" applyNumberFormat="1" applyFont="1" applyBorder="1"/>
    <xf numFmtId="22" fontId="3" fillId="0" borderId="24" xfId="0" applyNumberFormat="1" applyFont="1" applyBorder="1"/>
    <xf numFmtId="0" fontId="7" fillId="0" borderId="0" xfId="0" applyFont="1" applyAlignment="1">
      <alignment horizontal="left"/>
    </xf>
    <xf numFmtId="165" fontId="3" fillId="0" borderId="3" xfId="0" applyNumberFormat="1" applyFont="1" applyBorder="1" applyAlignment="1">
      <alignment horizontal="center"/>
    </xf>
    <xf numFmtId="165" fontId="3" fillId="0" borderId="25" xfId="0" applyNumberFormat="1" applyFont="1" applyBorder="1" applyAlignment="1">
      <alignment horizontal="center"/>
    </xf>
    <xf numFmtId="165" fontId="3"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'B91WF Fermentation Profile Data'!$B$2:$I$2</c:f>
          <c:strCache>
            <c:ptCount val="8"/>
            <c:pt idx="0">
              <c:v>B91WF - Brewing Assignment Fermentation Profile (group B)</c:v>
            </c:pt>
          </c:strCache>
        </c:strRef>
      </c:tx>
      <c:overlay val="0"/>
      <c:spPr>
        <a:noFill/>
        <a:ln>
          <a:noFill/>
        </a:ln>
        <a:effectLst/>
      </c:spPr>
      <c:txPr>
        <a:bodyPr rot="0" spcFirstLastPara="1" vertOverflow="ellipsis" vert="horz" wrap="square" anchor="ctr" anchorCtr="1"/>
        <a:lstStyle/>
        <a:p>
          <a:pPr>
            <a:defRPr sz="2000" b="0" i="0" u="none" strike="noStrike" kern="1200" spc="0" normalizeH="0" baseline="0">
              <a:solidFill>
                <a:schemeClr val="tx1">
                  <a:lumMod val="65000"/>
                  <a:lumOff val="35000"/>
                </a:schemeClr>
              </a:solidFill>
              <a:latin typeface="+mj-lt"/>
              <a:ea typeface="+mj-ea"/>
              <a:cs typeface="+mj-cs"/>
            </a:defRPr>
          </a:pPr>
          <a:endParaRPr lang="en-US"/>
        </a:p>
      </c:txPr>
    </c:title>
    <c:autoTitleDeleted val="0"/>
    <c:plotArea>
      <c:layout/>
      <c:scatterChart>
        <c:scatterStyle val="lineMarker"/>
        <c:varyColors val="0"/>
        <c:ser>
          <c:idx val="1"/>
          <c:order val="1"/>
          <c:tx>
            <c:strRef>
              <c:f>'B91WF Fermentation Profile Data'!$E$9</c:f>
              <c:strCache>
                <c:ptCount val="1"/>
                <c:pt idx="0">
                  <c:v>Gravity (EG)</c:v>
                </c:pt>
              </c:strCache>
            </c:strRef>
          </c:tx>
          <c:spPr>
            <a:ln w="25400" cap="flat" cmpd="dbl" algn="ctr">
              <a:solidFill>
                <a:schemeClr val="accent2">
                  <a:alpha val="50000"/>
                </a:schemeClr>
              </a:solidFill>
              <a:round/>
            </a:ln>
            <a:effectLst/>
          </c:spPr>
          <c:marker>
            <c:symbol val="circle"/>
            <c:size val="6"/>
            <c:spPr>
              <a:noFill/>
              <a:ln w="34925" cap="flat" cmpd="dbl" algn="ctr">
                <a:solidFill>
                  <a:schemeClr val="accent2">
                    <a:lumMod val="75000"/>
                    <a:alpha val="70000"/>
                  </a:schemeClr>
                </a:solidFill>
                <a:round/>
              </a:ln>
              <a:effectLst/>
            </c:spPr>
          </c:marker>
          <c:xVal>
            <c:numRef>
              <c:f>'B91WF Fermentation Profile Data'!$C$10:$C$21</c:f>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f>'B91WF Fermentation Profile Data'!$E$10:$E$21</c:f>
              <c:numCache>
                <c:formatCode>0.0</c:formatCode>
                <c:ptCount val="12"/>
                <c:pt idx="0">
                  <c:v>0</c:v>
                </c:pt>
                <c:pt idx="1">
                  <c:v>4.9999999999998934</c:v>
                </c:pt>
                <c:pt idx="2">
                  <c:v>32.999999999999915</c:v>
                </c:pt>
                <c:pt idx="3">
                  <c:v>38.999999999999922</c:v>
                </c:pt>
                <c:pt idx="4">
                  <c:v>42.000000000000036</c:v>
                </c:pt>
                <c:pt idx="5">
                  <c:v>42.000000000000036</c:v>
                </c:pt>
                <c:pt idx="6">
                  <c:v>40.999999999999929</c:v>
                </c:pt>
                <c:pt idx="7">
                  <c:v>42.000000000000036</c:v>
                </c:pt>
                <c:pt idx="8">
                  <c:v>42.999999999999929</c:v>
                </c:pt>
                <c:pt idx="9">
                  <c:v>42.000000000000036</c:v>
                </c:pt>
                <c:pt idx="10">
                  <c:v>42.000000000000036</c:v>
                </c:pt>
                <c:pt idx="11">
                  <c:v>42.000000000000036</c:v>
                </c:pt>
              </c:numCache>
            </c:numRef>
          </c:yVal>
          <c:smooth val="0"/>
          <c:extLst>
            <c:ext xmlns:c16="http://schemas.microsoft.com/office/drawing/2014/chart" uri="{C3380CC4-5D6E-409C-BE32-E72D297353CC}">
              <c16:uniqueId val="{00000000-FDBB-4DB4-B8B3-AB4E3A3E1DEE}"/>
            </c:ext>
          </c:extLst>
        </c:ser>
        <c:ser>
          <c:idx val="2"/>
          <c:order val="2"/>
          <c:tx>
            <c:strRef>
              <c:f>'B91WF Fermentation Profile Data'!$F$9</c:f>
              <c:strCache>
                <c:ptCount val="1"/>
                <c:pt idx="0">
                  <c:v>pH</c:v>
                </c:pt>
              </c:strCache>
            </c:strRef>
          </c:tx>
          <c:spPr>
            <a:ln w="25400" cap="flat" cmpd="dbl" algn="ctr">
              <a:solidFill>
                <a:schemeClr val="accent3">
                  <a:alpha val="50000"/>
                </a:schemeClr>
              </a:solidFill>
              <a:round/>
            </a:ln>
            <a:effectLst/>
          </c:spPr>
          <c:marker>
            <c:symbol val="circle"/>
            <c:size val="6"/>
            <c:spPr>
              <a:noFill/>
              <a:ln w="34925" cap="flat" cmpd="dbl" algn="ctr">
                <a:solidFill>
                  <a:schemeClr val="accent3">
                    <a:lumMod val="75000"/>
                    <a:alpha val="70000"/>
                  </a:schemeClr>
                </a:solidFill>
                <a:round/>
              </a:ln>
              <a:effectLst/>
            </c:spPr>
          </c:marker>
          <c:xVal>
            <c:numRef>
              <c:f>'B91WF Fermentation Profile Data'!$C$10:$C$21</c:f>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f>'B91WF Fermentation Profile Data'!$F$10:$F$21</c:f>
              <c:numCache>
                <c:formatCode>General</c:formatCode>
                <c:ptCount val="12"/>
                <c:pt idx="0">
                  <c:v>5.51</c:v>
                </c:pt>
                <c:pt idx="1">
                  <c:v>5.01</c:v>
                </c:pt>
                <c:pt idx="2">
                  <c:v>4.63</c:v>
                </c:pt>
                <c:pt idx="3">
                  <c:v>4.58</c:v>
                </c:pt>
                <c:pt idx="4">
                  <c:v>4.51</c:v>
                </c:pt>
                <c:pt idx="5">
                  <c:v>4.57</c:v>
                </c:pt>
                <c:pt idx="6">
                  <c:v>4.53</c:v>
                </c:pt>
                <c:pt idx="7">
                  <c:v>4.55</c:v>
                </c:pt>
                <c:pt idx="8">
                  <c:v>4.4800000000000004</c:v>
                </c:pt>
                <c:pt idx="9">
                  <c:v>4.54</c:v>
                </c:pt>
                <c:pt idx="10">
                  <c:v>4.51</c:v>
                </c:pt>
                <c:pt idx="11">
                  <c:v>4.51</c:v>
                </c:pt>
              </c:numCache>
            </c:numRef>
          </c:yVal>
          <c:smooth val="0"/>
          <c:extLst>
            <c:ext xmlns:c16="http://schemas.microsoft.com/office/drawing/2014/chart" uri="{C3380CC4-5D6E-409C-BE32-E72D297353CC}">
              <c16:uniqueId val="{00000001-FDBB-4DB4-B8B3-AB4E3A3E1DEE}"/>
            </c:ext>
          </c:extLst>
        </c:ser>
        <c:ser>
          <c:idx val="3"/>
          <c:order val="3"/>
          <c:tx>
            <c:strRef>
              <c:f>'B91WF Fermentation Profile Data'!$G$9</c:f>
              <c:strCache>
                <c:ptCount val="1"/>
                <c:pt idx="0">
                  <c:v>Pressure (PSI)</c:v>
                </c:pt>
              </c:strCache>
            </c:strRef>
          </c:tx>
          <c:spPr>
            <a:ln w="25400" cap="flat" cmpd="dbl" algn="ctr">
              <a:solidFill>
                <a:schemeClr val="accent4">
                  <a:alpha val="50000"/>
                </a:schemeClr>
              </a:solidFill>
              <a:round/>
            </a:ln>
            <a:effectLst/>
          </c:spPr>
          <c:marker>
            <c:symbol val="circle"/>
            <c:size val="6"/>
            <c:spPr>
              <a:noFill/>
              <a:ln w="34925" cap="flat" cmpd="dbl" algn="ctr">
                <a:solidFill>
                  <a:schemeClr val="accent4">
                    <a:lumMod val="75000"/>
                    <a:alpha val="70000"/>
                  </a:schemeClr>
                </a:solidFill>
                <a:round/>
              </a:ln>
              <a:effectLst/>
            </c:spPr>
          </c:marker>
          <c:xVal>
            <c:numRef>
              <c:f>'B91WF Fermentation Profile Data'!$C$10:$C$21</c:f>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f>'B91WF Fermentation Profile Data'!$G$10:$G$21</c:f>
              <c:numCache>
                <c:formatCode>General</c:formatCode>
                <c:ptCount val="12"/>
                <c:pt idx="0">
                  <c:v>0</c:v>
                </c:pt>
                <c:pt idx="1">
                  <c:v>3</c:v>
                </c:pt>
                <c:pt idx="2">
                  <c:v>8</c:v>
                </c:pt>
                <c:pt idx="3">
                  <c:v>8.5</c:v>
                </c:pt>
                <c:pt idx="4">
                  <c:v>8</c:v>
                </c:pt>
                <c:pt idx="5">
                  <c:v>6.5</c:v>
                </c:pt>
                <c:pt idx="6">
                  <c:v>5.5</c:v>
                </c:pt>
                <c:pt idx="7">
                  <c:v>4.5</c:v>
                </c:pt>
                <c:pt idx="8">
                  <c:v>2</c:v>
                </c:pt>
                <c:pt idx="9">
                  <c:v>2</c:v>
                </c:pt>
                <c:pt idx="10">
                  <c:v>1.5</c:v>
                </c:pt>
                <c:pt idx="11">
                  <c:v>1.5</c:v>
                </c:pt>
              </c:numCache>
            </c:numRef>
          </c:yVal>
          <c:smooth val="0"/>
          <c:extLst>
            <c:ext xmlns:c16="http://schemas.microsoft.com/office/drawing/2014/chart" uri="{C3380CC4-5D6E-409C-BE32-E72D297353CC}">
              <c16:uniqueId val="{00000002-FDBB-4DB4-B8B3-AB4E3A3E1DEE}"/>
            </c:ext>
          </c:extLst>
        </c:ser>
        <c:ser>
          <c:idx val="4"/>
          <c:order val="4"/>
          <c:tx>
            <c:strRef>
              <c:f>'B91WF Fermentation Profile Data'!$H$9</c:f>
              <c:strCache>
                <c:ptCount val="1"/>
                <c:pt idx="0">
                  <c:v>ABV (%)</c:v>
                </c:pt>
              </c:strCache>
            </c:strRef>
          </c:tx>
          <c:spPr>
            <a:ln w="25400" cap="flat" cmpd="dbl" algn="ctr">
              <a:solidFill>
                <a:schemeClr val="accent5">
                  <a:alpha val="50000"/>
                </a:schemeClr>
              </a:solidFill>
              <a:round/>
            </a:ln>
            <a:effectLst/>
          </c:spPr>
          <c:marker>
            <c:symbol val="circle"/>
            <c:size val="6"/>
            <c:spPr>
              <a:noFill/>
              <a:ln w="34925" cap="flat" cmpd="dbl" algn="ctr">
                <a:solidFill>
                  <a:schemeClr val="accent5">
                    <a:lumMod val="75000"/>
                    <a:alpha val="70000"/>
                  </a:schemeClr>
                </a:solidFill>
                <a:round/>
              </a:ln>
              <a:effectLst/>
            </c:spPr>
          </c:marker>
          <c:xVal>
            <c:numRef>
              <c:f>'B91WF Fermentation Profile Data'!$C$10:$C$21</c:f>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f>'B91WF Fermentation Profile Data'!$H$10:$H$21</c:f>
              <c:numCache>
                <c:formatCode>0.000</c:formatCode>
                <c:ptCount val="12"/>
                <c:pt idx="0">
                  <c:v>0</c:v>
                </c:pt>
                <c:pt idx="1">
                  <c:v>0.62499999999998668</c:v>
                </c:pt>
                <c:pt idx="2">
                  <c:v>4.2469999999999892</c:v>
                </c:pt>
                <c:pt idx="3">
                  <c:v>5.0421428571428466</c:v>
                </c:pt>
                <c:pt idx="4">
                  <c:v>5.4420000000000055</c:v>
                </c:pt>
                <c:pt idx="5">
                  <c:v>5.4420000000000055</c:v>
                </c:pt>
                <c:pt idx="6">
                  <c:v>5.308523809523801</c:v>
                </c:pt>
                <c:pt idx="7">
                  <c:v>5.4420000000000055</c:v>
                </c:pt>
                <c:pt idx="8">
                  <c:v>5.5756666666666579</c:v>
                </c:pt>
                <c:pt idx="9">
                  <c:v>5.4420000000000055</c:v>
                </c:pt>
                <c:pt idx="10">
                  <c:v>5.4420000000000055</c:v>
                </c:pt>
                <c:pt idx="11">
                  <c:v>5.4420000000000055</c:v>
                </c:pt>
              </c:numCache>
            </c:numRef>
          </c:yVal>
          <c:smooth val="0"/>
          <c:extLst>
            <c:ext xmlns:c16="http://schemas.microsoft.com/office/drawing/2014/chart" uri="{C3380CC4-5D6E-409C-BE32-E72D297353CC}">
              <c16:uniqueId val="{00000003-FDBB-4DB4-B8B3-AB4E3A3E1DEE}"/>
            </c:ext>
          </c:extLst>
        </c:ser>
        <c:ser>
          <c:idx val="5"/>
          <c:order val="5"/>
          <c:tx>
            <c:strRef>
              <c:f>'B91WF Fermentation Profile Data'!$I$9</c:f>
              <c:strCache>
                <c:ptCount val="1"/>
                <c:pt idx="0">
                  <c:v>Temperature (°C)</c:v>
                </c:pt>
              </c:strCache>
            </c:strRef>
          </c:tx>
          <c:spPr>
            <a:ln w="25400" cap="flat" cmpd="dbl" algn="ctr">
              <a:solidFill>
                <a:schemeClr val="accent6">
                  <a:alpha val="50000"/>
                </a:schemeClr>
              </a:solidFill>
              <a:round/>
            </a:ln>
            <a:effectLst/>
          </c:spPr>
          <c:marker>
            <c:symbol val="circle"/>
            <c:size val="6"/>
            <c:spPr>
              <a:noFill/>
              <a:ln w="34925" cap="flat" cmpd="dbl" algn="ctr">
                <a:solidFill>
                  <a:schemeClr val="accent6">
                    <a:lumMod val="75000"/>
                    <a:alpha val="70000"/>
                  </a:schemeClr>
                </a:solidFill>
                <a:round/>
              </a:ln>
              <a:effectLst/>
            </c:spPr>
          </c:marker>
          <c:xVal>
            <c:numRef>
              <c:f>'B91WF Fermentation Profile Data'!$C$10:$C$21</c:f>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f>'B91WF Fermentation Profile Data'!$I$10:$I$21</c:f>
              <c:numCache>
                <c:formatCode>0.0</c:formatCode>
                <c:ptCount val="12"/>
                <c:pt idx="0">
                  <c:v>17.7</c:v>
                </c:pt>
                <c:pt idx="1">
                  <c:v>17</c:v>
                </c:pt>
                <c:pt idx="2">
                  <c:v>16.5</c:v>
                </c:pt>
                <c:pt idx="3">
                  <c:v>17.100000000000001</c:v>
                </c:pt>
                <c:pt idx="4">
                  <c:v>17.2</c:v>
                </c:pt>
                <c:pt idx="5">
                  <c:v>0</c:v>
                </c:pt>
                <c:pt idx="6">
                  <c:v>0</c:v>
                </c:pt>
                <c:pt idx="7">
                  <c:v>0.1</c:v>
                </c:pt>
                <c:pt idx="8">
                  <c:v>0</c:v>
                </c:pt>
                <c:pt idx="9">
                  <c:v>0</c:v>
                </c:pt>
                <c:pt idx="10">
                  <c:v>0</c:v>
                </c:pt>
                <c:pt idx="11">
                  <c:v>0</c:v>
                </c:pt>
              </c:numCache>
            </c:numRef>
          </c:yVal>
          <c:smooth val="0"/>
          <c:extLst>
            <c:ext xmlns:c16="http://schemas.microsoft.com/office/drawing/2014/chart" uri="{C3380CC4-5D6E-409C-BE32-E72D297353CC}">
              <c16:uniqueId val="{00000004-FDBB-4DB4-B8B3-AB4E3A3E1DEE}"/>
            </c:ext>
          </c:extLst>
        </c:ser>
        <c:dLbls>
          <c:showLegendKey val="0"/>
          <c:showVal val="0"/>
          <c:showCatName val="0"/>
          <c:showSerName val="0"/>
          <c:showPercent val="0"/>
          <c:showBubbleSize val="0"/>
        </c:dLbls>
        <c:axId val="1383120128"/>
        <c:axId val="1495322896"/>
        <c:extLst>
          <c:ext xmlns:c15="http://schemas.microsoft.com/office/drawing/2012/chart" uri="{02D57815-91ED-43cb-92C2-25804820EDAC}">
            <c15:filteredScatterSeries>
              <c15:ser>
                <c:idx val="0"/>
                <c:order val="0"/>
                <c:tx>
                  <c:strRef>
                    <c:extLst>
                      <c:ext uri="{02D57815-91ED-43cb-92C2-25804820EDAC}">
                        <c15:formulaRef>
                          <c15:sqref>'B91WF Fermentation Profile Data'!$D$9</c15:sqref>
                        </c15:formulaRef>
                      </c:ext>
                    </c:extLst>
                    <c:strCache>
                      <c:ptCount val="1"/>
                      <c:pt idx="0">
                        <c:v>Gravity (SG)</c:v>
                      </c:pt>
                    </c:strCache>
                  </c:strRef>
                </c:tx>
                <c:spPr>
                  <a:ln w="25400" cap="flat" cmpd="dbl" algn="ctr">
                    <a:solidFill>
                      <a:schemeClr val="accent1">
                        <a:alpha val="50000"/>
                      </a:schemeClr>
                    </a:solidFill>
                    <a:round/>
                  </a:ln>
                  <a:effectLst/>
                </c:spPr>
                <c:marker>
                  <c:symbol val="circle"/>
                  <c:size val="6"/>
                  <c:spPr>
                    <a:noFill/>
                    <a:ln w="34925" cap="flat" cmpd="dbl" algn="ctr">
                      <a:solidFill>
                        <a:schemeClr val="accent1">
                          <a:lumMod val="75000"/>
                          <a:alpha val="70000"/>
                        </a:schemeClr>
                      </a:solidFill>
                      <a:round/>
                    </a:ln>
                    <a:effectLst/>
                  </c:spPr>
                </c:marker>
                <c:xVal>
                  <c:numRef>
                    <c:extLst>
                      <c:ext uri="{02D57815-91ED-43cb-92C2-25804820EDAC}">
                        <c15:formulaRef>
                          <c15:sqref>'B91WF Fermentation Profile Data'!$C$10:$C$21</c15:sqref>
                        </c15:formulaRef>
                      </c:ext>
                    </c:extLst>
                    <c:numCache>
                      <c:formatCode>General</c:formatCode>
                      <c:ptCount val="12"/>
                      <c:pt idx="0">
                        <c:v>0</c:v>
                      </c:pt>
                      <c:pt idx="1">
                        <c:v>24</c:v>
                      </c:pt>
                      <c:pt idx="2">
                        <c:v>42</c:v>
                      </c:pt>
                      <c:pt idx="3">
                        <c:v>69</c:v>
                      </c:pt>
                      <c:pt idx="4">
                        <c:v>90.999999999941792</c:v>
                      </c:pt>
                      <c:pt idx="5">
                        <c:v>119.00000000005821</c:v>
                      </c:pt>
                      <c:pt idx="6">
                        <c:v>144</c:v>
                      </c:pt>
                      <c:pt idx="7">
                        <c:v>165.99999999994179</c:v>
                      </c:pt>
                      <c:pt idx="8">
                        <c:v>189</c:v>
                      </c:pt>
                      <c:pt idx="9">
                        <c:v>216.99999999994179</c:v>
                      </c:pt>
                      <c:pt idx="10">
                        <c:v>236.00000000005821</c:v>
                      </c:pt>
                      <c:pt idx="11">
                        <c:v>258.99999999994179</c:v>
                      </c:pt>
                    </c:numCache>
                  </c:numRef>
                </c:xVal>
                <c:yVal>
                  <c:numRef>
                    <c:extLst>
                      <c:ext uri="{02D57815-91ED-43cb-92C2-25804820EDAC}">
                        <c15:formulaRef>
                          <c15:sqref>'B91WF Fermentation Profile Data'!$D$10:$D$21</c15:sqref>
                        </c15:formulaRef>
                      </c:ext>
                    </c:extLst>
                    <c:numCache>
                      <c:formatCode>General</c:formatCode>
                      <c:ptCount val="12"/>
                      <c:pt idx="0">
                        <c:v>1.0529999999999999</c:v>
                      </c:pt>
                      <c:pt idx="1">
                        <c:v>1.048</c:v>
                      </c:pt>
                      <c:pt idx="2">
                        <c:v>1.02</c:v>
                      </c:pt>
                      <c:pt idx="3">
                        <c:v>1.014</c:v>
                      </c:pt>
                      <c:pt idx="4">
                        <c:v>1.0109999999999999</c:v>
                      </c:pt>
                      <c:pt idx="5">
                        <c:v>1.0109999999999999</c:v>
                      </c:pt>
                      <c:pt idx="6">
                        <c:v>1.012</c:v>
                      </c:pt>
                      <c:pt idx="7">
                        <c:v>1.0109999999999999</c:v>
                      </c:pt>
                      <c:pt idx="8">
                        <c:v>1.01</c:v>
                      </c:pt>
                      <c:pt idx="9">
                        <c:v>1.0109999999999999</c:v>
                      </c:pt>
                      <c:pt idx="10">
                        <c:v>1.0109999999999999</c:v>
                      </c:pt>
                      <c:pt idx="11">
                        <c:v>1.0109999999999999</c:v>
                      </c:pt>
                    </c:numCache>
                  </c:numRef>
                </c:yVal>
                <c:smooth val="0"/>
                <c:extLst>
                  <c:ext xmlns:c16="http://schemas.microsoft.com/office/drawing/2014/chart" uri="{C3380CC4-5D6E-409C-BE32-E72D297353CC}">
                    <c16:uniqueId val="{00000005-FDBB-4DB4-B8B3-AB4E3A3E1DEE}"/>
                  </c:ext>
                </c:extLst>
              </c15:ser>
            </c15:filteredScatterSeries>
          </c:ext>
        </c:extLst>
      </c:scatterChart>
      <c:valAx>
        <c:axId val="138312012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'B91WF Fermentation Profile Data'!$C$9</c:f>
              <c:strCache>
                <c:ptCount val="1"/>
                <c:pt idx="0">
                  <c:v>Time (hours)</c:v>
                </c:pt>
              </c:strCache>
            </c:strRef>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322896"/>
        <c:crosses val="autoZero"/>
        <c:crossBetween val="midCat"/>
      </c:valAx>
      <c:valAx>
        <c:axId val="14953228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strRef>
              <c:f>'B91WF Fermentation Profile Data'!$B$8</c:f>
              <c:strCache>
                <c:ptCount val="1"/>
                <c:pt idx="0">
                  <c:v>Gravity (EG), pH, Pressure (PSI), ABV (%), Temperature (°C)</c:v>
                </c:pt>
              </c:strCache>
            </c:strRef>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1201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tx1">
        <a:lumMod val="65000"/>
        <a:lumOff val="35000"/>
      </a:schemeClr>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5400" cap="flat" cmpd="dbl" algn="ctr">
        <a:solidFill>
          <a:schemeClr val="phClr">
            <a:alpha val="50000"/>
          </a:schemeClr>
        </a:solidFill>
        <a:round/>
      </a:ln>
    </cs:spPr>
  </cs:dataPointLine>
  <cs:dataPointMarker>
    <cs:lnRef idx="0">
      <cs:styleClr val="auto"/>
    </cs:lnRef>
    <cs:fillRef idx="0">
      <cs:styleClr val="auto"/>
    </cs:fillRef>
    <cs:effectRef idx="0"/>
    <cs:fontRef idx="minor">
      <a:schemeClr val="dk1"/>
    </cs:fontRef>
    <cs:spPr>
      <a:ln w="34925" cap="flat" cmpd="dbl" algn="ctr">
        <a:solidFill>
          <a:schemeClr val="phClr">
            <a:lumMod val="75000"/>
            <a:alpha val="70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kern="1200" spc="0" normalizeH="0" baseline="0"/>
  </cs:title>
  <cs:trendline>
    <cs:lnRef idx="0">
      <cs:styleClr val="0"/>
    </cs:lnRef>
    <cs:fillRef idx="0"/>
    <cs:effectRef idx="0"/>
    <cs:fontRef idx="minor">
      <a:schemeClr val="tx1"/>
    </cs:fontRef>
    <cs:spPr>
      <a:ln w="38100" cap="rnd" cmpd="sng" algn="ctr">
        <a:solidFill>
          <a:schemeClr val="phClr">
            <a:lumMod val="75000"/>
            <a:alpha val="25000"/>
          </a:scheme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b="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590549</xdr:colOff>
      <xdr:row>27</xdr:row>
      <xdr:rowOff>119062</xdr:rowOff>
    </xdr:from>
    <xdr:ext cx="1914525" cy="172227"/>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173D547B-8DF6-40E5-A9CA-63DAD333AF1B}"/>
                </a:ext>
              </a:extLst>
            </xdr:cNvPr>
            <xdr:cNvSpPr txBox="1"/>
          </xdr:nvSpPr>
          <xdr:spPr>
            <a:xfrm>
              <a:off x="4962524" y="5310187"/>
              <a:ext cx="19145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𝐸𝐺</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𝑂𝐺</m:t>
                        </m:r>
                        <m:r>
                          <a:rPr lang="en-GB" sz="1100" b="0" i="1">
                            <a:latin typeface="Cambria Math" panose="02040503050406030204" pitchFamily="18" charset="0"/>
                          </a:rPr>
                          <m:t>−</m:t>
                        </m:r>
                        <m:r>
                          <a:rPr lang="en-GB" sz="1100" b="0" i="1">
                            <a:latin typeface="Cambria Math" panose="02040503050406030204" pitchFamily="18" charset="0"/>
                          </a:rPr>
                          <m:t>𝐹𝐺</m:t>
                        </m:r>
                      </m:e>
                    </m:d>
                    <m:r>
                      <a:rPr lang="en-GB" sz="1100" b="0" i="1">
                        <a:latin typeface="Cambria Math" panose="02040503050406030204" pitchFamily="18" charset="0"/>
                      </a:rPr>
                      <m:t>∗1000</m:t>
                    </m:r>
                  </m:oMath>
                </m:oMathPara>
              </a14:m>
              <a:endParaRPr lang="en-GB" sz="1100"/>
            </a:p>
          </xdr:txBody>
        </xdr:sp>
      </mc:Choice>
      <mc:Fallback>
        <xdr:sp macro="" textlink="">
          <xdr:nvSpPr>
            <xdr:cNvPr id="3" name="TextBox 2">
              <a:extLst>
                <a:ext uri="{FF2B5EF4-FFF2-40B4-BE49-F238E27FC236}">
                  <a16:creationId xmlns:a16="http://schemas.microsoft.com/office/drawing/2014/main" id="{173D547B-8DF6-40E5-A9CA-63DAD333AF1B}"/>
                </a:ext>
              </a:extLst>
            </xdr:cNvPr>
            <xdr:cNvSpPr txBox="1"/>
          </xdr:nvSpPr>
          <xdr:spPr>
            <a:xfrm>
              <a:off x="4962524" y="5310187"/>
              <a:ext cx="19145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100" b="0" i="0">
                  <a:latin typeface="Cambria Math" panose="02040503050406030204" pitchFamily="18" charset="0"/>
                </a:rPr>
                <a:t>𝐸𝐺=(𝑂𝐺−𝐹𝐺)∗1000</a:t>
              </a:r>
              <a:endParaRPr lang="en-GB" sz="1100"/>
            </a:p>
          </xdr:txBody>
        </xdr:sp>
      </mc:Fallback>
    </mc:AlternateContent>
    <xdr:clientData/>
  </xdr:oneCellAnchor>
  <xdr:twoCellAnchor>
    <xdr:from>
      <xdr:col>9</xdr:col>
      <xdr:colOff>552449</xdr:colOff>
      <xdr:row>3</xdr:row>
      <xdr:rowOff>176212</xdr:rowOff>
    </xdr:from>
    <xdr:to>
      <xdr:col>23</xdr:col>
      <xdr:colOff>380999</xdr:colOff>
      <xdr:row>34</xdr:row>
      <xdr:rowOff>0</xdr:rowOff>
    </xdr:to>
    <xdr:graphicFrame macro="">
      <xdr:nvGraphicFramePr>
        <xdr:cNvPr id="4" name="Chart 1">
          <a:extLst>
            <a:ext uri="{FF2B5EF4-FFF2-40B4-BE49-F238E27FC236}">
              <a16:creationId xmlns:a16="http://schemas.microsoft.com/office/drawing/2014/main" id="{8126E69C-CB56-4D41-836C-087F2153E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38"/>
  <sheetViews>
    <sheetView tabSelected="1" workbookViewId="0">
      <selection activeCell="F33" sqref="F33:H36"/>
    </sheetView>
  </sheetViews>
  <sheetFormatPr defaultRowHeight="15" x14ac:dyDescent="0.25"/>
  <cols>
    <col min="1" max="1" width="2.7109375" customWidth="1"/>
    <col min="2" max="9" width="15.7109375" customWidth="1"/>
    <col min="12" max="12" width="10.7109375" bestFit="1" customWidth="1"/>
  </cols>
  <sheetData>
    <row r="2" spans="2:13" x14ac:dyDescent="0.25">
      <c r="B2" s="45" t="s">
        <v>42</v>
      </c>
      <c r="C2" s="45"/>
      <c r="D2" s="45"/>
      <c r="E2" s="45"/>
      <c r="F2" s="45"/>
      <c r="G2" s="45"/>
      <c r="H2" s="45"/>
      <c r="I2" s="45"/>
    </row>
    <row r="3" spans="2:13" ht="5.0999999999999996" customHeight="1" thickBot="1" x14ac:dyDescent="0.3"/>
    <row r="4" spans="2:13" x14ac:dyDescent="0.25">
      <c r="B4" s="26" t="s">
        <v>30</v>
      </c>
      <c r="C4" s="51" t="s">
        <v>40</v>
      </c>
      <c r="D4" s="51"/>
      <c r="E4" s="51"/>
      <c r="F4" s="51"/>
      <c r="G4" s="51"/>
      <c r="H4" s="51"/>
      <c r="I4" s="52"/>
    </row>
    <row r="5" spans="2:13" ht="15.75" thickBot="1" x14ac:dyDescent="0.3">
      <c r="B5" s="27" t="s">
        <v>31</v>
      </c>
      <c r="C5" s="49" t="s">
        <v>41</v>
      </c>
      <c r="D5" s="49"/>
      <c r="E5" s="49"/>
      <c r="F5" s="49"/>
      <c r="G5" s="49"/>
      <c r="H5" s="49"/>
      <c r="I5" s="50"/>
    </row>
    <row r="6" spans="2:13" ht="5.0999999999999996" customHeight="1" thickBot="1" x14ac:dyDescent="0.3">
      <c r="B6" s="25"/>
      <c r="C6" s="24"/>
      <c r="D6" s="24"/>
      <c r="E6" s="24"/>
      <c r="F6" s="24"/>
      <c r="G6" s="24"/>
      <c r="H6" s="24"/>
      <c r="I6" s="24"/>
    </row>
    <row r="7" spans="2:13" ht="69.95" customHeight="1" thickBot="1" x14ac:dyDescent="0.3">
      <c r="B7" s="46" t="s">
        <v>39</v>
      </c>
      <c r="C7" s="47"/>
      <c r="D7" s="47"/>
      <c r="E7" s="47"/>
      <c r="F7" s="47"/>
      <c r="G7" s="47"/>
      <c r="H7" s="47"/>
      <c r="I7" s="48"/>
    </row>
    <row r="8" spans="2:13" ht="5.0999999999999996" customHeight="1" thickBot="1" x14ac:dyDescent="0.3">
      <c r="B8" t="str">
        <f>CONCATENATE('B91WF Fermentation Profile Data'!E9,", ",'B91WF Fermentation Profile Data'!F9,", ",'B91WF Fermentation Profile Data'!G9,", ",'B91WF Fermentation Profile Data'!H9,", ",'B91WF Fermentation Profile Data'!I9)</f>
        <v>Gravity (EG), pH, Pressure (PSI), ABV (%), Temperature (°C)</v>
      </c>
    </row>
    <row r="9" spans="2:13" ht="15" customHeight="1" thickBot="1" x14ac:dyDescent="0.3">
      <c r="B9" s="13" t="s">
        <v>1</v>
      </c>
      <c r="C9" s="14" t="s">
        <v>0</v>
      </c>
      <c r="D9" s="14" t="s">
        <v>4</v>
      </c>
      <c r="E9" s="14" t="s">
        <v>2</v>
      </c>
      <c r="F9" s="14" t="s">
        <v>3</v>
      </c>
      <c r="G9" s="14" t="s">
        <v>38</v>
      </c>
      <c r="H9" s="14" t="s">
        <v>33</v>
      </c>
      <c r="I9" s="15" t="s">
        <v>32</v>
      </c>
    </row>
    <row r="10" spans="2:13" ht="15" customHeight="1" x14ac:dyDescent="0.25">
      <c r="B10" s="58">
        <v>44069.625</v>
      </c>
      <c r="C10" s="3">
        <f>B10-$B$10</f>
        <v>0</v>
      </c>
      <c r="D10" s="3">
        <v>1.0529999999999999</v>
      </c>
      <c r="E10" s="17">
        <f>($D$10-D10)*1000</f>
        <v>0</v>
      </c>
      <c r="F10" s="3">
        <v>5.51</v>
      </c>
      <c r="G10" s="3">
        <v>0</v>
      </c>
      <c r="H10" s="61">
        <f ca="1">IF(E10&lt;6.9,0.125,FORECAST(E10,OFFSET($D$27:$D$37,MATCH(E10,$E$27:$E$37,1)-1,0,2), OFFSET($E$27:$E$37,MATCH(E10,$E$27:$E$37,1)-1,0,2)))*E10</f>
        <v>0</v>
      </c>
      <c r="I10" s="18">
        <v>17.7</v>
      </c>
      <c r="L10" s="53"/>
      <c r="M10" s="54"/>
    </row>
    <row r="11" spans="2:13" ht="15" customHeight="1" x14ac:dyDescent="0.25">
      <c r="B11" s="59">
        <v>44070.625</v>
      </c>
      <c r="C11" s="55">
        <f>(B11-$B$10)*24</f>
        <v>24</v>
      </c>
      <c r="D11" s="55">
        <v>1.048</v>
      </c>
      <c r="E11" s="56">
        <f t="shared" ref="E11:E21" si="0">($D$10-D11)*1000</f>
        <v>4.9999999999998934</v>
      </c>
      <c r="F11" s="55">
        <v>5.01</v>
      </c>
      <c r="G11" s="55">
        <v>3</v>
      </c>
      <c r="H11" s="62">
        <f t="shared" ref="H11:H21" ca="1" si="1">IF(E11&lt;6.9,0.125,FORECAST(E11,OFFSET($D$27:$D$37,MATCH(E11,$E$27:$E$37,1)-1,0,2), OFFSET($E$27:$E$37,MATCH(E11,$E$27:$E$37,1)-1,0,2)))*E11</f>
        <v>0.62499999999998668</v>
      </c>
      <c r="I11" s="57">
        <v>17</v>
      </c>
      <c r="L11" s="53"/>
      <c r="M11" s="54"/>
    </row>
    <row r="12" spans="2:13" ht="15" customHeight="1" x14ac:dyDescent="0.25">
      <c r="B12" s="59">
        <v>44071.375</v>
      </c>
      <c r="C12" s="55">
        <f t="shared" ref="C12:C21" si="2">(B12-$B$10)*24</f>
        <v>42</v>
      </c>
      <c r="D12" s="55">
        <v>1.02</v>
      </c>
      <c r="E12" s="56">
        <f t="shared" si="0"/>
        <v>32.999999999999915</v>
      </c>
      <c r="F12" s="55">
        <v>4.63</v>
      </c>
      <c r="G12" s="55">
        <v>8</v>
      </c>
      <c r="H12" s="62">
        <f t="shared" ca="1" si="1"/>
        <v>4.2469999999999892</v>
      </c>
      <c r="I12" s="57">
        <v>16.5</v>
      </c>
      <c r="L12" s="53"/>
      <c r="M12" s="54"/>
    </row>
    <row r="13" spans="2:13" ht="15" customHeight="1" x14ac:dyDescent="0.25">
      <c r="B13" s="59">
        <v>44072.5</v>
      </c>
      <c r="C13" s="55">
        <f t="shared" si="2"/>
        <v>69</v>
      </c>
      <c r="D13" s="55">
        <v>1.014</v>
      </c>
      <c r="E13" s="56">
        <f t="shared" si="0"/>
        <v>38.999999999999922</v>
      </c>
      <c r="F13" s="55">
        <v>4.58</v>
      </c>
      <c r="G13" s="55">
        <v>8.5</v>
      </c>
      <c r="H13" s="62">
        <f t="shared" ca="1" si="1"/>
        <v>5.0421428571428466</v>
      </c>
      <c r="I13" s="57">
        <v>17.100000000000001</v>
      </c>
      <c r="L13" s="53"/>
      <c r="M13" s="54"/>
    </row>
    <row r="14" spans="2:13" ht="15" customHeight="1" x14ac:dyDescent="0.25">
      <c r="B14" s="59">
        <v>44073.416666666664</v>
      </c>
      <c r="C14" s="55">
        <f t="shared" si="2"/>
        <v>90.999999999941792</v>
      </c>
      <c r="D14" s="6">
        <v>1.0109999999999999</v>
      </c>
      <c r="E14" s="19">
        <f t="shared" si="0"/>
        <v>42.000000000000036</v>
      </c>
      <c r="F14" s="6">
        <v>4.51</v>
      </c>
      <c r="G14" s="6">
        <v>8</v>
      </c>
      <c r="H14" s="63">
        <f t="shared" ca="1" si="1"/>
        <v>5.4420000000000055</v>
      </c>
      <c r="I14" s="20">
        <v>17.2</v>
      </c>
      <c r="L14" s="53"/>
      <c r="M14" s="54"/>
    </row>
    <row r="15" spans="2:13" ht="15" customHeight="1" x14ac:dyDescent="0.25">
      <c r="B15" s="59">
        <v>44074.583333333336</v>
      </c>
      <c r="C15" s="55">
        <f t="shared" si="2"/>
        <v>119.00000000005821</v>
      </c>
      <c r="D15" s="6">
        <v>1.0109999999999999</v>
      </c>
      <c r="E15" s="19">
        <f t="shared" si="0"/>
        <v>42.000000000000036</v>
      </c>
      <c r="F15" s="6">
        <v>4.57</v>
      </c>
      <c r="G15" s="6">
        <v>6.5</v>
      </c>
      <c r="H15" s="63">
        <f t="shared" ca="1" si="1"/>
        <v>5.4420000000000055</v>
      </c>
      <c r="I15" s="20">
        <v>0</v>
      </c>
      <c r="L15" s="53"/>
      <c r="M15" s="54"/>
    </row>
    <row r="16" spans="2:13" ht="15" customHeight="1" x14ac:dyDescent="0.25">
      <c r="B16" s="59">
        <v>44075.625</v>
      </c>
      <c r="C16" s="55">
        <f t="shared" si="2"/>
        <v>144</v>
      </c>
      <c r="D16" s="6">
        <v>1.012</v>
      </c>
      <c r="E16" s="19">
        <f t="shared" si="0"/>
        <v>40.999999999999929</v>
      </c>
      <c r="F16" s="6">
        <v>4.53</v>
      </c>
      <c r="G16" s="6">
        <v>5.5</v>
      </c>
      <c r="H16" s="63">
        <f t="shared" ca="1" si="1"/>
        <v>5.308523809523801</v>
      </c>
      <c r="I16" s="20">
        <v>0</v>
      </c>
      <c r="L16" s="53"/>
      <c r="M16" s="54"/>
    </row>
    <row r="17" spans="2:13" ht="15" customHeight="1" x14ac:dyDescent="0.25">
      <c r="B17" s="59">
        <v>44076.541666666664</v>
      </c>
      <c r="C17" s="55">
        <f t="shared" si="2"/>
        <v>165.99999999994179</v>
      </c>
      <c r="D17" s="6">
        <v>1.0109999999999999</v>
      </c>
      <c r="E17" s="19">
        <f t="shared" si="0"/>
        <v>42.000000000000036</v>
      </c>
      <c r="F17" s="6">
        <v>4.55</v>
      </c>
      <c r="G17" s="6">
        <v>4.5</v>
      </c>
      <c r="H17" s="63">
        <f t="shared" ca="1" si="1"/>
        <v>5.4420000000000055</v>
      </c>
      <c r="I17" s="20">
        <v>0.1</v>
      </c>
      <c r="L17" s="53"/>
      <c r="M17" s="54"/>
    </row>
    <row r="18" spans="2:13" ht="15" customHeight="1" x14ac:dyDescent="0.25">
      <c r="B18" s="59">
        <v>44077.5</v>
      </c>
      <c r="C18" s="55">
        <f t="shared" si="2"/>
        <v>189</v>
      </c>
      <c r="D18" s="6">
        <v>1.01</v>
      </c>
      <c r="E18" s="19">
        <f t="shared" si="0"/>
        <v>42.999999999999929</v>
      </c>
      <c r="F18" s="6">
        <v>4.4800000000000004</v>
      </c>
      <c r="G18" s="6">
        <v>2</v>
      </c>
      <c r="H18" s="63">
        <f t="shared" ca="1" si="1"/>
        <v>5.5756666666666579</v>
      </c>
      <c r="I18" s="20">
        <v>0</v>
      </c>
      <c r="L18" s="53"/>
      <c r="M18" s="54"/>
    </row>
    <row r="19" spans="2:13" ht="15" customHeight="1" x14ac:dyDescent="0.25">
      <c r="B19" s="59">
        <v>44078.666666666664</v>
      </c>
      <c r="C19" s="55">
        <f t="shared" si="2"/>
        <v>216.99999999994179</v>
      </c>
      <c r="D19" s="6">
        <v>1.0109999999999999</v>
      </c>
      <c r="E19" s="19">
        <f t="shared" si="0"/>
        <v>42.000000000000036</v>
      </c>
      <c r="F19" s="6">
        <v>4.54</v>
      </c>
      <c r="G19" s="6">
        <v>2</v>
      </c>
      <c r="H19" s="63">
        <f t="shared" ca="1" si="1"/>
        <v>5.4420000000000055</v>
      </c>
      <c r="I19" s="20">
        <v>0</v>
      </c>
      <c r="L19" s="53"/>
      <c r="M19" s="54"/>
    </row>
    <row r="20" spans="2:13" ht="15" customHeight="1" x14ac:dyDescent="0.25">
      <c r="B20" s="59">
        <v>44079.458333333336</v>
      </c>
      <c r="C20" s="55">
        <f t="shared" si="2"/>
        <v>236.00000000005821</v>
      </c>
      <c r="D20" s="6">
        <v>1.0109999999999999</v>
      </c>
      <c r="E20" s="19">
        <f t="shared" si="0"/>
        <v>42.000000000000036</v>
      </c>
      <c r="F20" s="6">
        <v>4.51</v>
      </c>
      <c r="G20" s="6">
        <v>1.5</v>
      </c>
      <c r="H20" s="63">
        <f t="shared" ca="1" si="1"/>
        <v>5.4420000000000055</v>
      </c>
      <c r="I20" s="20">
        <v>0</v>
      </c>
      <c r="L20" s="53"/>
      <c r="M20" s="54"/>
    </row>
    <row r="21" spans="2:13" ht="15" customHeight="1" x14ac:dyDescent="0.25">
      <c r="B21" s="59">
        <v>44080.416666666664</v>
      </c>
      <c r="C21" s="55">
        <f t="shared" si="2"/>
        <v>258.99999999994179</v>
      </c>
      <c r="D21" s="6">
        <v>1.0109999999999999</v>
      </c>
      <c r="E21" s="19">
        <f t="shared" si="0"/>
        <v>42.000000000000036</v>
      </c>
      <c r="F21" s="6">
        <v>4.51</v>
      </c>
      <c r="G21" s="6">
        <v>1.5</v>
      </c>
      <c r="H21" s="63">
        <f t="shared" ca="1" si="1"/>
        <v>5.4420000000000055</v>
      </c>
      <c r="I21" s="20">
        <v>0</v>
      </c>
      <c r="L21" s="53"/>
      <c r="M21" s="54"/>
    </row>
    <row r="22" spans="2:13" ht="15" customHeight="1" thickBot="1" x14ac:dyDescent="0.3">
      <c r="B22" s="16"/>
      <c r="C22" s="11"/>
      <c r="D22" s="11"/>
      <c r="E22" s="21"/>
      <c r="F22" s="11"/>
      <c r="G22" s="11"/>
      <c r="H22" s="22"/>
      <c r="I22" s="23"/>
    </row>
    <row r="23" spans="2:13" ht="5.0999999999999996" customHeight="1" x14ac:dyDescent="0.25"/>
    <row r="24" spans="2:13" x14ac:dyDescent="0.25">
      <c r="B24" s="44" t="s">
        <v>36</v>
      </c>
      <c r="C24" s="44"/>
      <c r="D24" s="44"/>
    </row>
    <row r="25" spans="2:13" ht="5.0999999999999996" customHeight="1" thickBot="1" x14ac:dyDescent="0.3">
      <c r="B25" s="1"/>
      <c r="C25" s="1"/>
      <c r="D25" s="1"/>
    </row>
    <row r="26" spans="2:13" ht="15.75" thickBot="1" x14ac:dyDescent="0.3">
      <c r="B26" s="28" t="s">
        <v>29</v>
      </c>
      <c r="C26" s="29" t="s">
        <v>5</v>
      </c>
      <c r="D26" s="30" t="s">
        <v>6</v>
      </c>
      <c r="F26" s="40" t="s">
        <v>34</v>
      </c>
      <c r="G26" s="41"/>
      <c r="H26" s="42"/>
    </row>
    <row r="27" spans="2:13" x14ac:dyDescent="0.25">
      <c r="B27" s="2" t="s">
        <v>7</v>
      </c>
      <c r="C27" s="3" t="s">
        <v>8</v>
      </c>
      <c r="D27" s="4">
        <v>0.125</v>
      </c>
      <c r="E27" s="60">
        <v>6.9</v>
      </c>
      <c r="F27" s="31"/>
      <c r="G27" s="32"/>
      <c r="H27" s="33"/>
    </row>
    <row r="28" spans="2:13" x14ac:dyDescent="0.25">
      <c r="B28" s="5" t="s">
        <v>9</v>
      </c>
      <c r="C28" s="6" t="s">
        <v>10</v>
      </c>
      <c r="D28" s="7">
        <v>0.126</v>
      </c>
      <c r="E28" s="60">
        <v>10.4</v>
      </c>
      <c r="F28" s="34"/>
      <c r="G28" s="35"/>
      <c r="H28" s="36"/>
    </row>
    <row r="29" spans="2:13" x14ac:dyDescent="0.25">
      <c r="B29" s="5" t="s">
        <v>11</v>
      </c>
      <c r="C29" s="6" t="s">
        <v>12</v>
      </c>
      <c r="D29" s="7">
        <v>0.127</v>
      </c>
      <c r="E29" s="60">
        <v>17.2</v>
      </c>
      <c r="F29" s="34"/>
      <c r="G29" s="35"/>
      <c r="H29" s="36"/>
    </row>
    <row r="30" spans="2:13" ht="15.75" thickBot="1" x14ac:dyDescent="0.3">
      <c r="B30" s="5" t="s">
        <v>13</v>
      </c>
      <c r="C30" s="6" t="s">
        <v>14</v>
      </c>
      <c r="D30" s="7">
        <v>0.128</v>
      </c>
      <c r="E30" s="60">
        <v>26.1</v>
      </c>
      <c r="F30" s="37"/>
      <c r="G30" s="38"/>
      <c r="H30" s="39"/>
    </row>
    <row r="31" spans="2:13" ht="15.75" thickBot="1" x14ac:dyDescent="0.3">
      <c r="B31" s="5" t="s">
        <v>15</v>
      </c>
      <c r="C31" s="6" t="s">
        <v>16</v>
      </c>
      <c r="D31" s="7">
        <v>0.129</v>
      </c>
      <c r="E31" s="60">
        <v>36</v>
      </c>
      <c r="F31" s="1"/>
      <c r="G31" s="1"/>
      <c r="H31" s="1"/>
    </row>
    <row r="32" spans="2:13" ht="15.75" thickBot="1" x14ac:dyDescent="0.3">
      <c r="B32" s="5" t="s">
        <v>17</v>
      </c>
      <c r="C32" s="6" t="s">
        <v>18</v>
      </c>
      <c r="D32" s="8">
        <v>0.13</v>
      </c>
      <c r="E32" s="60">
        <v>46.5</v>
      </c>
      <c r="F32" s="40" t="s">
        <v>35</v>
      </c>
      <c r="G32" s="41"/>
      <c r="H32" s="42"/>
    </row>
    <row r="33" spans="2:8" x14ac:dyDescent="0.25">
      <c r="B33" s="5" t="s">
        <v>19</v>
      </c>
      <c r="C33" s="6" t="s">
        <v>20</v>
      </c>
      <c r="D33" s="9">
        <v>0.13100000000000001</v>
      </c>
      <c r="E33" s="60">
        <v>57.1</v>
      </c>
      <c r="F33" s="31"/>
      <c r="G33" s="32"/>
      <c r="H33" s="33"/>
    </row>
    <row r="34" spans="2:8" x14ac:dyDescent="0.25">
      <c r="B34" s="5" t="s">
        <v>21</v>
      </c>
      <c r="C34" s="6" t="s">
        <v>22</v>
      </c>
      <c r="D34" s="7">
        <v>0.13200000000000001</v>
      </c>
      <c r="E34" s="60">
        <v>67.900000000000006</v>
      </c>
      <c r="F34" s="34"/>
      <c r="G34" s="35"/>
      <c r="H34" s="36"/>
    </row>
    <row r="35" spans="2:8" x14ac:dyDescent="0.25">
      <c r="B35" s="5" t="s">
        <v>23</v>
      </c>
      <c r="C35" s="6" t="s">
        <v>24</v>
      </c>
      <c r="D35" s="7">
        <v>0.13300000000000001</v>
      </c>
      <c r="E35" s="60">
        <v>78.8</v>
      </c>
      <c r="F35" s="34"/>
      <c r="G35" s="35"/>
      <c r="H35" s="36"/>
    </row>
    <row r="36" spans="2:8" ht="15.75" thickBot="1" x14ac:dyDescent="0.3">
      <c r="B36" s="5" t="s">
        <v>25</v>
      </c>
      <c r="C36" s="6" t="s">
        <v>26</v>
      </c>
      <c r="D36" s="7">
        <v>0.13400000000000001</v>
      </c>
      <c r="E36" s="60">
        <v>89.8</v>
      </c>
      <c r="F36" s="37"/>
      <c r="G36" s="38"/>
      <c r="H36" s="39"/>
    </row>
    <row r="37" spans="2:8" ht="15.75" thickBot="1" x14ac:dyDescent="0.3">
      <c r="B37" s="10" t="s">
        <v>27</v>
      </c>
      <c r="C37" s="11" t="s">
        <v>28</v>
      </c>
      <c r="D37" s="12">
        <v>0.13500000000000001</v>
      </c>
      <c r="E37" s="60">
        <v>100.7</v>
      </c>
    </row>
    <row r="38" spans="2:8" ht="15" customHeight="1" x14ac:dyDescent="0.25">
      <c r="B38" s="43" t="s">
        <v>37</v>
      </c>
      <c r="C38" s="43"/>
      <c r="D38" s="43"/>
    </row>
  </sheetData>
  <mergeCells count="10">
    <mergeCell ref="B2:I2"/>
    <mergeCell ref="B7:I7"/>
    <mergeCell ref="C5:I5"/>
    <mergeCell ref="C4:I4"/>
    <mergeCell ref="F26:H26"/>
    <mergeCell ref="F27:H30"/>
    <mergeCell ref="F32:H32"/>
    <mergeCell ref="F33:H36"/>
    <mergeCell ref="B38:D38"/>
    <mergeCell ref="B24:D2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B91WF Fermentation Profile Data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wulliesutherland</dc:creator>
  <cp:lastModifiedBy>Alan Tominey</cp:lastModifiedBy>
  <dcterms:created xsi:type="dcterms:W3CDTF">2020-08-20T10:27:49Z</dcterms:created>
  <dcterms:modified xsi:type="dcterms:W3CDTF">2020-10-28T20:38:16Z</dcterms:modified>
</cp:coreProperties>
</file>