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checkouts\drill-press-camera\excel\"/>
    </mc:Choice>
  </mc:AlternateContent>
  <xr:revisionPtr revIDLastSave="0" documentId="13_ncr:1_{1EA40CB4-7DCC-4DA5-952B-05F5AE6E9738}" xr6:coauthVersionLast="47" xr6:coauthVersionMax="47" xr10:uidLastSave="{00000000-0000-0000-0000-000000000000}"/>
  <bookViews>
    <workbookView xWindow="-19290" yWindow="0" windowWidth="19380" windowHeight="20970" xr2:uid="{3175B15E-4269-463A-B174-1AAB264DB0A5}"/>
  </bookViews>
  <sheets>
    <sheet name="Buck Conver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39" i="1"/>
  <c r="B15" i="1"/>
  <c r="B37" i="1"/>
  <c r="B33" i="1"/>
  <c r="B31" i="1"/>
  <c r="B32" i="1" s="1"/>
  <c r="B19" i="1"/>
  <c r="B8" i="1"/>
  <c r="B10" i="1" s="1"/>
  <c r="B11" i="1" s="1"/>
  <c r="B7" i="1"/>
  <c r="B28" i="1" l="1"/>
  <c r="B23" i="1"/>
</calcChain>
</file>

<file path=xl/sharedStrings.xml><?xml version="1.0" encoding="utf-8"?>
<sst xmlns="http://schemas.openxmlformats.org/spreadsheetml/2006/main" count="84" uniqueCount="69">
  <si>
    <t>Parameter</t>
  </si>
  <si>
    <t>Value</t>
  </si>
  <si>
    <t>Unit</t>
  </si>
  <si>
    <t>Note</t>
  </si>
  <si>
    <t>I_load</t>
  </si>
  <si>
    <t>I_peak</t>
  </si>
  <si>
    <t>A</t>
  </si>
  <si>
    <t>Maximum load current.</t>
  </si>
  <si>
    <t>V_in</t>
  </si>
  <si>
    <t>V_out</t>
  </si>
  <si>
    <t>V</t>
  </si>
  <si>
    <t>V_ripple</t>
  </si>
  <si>
    <t>mV</t>
  </si>
  <si>
    <t>f_switch</t>
  </si>
  <si>
    <t>kHz</t>
  </si>
  <si>
    <t>T_switch</t>
  </si>
  <si>
    <t>us</t>
  </si>
  <si>
    <t>uF</t>
  </si>
  <si>
    <t>D_max</t>
  </si>
  <si>
    <t>I_ripple</t>
  </si>
  <si>
    <t>L</t>
  </si>
  <si>
    <t>uH</t>
  </si>
  <si>
    <t>D = V_out / V_in</t>
  </si>
  <si>
    <t>Soft Start</t>
  </si>
  <si>
    <t>T_ss</t>
  </si>
  <si>
    <t>ms</t>
  </si>
  <si>
    <t>C_ss</t>
  </si>
  <si>
    <t>nF</t>
  </si>
  <si>
    <t>Datasheet page 9.</t>
  </si>
  <si>
    <t>Output Voltage Programming</t>
  </si>
  <si>
    <t>R_fb1</t>
  </si>
  <si>
    <t>kOhms</t>
  </si>
  <si>
    <t>R_fb2</t>
  </si>
  <si>
    <t>Input Capacitor</t>
  </si>
  <si>
    <t>delta_V_in</t>
  </si>
  <si>
    <t>Input voltage ripple. Datasheet page 10.</t>
  </si>
  <si>
    <t>C_in</t>
  </si>
  <si>
    <t>Datasheet page 10.</t>
  </si>
  <si>
    <t>Datasheet page 11.</t>
  </si>
  <si>
    <t>Output Capacitor</t>
  </si>
  <si>
    <t>ESR_co</t>
  </si>
  <si>
    <t>ESR of output capacitor.</t>
  </si>
  <si>
    <t>mOhms</t>
  </si>
  <si>
    <t>C_o</t>
  </si>
  <si>
    <t>Output voltage ripple. Datasheet page 11.</t>
  </si>
  <si>
    <t>Loop Compensation</t>
  </si>
  <si>
    <t>f_p1</t>
  </si>
  <si>
    <t>R_L</t>
  </si>
  <si>
    <t>Ohms</t>
  </si>
  <si>
    <t>Load resistance.</t>
  </si>
  <si>
    <t>Pole of buck power stage in peak current mode control.</t>
  </si>
  <si>
    <t>f_z1</t>
  </si>
  <si>
    <t>Zero of buck power stage in peak current mode control.</t>
  </si>
  <si>
    <t>G_EA</t>
  </si>
  <si>
    <t>A/V</t>
  </si>
  <si>
    <t>Error amplifier transconductance.</t>
  </si>
  <si>
    <t>G_VEA</t>
  </si>
  <si>
    <t>Datasheet</t>
  </si>
  <si>
    <t>https://aosmd.com/res/data_sheets/AOZ6605PI-1.pdf</t>
  </si>
  <si>
    <t>Error amplifier voltage gain.</t>
  </si>
  <si>
    <t>f_p2</t>
  </si>
  <si>
    <t>C_c</t>
  </si>
  <si>
    <t>Compensation capacitor value.</t>
  </si>
  <si>
    <t>f_z2</t>
  </si>
  <si>
    <t>Compensation network zero.</t>
  </si>
  <si>
    <t>Compensation network pole.</t>
  </si>
  <si>
    <t>R_c</t>
  </si>
  <si>
    <t>Compensation resistor value.</t>
  </si>
  <si>
    <t>NOTE: Loop compensation done with calculated bode plot from the EZBuckDesignTool spreadsheet.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</si>
</sst>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"/>
    <numFmt numFmtId="172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 applyFill="1"/>
    <xf numFmtId="169" fontId="0" fillId="2" borderId="0" xfId="0" applyNumberFormat="1" applyFill="1"/>
    <xf numFmtId="0" fontId="0" fillId="2" borderId="0" xfId="0" applyFill="1"/>
    <xf numFmtId="11" fontId="0" fillId="2" borderId="0" xfId="0" applyNumberFormat="1" applyFill="1"/>
    <xf numFmtId="17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40</xdr:row>
      <xdr:rowOff>0</xdr:rowOff>
    </xdr:from>
    <xdr:to>
      <xdr:col>10</xdr:col>
      <xdr:colOff>482697</xdr:colOff>
      <xdr:row>42</xdr:row>
      <xdr:rowOff>172767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1AA2A-8760-A0DD-6A42-1B7EC183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7366000"/>
          <a:ext cx="1124047" cy="54106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37</xdr:row>
      <xdr:rowOff>139700</xdr:rowOff>
    </xdr:from>
    <xdr:to>
      <xdr:col>10</xdr:col>
      <xdr:colOff>481427</xdr:colOff>
      <xdr:row>40</xdr:row>
      <xdr:rowOff>44490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9E3886-2918-92AF-145F-33E371D0E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9900" y="6953250"/>
          <a:ext cx="1125317" cy="45597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10</xdr:col>
      <xdr:colOff>431893</xdr:colOff>
      <xdr:row>33</xdr:row>
      <xdr:rowOff>82589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3DD90F-EF60-6362-F0FD-FE6E41425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19900" y="5708650"/>
          <a:ext cx="1070703" cy="44961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10</xdr:col>
      <xdr:colOff>636381</xdr:colOff>
      <xdr:row>35</xdr:row>
      <xdr:rowOff>77509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4C39E2-B9D4-22F2-DEB3-349A4489C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9900" y="6076950"/>
          <a:ext cx="1276461" cy="445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3BF9-EA38-4203-8515-E51F5FB6BAD6}">
  <dimension ref="A1:D48"/>
  <sheetViews>
    <sheetView tabSelected="1" workbookViewId="0">
      <pane ySplit="1" topLeftCell="A2" activePane="bottomLeft" state="frozen"/>
      <selection pane="bottomLeft" activeCell="C41" sqref="C41"/>
    </sheetView>
  </sheetViews>
  <sheetFormatPr defaultRowHeight="14.4" x14ac:dyDescent="0.55000000000000004"/>
  <cols>
    <col min="1" max="1" width="18.9453125" customWidth="1"/>
    <col min="2" max="2" width="13.20703125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>
        <v>5</v>
      </c>
      <c r="C2" t="s">
        <v>6</v>
      </c>
      <c r="D2" t="s">
        <v>7</v>
      </c>
    </row>
    <row r="3" spans="1:4" x14ac:dyDescent="0.55000000000000004">
      <c r="A3" t="s">
        <v>8</v>
      </c>
      <c r="B3">
        <v>12</v>
      </c>
      <c r="C3" t="s">
        <v>10</v>
      </c>
    </row>
    <row r="4" spans="1:4" x14ac:dyDescent="0.55000000000000004">
      <c r="A4" t="s">
        <v>9</v>
      </c>
      <c r="B4">
        <v>5</v>
      </c>
      <c r="C4" t="s">
        <v>10</v>
      </c>
    </row>
    <row r="5" spans="1:4" x14ac:dyDescent="0.55000000000000004">
      <c r="A5" t="s">
        <v>11</v>
      </c>
      <c r="B5">
        <v>30</v>
      </c>
      <c r="C5" t="s">
        <v>12</v>
      </c>
    </row>
    <row r="6" spans="1:4" x14ac:dyDescent="0.55000000000000004">
      <c r="A6" t="s">
        <v>13</v>
      </c>
      <c r="B6">
        <v>600</v>
      </c>
      <c r="C6" t="s">
        <v>14</v>
      </c>
    </row>
    <row r="7" spans="1:4" x14ac:dyDescent="0.55000000000000004">
      <c r="A7" t="s">
        <v>15</v>
      </c>
      <c r="B7" s="2">
        <f>1/(B6*1000)*1000000</f>
        <v>1.6666666666666667</v>
      </c>
      <c r="C7" t="s">
        <v>16</v>
      </c>
    </row>
    <row r="8" spans="1:4" x14ac:dyDescent="0.55000000000000004">
      <c r="A8" t="s">
        <v>18</v>
      </c>
      <c r="B8" s="2">
        <f>B4/B3</f>
        <v>0.41666666666666669</v>
      </c>
      <c r="D8" t="s">
        <v>22</v>
      </c>
    </row>
    <row r="9" spans="1:4" x14ac:dyDescent="0.55000000000000004">
      <c r="A9" t="s">
        <v>20</v>
      </c>
      <c r="B9" s="3">
        <v>3.3</v>
      </c>
      <c r="C9" t="s">
        <v>21</v>
      </c>
    </row>
    <row r="10" spans="1:4" x14ac:dyDescent="0.55000000000000004">
      <c r="A10" t="s">
        <v>19</v>
      </c>
      <c r="B10" s="1">
        <f>B4/(B6*1000*B9*0.000001)*(1-B8)</f>
        <v>1.4730639730639727</v>
      </c>
      <c r="C10" t="s">
        <v>6</v>
      </c>
      <c r="D10" t="s">
        <v>37</v>
      </c>
    </row>
    <row r="11" spans="1:4" x14ac:dyDescent="0.55000000000000004">
      <c r="A11" t="s">
        <v>5</v>
      </c>
      <c r="B11" s="1">
        <f>B2+B10/2</f>
        <v>5.7365319865319861</v>
      </c>
      <c r="C11" t="s">
        <v>6</v>
      </c>
      <c r="D11" t="s">
        <v>38</v>
      </c>
    </row>
    <row r="13" spans="1:4" x14ac:dyDescent="0.55000000000000004">
      <c r="A13" t="s">
        <v>23</v>
      </c>
    </row>
    <row r="14" spans="1:4" x14ac:dyDescent="0.55000000000000004">
      <c r="A14" t="s">
        <v>24</v>
      </c>
      <c r="B14">
        <v>4</v>
      </c>
      <c r="C14" t="s">
        <v>25</v>
      </c>
    </row>
    <row r="15" spans="1:4" x14ac:dyDescent="0.55000000000000004">
      <c r="A15" t="s">
        <v>26</v>
      </c>
      <c r="B15" s="4">
        <f>B14*5/0.6</f>
        <v>33.333333333333336</v>
      </c>
      <c r="C15" t="s">
        <v>27</v>
      </c>
      <c r="D15" t="s">
        <v>28</v>
      </c>
    </row>
    <row r="17" spans="1:4" x14ac:dyDescent="0.55000000000000004">
      <c r="A17" t="s">
        <v>29</v>
      </c>
    </row>
    <row r="18" spans="1:4" x14ac:dyDescent="0.55000000000000004">
      <c r="A18" t="s">
        <v>30</v>
      </c>
      <c r="B18">
        <v>110</v>
      </c>
      <c r="C18" t="s">
        <v>31</v>
      </c>
    </row>
    <row r="19" spans="1:4" x14ac:dyDescent="0.55000000000000004">
      <c r="A19" t="s">
        <v>32</v>
      </c>
      <c r="B19" s="5">
        <f>B18/(B4/0.6-1)</f>
        <v>14.999999999999998</v>
      </c>
      <c r="C19" t="s">
        <v>31</v>
      </c>
      <c r="D19" t="s">
        <v>28</v>
      </c>
    </row>
    <row r="21" spans="1:4" x14ac:dyDescent="0.55000000000000004">
      <c r="A21" t="s">
        <v>33</v>
      </c>
    </row>
    <row r="22" spans="1:4" x14ac:dyDescent="0.55000000000000004">
      <c r="A22" t="s">
        <v>36</v>
      </c>
      <c r="B22">
        <v>40</v>
      </c>
      <c r="C22" t="s">
        <v>17</v>
      </c>
    </row>
    <row r="23" spans="1:4" x14ac:dyDescent="0.55000000000000004">
      <c r="A23" t="s">
        <v>34</v>
      </c>
      <c r="B23" s="1">
        <f>B2/(B6*1000*B22*0.000001)*(1-B8)*B8*1000</f>
        <v>50.636574074074069</v>
      </c>
      <c r="C23" t="s">
        <v>12</v>
      </c>
      <c r="D23" t="s">
        <v>35</v>
      </c>
    </row>
    <row r="25" spans="1:4" x14ac:dyDescent="0.55000000000000004">
      <c r="A25" t="s">
        <v>39</v>
      </c>
    </row>
    <row r="26" spans="1:4" x14ac:dyDescent="0.55000000000000004">
      <c r="A26" t="s">
        <v>43</v>
      </c>
      <c r="B26">
        <v>66</v>
      </c>
      <c r="C26" t="s">
        <v>17</v>
      </c>
    </row>
    <row r="27" spans="1:4" x14ac:dyDescent="0.55000000000000004">
      <c r="A27" t="s">
        <v>40</v>
      </c>
      <c r="B27">
        <f>3</f>
        <v>3</v>
      </c>
      <c r="C27" t="s">
        <v>42</v>
      </c>
      <c r="D27" t="s">
        <v>41</v>
      </c>
    </row>
    <row r="28" spans="1:4" x14ac:dyDescent="0.55000000000000004">
      <c r="A28" t="s">
        <v>11</v>
      </c>
      <c r="B28" s="2">
        <f>B10*(B27*0.001+1/(8*B6*1000*B26*0.000001))*1000</f>
        <v>9.069015066489813</v>
      </c>
      <c r="C28" t="s">
        <v>12</v>
      </c>
      <c r="D28" t="s">
        <v>44</v>
      </c>
    </row>
    <row r="30" spans="1:4" x14ac:dyDescent="0.55000000000000004">
      <c r="A30" t="s">
        <v>45</v>
      </c>
      <c r="B30" t="s">
        <v>68</v>
      </c>
    </row>
    <row r="31" spans="1:4" x14ac:dyDescent="0.55000000000000004">
      <c r="A31" t="s">
        <v>47</v>
      </c>
      <c r="B31" s="5">
        <f>B4/B2</f>
        <v>1</v>
      </c>
      <c r="C31" t="s">
        <v>48</v>
      </c>
      <c r="D31" t="s">
        <v>49</v>
      </c>
    </row>
    <row r="32" spans="1:4" x14ac:dyDescent="0.55000000000000004">
      <c r="A32" t="s">
        <v>46</v>
      </c>
      <c r="B32" s="2">
        <f>1/(2*PI()*B26*0.000001*B31)/1000</f>
        <v>2.4114385316953841</v>
      </c>
      <c r="C32" t="s">
        <v>14</v>
      </c>
      <c r="D32" t="s">
        <v>50</v>
      </c>
    </row>
    <row r="33" spans="1:4" x14ac:dyDescent="0.55000000000000004">
      <c r="A33" t="s">
        <v>51</v>
      </c>
      <c r="B33" s="7">
        <f>1/(2*PI()*B26*0.000001*B27*0.001)/1000</f>
        <v>803.81284389846132</v>
      </c>
      <c r="C33" t="s">
        <v>14</v>
      </c>
      <c r="D33" t="s">
        <v>52</v>
      </c>
    </row>
    <row r="34" spans="1:4" x14ac:dyDescent="0.55000000000000004">
      <c r="A34" t="s">
        <v>53</v>
      </c>
      <c r="B34" s="6">
        <v>4.8000000000000001E-4</v>
      </c>
      <c r="C34" t="s">
        <v>54</v>
      </c>
      <c r="D34" t="s">
        <v>55</v>
      </c>
    </row>
    <row r="35" spans="1:4" x14ac:dyDescent="0.55000000000000004">
      <c r="A35" t="s">
        <v>56</v>
      </c>
      <c r="B35">
        <v>4800</v>
      </c>
      <c r="D35" t="s">
        <v>59</v>
      </c>
    </row>
    <row r="36" spans="1:4" x14ac:dyDescent="0.55000000000000004">
      <c r="A36" t="s">
        <v>61</v>
      </c>
      <c r="B36">
        <v>1</v>
      </c>
      <c r="C36" t="s">
        <v>27</v>
      </c>
      <c r="D36" t="s">
        <v>62</v>
      </c>
    </row>
    <row r="37" spans="1:4" x14ac:dyDescent="0.55000000000000004">
      <c r="A37" t="s">
        <v>60</v>
      </c>
      <c r="B37" s="6">
        <f>B34/(2*PI()*B36*0.000000001*B35)/1000</f>
        <v>1.5915494309189534E-2</v>
      </c>
      <c r="C37" t="s">
        <v>14</v>
      </c>
      <c r="D37" t="s">
        <v>65</v>
      </c>
    </row>
    <row r="38" spans="1:4" x14ac:dyDescent="0.55000000000000004">
      <c r="A38" t="s">
        <v>66</v>
      </c>
      <c r="B38">
        <v>10</v>
      </c>
      <c r="C38" t="s">
        <v>31</v>
      </c>
      <c r="D38" t="s">
        <v>67</v>
      </c>
    </row>
    <row r="39" spans="1:4" x14ac:dyDescent="0.55000000000000004">
      <c r="A39" t="s">
        <v>63</v>
      </c>
      <c r="B39" s="2">
        <f>1/(2*PI()*B36*0.000000001*B38*1000)/1000</f>
        <v>15.915494309189537</v>
      </c>
      <c r="C39" t="s">
        <v>14</v>
      </c>
      <c r="D39" t="s">
        <v>64</v>
      </c>
    </row>
    <row r="48" spans="1:4" x14ac:dyDescent="0.55000000000000004">
      <c r="A48" t="s">
        <v>57</v>
      </c>
      <c r="B48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Buck 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2023-05-25T16:22:39Z</dcterms:created>
  <dcterms:modified xsi:type="dcterms:W3CDTF">2023-06-14T07:13:10Z</dcterms:modified>
</cp:coreProperties>
</file>