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-checkouts\radar-speed-sign\excel\"/>
    </mc:Choice>
  </mc:AlternateContent>
  <xr:revisionPtr revIDLastSave="0" documentId="13_ncr:1_{BC5E5672-915B-4F5F-A5A0-EC56DB48BCB2}" xr6:coauthVersionLast="47" xr6:coauthVersionMax="47" xr10:uidLastSave="{00000000-0000-0000-0000-000000000000}"/>
  <bookViews>
    <workbookView xWindow="2142" yWindow="192" windowWidth="20898" windowHeight="13488" activeTab="2" xr2:uid="{9B44D1DF-1120-4C84-A261-32B3BDD816A6}"/>
  </bookViews>
  <sheets>
    <sheet name="Bigass LED Calculations" sheetId="1" r:id="rId1"/>
    <sheet name="Pico Board Calculations" sheetId="2" r:id="rId2"/>
    <sheet name="Horn Antenna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7" i="3" l="1"/>
  <c r="B16" i="3"/>
  <c r="B15" i="3"/>
  <c r="B14" i="3"/>
  <c r="B11" i="3"/>
  <c r="B13" i="3"/>
  <c r="B10" i="3"/>
  <c r="B6" i="3"/>
  <c r="B5" i="2"/>
  <c r="B20" i="1"/>
  <c r="B18" i="1"/>
  <c r="B15" i="1"/>
  <c r="B12" i="1"/>
  <c r="B10" i="1"/>
  <c r="B8" i="1"/>
  <c r="B5" i="1"/>
</calcChain>
</file>

<file path=xl/sharedStrings.xml><?xml version="1.0" encoding="utf-8"?>
<sst xmlns="http://schemas.openxmlformats.org/spreadsheetml/2006/main" count="87" uniqueCount="67">
  <si>
    <t>Parameter</t>
  </si>
  <si>
    <t>Value</t>
  </si>
  <si>
    <t>Unit</t>
  </si>
  <si>
    <t>Note</t>
  </si>
  <si>
    <t>V_f,LED</t>
  </si>
  <si>
    <t>I_f,LED</t>
  </si>
  <si>
    <t>V</t>
  </si>
  <si>
    <t>Typical forward voltage of LED module.</t>
  </si>
  <si>
    <t>mA</t>
  </si>
  <si>
    <t>I_f,LED,channel</t>
  </si>
  <si>
    <t>Typical forward current of single channel on LED module with V_f = V_f,LED.</t>
  </si>
  <si>
    <t>5050 LED Module</t>
  </si>
  <si>
    <t>Current Limiting Resistor</t>
  </si>
  <si>
    <t>P_CLR</t>
  </si>
  <si>
    <t>W</t>
  </si>
  <si>
    <t>I_CLR</t>
  </si>
  <si>
    <t>V_CLR</t>
  </si>
  <si>
    <t>R_CLR</t>
  </si>
  <si>
    <t>kOhms</t>
  </si>
  <si>
    <t>Ohms</t>
  </si>
  <si>
    <t>P_CLR,max</t>
  </si>
  <si>
    <t>NPN Transistor</t>
  </si>
  <si>
    <t>I_c</t>
  </si>
  <si>
    <t>Cross-check power dissipated to make sure It’s within the limit.</t>
  </si>
  <si>
    <t>https://datasheet.lcsc.com/lcsc/2303221100_Jiangsu-Changjing-Electronics-Technology-Co---Ltd--SS8050_C2150.pdf</t>
  </si>
  <si>
    <t>V_be,sat</t>
  </si>
  <si>
    <t>Collector current from all LED strings.</t>
  </si>
  <si>
    <t>Base-emitter voltage at I_c. Taken conservatively from datasheet for higher junction temperature.</t>
  </si>
  <si>
    <t>h_fe</t>
  </si>
  <si>
    <t>DC Current Gain at I_c.</t>
  </si>
  <si>
    <t>I_b</t>
  </si>
  <si>
    <t>V_drive</t>
  </si>
  <si>
    <t>Drive voltage used for speccing base resistor.</t>
  </si>
  <si>
    <t>R_b</t>
  </si>
  <si>
    <t>V_out</t>
  </si>
  <si>
    <t>V_fb</t>
  </si>
  <si>
    <t>R_bot</t>
  </si>
  <si>
    <t>R_top</t>
  </si>
  <si>
    <t>V_fb = V_out*(R_bot/(R_bot+R_top))</t>
  </si>
  <si>
    <t>R_top = (V_out-V_fb)*R_bot/V_fb</t>
  </si>
  <si>
    <t>V_fb*(R_bot+R_top) = V_out*R_bot</t>
  </si>
  <si>
    <t>R_top = (V_out/V_fb-1)*R_bot</t>
  </si>
  <si>
    <t>Near Field</t>
  </si>
  <si>
    <t>c = f*lambda</t>
  </si>
  <si>
    <t>lambda</t>
  </si>
  <si>
    <t>Units</t>
  </si>
  <si>
    <t>f</t>
  </si>
  <si>
    <t>GHz</t>
  </si>
  <si>
    <t>d_k</t>
  </si>
  <si>
    <t>Dielectric constant.</t>
  </si>
  <si>
    <t>mm</t>
  </si>
  <si>
    <t>One wavelength. Everything closer than this is pretty much in the near field of the antenna and may affect its tuning.</t>
  </si>
  <si>
    <t>Nickel Plating Cost Calculator</t>
  </si>
  <si>
    <t>A_panel</t>
  </si>
  <si>
    <t>Surface area of a single side panel.</t>
  </si>
  <si>
    <t>mm^2</t>
  </si>
  <si>
    <t>cm^2</t>
  </si>
  <si>
    <t>Plating Thickness</t>
  </si>
  <si>
    <t>Plating Time</t>
  </si>
  <si>
    <t>um</t>
  </si>
  <si>
    <t>min</t>
  </si>
  <si>
    <t>Nickel Debits</t>
  </si>
  <si>
    <t>A_total</t>
  </si>
  <si>
    <t>mL</t>
  </si>
  <si>
    <t>One-Plate Solution Volume</t>
  </si>
  <si>
    <t>One-Plate Solution Cost/mL</t>
  </si>
  <si>
    <t>Plating Solution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</si>
</sst>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44" fontId="3" fillId="0" borderId="0" applyFont="0" applyFill="0" applyBorder="0" applyAlignment="0" applyProtection="0"/>
  </cellStyleXfs>
  <cellXfs count="10">
    <xf numFmtId="0" fontId="0" fillId="0" borderId="0" xfId="0"/>
    <xf numFmtId="0" fontId="0" fillId="2" borderId="0" xfId="0" applyFill="1"/>
    <xf numFmtId="2" fontId="0" fillId="0" borderId="0" xfId="0" applyNumberFormat="1"/>
    <xf numFmtId="164" fontId="0" fillId="0" borderId="0" xfId="0" applyNumberFormat="1"/>
    <xf numFmtId="0" fontId="1" fillId="0" borderId="0" xfId="0" applyFont="1"/>
    <xf numFmtId="0" fontId="0" fillId="0" borderId="0" xfId="0" applyAlignment="1">
      <alignment wrapText="1"/>
    </xf>
    <xf numFmtId="0" fontId="2" fillId="0" borderId="0" xfId="1" applyAlignment="1">
      <alignment wrapText="1"/>
    </xf>
    <xf numFmtId="0" fontId="0" fillId="3" borderId="0" xfId="0" applyFill="1"/>
    <xf numFmtId="44" fontId="0" fillId="4" borderId="0" xfId="2" applyFont="1" applyFill="1"/>
    <xf numFmtId="2" fontId="0" fillId="3" borderId="0" xfId="0" applyNumberFormat="1" applyFill="1"/>
  </cellXfs>
  <cellStyles count="3">
    <cellStyle name="Currency" xfId="2" builtinId="4"/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15</xdr:row>
      <xdr:rowOff>0</xdr:rowOff>
    </xdr:from>
    <xdr:to>
      <xdr:col>13</xdr:col>
      <xdr:colOff>164344</xdr:colOff>
      <xdr:row>39</xdr:row>
      <xdr:rowOff>82956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72A637F-47A0-EE74-B248-6CCA28ACED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70800" y="2762250"/>
          <a:ext cx="5936494" cy="4686706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15</xdr:row>
      <xdr:rowOff>0</xdr:rowOff>
    </xdr:from>
    <xdr:to>
      <xdr:col>23</xdr:col>
      <xdr:colOff>370102</xdr:colOff>
      <xdr:row>39</xdr:row>
      <xdr:rowOff>33422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B00D234-CCCB-6223-B511-3EFEBA31C7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084300" y="2946400"/>
          <a:ext cx="6142252" cy="46371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atasheet.lcsc.com/lcsc/2303221100_Jiangsu-Changjing-Electronics-Technology-Co---Ltd--SS8050_C2150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6F0EE-19E6-4366-A6E8-3C79F2E40E87}">
  <dimension ref="A1:D20"/>
  <sheetViews>
    <sheetView workbookViewId="0">
      <pane ySplit="1" topLeftCell="A6" activePane="bottomLeft" state="frozen"/>
      <selection pane="bottomLeft" sqref="A1:D1"/>
    </sheetView>
  </sheetViews>
  <sheetFormatPr defaultRowHeight="14.4" x14ac:dyDescent="0.55000000000000004"/>
  <cols>
    <col min="1" max="1" width="23.47265625" customWidth="1"/>
    <col min="2" max="2" width="9.15625" bestFit="1" customWidth="1"/>
    <col min="4" max="4" width="64.47265625" style="5" customWidth="1"/>
  </cols>
  <sheetData>
    <row r="1" spans="1:4" x14ac:dyDescent="0.55000000000000004">
      <c r="A1" t="s">
        <v>0</v>
      </c>
      <c r="B1" t="s">
        <v>1</v>
      </c>
      <c r="C1" t="s">
        <v>2</v>
      </c>
      <c r="D1" s="5" t="s">
        <v>3</v>
      </c>
    </row>
    <row r="2" spans="1:4" x14ac:dyDescent="0.55000000000000004">
      <c r="A2" s="4" t="s">
        <v>11</v>
      </c>
    </row>
    <row r="3" spans="1:4" x14ac:dyDescent="0.55000000000000004">
      <c r="A3" t="s">
        <v>4</v>
      </c>
      <c r="B3">
        <v>2</v>
      </c>
      <c r="C3" t="s">
        <v>6</v>
      </c>
      <c r="D3" s="5" t="s">
        <v>7</v>
      </c>
    </row>
    <row r="4" spans="1:4" x14ac:dyDescent="0.55000000000000004">
      <c r="A4" t="s">
        <v>9</v>
      </c>
      <c r="B4">
        <v>40</v>
      </c>
      <c r="C4" t="s">
        <v>8</v>
      </c>
      <c r="D4" s="5" t="s">
        <v>10</v>
      </c>
    </row>
    <row r="5" spans="1:4" x14ac:dyDescent="0.55000000000000004">
      <c r="A5" t="s">
        <v>5</v>
      </c>
      <c r="B5" s="1">
        <f>3*B4</f>
        <v>120</v>
      </c>
      <c r="C5" t="s">
        <v>8</v>
      </c>
    </row>
    <row r="7" spans="1:4" x14ac:dyDescent="0.55000000000000004">
      <c r="A7" s="4" t="s">
        <v>12</v>
      </c>
    </row>
    <row r="8" spans="1:4" x14ac:dyDescent="0.55000000000000004">
      <c r="A8" t="s">
        <v>15</v>
      </c>
      <c r="B8" s="1">
        <f>B5</f>
        <v>120</v>
      </c>
      <c r="C8" t="s">
        <v>8</v>
      </c>
    </row>
    <row r="9" spans="1:4" x14ac:dyDescent="0.55000000000000004">
      <c r="A9" t="s">
        <v>16</v>
      </c>
      <c r="B9">
        <v>0.5</v>
      </c>
      <c r="C9" t="s">
        <v>6</v>
      </c>
    </row>
    <row r="10" spans="1:4" x14ac:dyDescent="0.55000000000000004">
      <c r="A10" t="s">
        <v>17</v>
      </c>
      <c r="B10" s="3">
        <f>B9/B8*1000</f>
        <v>4.166666666666667</v>
      </c>
      <c r="C10" t="s">
        <v>19</v>
      </c>
    </row>
    <row r="11" spans="1:4" x14ac:dyDescent="0.55000000000000004">
      <c r="A11" t="s">
        <v>20</v>
      </c>
      <c r="B11" s="1">
        <v>0.1</v>
      </c>
      <c r="C11" t="s">
        <v>14</v>
      </c>
    </row>
    <row r="12" spans="1:4" x14ac:dyDescent="0.55000000000000004">
      <c r="A12" t="s">
        <v>13</v>
      </c>
      <c r="B12">
        <f>B8/1000*B9</f>
        <v>0.06</v>
      </c>
      <c r="C12" t="s">
        <v>14</v>
      </c>
      <c r="D12" s="5" t="s">
        <v>23</v>
      </c>
    </row>
    <row r="14" spans="1:4" ht="28.8" x14ac:dyDescent="0.55000000000000004">
      <c r="A14" s="4" t="s">
        <v>21</v>
      </c>
      <c r="D14" s="6" t="s">
        <v>24</v>
      </c>
    </row>
    <row r="15" spans="1:4" x14ac:dyDescent="0.55000000000000004">
      <c r="A15" t="s">
        <v>22</v>
      </c>
      <c r="B15">
        <f>3*B5</f>
        <v>360</v>
      </c>
      <c r="C15" t="s">
        <v>8</v>
      </c>
      <c r="D15" s="5" t="s">
        <v>26</v>
      </c>
    </row>
    <row r="16" spans="1:4" ht="28.8" x14ac:dyDescent="0.55000000000000004">
      <c r="A16" t="s">
        <v>25</v>
      </c>
      <c r="B16">
        <v>0.8</v>
      </c>
      <c r="C16" t="s">
        <v>6</v>
      </c>
      <c r="D16" s="5" t="s">
        <v>27</v>
      </c>
    </row>
    <row r="17" spans="1:4" x14ac:dyDescent="0.55000000000000004">
      <c r="A17" t="s">
        <v>28</v>
      </c>
      <c r="B17">
        <v>200</v>
      </c>
      <c r="D17" s="5" t="s">
        <v>29</v>
      </c>
    </row>
    <row r="18" spans="1:4" x14ac:dyDescent="0.55000000000000004">
      <c r="A18" t="s">
        <v>30</v>
      </c>
      <c r="B18">
        <f>B15/B17</f>
        <v>1.8</v>
      </c>
      <c r="C18" t="s">
        <v>8</v>
      </c>
    </row>
    <row r="19" spans="1:4" x14ac:dyDescent="0.55000000000000004">
      <c r="A19" t="s">
        <v>31</v>
      </c>
      <c r="B19">
        <v>3.3</v>
      </c>
      <c r="C19" t="s">
        <v>6</v>
      </c>
      <c r="D19" s="5" t="s">
        <v>32</v>
      </c>
    </row>
    <row r="20" spans="1:4" x14ac:dyDescent="0.55000000000000004">
      <c r="A20" t="s">
        <v>33</v>
      </c>
      <c r="B20" s="2">
        <f>(B19-B16)/B18</f>
        <v>1.3888888888888888</v>
      </c>
      <c r="C20" t="s">
        <v>18</v>
      </c>
    </row>
  </sheetData>
  <conditionalFormatting sqref="B12">
    <cfRule type="cellIs" dxfId="0" priority="1" operator="greaterThan">
      <formula>$B$11</formula>
    </cfRule>
  </conditionalFormatting>
  <dataValidations count="1">
    <dataValidation operator="lessThan" allowBlank="1" showInputMessage="1" showErrorMessage="1" errorTitle="Power Dissippation Error" error="Too much power is being dissipated in the current limiting resistor!" sqref="B12" xr:uid="{06E43A3C-D413-4032-9BEA-BD7162D32F15}"/>
  </dataValidations>
  <hyperlinks>
    <hyperlink ref="D14" r:id="rId1" xr:uid="{D954157D-3337-47F4-9066-830A7EAEB99A}"/>
  </hyperlinks>
  <pageMargins left="0.7" right="0.7" top="0.75" bottom="0.75" header="0.3" footer="0.3"/>
  <pageSetup orientation="portrait" horizontalDpi="0" verticalDpi="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88844-D23D-4601-80EB-8BCD56A24E1B}">
  <dimension ref="A1:F7"/>
  <sheetViews>
    <sheetView workbookViewId="0">
      <selection activeCell="B5" sqref="B5"/>
    </sheetView>
  </sheetViews>
  <sheetFormatPr defaultRowHeight="14.4" x14ac:dyDescent="0.55000000000000004"/>
  <cols>
    <col min="1" max="1" width="16.83984375" customWidth="1"/>
    <col min="2" max="2" width="9.15625" bestFit="1" customWidth="1"/>
  </cols>
  <sheetData>
    <row r="1" spans="1:6" x14ac:dyDescent="0.55000000000000004">
      <c r="A1" t="s">
        <v>0</v>
      </c>
      <c r="B1" t="s">
        <v>1</v>
      </c>
      <c r="C1" t="s">
        <v>2</v>
      </c>
      <c r="D1" s="5" t="s">
        <v>3</v>
      </c>
    </row>
    <row r="2" spans="1:6" x14ac:dyDescent="0.55000000000000004">
      <c r="A2" t="s">
        <v>34</v>
      </c>
      <c r="B2">
        <v>5</v>
      </c>
      <c r="C2" t="s">
        <v>6</v>
      </c>
    </row>
    <row r="3" spans="1:6" x14ac:dyDescent="0.55000000000000004">
      <c r="A3" t="s">
        <v>35</v>
      </c>
      <c r="B3">
        <v>1.23</v>
      </c>
      <c r="C3" t="s">
        <v>6</v>
      </c>
    </row>
    <row r="4" spans="1:6" x14ac:dyDescent="0.55000000000000004">
      <c r="A4" t="s">
        <v>36</v>
      </c>
      <c r="B4">
        <v>10</v>
      </c>
      <c r="C4" t="s">
        <v>18</v>
      </c>
      <c r="F4" t="s">
        <v>38</v>
      </c>
    </row>
    <row r="5" spans="1:6" x14ac:dyDescent="0.55000000000000004">
      <c r="A5" t="s">
        <v>37</v>
      </c>
      <c r="B5" s="3">
        <f>(B2/B3-1)*B4</f>
        <v>30.650406504065046</v>
      </c>
      <c r="C5" t="s">
        <v>18</v>
      </c>
      <c r="F5" t="s">
        <v>40</v>
      </c>
    </row>
    <row r="6" spans="1:6" x14ac:dyDescent="0.55000000000000004">
      <c r="F6" t="s">
        <v>39</v>
      </c>
    </row>
    <row r="7" spans="1:6" x14ac:dyDescent="0.55000000000000004">
      <c r="F7" t="s">
        <v>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92721-83AC-44D0-8642-1481CBCCA14B}">
  <dimension ref="A1:D17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19" sqref="A19"/>
    </sheetView>
  </sheetViews>
  <sheetFormatPr defaultRowHeight="14.4" x14ac:dyDescent="0.55000000000000004"/>
  <cols>
    <col min="1" max="1" width="25.41796875" customWidth="1"/>
    <col min="2" max="2" width="9.15625" bestFit="1" customWidth="1"/>
    <col min="4" max="4" width="23.41796875" customWidth="1"/>
  </cols>
  <sheetData>
    <row r="1" spans="1:4" x14ac:dyDescent="0.55000000000000004">
      <c r="A1" t="s">
        <v>0</v>
      </c>
      <c r="B1" t="s">
        <v>1</v>
      </c>
      <c r="C1" t="s">
        <v>45</v>
      </c>
      <c r="D1" t="s">
        <v>3</v>
      </c>
    </row>
    <row r="2" spans="1:4" x14ac:dyDescent="0.55000000000000004">
      <c r="A2" s="4" t="s">
        <v>42</v>
      </c>
    </row>
    <row r="3" spans="1:4" x14ac:dyDescent="0.55000000000000004">
      <c r="A3" t="s">
        <v>43</v>
      </c>
    </row>
    <row r="4" spans="1:4" x14ac:dyDescent="0.55000000000000004">
      <c r="A4" t="s">
        <v>48</v>
      </c>
      <c r="B4">
        <v>1</v>
      </c>
      <c r="D4" t="s">
        <v>49</v>
      </c>
    </row>
    <row r="5" spans="1:4" x14ac:dyDescent="0.55000000000000004">
      <c r="A5" t="s">
        <v>46</v>
      </c>
      <c r="B5">
        <v>20</v>
      </c>
      <c r="C5" t="s">
        <v>47</v>
      </c>
    </row>
    <row r="6" spans="1:4" x14ac:dyDescent="0.55000000000000004">
      <c r="A6" t="s">
        <v>44</v>
      </c>
      <c r="B6" s="7">
        <f>300000000/(B5*1000000000)/B4*1000</f>
        <v>15</v>
      </c>
      <c r="C6" t="s">
        <v>50</v>
      </c>
      <c r="D6" t="s">
        <v>51</v>
      </c>
    </row>
    <row r="8" spans="1:4" x14ac:dyDescent="0.55000000000000004">
      <c r="A8" s="4" t="s">
        <v>52</v>
      </c>
    </row>
    <row r="9" spans="1:4" x14ac:dyDescent="0.55000000000000004">
      <c r="A9" t="s">
        <v>53</v>
      </c>
      <c r="B9">
        <v>3232.62</v>
      </c>
      <c r="C9" t="s">
        <v>55</v>
      </c>
      <c r="D9" t="s">
        <v>54</v>
      </c>
    </row>
    <row r="10" spans="1:4" x14ac:dyDescent="0.55000000000000004">
      <c r="B10" s="7">
        <f>B9/10/10</f>
        <v>32.3262</v>
      </c>
      <c r="C10" t="s">
        <v>56</v>
      </c>
    </row>
    <row r="11" spans="1:4" x14ac:dyDescent="0.55000000000000004">
      <c r="A11" t="s">
        <v>62</v>
      </c>
      <c r="B11" s="7">
        <f>8*B10</f>
        <v>258.6096</v>
      </c>
      <c r="C11" t="s">
        <v>56</v>
      </c>
    </row>
    <row r="12" spans="1:4" x14ac:dyDescent="0.55000000000000004">
      <c r="A12" t="s">
        <v>57</v>
      </c>
      <c r="B12">
        <v>5</v>
      </c>
      <c r="C12" t="s">
        <v>59</v>
      </c>
    </row>
    <row r="13" spans="1:4" x14ac:dyDescent="0.55000000000000004">
      <c r="A13" t="s">
        <v>58</v>
      </c>
      <c r="B13" s="9">
        <f>B12/12.7*30</f>
        <v>11.811023622047244</v>
      </c>
      <c r="C13" t="s">
        <v>60</v>
      </c>
    </row>
    <row r="14" spans="1:4" x14ac:dyDescent="0.55000000000000004">
      <c r="A14" t="s">
        <v>61</v>
      </c>
      <c r="B14" s="7">
        <f>B11*0.155*B13</f>
        <v>473.43883464566932</v>
      </c>
    </row>
    <row r="15" spans="1:4" x14ac:dyDescent="0.55000000000000004">
      <c r="A15" t="s">
        <v>64</v>
      </c>
      <c r="B15" s="7">
        <f>B14/6.08</f>
        <v>77.868229382511402</v>
      </c>
      <c r="C15" t="s">
        <v>63</v>
      </c>
    </row>
    <row r="16" spans="1:4" x14ac:dyDescent="0.55000000000000004">
      <c r="A16" t="s">
        <v>65</v>
      </c>
      <c r="B16" s="7">
        <f>44.99/946</f>
        <v>4.755813953488372E-2</v>
      </c>
    </row>
    <row r="17" spans="1:2" x14ac:dyDescent="0.55000000000000004">
      <c r="A17" t="s">
        <v>66</v>
      </c>
      <c r="B17" s="8">
        <f>B15*B16</f>
        <v>3.7032681183078098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Bigass LED Calculations</vt:lpstr>
      <vt:lpstr>Pico Board Calculations</vt:lpstr>
      <vt:lpstr>Horn Antenna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McNelly</dc:creator>
  <cp:lastModifiedBy>John McNelly</cp:lastModifiedBy>
  <dcterms:created xsi:type="dcterms:W3CDTF">2023-06-29T06:40:19Z</dcterms:created>
  <dcterms:modified xsi:type="dcterms:W3CDTF">2023-09-04T23:10:36Z</dcterms:modified>
</cp:coreProperties>
</file>