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scbs\excel\"/>
    </mc:Choice>
  </mc:AlternateContent>
  <xr:revisionPtr revIDLastSave="0" documentId="13_ncr:1_{F8CCF56F-32F6-4790-BCF2-9372A690019C}" xr6:coauthVersionLast="47" xr6:coauthVersionMax="47" xr10:uidLastSave="{00000000-0000-0000-0000-000000000000}"/>
  <bookViews>
    <workbookView xWindow="-96" yWindow="-96" windowWidth="23232" windowHeight="13872" xr2:uid="{B10D0899-44E0-483A-A53D-58AE10D06E7B}"/>
  </bookViews>
  <sheets>
    <sheet name="Sheet1" sheetId="1" r:id="rId1"/>
  </sheets>
  <definedNames>
    <definedName name="A_v_amp">Sheet1!$B$6</definedName>
    <definedName name="A_v_csense">Sheet1!$B$28</definedName>
    <definedName name="Blob_A">Sheet1!$B$29</definedName>
    <definedName name="C_comp">Sheet1!$B$11</definedName>
    <definedName name="C_filt">Sheet1!$B$16</definedName>
    <definedName name="f_c_filt">Sheet1!$B$17</definedName>
    <definedName name="I_shunt_max">Sheet1!$B$25</definedName>
    <definedName name="R_b_pwm">Sheet1!$B$20</definedName>
    <definedName name="R_comp">Sheet1!$B$10</definedName>
    <definedName name="R_db">Sheet1!$B$32</definedName>
    <definedName name="R_dt">Sheet1!$B$33</definedName>
    <definedName name="R_fb">Sheet1!$B$5</definedName>
    <definedName name="R_filt">Sheet1!$B$15</definedName>
    <definedName name="R_ft">Sheet1!$B$7</definedName>
    <definedName name="R_shunt">Sheet1!$B$24</definedName>
    <definedName name="R_ub">Sheet1!$B$31</definedName>
    <definedName name="R_ut">Sheet1!$B$30</definedName>
    <definedName name="V_be_2n3904">Sheet1!$B$18</definedName>
    <definedName name="V_sense_max">Sheet1!$B$27</definedName>
    <definedName name="V_shunt_max">Sheet1!$B$26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  <c r="B17" i="1"/>
  <c r="B12" i="1"/>
  <c r="B6" i="1"/>
  <c r="B7" i="1" s="1"/>
  <c r="B26" i="1"/>
  <c r="B29" i="1" s="1"/>
  <c r="B31" i="1" s="1"/>
  <c r="B32" i="1" s="1"/>
  <c r="B33" i="1"/>
  <c r="B28" i="1" l="1"/>
</calcChain>
</file>

<file path=xl/sharedStrings.xml><?xml version="1.0" encoding="utf-8"?>
<sst xmlns="http://schemas.openxmlformats.org/spreadsheetml/2006/main" count="58" uniqueCount="44">
  <si>
    <t>Value</t>
  </si>
  <si>
    <t>Units</t>
  </si>
  <si>
    <t>R_ub</t>
  </si>
  <si>
    <t>Symbol</t>
  </si>
  <si>
    <t>Note</t>
  </si>
  <si>
    <t>R_ut</t>
  </si>
  <si>
    <t>kOhms</t>
  </si>
  <si>
    <t>R_db</t>
  </si>
  <si>
    <t>R_dt</t>
  </si>
  <si>
    <t>R_shunt</t>
  </si>
  <si>
    <t>Ohm</t>
  </si>
  <si>
    <t>mA</t>
  </si>
  <si>
    <t>I_shunt_max</t>
  </si>
  <si>
    <t>V_shunt_max</t>
  </si>
  <si>
    <t>Blob_A</t>
  </si>
  <si>
    <t>V_sense_max</t>
  </si>
  <si>
    <t>V</t>
  </si>
  <si>
    <t>R_ub / (R_ub + R_ut)</t>
  </si>
  <si>
    <t>A_v</t>
  </si>
  <si>
    <t>V_sense / V_shunt</t>
  </si>
  <si>
    <t>Current Sense Calculations</t>
  </si>
  <si>
    <t>V_dac_max</t>
  </si>
  <si>
    <t>V_batt_max</t>
  </si>
  <si>
    <t>Add 0.2V of headroom to be safe.</t>
  </si>
  <si>
    <t>Bottom feedback resistor (to GND) on opamp inverting input.</t>
  </si>
  <si>
    <t>Non-Inverting Amplifier Calculations (Control Circuit)</t>
  </si>
  <si>
    <t>A_v_amp</t>
  </si>
  <si>
    <t>R_fb</t>
  </si>
  <si>
    <t>R_ft</t>
  </si>
  <si>
    <t>Compensation Network</t>
  </si>
  <si>
    <t>R_comp</t>
  </si>
  <si>
    <t>C_comp</t>
  </si>
  <si>
    <t>uF</t>
  </si>
  <si>
    <t>f_c_comp</t>
  </si>
  <si>
    <t>kHz</t>
  </si>
  <si>
    <t>Corner frequency of filter on output of control op-amp.</t>
  </si>
  <si>
    <t>PWM Smoothing Filter</t>
  </si>
  <si>
    <t>R_fillt</t>
  </si>
  <si>
    <t>C_filt</t>
  </si>
  <si>
    <t>f_c_filt</t>
  </si>
  <si>
    <t>V_be_2n3904</t>
  </si>
  <si>
    <t>I_b_pwm</t>
  </si>
  <si>
    <t>V_pwm_max</t>
  </si>
  <si>
    <t>R_b_pwm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</si>
</sst>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69C-DFBE-4123-AE04-3424762F30E8}">
  <dimension ref="A1:D33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4.4" x14ac:dyDescent="0.55000000000000004"/>
  <cols>
    <col min="1" max="1" width="12.7890625" customWidth="1"/>
    <col min="4" max="4" width="35.9453125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4</v>
      </c>
    </row>
    <row r="2" spans="1:4" x14ac:dyDescent="0.55000000000000004">
      <c r="A2" s="2" t="s">
        <v>25</v>
      </c>
    </row>
    <row r="3" spans="1:4" x14ac:dyDescent="0.55000000000000004">
      <c r="A3" t="s">
        <v>21</v>
      </c>
      <c r="B3">
        <v>3.3</v>
      </c>
      <c r="C3" t="s">
        <v>16</v>
      </c>
    </row>
    <row r="4" spans="1:4" x14ac:dyDescent="0.55000000000000004">
      <c r="A4" t="s">
        <v>22</v>
      </c>
      <c r="B4">
        <v>4.7</v>
      </c>
      <c r="C4" t="s">
        <v>16</v>
      </c>
      <c r="D4" t="s">
        <v>23</v>
      </c>
    </row>
    <row r="5" spans="1:4" x14ac:dyDescent="0.55000000000000004">
      <c r="A5" t="s">
        <v>27</v>
      </c>
      <c r="B5">
        <v>10</v>
      </c>
      <c r="C5" t="s">
        <v>6</v>
      </c>
      <c r="D5" t="s">
        <v>24</v>
      </c>
    </row>
    <row r="6" spans="1:4" x14ac:dyDescent="0.55000000000000004">
      <c r="A6" t="s">
        <v>26</v>
      </c>
      <c r="B6">
        <f>B4/B3</f>
        <v>1.4242424242424243</v>
      </c>
    </row>
    <row r="7" spans="1:4" x14ac:dyDescent="0.55000000000000004">
      <c r="A7" t="s">
        <v>28</v>
      </c>
      <c r="B7">
        <f>R_fb*A_v_amp-0.001</f>
        <v>14.241424242424243</v>
      </c>
      <c r="C7" t="s">
        <v>6</v>
      </c>
    </row>
    <row r="9" spans="1:4" x14ac:dyDescent="0.55000000000000004">
      <c r="A9" s="2" t="s">
        <v>29</v>
      </c>
    </row>
    <row r="10" spans="1:4" x14ac:dyDescent="0.55000000000000004">
      <c r="A10" t="s">
        <v>30</v>
      </c>
      <c r="B10">
        <v>10</v>
      </c>
      <c r="C10" t="s">
        <v>6</v>
      </c>
    </row>
    <row r="11" spans="1:4" x14ac:dyDescent="0.55000000000000004">
      <c r="A11" t="s">
        <v>31</v>
      </c>
      <c r="B11">
        <v>10</v>
      </c>
      <c r="C11" t="s">
        <v>32</v>
      </c>
    </row>
    <row r="12" spans="1:4" x14ac:dyDescent="0.55000000000000004">
      <c r="A12" t="s">
        <v>33</v>
      </c>
      <c r="B12">
        <f>1/(2*PI()*R_comp*0.001*C_comp*0.000001)/1000</f>
        <v>1591.5494309189535</v>
      </c>
      <c r="C12" t="s">
        <v>34</v>
      </c>
      <c r="D12" t="s">
        <v>35</v>
      </c>
    </row>
    <row r="14" spans="1:4" x14ac:dyDescent="0.55000000000000004">
      <c r="A14" s="2" t="s">
        <v>36</v>
      </c>
    </row>
    <row r="15" spans="1:4" x14ac:dyDescent="0.55000000000000004">
      <c r="A15" t="s">
        <v>37</v>
      </c>
      <c r="B15">
        <v>10000</v>
      </c>
      <c r="C15" t="s">
        <v>6</v>
      </c>
    </row>
    <row r="16" spans="1:4" x14ac:dyDescent="0.55000000000000004">
      <c r="A16" t="s">
        <v>38</v>
      </c>
      <c r="B16">
        <v>10</v>
      </c>
      <c r="C16" t="s">
        <v>32</v>
      </c>
    </row>
    <row r="17" spans="1:3" x14ac:dyDescent="0.55000000000000004">
      <c r="A17" t="s">
        <v>39</v>
      </c>
      <c r="B17" s="1">
        <f>1/(2*PI()*R_filt*0.001*C_filt*0.000001)/1000</f>
        <v>1.5915494309189535</v>
      </c>
      <c r="C17" t="s">
        <v>34</v>
      </c>
    </row>
    <row r="18" spans="1:3" x14ac:dyDescent="0.55000000000000004">
      <c r="A18" t="s">
        <v>40</v>
      </c>
      <c r="B18">
        <v>0.7</v>
      </c>
      <c r="C18" t="s">
        <v>16</v>
      </c>
    </row>
    <row r="19" spans="1:3" x14ac:dyDescent="0.55000000000000004">
      <c r="A19" t="s">
        <v>42</v>
      </c>
      <c r="B19">
        <v>3.3</v>
      </c>
      <c r="C19" t="s">
        <v>16</v>
      </c>
    </row>
    <row r="20" spans="1:3" x14ac:dyDescent="0.55000000000000004">
      <c r="A20" t="s">
        <v>43</v>
      </c>
      <c r="B20">
        <v>10</v>
      </c>
      <c r="C20" t="s">
        <v>6</v>
      </c>
    </row>
    <row r="21" spans="1:3" x14ac:dyDescent="0.55000000000000004">
      <c r="A21" t="s">
        <v>41</v>
      </c>
      <c r="B21">
        <f>B19-V_be_2n3904</f>
        <v>2.5999999999999996</v>
      </c>
    </row>
    <row r="23" spans="1:3" x14ac:dyDescent="0.55000000000000004">
      <c r="A23" s="2" t="s">
        <v>20</v>
      </c>
    </row>
    <row r="24" spans="1:3" x14ac:dyDescent="0.55000000000000004">
      <c r="A24" t="s">
        <v>9</v>
      </c>
      <c r="B24">
        <v>1</v>
      </c>
      <c r="C24" t="s">
        <v>10</v>
      </c>
    </row>
    <row r="25" spans="1:3" x14ac:dyDescent="0.55000000000000004">
      <c r="A25" t="s">
        <v>12</v>
      </c>
      <c r="B25">
        <v>200</v>
      </c>
      <c r="C25" t="s">
        <v>11</v>
      </c>
    </row>
    <row r="26" spans="1:3" x14ac:dyDescent="0.55000000000000004">
      <c r="A26" t="s">
        <v>13</v>
      </c>
      <c r="B26">
        <f>I_shunt_max*0.001*R_shunt</f>
        <v>0.2</v>
      </c>
    </row>
    <row r="27" spans="1:3" x14ac:dyDescent="0.55000000000000004">
      <c r="A27" t="s">
        <v>15</v>
      </c>
      <c r="B27">
        <v>3.3</v>
      </c>
      <c r="C27" t="s">
        <v>16</v>
      </c>
    </row>
    <row r="28" spans="1:3" x14ac:dyDescent="0.55000000000000004">
      <c r="A28" t="s">
        <v>18</v>
      </c>
      <c r="B28">
        <f>V_sense_max/V_shunt_max</f>
        <v>16.499999999999996</v>
      </c>
      <c r="C28" t="s">
        <v>19</v>
      </c>
    </row>
    <row r="29" spans="1:3" x14ac:dyDescent="0.55000000000000004">
      <c r="A29" t="s">
        <v>14</v>
      </c>
      <c r="B29">
        <f>V_sense_max/(V_shunt_max+V_sense_max)</f>
        <v>0.94285714285714284</v>
      </c>
      <c r="C29" t="s">
        <v>17</v>
      </c>
    </row>
    <row r="30" spans="1:3" x14ac:dyDescent="0.55000000000000004">
      <c r="A30" t="s">
        <v>5</v>
      </c>
      <c r="B30">
        <v>500</v>
      </c>
      <c r="C30" t="s">
        <v>6</v>
      </c>
    </row>
    <row r="31" spans="1:3" x14ac:dyDescent="0.55000000000000004">
      <c r="A31" t="s">
        <v>2</v>
      </c>
      <c r="B31" s="1">
        <f>Blob_A/(1-Blob_A)*R_ut</f>
        <v>8249.9999999999964</v>
      </c>
      <c r="C31" t="s">
        <v>6</v>
      </c>
    </row>
    <row r="32" spans="1:3" x14ac:dyDescent="0.55000000000000004">
      <c r="A32" t="s">
        <v>7</v>
      </c>
      <c r="B32" s="1">
        <f>R_ub</f>
        <v>8249.9999999999964</v>
      </c>
      <c r="C32" t="s">
        <v>6</v>
      </c>
    </row>
    <row r="33" spans="1:3" x14ac:dyDescent="0.55000000000000004">
      <c r="A33" t="s">
        <v>8</v>
      </c>
      <c r="B33" s="1">
        <f>R_ut</f>
        <v>500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A_v_amp</vt:lpstr>
      <vt:lpstr>A_v_csense</vt:lpstr>
      <vt:lpstr>Blob_A</vt:lpstr>
      <vt:lpstr>C_comp</vt:lpstr>
      <vt:lpstr>C_filt</vt:lpstr>
      <vt:lpstr>f_c_filt</vt:lpstr>
      <vt:lpstr>I_shunt_max</vt:lpstr>
      <vt:lpstr>R_b_pwm</vt:lpstr>
      <vt:lpstr>R_comp</vt:lpstr>
      <vt:lpstr>R_db</vt:lpstr>
      <vt:lpstr>R_dt</vt:lpstr>
      <vt:lpstr>R_fb</vt:lpstr>
      <vt:lpstr>R_filt</vt:lpstr>
      <vt:lpstr>R_ft</vt:lpstr>
      <vt:lpstr>R_shunt</vt:lpstr>
      <vt:lpstr>R_ub</vt:lpstr>
      <vt:lpstr>R_ut</vt:lpstr>
      <vt:lpstr>V_be_2n3904</vt:lpstr>
      <vt:lpstr>V_sense_max</vt:lpstr>
      <vt:lpstr>V_shunt_max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2022-11-05T22:48:01Z</dcterms:created>
  <dcterms:modified xsi:type="dcterms:W3CDTF">2022-11-06T05:51:40Z</dcterms:modified>
</cp:coreProperties>
</file>