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Summary" sheetId="5" r:id="rId1"/>
    <sheet name="constants" sheetId="1" r:id="rId2"/>
    <sheet name="Viscosity" sheetId="2" r:id="rId3"/>
    <sheet name="Conductivity" sheetId="3" r:id="rId4"/>
  </sheets>
  <calcPr calcId="145621"/>
</workbook>
</file>

<file path=xl/calcChain.xml><?xml version="1.0" encoding="utf-8"?>
<calcChain xmlns="http://schemas.openxmlformats.org/spreadsheetml/2006/main">
  <c r="L4" i="3" l="1"/>
  <c r="L5" i="3"/>
  <c r="L6" i="3"/>
  <c r="M6" i="3" s="1"/>
  <c r="L7" i="3"/>
  <c r="L8" i="3"/>
  <c r="L9" i="3"/>
  <c r="L10" i="3"/>
  <c r="M10" i="3" s="1"/>
  <c r="L11" i="3"/>
  <c r="L12" i="3"/>
  <c r="L13" i="3"/>
  <c r="L14" i="3"/>
  <c r="M14" i="3" s="1"/>
  <c r="L15" i="3"/>
  <c r="L16" i="3"/>
  <c r="L17" i="3"/>
  <c r="L18" i="3"/>
  <c r="M18" i="3" s="1"/>
  <c r="L19" i="3"/>
  <c r="L3" i="3"/>
  <c r="M3" i="3" s="1"/>
  <c r="M4" i="3"/>
  <c r="M5" i="3"/>
  <c r="M7" i="3"/>
  <c r="M8" i="3"/>
  <c r="M9" i="3"/>
  <c r="M11" i="3"/>
  <c r="M12" i="3"/>
  <c r="M13" i="3"/>
  <c r="M15" i="3"/>
  <c r="M16" i="3"/>
  <c r="M17" i="3"/>
  <c r="M19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2" i="2"/>
  <c r="B35" i="5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D35" i="5"/>
  <c r="E35" i="5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D36" i="5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F33" i="5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E33" i="5"/>
  <c r="D33" i="5"/>
  <c r="C33" i="5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B33" i="5"/>
  <c r="E34" i="5"/>
  <c r="D34" i="5"/>
  <c r="B34" i="5"/>
  <c r="A33" i="5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K7" i="3"/>
  <c r="K6" i="3"/>
  <c r="J4" i="3"/>
  <c r="K4" i="3" s="1"/>
  <c r="J5" i="3"/>
  <c r="K5" i="3" s="1"/>
  <c r="J6" i="3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3" i="3"/>
  <c r="K3" i="3" s="1"/>
</calcChain>
</file>

<file path=xl/sharedStrings.xml><?xml version="1.0" encoding="utf-8"?>
<sst xmlns="http://schemas.openxmlformats.org/spreadsheetml/2006/main" count="477" uniqueCount="226">
  <si>
    <t>R13</t>
  </si>
  <si>
    <t>Takahashi65</t>
  </si>
  <si>
    <t>R14</t>
  </si>
  <si>
    <t>Millat145</t>
  </si>
  <si>
    <t>R32</t>
  </si>
  <si>
    <t>fit to Takahashi85</t>
  </si>
  <si>
    <t>R115</t>
  </si>
  <si>
    <t>Takahashi94</t>
  </si>
  <si>
    <t>R116</t>
  </si>
  <si>
    <t>estimated</t>
  </si>
  <si>
    <t>R124</t>
  </si>
  <si>
    <t>Dowdell31</t>
  </si>
  <si>
    <t>R125</t>
  </si>
  <si>
    <t>Le Neindre146</t>
  </si>
  <si>
    <t>R141b</t>
  </si>
  <si>
    <t>R142b</t>
  </si>
  <si>
    <t>Nabizadeh106</t>
  </si>
  <si>
    <t>R218</t>
  </si>
  <si>
    <t>R227ea</t>
  </si>
  <si>
    <t>R236ea</t>
  </si>
  <si>
    <t>R236fa</t>
  </si>
  <si>
    <t>R245ca</t>
  </si>
  <si>
    <t>R245fa</t>
  </si>
  <si>
    <t>RC318</t>
  </si>
  <si>
    <t>propylene</t>
  </si>
  <si>
    <t>Reid147</t>
  </si>
  <si>
    <t>e/kb [K]</t>
  </si>
  <si>
    <t>sigma [nm]</t>
  </si>
  <si>
    <t>Tc</t>
  </si>
  <si>
    <t>pc</t>
  </si>
  <si>
    <t>rhoc [mol/L]</t>
  </si>
  <si>
    <t>Reference for LJ parameters</t>
  </si>
  <si>
    <t>Marcia L. Huber, Arno Laesecke, and Richard A. Perkins, "Model for the Viscosity and Thermal Conductivity of Refrigerants, Including a New Correlation for the Viscosity of R134a", Ind. Eng. Chem. Res. 2003, 42, 3163-3178</t>
  </si>
  <si>
    <t>Reference</t>
  </si>
  <si>
    <t>Magee132</t>
  </si>
  <si>
    <t>Vogel43</t>
  </si>
  <si>
    <t>Platzer133</t>
  </si>
  <si>
    <t>Lemmon144</t>
  </si>
  <si>
    <t>Tillner-Roth134</t>
  </si>
  <si>
    <t>Huber10</t>
  </si>
  <si>
    <t xml:space="preserve"> this work</t>
  </si>
  <si>
    <t>Kozlov135</t>
  </si>
  <si>
    <t>deVries136</t>
  </si>
  <si>
    <t>Sunaga137</t>
  </si>
  <si>
    <t>Lemmon138</t>
  </si>
  <si>
    <t>Lemmon139</t>
  </si>
  <si>
    <t>Lemmon140</t>
  </si>
  <si>
    <t>Lemmon141</t>
  </si>
  <si>
    <t>Outcalt142</t>
  </si>
  <si>
    <t>Angus143</t>
  </si>
  <si>
    <t>c0</t>
  </si>
  <si>
    <t>c1</t>
  </si>
  <si>
    <t>c2</t>
  </si>
  <si>
    <t>Name</t>
  </si>
  <si>
    <t>Marsh220</t>
  </si>
  <si>
    <t>Perkins57</t>
  </si>
  <si>
    <t>a0</t>
  </si>
  <si>
    <t>a1</t>
  </si>
  <si>
    <t>b0</t>
  </si>
  <si>
    <t>b1</t>
  </si>
  <si>
    <t>f_int_string</t>
  </si>
  <si>
    <t>chi_string</t>
  </si>
  <si>
    <t>Huber, 2003</t>
  </si>
  <si>
    <t>Huber, 2004</t>
  </si>
  <si>
    <t>Huber, 2005</t>
  </si>
  <si>
    <t>Huber, 2006</t>
  </si>
  <si>
    <t>Huber, 2007</t>
  </si>
  <si>
    <t>Huber, 2008</t>
  </si>
  <si>
    <t>Huber, 2009</t>
  </si>
  <si>
    <t>Huber, 2010</t>
  </si>
  <si>
    <t>Huber, 2011</t>
  </si>
  <si>
    <t>Huber, 2012</t>
  </si>
  <si>
    <t>Huber, 2013</t>
  </si>
  <si>
    <t>Huber, 2014</t>
  </si>
  <si>
    <t>Huber, 2015</t>
  </si>
  <si>
    <t>Huber, 2016</t>
  </si>
  <si>
    <t>Huber, 2017</t>
  </si>
  <si>
    <t>Huber, 2018</t>
  </si>
  <si>
    <t>Huber, 2019</t>
  </si>
  <si>
    <t>R11</t>
  </si>
  <si>
    <t>R12</t>
  </si>
  <si>
    <t>R113</t>
  </si>
  <si>
    <t>R22</t>
  </si>
  <si>
    <t>R123</t>
  </si>
  <si>
    <t>R143a</t>
  </si>
  <si>
    <t>R152a</t>
  </si>
  <si>
    <t>Propane</t>
  </si>
  <si>
    <t>Isobutane</t>
  </si>
  <si>
    <t>n-Butane</t>
  </si>
  <si>
    <t>Klein1997</t>
  </si>
  <si>
    <t>Huber2003</t>
  </si>
  <si>
    <t>Literature source</t>
  </si>
  <si>
    <t>Huber2004</t>
  </si>
  <si>
    <t>Huber2005</t>
  </si>
  <si>
    <t>Huber2006</t>
  </si>
  <si>
    <t>Huber2007</t>
  </si>
  <si>
    <t>Huber2008</t>
  </si>
  <si>
    <t>Huber2009</t>
  </si>
  <si>
    <t>Huber2010</t>
  </si>
  <si>
    <t>Huber2011</t>
  </si>
  <si>
    <t>Huber2012</t>
  </si>
  <si>
    <t>Huber2013</t>
  </si>
  <si>
    <t>Huber2014</t>
  </si>
  <si>
    <t>Huber2015</t>
  </si>
  <si>
    <t>Huber2016</t>
  </si>
  <si>
    <t>Huber2017</t>
  </si>
  <si>
    <t>Huber2018</t>
  </si>
  <si>
    <t>Huber2019</t>
  </si>
  <si>
    <t>a1_signed</t>
  </si>
  <si>
    <t>b1_signed</t>
  </si>
  <si>
    <t>0.00107447+0.000000642373*T</t>
  </si>
  <si>
    <t>1.1394-0.0365562*T</t>
  </si>
  <si>
    <t>0.00119864+0.000000190048*T</t>
  </si>
  <si>
    <t>1.04420*T</t>
  </si>
  <si>
    <t>0.000436654+0.00000178134*T</t>
  </si>
  <si>
    <t>1.2942-0.0924549*T</t>
  </si>
  <si>
    <t>0.00125079+0.000000296636*T</t>
  </si>
  <si>
    <t>1.0343-0.00216614*T</t>
  </si>
  <si>
    <t>1.1804-0.0539975*T</t>
  </si>
  <si>
    <t>0.0011769+0.000000678397*T</t>
  </si>
  <si>
    <t>1.0898-0.0154229*T</t>
  </si>
  <si>
    <t>0.00118189+0.000000663334*T</t>
  </si>
  <si>
    <t>1.2159-0.056531*T</t>
  </si>
  <si>
    <t>0.000521722+0.00000292456*T</t>
  </si>
  <si>
    <t>1.0867-0.0216469*T</t>
  </si>
  <si>
    <t>0.000940725+0.000000988196*T</t>
  </si>
  <si>
    <t>1.0749-0.0177916*T</t>
  </si>
  <si>
    <t>0.000892659+0.00000114912*T</t>
  </si>
  <si>
    <t>1.2877-0.0758811*T</t>
  </si>
  <si>
    <t>0.00142313+0.00000000831496*T</t>
  </si>
  <si>
    <t>1.3122-0.0874448*T</t>
  </si>
  <si>
    <t>0.00170267-0.000000491063*T</t>
  </si>
  <si>
    <t>0.9617+0.0337897*T</t>
  </si>
  <si>
    <t>0.00100946+0.00000121255*T</t>
  </si>
  <si>
    <t>1.1627-0.0437246*T</t>
  </si>
  <si>
    <t>0.00103549+0.00000137878*T</t>
  </si>
  <si>
    <t>1.1627-0.0473491*T</t>
  </si>
  <si>
    <t>0.00164999-0.000000328868*T</t>
  </si>
  <si>
    <t>0.00135697-0.000000111635*T</t>
  </si>
  <si>
    <t>1.5249-0.147564*T</t>
  </si>
  <si>
    <t>0.00109939+0.000000372539*T</t>
  </si>
  <si>
    <t>1.3521-0.123177*T</t>
  </si>
  <si>
    <t>+0</t>
  </si>
  <si>
    <t>0.00132+0*T</t>
  </si>
  <si>
    <t>f_int</t>
  </si>
  <si>
    <t>chi</t>
  </si>
  <si>
    <t>c1_signed</t>
  </si>
  <si>
    <t>c2_signed</t>
  </si>
  <si>
    <t>e_k</t>
  </si>
  <si>
    <t>sigma</t>
  </si>
  <si>
    <t>psi</t>
  </si>
  <si>
    <t>0.97618+0.0148047*T+0*T*T</t>
  </si>
  <si>
    <t>1.10941-0.0630268*T+0*T*T</t>
  </si>
  <si>
    <t>0.7954+0.0542658*T+0*T*T</t>
  </si>
  <si>
    <t>1.1838-0.0591896*T+0*T*T</t>
  </si>
  <si>
    <t>1.21996-0.0647835*T+0*T*T</t>
  </si>
  <si>
    <t>1.04253+0.00138528*T+0*T*T</t>
  </si>
  <si>
    <t>1.00907+0.0193968*T+0*T*T</t>
  </si>
  <si>
    <t>0.92135+0.041091*T+0*T*T</t>
  </si>
  <si>
    <t>0.9716+0.019181*T+0*T*T</t>
  </si>
  <si>
    <t>1.10225-0.00550442*T+0*T*T</t>
  </si>
  <si>
    <t>0.76758+0.254482*T-0.0533748*T*T</t>
  </si>
  <si>
    <t>1.12216-0.0273101*T+0*T*T</t>
  </si>
  <si>
    <t>1.10195-0.0294253*T+0*T*T</t>
  </si>
  <si>
    <t>1.1529-0.044154*T+0*T*T</t>
  </si>
  <si>
    <t>1.13848-0.0332328*T+0*T*T</t>
  </si>
  <si>
    <t>1.21141-0.0337573*T+0*T*T</t>
  </si>
  <si>
    <t>1.33962-0.256307*T+0.0468211*T*T</t>
  </si>
  <si>
    <t>1.171-0.0592*T+0*T*T</t>
  </si>
  <si>
    <t>1.087-0.0379*T+0*T*T</t>
  </si>
  <si>
    <t>1.212-0.0569*T+0*T*T</t>
  </si>
  <si>
    <t>1.106-0.0491*T+0*T*T</t>
  </si>
  <si>
    <t>0.898+0.0099*T+0*T*T</t>
  </si>
  <si>
    <t>1.155-0.0513*T+0*T*T</t>
  </si>
  <si>
    <t>1.11-0.0332*T+0*T*T</t>
  </si>
  <si>
    <t>1.134-0.0801*T+0*T*T</t>
  </si>
  <si>
    <t>0.807+0.0496*T+0*T*T</t>
  </si>
  <si>
    <t>0.8+0.0345*T+0*T*T</t>
  </si>
  <si>
    <t>0.798+0.0476*T+0*T*T</t>
  </si>
  <si>
    <t>0.801+0.0375*T+0*T*T</t>
  </si>
  <si>
    <t>1.04420+0*T</t>
  </si>
  <si>
    <t>0.97618+0.0148047*rhor+0*rhor*rhor</t>
  </si>
  <si>
    <t>1.10941-0.0630268*rhor+0*rhor*rhor</t>
  </si>
  <si>
    <t>0.7954+0.0542658*rhor+0*rhor*rhor</t>
  </si>
  <si>
    <t>1.1838-0.0591896*rhor+0*rhor*rhor</t>
  </si>
  <si>
    <t>1.21996-0.0647835*rhor+0*rhor*rhor</t>
  </si>
  <si>
    <t>1.04253+0.00138528*rhor+0*rhor*rhor</t>
  </si>
  <si>
    <t>1.00907+0.0193968*rhor+0*rhor*rhor</t>
  </si>
  <si>
    <t>0.92135+0.041091*rhor+0*rhor*rhor</t>
  </si>
  <si>
    <t>0.9716+0.019181*rhor+0*rhor*rhor</t>
  </si>
  <si>
    <t>1.10225-0.00550442*rhor+0*rhor*rhor</t>
  </si>
  <si>
    <t>0.76758+0.254482*rhor-0.0533748*rhor*rhor</t>
  </si>
  <si>
    <t>1.12216-0.0273101*rhor+0*rhor*rhor</t>
  </si>
  <si>
    <t>1.10195-0.0294253*rhor+0*rhor*rhor</t>
  </si>
  <si>
    <t>1.1529-0.044154*rhor+0*rhor*rhor</t>
  </si>
  <si>
    <t>1.13848-0.0332328*rhor+0*rhor*rhor</t>
  </si>
  <si>
    <t>1.21141-0.0337573*rhor+0*rhor*rhor</t>
  </si>
  <si>
    <t>1.33962-0.256307*rhor+0.0468211*rhor*rhor</t>
  </si>
  <si>
    <t>1.171-0.0592*rhor+0*rhor*rhor</t>
  </si>
  <si>
    <t>1.087-0.0379*rhor+0*rhor*rhor</t>
  </si>
  <si>
    <t>1.212-0.0569*rhor+0*rhor*rhor</t>
  </si>
  <si>
    <t>1.106-0.0491*rhor+0*rhor*rhor</t>
  </si>
  <si>
    <t>0.898+0.0099*rhor+0*rhor*rhor</t>
  </si>
  <si>
    <t>1.155-0.0513*rhor+0*rhor*rhor</t>
  </si>
  <si>
    <t>1.11-0.0332*rhor+0*rhor*rhor</t>
  </si>
  <si>
    <t>1.134-0.0801*rhor+0*rhor*rhor</t>
  </si>
  <si>
    <t>0.807+0.0496*rhor+0*rhor*rhor</t>
  </si>
  <si>
    <t>0.8+0.0345*rhor+0*rhor*rhor</t>
  </si>
  <si>
    <t>0.798+0.0476*rhor+0*rhor*rhor</t>
  </si>
  <si>
    <t>0.801+0.0375*rhor+0*rhor*rhor</t>
  </si>
  <si>
    <t>1.1394-0.0365562*rhor</t>
  </si>
  <si>
    <t>1.0442+0*rhor</t>
  </si>
  <si>
    <t>1.2942-0.0924549*rhor</t>
  </si>
  <si>
    <t>1.0343-0.00216614*rhor</t>
  </si>
  <si>
    <t>1.1804-0.0539975*rhor</t>
  </si>
  <si>
    <t>1.0898-0.0154229*rhor</t>
  </si>
  <si>
    <t>1.2159-0.056531*rhor</t>
  </si>
  <si>
    <t>1.0867-0.0216469*rhor</t>
  </si>
  <si>
    <t>1.0749-0.0177916*rhor</t>
  </si>
  <si>
    <t>1.2877-0.0758811*rhor</t>
  </si>
  <si>
    <t>1.3122-0.0874448*rhor</t>
  </si>
  <si>
    <t>0.9617+0.0337897*rhor</t>
  </si>
  <si>
    <t>1.1627-0.0437246*rhor</t>
  </si>
  <si>
    <t>1.1627-0.0473491*rhor</t>
  </si>
  <si>
    <t>1.5249-0.147564*rhor</t>
  </si>
  <si>
    <t>1.3521-0.123177*rhor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</si>
</sst>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8"/>
  <sheetViews>
    <sheetView topLeftCell="A44" workbookViewId="0">
      <selection activeCell="C58" sqref="C58"/>
    </sheetView>
  </sheetViews>
  <sheetFormatPr defaultRowHeight="15" x14ac:dyDescent="0.25"/>
  <sheetData>
    <row r="1" spans="1:40" x14ac:dyDescent="0.25">
      <c r="B1" t="s">
        <v>144</v>
      </c>
      <c r="C1" t="s">
        <v>145</v>
      </c>
      <c r="D1" t="s">
        <v>148</v>
      </c>
      <c r="E1" t="s">
        <v>149</v>
      </c>
      <c r="F1" t="s">
        <v>150</v>
      </c>
    </row>
    <row r="2" spans="1:40" x14ac:dyDescent="0.25">
      <c r="A2" t="s">
        <v>0</v>
      </c>
      <c r="B2" t="s">
        <v>110</v>
      </c>
      <c r="C2" t="s">
        <v>210</v>
      </c>
      <c r="D2">
        <v>204</v>
      </c>
      <c r="E2">
        <v>0.49709999999999999</v>
      </c>
      <c r="F2" t="s">
        <v>181</v>
      </c>
      <c r="L2" t="s">
        <v>0</v>
      </c>
      <c r="M2" t="s">
        <v>2</v>
      </c>
      <c r="N2" t="s">
        <v>4</v>
      </c>
      <c r="O2" t="s">
        <v>6</v>
      </c>
      <c r="P2" t="s">
        <v>8</v>
      </c>
      <c r="Q2" t="s">
        <v>10</v>
      </c>
      <c r="R2" t="s">
        <v>12</v>
      </c>
      <c r="S2" t="s">
        <v>14</v>
      </c>
      <c r="T2" t="s">
        <v>15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</row>
    <row r="3" spans="1:40" x14ac:dyDescent="0.25">
      <c r="A3" t="s">
        <v>2</v>
      </c>
      <c r="B3" t="s">
        <v>112</v>
      </c>
      <c r="C3" t="s">
        <v>211</v>
      </c>
      <c r="D3">
        <v>164.44</v>
      </c>
      <c r="E3">
        <v>0.45429999999999998</v>
      </c>
      <c r="F3" t="s">
        <v>182</v>
      </c>
      <c r="L3" t="s">
        <v>110</v>
      </c>
      <c r="M3" t="s">
        <v>112</v>
      </c>
      <c r="N3" t="s">
        <v>114</v>
      </c>
      <c r="O3" t="s">
        <v>116</v>
      </c>
      <c r="P3" t="s">
        <v>143</v>
      </c>
      <c r="Q3" t="s">
        <v>119</v>
      </c>
      <c r="R3" t="s">
        <v>121</v>
      </c>
      <c r="S3" t="s">
        <v>123</v>
      </c>
      <c r="T3" t="s">
        <v>125</v>
      </c>
      <c r="U3" t="s">
        <v>127</v>
      </c>
      <c r="V3" t="s">
        <v>129</v>
      </c>
      <c r="W3" t="s">
        <v>131</v>
      </c>
      <c r="X3" t="s">
        <v>133</v>
      </c>
      <c r="Y3" t="s">
        <v>135</v>
      </c>
      <c r="Z3" t="s">
        <v>137</v>
      </c>
      <c r="AA3" t="s">
        <v>138</v>
      </c>
      <c r="AB3" t="s">
        <v>140</v>
      </c>
    </row>
    <row r="4" spans="1:40" x14ac:dyDescent="0.25">
      <c r="A4" t="s">
        <v>4</v>
      </c>
      <c r="B4" t="s">
        <v>114</v>
      </c>
      <c r="C4" t="s">
        <v>212</v>
      </c>
      <c r="D4">
        <v>289.64999999999998</v>
      </c>
      <c r="E4">
        <v>0.4098</v>
      </c>
      <c r="F4" t="s">
        <v>183</v>
      </c>
      <c r="L4" t="s">
        <v>111</v>
      </c>
      <c r="M4" t="s">
        <v>180</v>
      </c>
      <c r="N4" t="s">
        <v>115</v>
      </c>
      <c r="O4" t="s">
        <v>117</v>
      </c>
      <c r="P4" t="s">
        <v>118</v>
      </c>
      <c r="Q4" t="s">
        <v>120</v>
      </c>
      <c r="R4" t="s">
        <v>122</v>
      </c>
      <c r="S4" t="s">
        <v>124</v>
      </c>
      <c r="T4" t="s">
        <v>126</v>
      </c>
      <c r="U4" t="s">
        <v>128</v>
      </c>
      <c r="V4" t="s">
        <v>130</v>
      </c>
      <c r="W4" t="s">
        <v>132</v>
      </c>
      <c r="X4" t="s">
        <v>134</v>
      </c>
      <c r="Y4" t="s">
        <v>136</v>
      </c>
      <c r="Z4" t="s">
        <v>136</v>
      </c>
      <c r="AA4" t="s">
        <v>139</v>
      </c>
      <c r="AB4" t="s">
        <v>141</v>
      </c>
    </row>
    <row r="5" spans="1:40" x14ac:dyDescent="0.25">
      <c r="A5" t="s">
        <v>6</v>
      </c>
      <c r="B5" t="s">
        <v>116</v>
      </c>
      <c r="C5" t="s">
        <v>213</v>
      </c>
      <c r="D5">
        <v>201.9</v>
      </c>
      <c r="E5">
        <v>0.58760000000000001</v>
      </c>
      <c r="F5" t="s">
        <v>184</v>
      </c>
      <c r="L5">
        <v>204</v>
      </c>
      <c r="M5">
        <v>164.44</v>
      </c>
      <c r="N5">
        <v>289.64999999999998</v>
      </c>
      <c r="O5">
        <v>201.9</v>
      </c>
      <c r="P5">
        <v>226.16</v>
      </c>
      <c r="Q5">
        <v>275.8</v>
      </c>
      <c r="R5">
        <v>249</v>
      </c>
      <c r="S5">
        <v>370.44</v>
      </c>
      <c r="T5">
        <v>278.2</v>
      </c>
      <c r="U5">
        <v>266.35000000000002</v>
      </c>
      <c r="V5">
        <v>289.33999999999997</v>
      </c>
      <c r="W5">
        <v>318.33</v>
      </c>
      <c r="X5">
        <v>307.24</v>
      </c>
      <c r="Y5">
        <v>345.44</v>
      </c>
      <c r="Z5">
        <v>329.72</v>
      </c>
      <c r="AA5">
        <v>299.76</v>
      </c>
      <c r="AB5">
        <v>298.89999999999998</v>
      </c>
    </row>
    <row r="6" spans="1:40" x14ac:dyDescent="0.25">
      <c r="A6" t="s">
        <v>8</v>
      </c>
      <c r="B6" t="s">
        <v>143</v>
      </c>
      <c r="C6" t="s">
        <v>214</v>
      </c>
      <c r="D6">
        <v>226.16</v>
      </c>
      <c r="E6">
        <v>0.52490000000000003</v>
      </c>
      <c r="F6" t="s">
        <v>185</v>
      </c>
      <c r="L6">
        <v>0.49709999999999999</v>
      </c>
      <c r="M6">
        <v>0.45429999999999998</v>
      </c>
      <c r="N6">
        <v>0.4098</v>
      </c>
      <c r="O6">
        <v>0.58760000000000001</v>
      </c>
      <c r="P6">
        <v>0.52490000000000003</v>
      </c>
      <c r="Q6">
        <v>0.55010000000000003</v>
      </c>
      <c r="R6">
        <v>0.51900000000000002</v>
      </c>
      <c r="S6">
        <v>0.54930000000000001</v>
      </c>
      <c r="T6">
        <v>0.53620000000000001</v>
      </c>
      <c r="U6">
        <v>0.57999999999999996</v>
      </c>
      <c r="V6">
        <v>0.5746</v>
      </c>
      <c r="W6">
        <v>0.56040000000000001</v>
      </c>
      <c r="X6">
        <v>0.56440000000000001</v>
      </c>
      <c r="Y6">
        <v>0.55049999999999999</v>
      </c>
      <c r="Z6">
        <v>0.55289999999999995</v>
      </c>
      <c r="AA6">
        <v>0.59470000000000001</v>
      </c>
      <c r="AB6">
        <v>0.46779999999999999</v>
      </c>
    </row>
    <row r="7" spans="1:40" x14ac:dyDescent="0.25">
      <c r="A7" t="s">
        <v>10</v>
      </c>
      <c r="B7" t="s">
        <v>119</v>
      </c>
      <c r="C7" t="s">
        <v>215</v>
      </c>
      <c r="D7">
        <v>275.8</v>
      </c>
      <c r="E7">
        <v>0.55010000000000003</v>
      </c>
      <c r="F7" t="s">
        <v>186</v>
      </c>
      <c r="L7" t="s">
        <v>181</v>
      </c>
      <c r="M7" t="s">
        <v>182</v>
      </c>
      <c r="N7" t="s">
        <v>183</v>
      </c>
      <c r="O7" t="s">
        <v>184</v>
      </c>
      <c r="P7" t="s">
        <v>185</v>
      </c>
      <c r="Q7" t="s">
        <v>186</v>
      </c>
      <c r="R7" t="s">
        <v>187</v>
      </c>
      <c r="S7" t="s">
        <v>188</v>
      </c>
      <c r="T7" t="s">
        <v>189</v>
      </c>
      <c r="U7" t="s">
        <v>190</v>
      </c>
      <c r="V7" t="s">
        <v>191</v>
      </c>
      <c r="W7" t="s">
        <v>192</v>
      </c>
      <c r="X7" t="s">
        <v>193</v>
      </c>
      <c r="Y7" t="s">
        <v>194</v>
      </c>
      <c r="Z7" t="s">
        <v>195</v>
      </c>
      <c r="AA7" t="s">
        <v>196</v>
      </c>
      <c r="AB7" t="s">
        <v>197</v>
      </c>
      <c r="AC7" t="s">
        <v>198</v>
      </c>
      <c r="AD7" t="s">
        <v>199</v>
      </c>
      <c r="AE7" t="s">
        <v>200</v>
      </c>
      <c r="AF7" t="s">
        <v>201</v>
      </c>
      <c r="AG7" t="s">
        <v>202</v>
      </c>
      <c r="AH7" t="s">
        <v>203</v>
      </c>
      <c r="AI7" t="s">
        <v>204</v>
      </c>
      <c r="AJ7" t="s">
        <v>205</v>
      </c>
      <c r="AK7" t="s">
        <v>206</v>
      </c>
      <c r="AL7" t="s">
        <v>207</v>
      </c>
      <c r="AM7" t="s">
        <v>208</v>
      </c>
      <c r="AN7" t="s">
        <v>209</v>
      </c>
    </row>
    <row r="8" spans="1:40" x14ac:dyDescent="0.25">
      <c r="A8" t="s">
        <v>12</v>
      </c>
      <c r="B8" t="s">
        <v>121</v>
      </c>
      <c r="C8" t="s">
        <v>216</v>
      </c>
      <c r="D8">
        <v>249</v>
      </c>
      <c r="E8">
        <v>0.51900000000000002</v>
      </c>
      <c r="F8" t="s">
        <v>187</v>
      </c>
    </row>
    <row r="9" spans="1:40" x14ac:dyDescent="0.25">
      <c r="A9" t="s">
        <v>14</v>
      </c>
      <c r="B9" t="s">
        <v>123</v>
      </c>
      <c r="C9" t="s">
        <v>217</v>
      </c>
      <c r="D9">
        <v>370.44</v>
      </c>
      <c r="E9">
        <v>0.54930000000000001</v>
      </c>
      <c r="F9" t="s">
        <v>188</v>
      </c>
    </row>
    <row r="10" spans="1:40" x14ac:dyDescent="0.25">
      <c r="A10" t="s">
        <v>15</v>
      </c>
      <c r="B10" t="s">
        <v>125</v>
      </c>
      <c r="C10" t="s">
        <v>218</v>
      </c>
      <c r="D10">
        <v>278.2</v>
      </c>
      <c r="E10">
        <v>0.53620000000000001</v>
      </c>
      <c r="F10" t="s">
        <v>189</v>
      </c>
    </row>
    <row r="11" spans="1:40" x14ac:dyDescent="0.25">
      <c r="A11" t="s">
        <v>17</v>
      </c>
      <c r="B11" t="s">
        <v>127</v>
      </c>
      <c r="C11" t="s">
        <v>219</v>
      </c>
      <c r="D11">
        <v>266.35000000000002</v>
      </c>
      <c r="E11">
        <v>0.57999999999999996</v>
      </c>
      <c r="F11" t="s">
        <v>190</v>
      </c>
    </row>
    <row r="12" spans="1:40" x14ac:dyDescent="0.25">
      <c r="A12" t="s">
        <v>18</v>
      </c>
      <c r="B12" t="s">
        <v>129</v>
      </c>
      <c r="C12" t="s">
        <v>220</v>
      </c>
      <c r="D12">
        <v>289.33999999999997</v>
      </c>
      <c r="E12">
        <v>0.5746</v>
      </c>
      <c r="F12" t="s">
        <v>191</v>
      </c>
    </row>
    <row r="13" spans="1:40" x14ac:dyDescent="0.25">
      <c r="A13" t="s">
        <v>19</v>
      </c>
      <c r="B13" t="s">
        <v>131</v>
      </c>
      <c r="C13" t="s">
        <v>221</v>
      </c>
      <c r="D13">
        <v>318.33</v>
      </c>
      <c r="E13">
        <v>0.56040000000000001</v>
      </c>
      <c r="F13" t="s">
        <v>192</v>
      </c>
    </row>
    <row r="14" spans="1:40" x14ac:dyDescent="0.25">
      <c r="A14" t="s">
        <v>20</v>
      </c>
      <c r="B14" t="s">
        <v>133</v>
      </c>
      <c r="C14" t="s">
        <v>222</v>
      </c>
      <c r="D14">
        <v>307.24</v>
      </c>
      <c r="E14">
        <v>0.56440000000000001</v>
      </c>
      <c r="F14" t="s">
        <v>193</v>
      </c>
    </row>
    <row r="15" spans="1:40" x14ac:dyDescent="0.25">
      <c r="A15" t="s">
        <v>21</v>
      </c>
      <c r="B15" t="s">
        <v>135</v>
      </c>
      <c r="C15" t="s">
        <v>223</v>
      </c>
      <c r="D15">
        <v>345.44</v>
      </c>
      <c r="E15">
        <v>0.55049999999999999</v>
      </c>
      <c r="F15" t="s">
        <v>194</v>
      </c>
    </row>
    <row r="16" spans="1:40" x14ac:dyDescent="0.25">
      <c r="A16" t="s">
        <v>22</v>
      </c>
      <c r="B16" t="s">
        <v>137</v>
      </c>
      <c r="C16" t="s">
        <v>223</v>
      </c>
      <c r="D16">
        <v>329.72</v>
      </c>
      <c r="E16">
        <v>0.55289999999999995</v>
      </c>
      <c r="F16" t="s">
        <v>195</v>
      </c>
    </row>
    <row r="17" spans="1:6" x14ac:dyDescent="0.25">
      <c r="A17" t="s">
        <v>23</v>
      </c>
      <c r="B17" t="s">
        <v>138</v>
      </c>
      <c r="C17" t="s">
        <v>224</v>
      </c>
      <c r="D17">
        <v>299.76</v>
      </c>
      <c r="E17">
        <v>0.59470000000000001</v>
      </c>
      <c r="F17" t="s">
        <v>196</v>
      </c>
    </row>
    <row r="18" spans="1:6" x14ac:dyDescent="0.25">
      <c r="A18" t="s">
        <v>24</v>
      </c>
      <c r="B18" t="s">
        <v>140</v>
      </c>
      <c r="C18" t="s">
        <v>225</v>
      </c>
      <c r="D18">
        <v>298.89999999999998</v>
      </c>
      <c r="E18">
        <v>0.46779999999999999</v>
      </c>
      <c r="F18" t="s">
        <v>197</v>
      </c>
    </row>
    <row r="19" spans="1:6" x14ac:dyDescent="0.25">
      <c r="A19" t="s">
        <v>79</v>
      </c>
      <c r="F19" t="s">
        <v>198</v>
      </c>
    </row>
    <row r="20" spans="1:6" x14ac:dyDescent="0.25">
      <c r="A20" t="s">
        <v>80</v>
      </c>
      <c r="F20" t="s">
        <v>199</v>
      </c>
    </row>
    <row r="21" spans="1:6" x14ac:dyDescent="0.25">
      <c r="A21" t="s">
        <v>81</v>
      </c>
      <c r="F21" t="s">
        <v>200</v>
      </c>
    </row>
    <row r="22" spans="1:6" x14ac:dyDescent="0.25">
      <c r="A22" t="s">
        <v>82</v>
      </c>
      <c r="F22" t="s">
        <v>201</v>
      </c>
    </row>
    <row r="23" spans="1:6" x14ac:dyDescent="0.25">
      <c r="A23" t="s">
        <v>83</v>
      </c>
      <c r="F23" t="s">
        <v>202</v>
      </c>
    </row>
    <row r="24" spans="1:6" x14ac:dyDescent="0.25">
      <c r="A24" t="s">
        <v>84</v>
      </c>
      <c r="F24" t="s">
        <v>203</v>
      </c>
    </row>
    <row r="25" spans="1:6" x14ac:dyDescent="0.25">
      <c r="A25" t="s">
        <v>85</v>
      </c>
      <c r="F25" t="s">
        <v>204</v>
      </c>
    </row>
    <row r="26" spans="1:6" x14ac:dyDescent="0.25">
      <c r="A26" t="s">
        <v>87</v>
      </c>
      <c r="F26" t="s">
        <v>205</v>
      </c>
    </row>
    <row r="27" spans="1:6" x14ac:dyDescent="0.25">
      <c r="A27" t="s">
        <v>88</v>
      </c>
      <c r="F27" t="s">
        <v>206</v>
      </c>
    </row>
    <row r="28" spans="1:6" x14ac:dyDescent="0.25">
      <c r="F28" t="s">
        <v>207</v>
      </c>
    </row>
    <row r="29" spans="1:6" x14ac:dyDescent="0.25">
      <c r="F29" t="s">
        <v>208</v>
      </c>
    </row>
    <row r="30" spans="1:6" x14ac:dyDescent="0.25">
      <c r="F30" t="s">
        <v>209</v>
      </c>
    </row>
    <row r="33" spans="1:6" x14ac:dyDescent="0.25">
      <c r="A33" t="str">
        <f t="shared" ref="A33:F33" si="0">A2</f>
        <v>R13</v>
      </c>
      <c r="B33" t="str">
        <f t="shared" si="0"/>
        <v>0.00107447+0.000000642373*T</v>
      </c>
      <c r="C33" t="str">
        <f t="shared" si="0"/>
        <v>1.1394-0.0365562*rhor</v>
      </c>
      <c r="D33">
        <f t="shared" si="0"/>
        <v>204</v>
      </c>
      <c r="E33">
        <f t="shared" si="0"/>
        <v>0.49709999999999999</v>
      </c>
      <c r="F33" t="str">
        <f t="shared" si="0"/>
        <v>0.97618+0.0148047*rhor+0*rhor*rhor</v>
      </c>
    </row>
    <row r="34" spans="1:6" x14ac:dyDescent="0.25">
      <c r="A34" t="str">
        <f t="shared" ref="A34:F34" si="1">A33&amp;";"&amp;A3</f>
        <v>R13;R14</v>
      </c>
      <c r="B34" t="str">
        <f t="shared" si="1"/>
        <v>0.00107447+0.000000642373*T;0.00119864+0.000000190048*T</v>
      </c>
      <c r="C34" t="str">
        <f t="shared" si="1"/>
        <v>1.1394-0.0365562*rhor;1.0442+0*rhor</v>
      </c>
      <c r="D34" t="str">
        <f t="shared" si="1"/>
        <v>204;164.44</v>
      </c>
      <c r="E34" t="str">
        <f t="shared" si="1"/>
        <v>0.4971;0.4543</v>
      </c>
      <c r="F34" t="str">
        <f t="shared" si="1"/>
        <v>0.97618+0.0148047*rhor+0*rhor*rhor;1.10941-0.0630268*rhor+0*rhor*rhor</v>
      </c>
    </row>
    <row r="35" spans="1:6" x14ac:dyDescent="0.25">
      <c r="A35" t="str">
        <f t="shared" ref="A35:A58" si="2">A34&amp;";"&amp;A4</f>
        <v>R13;R14;R32</v>
      </c>
      <c r="B35" t="str">
        <f t="shared" ref="B35:F35" si="3">B34&amp;";"&amp;B4</f>
        <v>0.00107447+0.000000642373*T;0.00119864+0.000000190048*T;0.000436654+0.00000178134*T</v>
      </c>
      <c r="C35" t="str">
        <f t="shared" si="3"/>
        <v>1.1394-0.0365562*rhor;1.0442+0*rhor;1.2942-0.0924549*rhor</v>
      </c>
      <c r="D35" t="str">
        <f t="shared" si="3"/>
        <v>204;164.44;289.65</v>
      </c>
      <c r="E35" t="str">
        <f t="shared" si="3"/>
        <v>0.4971;0.4543;0.4098</v>
      </c>
      <c r="F35" t="str">
        <f t="shared" si="3"/>
        <v>0.97618+0.0148047*rhor+0*rhor*rhor;1.10941-0.0630268*rhor+0*rhor*rhor;0.7954+0.0542658*rhor+0*rhor*rhor</v>
      </c>
    </row>
    <row r="36" spans="1:6" x14ac:dyDescent="0.25">
      <c r="A36" t="str">
        <f t="shared" si="2"/>
        <v>R13;R14;R32;R115</v>
      </c>
      <c r="B36" t="str">
        <f t="shared" ref="B36:F36" si="4">B35&amp;";"&amp;B5</f>
        <v>0.00107447+0.000000642373*T;0.00119864+0.000000190048*T;0.000436654+0.00000178134*T;0.00125079+0.000000296636*T</v>
      </c>
      <c r="C36" t="str">
        <f t="shared" si="4"/>
        <v>1.1394-0.0365562*rhor;1.0442+0*rhor;1.2942-0.0924549*rhor;1.0343-0.00216614*rhor</v>
      </c>
      <c r="D36" t="str">
        <f t="shared" si="4"/>
        <v>204;164.44;289.65;201.9</v>
      </c>
      <c r="E36" t="str">
        <f t="shared" si="4"/>
        <v>0.4971;0.4543;0.4098;0.5876</v>
      </c>
      <c r="F36" t="str">
        <f t="shared" si="4"/>
        <v>0.97618+0.0148047*rhor+0*rhor*rhor;1.10941-0.0630268*rhor+0*rhor*rhor;0.7954+0.0542658*rhor+0*rhor*rhor;1.1838-0.0591896*rhor+0*rhor*rhor</v>
      </c>
    </row>
    <row r="37" spans="1:6" x14ac:dyDescent="0.25">
      <c r="A37" t="str">
        <f t="shared" si="2"/>
        <v>R13;R14;R32;R115;R116</v>
      </c>
      <c r="B37" t="str">
        <f t="shared" ref="B37:F37" si="5">B36&amp;";"&amp;B6</f>
        <v>0.00107447+0.000000642373*T;0.00119864+0.000000190048*T;0.000436654+0.00000178134*T;0.00125079+0.000000296636*T;0.00132+0*T</v>
      </c>
      <c r="C37" t="str">
        <f t="shared" si="5"/>
        <v>1.1394-0.0365562*rhor;1.0442+0*rhor;1.2942-0.0924549*rhor;1.0343-0.00216614*rhor;1.1804-0.0539975*rhor</v>
      </c>
      <c r="D37" t="str">
        <f t="shared" si="5"/>
        <v>204;164.44;289.65;201.9;226.16</v>
      </c>
      <c r="E37" t="str">
        <f t="shared" si="5"/>
        <v>0.4971;0.4543;0.4098;0.5876;0.5249</v>
      </c>
      <c r="F37" t="str">
        <f t="shared" si="5"/>
        <v>0.97618+0.0148047*rhor+0*rhor*rhor;1.10941-0.0630268*rhor+0*rhor*rhor;0.7954+0.0542658*rhor+0*rhor*rhor;1.1838-0.0591896*rhor+0*rhor*rhor;1.21996-0.0647835*rhor+0*rhor*rhor</v>
      </c>
    </row>
    <row r="38" spans="1:6" x14ac:dyDescent="0.25">
      <c r="A38" t="str">
        <f t="shared" si="2"/>
        <v>R13;R14;R32;R115;R116;R124</v>
      </c>
      <c r="B38" t="str">
        <f t="shared" ref="B38:F38" si="6">B37&amp;";"&amp;B7</f>
        <v>0.00107447+0.000000642373*T;0.00119864+0.000000190048*T;0.000436654+0.00000178134*T;0.00125079+0.000000296636*T;0.00132+0*T;0.0011769+0.000000678397*T</v>
      </c>
      <c r="C38" t="str">
        <f t="shared" si="6"/>
        <v>1.1394-0.0365562*rhor;1.0442+0*rhor;1.2942-0.0924549*rhor;1.0343-0.00216614*rhor;1.1804-0.0539975*rhor;1.0898-0.0154229*rhor</v>
      </c>
      <c r="D38" t="str">
        <f t="shared" si="6"/>
        <v>204;164.44;289.65;201.9;226.16;275.8</v>
      </c>
      <c r="E38" t="str">
        <f t="shared" si="6"/>
        <v>0.4971;0.4543;0.4098;0.5876;0.5249;0.5501</v>
      </c>
      <c r="F38" t="str">
        <f t="shared" si="6"/>
        <v>0.97618+0.0148047*rhor+0*rhor*rhor;1.10941-0.0630268*rhor+0*rhor*rhor;0.7954+0.0542658*rhor+0*rhor*rhor;1.1838-0.0591896*rhor+0*rhor*rhor;1.21996-0.0647835*rhor+0*rhor*rhor;1.04253+0.00138528*rhor+0*rhor*rhor</v>
      </c>
    </row>
    <row r="39" spans="1:6" x14ac:dyDescent="0.25">
      <c r="A39" t="str">
        <f t="shared" si="2"/>
        <v>R13;R14;R32;R115;R116;R124;R125</v>
      </c>
      <c r="B39" t="str">
        <f t="shared" ref="B39:F39" si="7">B38&amp;";"&amp;B8</f>
        <v>0.00107447+0.000000642373*T;0.00119864+0.000000190048*T;0.000436654+0.00000178134*T;0.00125079+0.000000296636*T;0.00132+0*T;0.0011769+0.000000678397*T;0.00118189+0.000000663334*T</v>
      </c>
      <c r="C39" t="str">
        <f t="shared" si="7"/>
        <v>1.1394-0.0365562*rhor;1.0442+0*rhor;1.2942-0.0924549*rhor;1.0343-0.00216614*rhor;1.1804-0.0539975*rhor;1.0898-0.0154229*rhor;1.2159-0.056531*rhor</v>
      </c>
      <c r="D39" t="str">
        <f t="shared" si="7"/>
        <v>204;164.44;289.65;201.9;226.16;275.8;249</v>
      </c>
      <c r="E39" t="str">
        <f t="shared" si="7"/>
        <v>0.4971;0.4543;0.4098;0.5876;0.5249;0.5501;0.519</v>
      </c>
      <c r="F39" t="str">
        <f t="shared" si="7"/>
        <v>0.97618+0.0148047*rhor+0*rhor*rhor;1.10941-0.0630268*rhor+0*rhor*rhor;0.7954+0.0542658*rhor+0*rhor*rhor;1.1838-0.0591896*rhor+0*rhor*rhor;1.21996-0.0647835*rhor+0*rhor*rhor;1.04253+0.00138528*rhor+0*rhor*rhor;1.00907+0.0193968*rhor+0*rhor*rhor</v>
      </c>
    </row>
    <row r="40" spans="1:6" x14ac:dyDescent="0.25">
      <c r="A40" t="str">
        <f t="shared" si="2"/>
        <v>R13;R14;R32;R115;R116;R124;R125;R141b</v>
      </c>
      <c r="B40" t="str">
        <f t="shared" ref="B40:F40" si="8">B39&amp;";"&amp;B9</f>
        <v>0.00107447+0.000000642373*T;0.00119864+0.000000190048*T;0.000436654+0.00000178134*T;0.00125079+0.000000296636*T;0.00132+0*T;0.0011769+0.000000678397*T;0.00118189+0.000000663334*T;0.000521722+0.00000292456*T</v>
      </c>
      <c r="C40" t="str">
        <f t="shared" si="8"/>
        <v>1.1394-0.0365562*rhor;1.0442+0*rhor;1.2942-0.0924549*rhor;1.0343-0.00216614*rhor;1.1804-0.0539975*rhor;1.0898-0.0154229*rhor;1.2159-0.056531*rhor;1.0867-0.0216469*rhor</v>
      </c>
      <c r="D40" t="str">
        <f t="shared" si="8"/>
        <v>204;164.44;289.65;201.9;226.16;275.8;249;370.44</v>
      </c>
      <c r="E40" t="str">
        <f t="shared" si="8"/>
        <v>0.4971;0.4543;0.4098;0.5876;0.5249;0.5501;0.519;0.5493</v>
      </c>
      <c r="F40" t="str">
        <f t="shared" si="8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</v>
      </c>
    </row>
    <row r="41" spans="1:6" x14ac:dyDescent="0.25">
      <c r="A41" t="str">
        <f t="shared" si="2"/>
        <v>R13;R14;R32;R115;R116;R124;R125;R141b;R142b</v>
      </c>
      <c r="B41" t="str">
        <f t="shared" ref="B41:F41" si="9">B40&amp;";"&amp;B10</f>
        <v>0.00107447+0.000000642373*T;0.00119864+0.000000190048*T;0.000436654+0.00000178134*T;0.00125079+0.000000296636*T;0.00132+0*T;0.0011769+0.000000678397*T;0.00118189+0.000000663334*T;0.000521722+0.00000292456*T;0.000940725+0.000000988196*T</v>
      </c>
      <c r="C41" t="str">
        <f t="shared" si="9"/>
        <v>1.1394-0.0365562*rhor;1.0442+0*rhor;1.2942-0.0924549*rhor;1.0343-0.00216614*rhor;1.1804-0.0539975*rhor;1.0898-0.0154229*rhor;1.2159-0.056531*rhor;1.0867-0.0216469*rhor;1.0749-0.0177916*rhor</v>
      </c>
      <c r="D41" t="str">
        <f t="shared" si="9"/>
        <v>204;164.44;289.65;201.9;226.16;275.8;249;370.44;278.2</v>
      </c>
      <c r="E41" t="str">
        <f t="shared" si="9"/>
        <v>0.4971;0.4543;0.4098;0.5876;0.5249;0.5501;0.519;0.5493;0.5362</v>
      </c>
      <c r="F41" t="str">
        <f t="shared" si="9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</v>
      </c>
    </row>
    <row r="42" spans="1:6" x14ac:dyDescent="0.25">
      <c r="A42" t="str">
        <f t="shared" si="2"/>
        <v>R13;R14;R32;R115;R116;R124;R125;R141b;R142b;R218</v>
      </c>
      <c r="B42" t="str">
        <f t="shared" ref="B42:F42" si="10">B41&amp;";"&amp;B11</f>
        <v>0.00107447+0.000000642373*T;0.00119864+0.000000190048*T;0.000436654+0.00000178134*T;0.00125079+0.000000296636*T;0.00132+0*T;0.0011769+0.000000678397*T;0.00118189+0.000000663334*T;0.000521722+0.00000292456*T;0.000940725+0.000000988196*T;0.000892659+0.00000114912*T</v>
      </c>
      <c r="C42" t="str">
        <f t="shared" si="10"/>
        <v>1.1394-0.0365562*rhor;1.0442+0*rhor;1.2942-0.0924549*rhor;1.0343-0.00216614*rhor;1.1804-0.0539975*rhor;1.0898-0.0154229*rhor;1.2159-0.056531*rhor;1.0867-0.0216469*rhor;1.0749-0.0177916*rhor;1.2877-0.0758811*rhor</v>
      </c>
      <c r="D42" t="str">
        <f t="shared" si="10"/>
        <v>204;164.44;289.65;201.9;226.16;275.8;249;370.44;278.2;266.35</v>
      </c>
      <c r="E42" t="str">
        <f t="shared" si="10"/>
        <v>0.4971;0.4543;0.4098;0.5876;0.5249;0.5501;0.519;0.5493;0.5362;0.58</v>
      </c>
      <c r="F42" t="str">
        <f t="shared" si="10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</v>
      </c>
    </row>
    <row r="43" spans="1:6" x14ac:dyDescent="0.25">
      <c r="A43" t="str">
        <f t="shared" si="2"/>
        <v>R13;R14;R32;R115;R116;R124;R125;R141b;R142b;R218;R227ea</v>
      </c>
      <c r="B43" t="str">
        <f t="shared" ref="B43:F43" si="11">B42&amp;";"&amp;B12</f>
        <v>0.00107447+0.000000642373*T;0.00119864+0.000000190048*T;0.000436654+0.00000178134*T;0.00125079+0.000000296636*T;0.00132+0*T;0.0011769+0.000000678397*T;0.00118189+0.000000663334*T;0.000521722+0.00000292456*T;0.000940725+0.000000988196*T;0.000892659+0.00000114912*T;0.00142313+0.00000000831496*T</v>
      </c>
      <c r="C43" t="str">
        <f t="shared" si="11"/>
        <v>1.1394-0.0365562*rhor;1.0442+0*rhor;1.2942-0.0924549*rhor;1.0343-0.00216614*rhor;1.1804-0.0539975*rhor;1.0898-0.0154229*rhor;1.2159-0.056531*rhor;1.0867-0.0216469*rhor;1.0749-0.0177916*rhor;1.2877-0.0758811*rhor;1.3122-0.0874448*rhor</v>
      </c>
      <c r="D43" t="str">
        <f t="shared" si="11"/>
        <v>204;164.44;289.65;201.9;226.16;275.8;249;370.44;278.2;266.35;289.34</v>
      </c>
      <c r="E43" t="str">
        <f t="shared" si="11"/>
        <v>0.4971;0.4543;0.4098;0.5876;0.5249;0.5501;0.519;0.5493;0.5362;0.58;0.5746</v>
      </c>
      <c r="F43" t="str">
        <f t="shared" si="11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;0.76758+0.254482*rhor-0.0533748*rhor*rhor</v>
      </c>
    </row>
    <row r="44" spans="1:6" x14ac:dyDescent="0.25">
      <c r="A44" t="str">
        <f t="shared" si="2"/>
        <v>R13;R14;R32;R115;R116;R124;R125;R141b;R142b;R218;R227ea;R236ea</v>
      </c>
      <c r="B44" t="str">
        <f t="shared" ref="B44:F44" si="12">B43&amp;";"&amp;B13</f>
        <v>0.00107447+0.000000642373*T;0.00119864+0.000000190048*T;0.000436654+0.00000178134*T;0.00125079+0.000000296636*T;0.00132+0*T;0.0011769+0.000000678397*T;0.00118189+0.000000663334*T;0.000521722+0.00000292456*T;0.000940725+0.000000988196*T;0.000892659+0.00000114912*T;0.00142313+0.00000000831496*T;0.00170267-0.000000491063*T</v>
      </c>
      <c r="C44" t="str">
        <f t="shared" si="12"/>
        <v>1.1394-0.0365562*rhor;1.0442+0*rhor;1.2942-0.0924549*rhor;1.0343-0.00216614*rhor;1.1804-0.0539975*rhor;1.0898-0.0154229*rhor;1.2159-0.056531*rhor;1.0867-0.0216469*rhor;1.0749-0.0177916*rhor;1.2877-0.0758811*rhor;1.3122-0.0874448*rhor;0.9617+0.0337897*rhor</v>
      </c>
      <c r="D44" t="str">
        <f t="shared" si="12"/>
        <v>204;164.44;289.65;201.9;226.16;275.8;249;370.44;278.2;266.35;289.34;318.33</v>
      </c>
      <c r="E44" t="str">
        <f t="shared" si="12"/>
        <v>0.4971;0.4543;0.4098;0.5876;0.5249;0.5501;0.519;0.5493;0.5362;0.58;0.5746;0.5604</v>
      </c>
      <c r="F44" t="str">
        <f t="shared" si="12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;0.76758+0.254482*rhor-0.0533748*rhor*rhor;1.12216-0.0273101*rhor+0*rhor*rhor</v>
      </c>
    </row>
    <row r="45" spans="1:6" x14ac:dyDescent="0.25">
      <c r="A45" t="str">
        <f t="shared" si="2"/>
        <v>R13;R14;R32;R115;R116;R124;R125;R141b;R142b;R218;R227ea;R236ea;R236fa</v>
      </c>
      <c r="B45" t="str">
        <f t="shared" ref="B45:F45" si="13">B44&amp;";"&amp;B14</f>
        <v>0.00107447+0.000000642373*T;0.00119864+0.000000190048*T;0.000436654+0.00000178134*T;0.00125079+0.000000296636*T;0.00132+0*T;0.0011769+0.000000678397*T;0.00118189+0.000000663334*T;0.000521722+0.00000292456*T;0.000940725+0.000000988196*T;0.000892659+0.00000114912*T;0.00142313+0.00000000831496*T;0.00170267-0.000000491063*T;0.00100946+0.00000121255*T</v>
      </c>
      <c r="C45" t="str">
        <f t="shared" si="13"/>
        <v>1.1394-0.0365562*rhor;1.0442+0*rhor;1.2942-0.0924549*rhor;1.0343-0.00216614*rhor;1.1804-0.0539975*rhor;1.0898-0.0154229*rhor;1.2159-0.056531*rhor;1.0867-0.0216469*rhor;1.0749-0.0177916*rhor;1.2877-0.0758811*rhor;1.3122-0.0874448*rhor;0.9617+0.0337897*rhor;1.1627-0.0437246*rhor</v>
      </c>
      <c r="D45" t="str">
        <f t="shared" si="13"/>
        <v>204;164.44;289.65;201.9;226.16;275.8;249;370.44;278.2;266.35;289.34;318.33;307.24</v>
      </c>
      <c r="E45" t="str">
        <f t="shared" si="13"/>
        <v>0.4971;0.4543;0.4098;0.5876;0.5249;0.5501;0.519;0.5493;0.5362;0.58;0.5746;0.5604;0.5644</v>
      </c>
      <c r="F45" t="str">
        <f t="shared" si="13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;0.76758+0.254482*rhor-0.0533748*rhor*rhor;1.12216-0.0273101*rhor+0*rhor*rhor;1.10195-0.0294253*rhor+0*rhor*rhor</v>
      </c>
    </row>
    <row r="46" spans="1:6" x14ac:dyDescent="0.25">
      <c r="A46" t="str">
        <f t="shared" si="2"/>
        <v>R13;R14;R32;R115;R116;R124;R125;R141b;R142b;R218;R227ea;R236ea;R236fa;R245ca</v>
      </c>
      <c r="B46" t="str">
        <f t="shared" ref="B46:F46" si="14">B45&amp;";"&amp;B15</f>
        <v>0.00107447+0.000000642373*T;0.00119864+0.000000190048*T;0.000436654+0.00000178134*T;0.00125079+0.000000296636*T;0.00132+0*T;0.0011769+0.000000678397*T;0.00118189+0.000000663334*T;0.000521722+0.00000292456*T;0.000940725+0.000000988196*T;0.000892659+0.00000114912*T;0.00142313+0.00000000831496*T;0.00170267-0.000000491063*T;0.00100946+0.00000121255*T;0.00103549+0.00000137878*T</v>
      </c>
      <c r="C46" t="str">
        <f t="shared" si="14"/>
        <v>1.1394-0.0365562*rhor;1.0442+0*rhor;1.2942-0.0924549*rhor;1.0343-0.00216614*rhor;1.1804-0.0539975*rhor;1.0898-0.0154229*rhor;1.2159-0.056531*rhor;1.0867-0.0216469*rhor;1.0749-0.0177916*rhor;1.2877-0.0758811*rhor;1.3122-0.0874448*rhor;0.9617+0.0337897*rhor;1.1627-0.0437246*rhor;1.1627-0.0473491*rhor</v>
      </c>
      <c r="D46" t="str">
        <f t="shared" si="14"/>
        <v>204;164.44;289.65;201.9;226.16;275.8;249;370.44;278.2;266.35;289.34;318.33;307.24;345.44</v>
      </c>
      <c r="E46" t="str">
        <f t="shared" si="14"/>
        <v>0.4971;0.4543;0.4098;0.5876;0.5249;0.5501;0.519;0.5493;0.5362;0.58;0.5746;0.5604;0.5644;0.5505</v>
      </c>
      <c r="F46" t="str">
        <f t="shared" si="14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;0.76758+0.254482*rhor-0.0533748*rhor*rhor;1.12216-0.0273101*rhor+0*rhor*rhor;1.10195-0.0294253*rhor+0*rhor*rhor;1.1529-0.044154*rhor+0*rhor*rhor</v>
      </c>
    </row>
    <row r="47" spans="1:6" x14ac:dyDescent="0.25">
      <c r="A47" t="str">
        <f t="shared" si="2"/>
        <v>R13;R14;R32;R115;R116;R124;R125;R141b;R142b;R218;R227ea;R236ea;R236fa;R245ca;R245fa</v>
      </c>
      <c r="B47" t="str">
        <f t="shared" ref="B47:F47" si="15">B46&amp;";"&amp;B16</f>
        <v>0.00107447+0.000000642373*T;0.00119864+0.000000190048*T;0.000436654+0.00000178134*T;0.00125079+0.000000296636*T;0.00132+0*T;0.0011769+0.000000678397*T;0.00118189+0.000000663334*T;0.000521722+0.00000292456*T;0.000940725+0.000000988196*T;0.000892659+0.00000114912*T;0.00142313+0.00000000831496*T;0.00170267-0.000000491063*T;0.00100946+0.00000121255*T;0.00103549+0.00000137878*T;0.00164999-0.000000328868*T</v>
      </c>
      <c r="C47" t="str">
        <f t="shared" si="15"/>
        <v>1.1394-0.0365562*rhor;1.0442+0*rhor;1.2942-0.0924549*rhor;1.0343-0.00216614*rhor;1.1804-0.0539975*rhor;1.0898-0.0154229*rhor;1.2159-0.056531*rhor;1.0867-0.0216469*rhor;1.0749-0.0177916*rhor;1.2877-0.0758811*rhor;1.3122-0.0874448*rhor;0.9617+0.0337897*rhor;1.1627-0.0437246*rhor;1.1627-0.0473491*rhor;1.1627-0.0473491*rhor</v>
      </c>
      <c r="D47" t="str">
        <f t="shared" si="15"/>
        <v>204;164.44;289.65;201.9;226.16;275.8;249;370.44;278.2;266.35;289.34;318.33;307.24;345.44;329.72</v>
      </c>
      <c r="E47" t="str">
        <f t="shared" si="15"/>
        <v>0.4971;0.4543;0.4098;0.5876;0.5249;0.5501;0.519;0.5493;0.5362;0.58;0.5746;0.5604;0.5644;0.5505;0.5529</v>
      </c>
      <c r="F47" t="str">
        <f t="shared" si="15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;0.76758+0.254482*rhor-0.0533748*rhor*rhor;1.12216-0.0273101*rhor+0*rhor*rhor;1.10195-0.0294253*rhor+0*rhor*rhor;1.1529-0.044154*rhor+0*rhor*rhor;1.13848-0.0332328*rhor+0*rhor*rhor</v>
      </c>
    </row>
    <row r="48" spans="1:6" x14ac:dyDescent="0.25">
      <c r="A48" t="str">
        <f t="shared" si="2"/>
        <v>R13;R14;R32;R115;R116;R124;R125;R141b;R142b;R218;R227ea;R236ea;R236fa;R245ca;R245fa;RC318</v>
      </c>
      <c r="B48" t="str">
        <f t="shared" ref="B48:F48" si="16">B47&amp;";"&amp;B17</f>
        <v>0.00107447+0.000000642373*T;0.00119864+0.000000190048*T;0.000436654+0.00000178134*T;0.00125079+0.000000296636*T;0.00132+0*T;0.0011769+0.000000678397*T;0.00118189+0.000000663334*T;0.000521722+0.00000292456*T;0.000940725+0.000000988196*T;0.000892659+0.00000114912*T;0.00142313+0.00000000831496*T;0.00170267-0.000000491063*T;0.00100946+0.00000121255*T;0.00103549+0.00000137878*T;0.00164999-0.000000328868*T;0.00135697-0.000000111635*T</v>
      </c>
      <c r="C48" t="str">
        <f t="shared" si="16"/>
        <v>1.1394-0.0365562*rhor;1.0442+0*rhor;1.2942-0.0924549*rhor;1.0343-0.00216614*rhor;1.1804-0.0539975*rhor;1.0898-0.0154229*rhor;1.2159-0.056531*rhor;1.0867-0.0216469*rhor;1.0749-0.0177916*rhor;1.2877-0.0758811*rhor;1.3122-0.0874448*rhor;0.9617+0.0337897*rhor;1.1627-0.0437246*rhor;1.1627-0.0473491*rhor;1.1627-0.0473491*rhor;1.5249-0.147564*rhor</v>
      </c>
      <c r="D48" t="str">
        <f t="shared" si="16"/>
        <v>204;164.44;289.65;201.9;226.16;275.8;249;370.44;278.2;266.35;289.34;318.33;307.24;345.44;329.72;299.76</v>
      </c>
      <c r="E48" t="str">
        <f t="shared" si="16"/>
        <v>0.4971;0.4543;0.4098;0.5876;0.5249;0.5501;0.519;0.5493;0.5362;0.58;0.5746;0.5604;0.5644;0.5505;0.5529;0.5947</v>
      </c>
      <c r="F48" t="str">
        <f t="shared" si="16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;0.76758+0.254482*rhor-0.0533748*rhor*rhor;1.12216-0.0273101*rhor+0*rhor*rhor;1.10195-0.0294253*rhor+0*rhor*rhor;1.1529-0.044154*rhor+0*rhor*rhor;1.13848-0.0332328*rhor+0*rhor*rhor;1.21141-0.0337573*rhor+0*rhor*rhor</v>
      </c>
    </row>
    <row r="49" spans="1:6" x14ac:dyDescent="0.25">
      <c r="A49" t="str">
        <f t="shared" si="2"/>
        <v>R13;R14;R32;R115;R116;R124;R125;R141b;R142b;R218;R227ea;R236ea;R236fa;R245ca;R245fa;RC318;propylene</v>
      </c>
      <c r="B49" t="str">
        <f t="shared" ref="B49:F49" si="17">B48&amp;";"&amp;B18</f>
        <v>0.00107447+0.000000642373*T;0.00119864+0.000000190048*T;0.000436654+0.00000178134*T;0.00125079+0.000000296636*T;0.00132+0*T;0.0011769+0.000000678397*T;0.00118189+0.000000663334*T;0.000521722+0.00000292456*T;0.000940725+0.000000988196*T;0.000892659+0.00000114912*T;0.00142313+0.00000000831496*T;0.00170267-0.000000491063*T;0.00100946+0.00000121255*T;0.00103549+0.00000137878*T;0.00164999-0.000000328868*T;0.00135697-0.000000111635*T;0.00109939+0.000000372539*T</v>
      </c>
      <c r="C49" t="str">
        <f t="shared" si="17"/>
        <v>1.1394-0.0365562*rhor;1.0442+0*rhor;1.2942-0.0924549*rhor;1.0343-0.00216614*rhor;1.1804-0.0539975*rhor;1.0898-0.0154229*rhor;1.2159-0.056531*rhor;1.0867-0.0216469*rhor;1.0749-0.0177916*rhor;1.2877-0.0758811*rhor;1.3122-0.0874448*rhor;0.9617+0.0337897*rhor;1.1627-0.0437246*rhor;1.1627-0.0473491*rhor;1.1627-0.0473491*rhor;1.5249-0.147564*rhor;1.3521-0.123177*rhor</v>
      </c>
      <c r="D49" t="str">
        <f t="shared" si="17"/>
        <v>204;164.44;289.65;201.9;226.16;275.8;249;370.44;278.2;266.35;289.34;318.33;307.24;345.44;329.72;299.76;298.9</v>
      </c>
      <c r="E49" t="str">
        <f t="shared" si="17"/>
        <v>0.4971;0.4543;0.4098;0.5876;0.5249;0.5501;0.519;0.5493;0.5362;0.58;0.5746;0.5604;0.5644;0.5505;0.5529;0.5947;0.4678</v>
      </c>
      <c r="F49" t="str">
        <f t="shared" si="17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;0.76758+0.254482*rhor-0.0533748*rhor*rhor;1.12216-0.0273101*rhor+0*rhor*rhor;1.10195-0.0294253*rhor+0*rhor*rhor;1.1529-0.044154*rhor+0*rhor*rhor;1.13848-0.0332328*rhor+0*rhor*rhor;1.21141-0.0337573*rhor+0*rhor*rhor;1.33962-0.256307*rhor+0.0468211*rhor*rhor</v>
      </c>
    </row>
    <row r="50" spans="1:6" x14ac:dyDescent="0.25">
      <c r="A50" t="str">
        <f t="shared" si="2"/>
        <v>R13;R14;R32;R115;R116;R124;R125;R141b;R142b;R218;R227ea;R236ea;R236fa;R245ca;R245fa;RC318;propylene;R11</v>
      </c>
      <c r="B50" t="str">
        <f t="shared" ref="B50:F50" si="18">B49&amp;";"&amp;B19</f>
        <v>0.00107447+0.000000642373*T;0.00119864+0.000000190048*T;0.000436654+0.00000178134*T;0.00125079+0.000000296636*T;0.00132+0*T;0.0011769+0.000000678397*T;0.00118189+0.000000663334*T;0.000521722+0.00000292456*T;0.000940725+0.000000988196*T;0.000892659+0.00000114912*T;0.00142313+0.00000000831496*T;0.00170267-0.000000491063*T;0.00100946+0.00000121255*T;0.00103549+0.00000137878*T;0.00164999-0.000000328868*T;0.00135697-0.000000111635*T;0.00109939+0.000000372539*T;</v>
      </c>
      <c r="C50" t="str">
        <f t="shared" si="18"/>
        <v>1.1394-0.0365562*rhor;1.0442+0*rhor;1.2942-0.0924549*rhor;1.0343-0.00216614*rhor;1.1804-0.0539975*rhor;1.0898-0.0154229*rhor;1.2159-0.056531*rhor;1.0867-0.0216469*rhor;1.0749-0.0177916*rhor;1.2877-0.0758811*rhor;1.3122-0.0874448*rhor;0.9617+0.0337897*rhor;1.1627-0.0437246*rhor;1.1627-0.0473491*rhor;1.1627-0.0473491*rhor;1.5249-0.147564*rhor;1.3521-0.123177*rhor;</v>
      </c>
      <c r="D50" t="str">
        <f t="shared" si="18"/>
        <v>204;164.44;289.65;201.9;226.16;275.8;249;370.44;278.2;266.35;289.34;318.33;307.24;345.44;329.72;299.76;298.9;</v>
      </c>
      <c r="E50" t="str">
        <f t="shared" si="18"/>
        <v>0.4971;0.4543;0.4098;0.5876;0.5249;0.5501;0.519;0.5493;0.5362;0.58;0.5746;0.5604;0.5644;0.5505;0.5529;0.5947;0.4678;</v>
      </c>
      <c r="F50" t="str">
        <f t="shared" si="18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;0.76758+0.254482*rhor-0.0533748*rhor*rhor;1.12216-0.0273101*rhor+0*rhor*rhor;1.10195-0.0294253*rhor+0*rhor*rhor;1.1529-0.044154*rhor+0*rhor*rhor;1.13848-0.0332328*rhor+0*rhor*rhor;1.21141-0.0337573*rhor+0*rhor*rhor;1.33962-0.256307*rhor+0.0468211*rhor*rhor;1.171-0.0592*rhor+0*rhor*rhor</v>
      </c>
    </row>
    <row r="51" spans="1:6" x14ac:dyDescent="0.25">
      <c r="A51" t="str">
        <f t="shared" si="2"/>
        <v>R13;R14;R32;R115;R116;R124;R125;R141b;R142b;R218;R227ea;R236ea;R236fa;R245ca;R245fa;RC318;propylene;R11;R12</v>
      </c>
      <c r="B51" t="str">
        <f t="shared" ref="B51:F51" si="19">B50&amp;";"&amp;B20</f>
        <v>0.00107447+0.000000642373*T;0.00119864+0.000000190048*T;0.000436654+0.00000178134*T;0.00125079+0.000000296636*T;0.00132+0*T;0.0011769+0.000000678397*T;0.00118189+0.000000663334*T;0.000521722+0.00000292456*T;0.000940725+0.000000988196*T;0.000892659+0.00000114912*T;0.00142313+0.00000000831496*T;0.00170267-0.000000491063*T;0.00100946+0.00000121255*T;0.00103549+0.00000137878*T;0.00164999-0.000000328868*T;0.00135697-0.000000111635*T;0.00109939+0.000000372539*T;;</v>
      </c>
      <c r="C51" t="str">
        <f t="shared" si="19"/>
        <v>1.1394-0.0365562*rhor;1.0442+0*rhor;1.2942-0.0924549*rhor;1.0343-0.00216614*rhor;1.1804-0.0539975*rhor;1.0898-0.0154229*rhor;1.2159-0.056531*rhor;1.0867-0.0216469*rhor;1.0749-0.0177916*rhor;1.2877-0.0758811*rhor;1.3122-0.0874448*rhor;0.9617+0.0337897*rhor;1.1627-0.0437246*rhor;1.1627-0.0473491*rhor;1.1627-0.0473491*rhor;1.5249-0.147564*rhor;1.3521-0.123177*rhor;;</v>
      </c>
      <c r="D51" t="str">
        <f t="shared" si="19"/>
        <v>204;164.44;289.65;201.9;226.16;275.8;249;370.44;278.2;266.35;289.34;318.33;307.24;345.44;329.72;299.76;298.9;;</v>
      </c>
      <c r="E51" t="str">
        <f t="shared" si="19"/>
        <v>0.4971;0.4543;0.4098;0.5876;0.5249;0.5501;0.519;0.5493;0.5362;0.58;0.5746;0.5604;0.5644;0.5505;0.5529;0.5947;0.4678;;</v>
      </c>
      <c r="F51" t="str">
        <f t="shared" si="19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;0.76758+0.254482*rhor-0.0533748*rhor*rhor;1.12216-0.0273101*rhor+0*rhor*rhor;1.10195-0.0294253*rhor+0*rhor*rhor;1.1529-0.044154*rhor+0*rhor*rhor;1.13848-0.0332328*rhor+0*rhor*rhor;1.21141-0.0337573*rhor+0*rhor*rhor;1.33962-0.256307*rhor+0.0468211*rhor*rhor;1.171-0.0592*rhor+0*rhor*rhor;1.087-0.0379*rhor+0*rhor*rhor</v>
      </c>
    </row>
    <row r="52" spans="1:6" x14ac:dyDescent="0.25">
      <c r="A52" t="str">
        <f>A51&amp;";"&amp;A21</f>
        <v>R13;R14;R32;R115;R116;R124;R125;R141b;R142b;R218;R227ea;R236ea;R236fa;R245ca;R245fa;RC318;propylene;R11;R12;R113</v>
      </c>
      <c r="B52" t="str">
        <f t="shared" ref="B52:F52" si="20">B51&amp;";"&amp;B21</f>
        <v>0.00107447+0.000000642373*T;0.00119864+0.000000190048*T;0.000436654+0.00000178134*T;0.00125079+0.000000296636*T;0.00132+0*T;0.0011769+0.000000678397*T;0.00118189+0.000000663334*T;0.000521722+0.00000292456*T;0.000940725+0.000000988196*T;0.000892659+0.00000114912*T;0.00142313+0.00000000831496*T;0.00170267-0.000000491063*T;0.00100946+0.00000121255*T;0.00103549+0.00000137878*T;0.00164999-0.000000328868*T;0.00135697-0.000000111635*T;0.00109939+0.000000372539*T;;;</v>
      </c>
      <c r="C52" t="str">
        <f t="shared" si="20"/>
        <v>1.1394-0.0365562*rhor;1.0442+0*rhor;1.2942-0.0924549*rhor;1.0343-0.00216614*rhor;1.1804-0.0539975*rhor;1.0898-0.0154229*rhor;1.2159-0.056531*rhor;1.0867-0.0216469*rhor;1.0749-0.0177916*rhor;1.2877-0.0758811*rhor;1.3122-0.0874448*rhor;0.9617+0.0337897*rhor;1.1627-0.0437246*rhor;1.1627-0.0473491*rhor;1.1627-0.0473491*rhor;1.5249-0.147564*rhor;1.3521-0.123177*rhor;;;</v>
      </c>
      <c r="D52" t="str">
        <f t="shared" si="20"/>
        <v>204;164.44;289.65;201.9;226.16;275.8;249;370.44;278.2;266.35;289.34;318.33;307.24;345.44;329.72;299.76;298.9;;;</v>
      </c>
      <c r="E52" t="str">
        <f t="shared" si="20"/>
        <v>0.4971;0.4543;0.4098;0.5876;0.5249;0.5501;0.519;0.5493;0.5362;0.58;0.5746;0.5604;0.5644;0.5505;0.5529;0.5947;0.4678;;;</v>
      </c>
      <c r="F52" t="str">
        <f t="shared" si="20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;0.76758+0.254482*rhor-0.0533748*rhor*rhor;1.12216-0.0273101*rhor+0*rhor*rhor;1.10195-0.0294253*rhor+0*rhor*rhor;1.1529-0.044154*rhor+0*rhor*rhor;1.13848-0.0332328*rhor+0*rhor*rhor;1.21141-0.0337573*rhor+0*rhor*rhor;1.33962-0.256307*rhor+0.0468211*rhor*rhor;1.171-0.0592*rhor+0*rhor*rhor;1.087-0.0379*rhor+0*rhor*rhor;1.212-0.0569*rhor+0*rhor*rhor</v>
      </c>
    </row>
    <row r="53" spans="1:6" x14ac:dyDescent="0.25">
      <c r="A53" t="str">
        <f t="shared" si="2"/>
        <v>R13;R14;R32;R115;R116;R124;R125;R141b;R142b;R218;R227ea;R236ea;R236fa;R245ca;R245fa;RC318;propylene;R11;R12;R113;R22</v>
      </c>
      <c r="B53" t="str">
        <f t="shared" ref="B53:F53" si="21">B52&amp;";"&amp;B22</f>
        <v>0.00107447+0.000000642373*T;0.00119864+0.000000190048*T;0.000436654+0.00000178134*T;0.00125079+0.000000296636*T;0.00132+0*T;0.0011769+0.000000678397*T;0.00118189+0.000000663334*T;0.000521722+0.00000292456*T;0.000940725+0.000000988196*T;0.000892659+0.00000114912*T;0.00142313+0.00000000831496*T;0.00170267-0.000000491063*T;0.00100946+0.00000121255*T;0.00103549+0.00000137878*T;0.00164999-0.000000328868*T;0.00135697-0.000000111635*T;0.00109939+0.000000372539*T;;;;</v>
      </c>
      <c r="C53" t="str">
        <f t="shared" si="21"/>
        <v>1.1394-0.0365562*rhor;1.0442+0*rhor;1.2942-0.0924549*rhor;1.0343-0.00216614*rhor;1.1804-0.0539975*rhor;1.0898-0.0154229*rhor;1.2159-0.056531*rhor;1.0867-0.0216469*rhor;1.0749-0.0177916*rhor;1.2877-0.0758811*rhor;1.3122-0.0874448*rhor;0.9617+0.0337897*rhor;1.1627-0.0437246*rhor;1.1627-0.0473491*rhor;1.1627-0.0473491*rhor;1.5249-0.147564*rhor;1.3521-0.123177*rhor;;;;</v>
      </c>
      <c r="D53" t="str">
        <f t="shared" si="21"/>
        <v>204;164.44;289.65;201.9;226.16;275.8;249;370.44;278.2;266.35;289.34;318.33;307.24;345.44;329.72;299.76;298.9;;;;</v>
      </c>
      <c r="E53" t="str">
        <f t="shared" si="21"/>
        <v>0.4971;0.4543;0.4098;0.5876;0.5249;0.5501;0.519;0.5493;0.5362;0.58;0.5746;0.5604;0.5644;0.5505;0.5529;0.5947;0.4678;;;;</v>
      </c>
      <c r="F53" t="str">
        <f t="shared" si="21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;0.76758+0.254482*rhor-0.0533748*rhor*rhor;1.12216-0.0273101*rhor+0*rhor*rhor;1.10195-0.0294253*rhor+0*rhor*rhor;1.1529-0.044154*rhor+0*rhor*rhor;1.13848-0.0332328*rhor+0*rhor*rhor;1.21141-0.0337573*rhor+0*rhor*rhor;1.33962-0.256307*rhor+0.0468211*rhor*rhor;1.171-0.0592*rhor+0*rhor*rhor;1.087-0.0379*rhor+0*rhor*rhor;1.212-0.0569*rhor+0*rhor*rhor;1.106-0.0491*rhor+0*rhor*rhor</v>
      </c>
    </row>
    <row r="54" spans="1:6" x14ac:dyDescent="0.25">
      <c r="A54" t="str">
        <f t="shared" si="2"/>
        <v>R13;R14;R32;R115;R116;R124;R125;R141b;R142b;R218;R227ea;R236ea;R236fa;R245ca;R245fa;RC318;propylene;R11;R12;R113;R22;R123</v>
      </c>
      <c r="B54" t="str">
        <f t="shared" ref="B54:F54" si="22">B53&amp;";"&amp;B23</f>
        <v>0.00107447+0.000000642373*T;0.00119864+0.000000190048*T;0.000436654+0.00000178134*T;0.00125079+0.000000296636*T;0.00132+0*T;0.0011769+0.000000678397*T;0.00118189+0.000000663334*T;0.000521722+0.00000292456*T;0.000940725+0.000000988196*T;0.000892659+0.00000114912*T;0.00142313+0.00000000831496*T;0.00170267-0.000000491063*T;0.00100946+0.00000121255*T;0.00103549+0.00000137878*T;0.00164999-0.000000328868*T;0.00135697-0.000000111635*T;0.00109939+0.000000372539*T;;;;;</v>
      </c>
      <c r="C54" t="str">
        <f t="shared" si="22"/>
        <v>1.1394-0.0365562*rhor;1.0442+0*rhor;1.2942-0.0924549*rhor;1.0343-0.00216614*rhor;1.1804-0.0539975*rhor;1.0898-0.0154229*rhor;1.2159-0.056531*rhor;1.0867-0.0216469*rhor;1.0749-0.0177916*rhor;1.2877-0.0758811*rhor;1.3122-0.0874448*rhor;0.9617+0.0337897*rhor;1.1627-0.0437246*rhor;1.1627-0.0473491*rhor;1.1627-0.0473491*rhor;1.5249-0.147564*rhor;1.3521-0.123177*rhor;;;;;</v>
      </c>
      <c r="D54" t="str">
        <f t="shared" si="22"/>
        <v>204;164.44;289.65;201.9;226.16;275.8;249;370.44;278.2;266.35;289.34;318.33;307.24;345.44;329.72;299.76;298.9;;;;;</v>
      </c>
      <c r="E54" t="str">
        <f t="shared" si="22"/>
        <v>0.4971;0.4543;0.4098;0.5876;0.5249;0.5501;0.519;0.5493;0.5362;0.58;0.5746;0.5604;0.5644;0.5505;0.5529;0.5947;0.4678;;;;;</v>
      </c>
      <c r="F54" t="str">
        <f t="shared" si="22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;0.76758+0.254482*rhor-0.0533748*rhor*rhor;1.12216-0.0273101*rhor+0*rhor*rhor;1.10195-0.0294253*rhor+0*rhor*rhor;1.1529-0.044154*rhor+0*rhor*rhor;1.13848-0.0332328*rhor+0*rhor*rhor;1.21141-0.0337573*rhor+0*rhor*rhor;1.33962-0.256307*rhor+0.0468211*rhor*rhor;1.171-0.0592*rhor+0*rhor*rhor;1.087-0.0379*rhor+0*rhor*rhor;1.212-0.0569*rhor+0*rhor*rhor;1.106-0.0491*rhor+0*rhor*rhor;0.898+0.0099*rhor+0*rhor*rhor</v>
      </c>
    </row>
    <row r="55" spans="1:6" x14ac:dyDescent="0.25">
      <c r="A55" t="str">
        <f t="shared" si="2"/>
        <v>R13;R14;R32;R115;R116;R124;R125;R141b;R142b;R218;R227ea;R236ea;R236fa;R245ca;R245fa;RC318;propylene;R11;R12;R113;R22;R123;R143a</v>
      </c>
      <c r="B55" t="str">
        <f t="shared" ref="B55:F55" si="23">B54&amp;";"&amp;B24</f>
        <v>0.00107447+0.000000642373*T;0.00119864+0.000000190048*T;0.000436654+0.00000178134*T;0.00125079+0.000000296636*T;0.00132+0*T;0.0011769+0.000000678397*T;0.00118189+0.000000663334*T;0.000521722+0.00000292456*T;0.000940725+0.000000988196*T;0.000892659+0.00000114912*T;0.00142313+0.00000000831496*T;0.00170267-0.000000491063*T;0.00100946+0.00000121255*T;0.00103549+0.00000137878*T;0.00164999-0.000000328868*T;0.00135697-0.000000111635*T;0.00109939+0.000000372539*T;;;;;;</v>
      </c>
      <c r="C55" t="str">
        <f t="shared" si="23"/>
        <v>1.1394-0.0365562*rhor;1.0442+0*rhor;1.2942-0.0924549*rhor;1.0343-0.00216614*rhor;1.1804-0.0539975*rhor;1.0898-0.0154229*rhor;1.2159-0.056531*rhor;1.0867-0.0216469*rhor;1.0749-0.0177916*rhor;1.2877-0.0758811*rhor;1.3122-0.0874448*rhor;0.9617+0.0337897*rhor;1.1627-0.0437246*rhor;1.1627-0.0473491*rhor;1.1627-0.0473491*rhor;1.5249-0.147564*rhor;1.3521-0.123177*rhor;;;;;;</v>
      </c>
      <c r="D55" t="str">
        <f t="shared" si="23"/>
        <v>204;164.44;289.65;201.9;226.16;275.8;249;370.44;278.2;266.35;289.34;318.33;307.24;345.44;329.72;299.76;298.9;;;;;;</v>
      </c>
      <c r="E55" t="str">
        <f t="shared" si="23"/>
        <v>0.4971;0.4543;0.4098;0.5876;0.5249;0.5501;0.519;0.5493;0.5362;0.58;0.5746;0.5604;0.5644;0.5505;0.5529;0.5947;0.4678;;;;;;</v>
      </c>
      <c r="F55" t="str">
        <f t="shared" si="23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;0.76758+0.254482*rhor-0.0533748*rhor*rhor;1.12216-0.0273101*rhor+0*rhor*rhor;1.10195-0.0294253*rhor+0*rhor*rhor;1.1529-0.044154*rhor+0*rhor*rhor;1.13848-0.0332328*rhor+0*rhor*rhor;1.21141-0.0337573*rhor+0*rhor*rhor;1.33962-0.256307*rhor+0.0468211*rhor*rhor;1.171-0.0592*rhor+0*rhor*rhor;1.087-0.0379*rhor+0*rhor*rhor;1.212-0.0569*rhor+0*rhor*rhor;1.106-0.0491*rhor+0*rhor*rhor;0.898+0.0099*rhor+0*rhor*rhor;1.155-0.0513*rhor+0*rhor*rhor</v>
      </c>
    </row>
    <row r="56" spans="1:6" x14ac:dyDescent="0.25">
      <c r="A56" t="str">
        <f t="shared" si="2"/>
        <v>R13;R14;R32;R115;R116;R124;R125;R141b;R142b;R218;R227ea;R236ea;R236fa;R245ca;R245fa;RC318;propylene;R11;R12;R113;R22;R123;R143a;R152a</v>
      </c>
      <c r="B56" t="str">
        <f t="shared" ref="B56:F56" si="24">B55&amp;";"&amp;B25</f>
        <v>0.00107447+0.000000642373*T;0.00119864+0.000000190048*T;0.000436654+0.00000178134*T;0.00125079+0.000000296636*T;0.00132+0*T;0.0011769+0.000000678397*T;0.00118189+0.000000663334*T;0.000521722+0.00000292456*T;0.000940725+0.000000988196*T;0.000892659+0.00000114912*T;0.00142313+0.00000000831496*T;0.00170267-0.000000491063*T;0.00100946+0.00000121255*T;0.00103549+0.00000137878*T;0.00164999-0.000000328868*T;0.00135697-0.000000111635*T;0.00109939+0.000000372539*T;;;;;;;</v>
      </c>
      <c r="C56" t="str">
        <f t="shared" si="24"/>
        <v>1.1394-0.0365562*rhor;1.0442+0*rhor;1.2942-0.0924549*rhor;1.0343-0.00216614*rhor;1.1804-0.0539975*rhor;1.0898-0.0154229*rhor;1.2159-0.056531*rhor;1.0867-0.0216469*rhor;1.0749-0.0177916*rhor;1.2877-0.0758811*rhor;1.3122-0.0874448*rhor;0.9617+0.0337897*rhor;1.1627-0.0437246*rhor;1.1627-0.0473491*rhor;1.1627-0.0473491*rhor;1.5249-0.147564*rhor;1.3521-0.123177*rhor;;;;;;;</v>
      </c>
      <c r="D56" t="str">
        <f t="shared" si="24"/>
        <v>204;164.44;289.65;201.9;226.16;275.8;249;370.44;278.2;266.35;289.34;318.33;307.24;345.44;329.72;299.76;298.9;;;;;;;</v>
      </c>
      <c r="E56" t="str">
        <f t="shared" si="24"/>
        <v>0.4971;0.4543;0.4098;0.5876;0.5249;0.5501;0.519;0.5493;0.5362;0.58;0.5746;0.5604;0.5644;0.5505;0.5529;0.5947;0.4678;;;;;;;</v>
      </c>
      <c r="F56" t="str">
        <f t="shared" si="24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;0.76758+0.254482*rhor-0.0533748*rhor*rhor;1.12216-0.0273101*rhor+0*rhor*rhor;1.10195-0.0294253*rhor+0*rhor*rhor;1.1529-0.044154*rhor+0*rhor*rhor;1.13848-0.0332328*rhor+0*rhor*rhor;1.21141-0.0337573*rhor+0*rhor*rhor;1.33962-0.256307*rhor+0.0468211*rhor*rhor;1.171-0.0592*rhor+0*rhor*rhor;1.087-0.0379*rhor+0*rhor*rhor;1.212-0.0569*rhor+0*rhor*rhor;1.106-0.0491*rhor+0*rhor*rhor;0.898+0.0099*rhor+0*rhor*rhor;1.155-0.0513*rhor+0*rhor*rhor;1.11-0.0332*rhor+0*rhor*rhor</v>
      </c>
    </row>
    <row r="57" spans="1:6" x14ac:dyDescent="0.25">
      <c r="A57" t="str">
        <f>A56&amp;";"&amp;A26</f>
        <v>R13;R14;R32;R115;R116;R124;R125;R141b;R142b;R218;R227ea;R236ea;R236fa;R245ca;R245fa;RC318;propylene;R11;R12;R113;R22;R123;R143a;R152a;Isobutane</v>
      </c>
      <c r="B57" t="str">
        <f t="shared" ref="B57:F57" si="25">B56&amp;";"&amp;B26</f>
        <v>0.00107447+0.000000642373*T;0.00119864+0.000000190048*T;0.000436654+0.00000178134*T;0.00125079+0.000000296636*T;0.00132+0*T;0.0011769+0.000000678397*T;0.00118189+0.000000663334*T;0.000521722+0.00000292456*T;0.000940725+0.000000988196*T;0.000892659+0.00000114912*T;0.00142313+0.00000000831496*T;0.00170267-0.000000491063*T;0.00100946+0.00000121255*T;0.00103549+0.00000137878*T;0.00164999-0.000000328868*T;0.00135697-0.000000111635*T;0.00109939+0.000000372539*T;;;;;;;;</v>
      </c>
      <c r="C57" t="str">
        <f t="shared" si="25"/>
        <v>1.1394-0.0365562*rhor;1.0442+0*rhor;1.2942-0.0924549*rhor;1.0343-0.00216614*rhor;1.1804-0.0539975*rhor;1.0898-0.0154229*rhor;1.2159-0.056531*rhor;1.0867-0.0216469*rhor;1.0749-0.0177916*rhor;1.2877-0.0758811*rhor;1.3122-0.0874448*rhor;0.9617+0.0337897*rhor;1.1627-0.0437246*rhor;1.1627-0.0473491*rhor;1.1627-0.0473491*rhor;1.5249-0.147564*rhor;1.3521-0.123177*rhor;;;;;;;;</v>
      </c>
      <c r="D57" t="str">
        <f t="shared" si="25"/>
        <v>204;164.44;289.65;201.9;226.16;275.8;249;370.44;278.2;266.35;289.34;318.33;307.24;345.44;329.72;299.76;298.9;;;;;;;;</v>
      </c>
      <c r="E57" t="str">
        <f t="shared" si="25"/>
        <v>0.4971;0.4543;0.4098;0.5876;0.5249;0.5501;0.519;0.5493;0.5362;0.58;0.5746;0.5604;0.5644;0.5505;0.5529;0.5947;0.4678;;;;;;;;</v>
      </c>
      <c r="F57" t="str">
        <f t="shared" si="25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;0.76758+0.254482*rhor-0.0533748*rhor*rhor;1.12216-0.0273101*rhor+0*rhor*rhor;1.10195-0.0294253*rhor+0*rhor*rhor;1.1529-0.044154*rhor+0*rhor*rhor;1.13848-0.0332328*rhor+0*rhor*rhor;1.21141-0.0337573*rhor+0*rhor*rhor;1.33962-0.256307*rhor+0.0468211*rhor*rhor;1.171-0.0592*rhor+0*rhor*rhor;1.087-0.0379*rhor+0*rhor*rhor;1.212-0.0569*rhor+0*rhor*rhor;1.106-0.0491*rhor+0*rhor*rhor;0.898+0.0099*rhor+0*rhor*rhor;1.155-0.0513*rhor+0*rhor*rhor;1.11-0.0332*rhor+0*rhor*rhor;1.134-0.0801*rhor+0*rhor*rhor</v>
      </c>
    </row>
    <row r="58" spans="1:6" x14ac:dyDescent="0.25">
      <c r="A58" t="str">
        <f t="shared" si="2"/>
        <v>R13;R14;R32;R115;R116;R124;R125;R141b;R142b;R218;R227ea;R236ea;R236fa;R245ca;R245fa;RC318;propylene;R11;R12;R113;R22;R123;R143a;R152a;Isobutane;n-Butane</v>
      </c>
      <c r="B58" t="str">
        <f t="shared" ref="B58:F58" si="26">B57&amp;";"&amp;B27</f>
        <v>0.00107447+0.000000642373*T;0.00119864+0.000000190048*T;0.000436654+0.00000178134*T;0.00125079+0.000000296636*T;0.00132+0*T;0.0011769+0.000000678397*T;0.00118189+0.000000663334*T;0.000521722+0.00000292456*T;0.000940725+0.000000988196*T;0.000892659+0.00000114912*T;0.00142313+0.00000000831496*T;0.00170267-0.000000491063*T;0.00100946+0.00000121255*T;0.00103549+0.00000137878*T;0.00164999-0.000000328868*T;0.00135697-0.000000111635*T;0.00109939+0.000000372539*T;;;;;;;;;</v>
      </c>
      <c r="C58" t="str">
        <f t="shared" si="26"/>
        <v>1.1394-0.0365562*rhor;1.0442+0*rhor;1.2942-0.0924549*rhor;1.0343-0.00216614*rhor;1.1804-0.0539975*rhor;1.0898-0.0154229*rhor;1.2159-0.056531*rhor;1.0867-0.0216469*rhor;1.0749-0.0177916*rhor;1.2877-0.0758811*rhor;1.3122-0.0874448*rhor;0.9617+0.0337897*rhor;1.1627-0.0437246*rhor;1.1627-0.0473491*rhor;1.1627-0.0473491*rhor;1.5249-0.147564*rhor;1.3521-0.123177*rhor;;;;;;;;;</v>
      </c>
      <c r="D58" t="str">
        <f t="shared" si="26"/>
        <v>204;164.44;289.65;201.9;226.16;275.8;249;370.44;278.2;266.35;289.34;318.33;307.24;345.44;329.72;299.76;298.9;;;;;;;;;</v>
      </c>
      <c r="E58" t="str">
        <f t="shared" si="26"/>
        <v>0.4971;0.4543;0.4098;0.5876;0.5249;0.5501;0.519;0.5493;0.5362;0.58;0.5746;0.5604;0.5644;0.5505;0.5529;0.5947;0.4678;;;;;;;;;</v>
      </c>
      <c r="F58" t="str">
        <f t="shared" si="26"/>
        <v>0.97618+0.0148047*rhor+0*rhor*rhor;1.10941-0.0630268*rhor+0*rhor*rhor;0.7954+0.0542658*rhor+0*rhor*rhor;1.1838-0.0591896*rhor+0*rhor*rhor;1.21996-0.0647835*rhor+0*rhor*rhor;1.04253+0.00138528*rhor+0*rhor*rhor;1.00907+0.0193968*rhor+0*rhor*rhor;0.92135+0.041091*rhor+0*rhor*rhor;0.9716+0.019181*rhor+0*rhor*rhor;1.10225-0.00550442*rhor+0*rhor*rhor;0.76758+0.254482*rhor-0.0533748*rhor*rhor;1.12216-0.0273101*rhor+0*rhor*rhor;1.10195-0.0294253*rhor+0*rhor*rhor;1.1529-0.044154*rhor+0*rhor*rhor;1.13848-0.0332328*rhor+0*rhor*rhor;1.21141-0.0337573*rhor+0*rhor*rhor;1.33962-0.256307*rhor+0.0468211*rhor*rhor;1.171-0.0592*rhor+0*rhor*rhor;1.087-0.0379*rhor+0*rhor*rhor;1.212-0.0569*rhor+0*rhor*rhor;1.106-0.0491*rhor+0*rhor*rhor;0.898+0.0099*rhor+0*rhor*rhor;1.155-0.0513*rhor+0*rhor*rhor;1.11-0.0332*rhor+0*rhor*rhor;1.134-0.0801*rhor+0*rhor*rhor;0.807+0.0496*rhor+0*rhor*rho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C18"/>
    </sheetView>
  </sheetViews>
  <sheetFormatPr defaultRowHeight="15" x14ac:dyDescent="0.25"/>
  <cols>
    <col min="2" max="2" width="8.140625" bestFit="1" customWidth="1"/>
    <col min="3" max="3" width="10.85546875" bestFit="1" customWidth="1"/>
    <col min="4" max="4" width="7" bestFit="1" customWidth="1"/>
    <col min="5" max="5" width="6" bestFit="1" customWidth="1"/>
    <col min="6" max="6" width="11.85546875" bestFit="1" customWidth="1"/>
  </cols>
  <sheetData>
    <row r="1" spans="1:8" x14ac:dyDescent="0.2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33</v>
      </c>
    </row>
    <row r="2" spans="1:8" x14ac:dyDescent="0.25">
      <c r="A2" t="s">
        <v>0</v>
      </c>
      <c r="B2">
        <v>204</v>
      </c>
      <c r="C2">
        <v>0.49709999999999999</v>
      </c>
      <c r="D2">
        <v>302</v>
      </c>
      <c r="E2">
        <v>3.879</v>
      </c>
      <c r="F2">
        <v>5.58</v>
      </c>
      <c r="G2" t="s">
        <v>1</v>
      </c>
      <c r="H2" t="s">
        <v>32</v>
      </c>
    </row>
    <row r="3" spans="1:8" x14ac:dyDescent="0.25">
      <c r="A3" t="s">
        <v>2</v>
      </c>
      <c r="B3">
        <v>164.44</v>
      </c>
      <c r="C3">
        <v>0.45429999999999998</v>
      </c>
      <c r="D3">
        <v>227.51</v>
      </c>
      <c r="E3">
        <v>3.75</v>
      </c>
      <c r="F3">
        <v>7.109</v>
      </c>
      <c r="G3" t="s">
        <v>3</v>
      </c>
      <c r="H3" t="s">
        <v>32</v>
      </c>
    </row>
    <row r="4" spans="1:8" x14ac:dyDescent="0.25">
      <c r="A4" t="s">
        <v>4</v>
      </c>
      <c r="B4">
        <v>289.64999999999998</v>
      </c>
      <c r="C4">
        <v>0.4098</v>
      </c>
      <c r="D4">
        <v>351.26</v>
      </c>
      <c r="E4">
        <v>5.782</v>
      </c>
      <c r="F4">
        <v>8.15</v>
      </c>
      <c r="G4" t="s">
        <v>5</v>
      </c>
      <c r="H4" t="s">
        <v>32</v>
      </c>
    </row>
    <row r="5" spans="1:8" x14ac:dyDescent="0.25">
      <c r="A5" t="s">
        <v>6</v>
      </c>
      <c r="B5">
        <v>201.9</v>
      </c>
      <c r="C5">
        <v>0.58760000000000001</v>
      </c>
      <c r="D5">
        <v>353.1</v>
      </c>
      <c r="E5">
        <v>3.12</v>
      </c>
      <c r="F5">
        <v>3.9689999999999999</v>
      </c>
      <c r="G5" t="s">
        <v>7</v>
      </c>
      <c r="H5" t="s">
        <v>32</v>
      </c>
    </row>
    <row r="6" spans="1:8" x14ac:dyDescent="0.25">
      <c r="A6" t="s">
        <v>8</v>
      </c>
      <c r="B6">
        <v>226.16</v>
      </c>
      <c r="C6">
        <v>0.52490000000000003</v>
      </c>
      <c r="D6">
        <v>293.02</v>
      </c>
      <c r="E6">
        <v>3.0539999999999998</v>
      </c>
      <c r="F6">
        <v>4.5179999999999998</v>
      </c>
      <c r="G6" t="s">
        <v>9</v>
      </c>
      <c r="H6" t="s">
        <v>32</v>
      </c>
    </row>
    <row r="7" spans="1:8" x14ac:dyDescent="0.25">
      <c r="A7" t="s">
        <v>10</v>
      </c>
      <c r="B7">
        <v>275.8</v>
      </c>
      <c r="C7">
        <v>0.55010000000000003</v>
      </c>
      <c r="D7">
        <v>395.43</v>
      </c>
      <c r="E7">
        <v>3.6240000000000001</v>
      </c>
      <c r="F7">
        <v>4.1029999999999998</v>
      </c>
      <c r="G7" t="s">
        <v>11</v>
      </c>
      <c r="H7" t="s">
        <v>32</v>
      </c>
    </row>
    <row r="8" spans="1:8" x14ac:dyDescent="0.25">
      <c r="A8" t="s">
        <v>12</v>
      </c>
      <c r="B8">
        <v>249</v>
      </c>
      <c r="C8">
        <v>0.51900000000000002</v>
      </c>
      <c r="D8">
        <v>339.17</v>
      </c>
      <c r="E8">
        <v>3.6179999999999999</v>
      </c>
      <c r="F8">
        <v>4.7789999999999999</v>
      </c>
      <c r="G8" t="s">
        <v>13</v>
      </c>
      <c r="H8" t="s">
        <v>32</v>
      </c>
    </row>
    <row r="9" spans="1:8" x14ac:dyDescent="0.25">
      <c r="A9" t="s">
        <v>14</v>
      </c>
      <c r="B9">
        <v>370.44</v>
      </c>
      <c r="C9">
        <v>0.54930000000000001</v>
      </c>
      <c r="D9">
        <v>479.96</v>
      </c>
      <c r="E9">
        <v>4.46</v>
      </c>
      <c r="F9">
        <v>3.9329999999999998</v>
      </c>
      <c r="G9" t="s">
        <v>9</v>
      </c>
      <c r="H9" t="s">
        <v>32</v>
      </c>
    </row>
    <row r="10" spans="1:8" x14ac:dyDescent="0.25">
      <c r="A10" t="s">
        <v>15</v>
      </c>
      <c r="B10">
        <v>278.2</v>
      </c>
      <c r="C10">
        <v>0.53620000000000001</v>
      </c>
      <c r="D10">
        <v>410.26</v>
      </c>
      <c r="E10">
        <v>4.07</v>
      </c>
      <c r="F10">
        <v>4.4379999999999997</v>
      </c>
      <c r="G10" t="s">
        <v>16</v>
      </c>
      <c r="H10" t="s">
        <v>32</v>
      </c>
    </row>
    <row r="11" spans="1:8" x14ac:dyDescent="0.25">
      <c r="A11" t="s">
        <v>17</v>
      </c>
      <c r="B11">
        <v>266.35000000000002</v>
      </c>
      <c r="C11">
        <v>0.57999999999999996</v>
      </c>
      <c r="D11">
        <v>345.1</v>
      </c>
      <c r="E11">
        <v>2.6709999999999998</v>
      </c>
      <c r="F11">
        <v>3.34</v>
      </c>
      <c r="G11" t="s">
        <v>9</v>
      </c>
      <c r="H11" t="s">
        <v>32</v>
      </c>
    </row>
    <row r="12" spans="1:8" x14ac:dyDescent="0.25">
      <c r="A12" t="s">
        <v>18</v>
      </c>
      <c r="B12">
        <v>289.33999999999997</v>
      </c>
      <c r="C12">
        <v>0.5746</v>
      </c>
      <c r="D12">
        <v>374.8</v>
      </c>
      <c r="E12">
        <v>2.9260000000000002</v>
      </c>
      <c r="F12">
        <v>3.37</v>
      </c>
      <c r="G12" t="s">
        <v>9</v>
      </c>
      <c r="H12" t="s">
        <v>32</v>
      </c>
    </row>
    <row r="13" spans="1:8" x14ac:dyDescent="0.25">
      <c r="A13" t="s">
        <v>19</v>
      </c>
      <c r="B13">
        <v>318.33</v>
      </c>
      <c r="C13">
        <v>0.56040000000000001</v>
      </c>
      <c r="D13">
        <v>412.44</v>
      </c>
      <c r="E13">
        <v>3.5019999999999998</v>
      </c>
      <c r="F13">
        <v>3.7029999999999998</v>
      </c>
      <c r="G13" t="s">
        <v>9</v>
      </c>
      <c r="H13" t="s">
        <v>32</v>
      </c>
    </row>
    <row r="14" spans="1:8" x14ac:dyDescent="0.25">
      <c r="A14" t="s">
        <v>20</v>
      </c>
      <c r="B14">
        <v>307.24</v>
      </c>
      <c r="C14">
        <v>0.56440000000000001</v>
      </c>
      <c r="D14">
        <v>398.07</v>
      </c>
      <c r="E14">
        <v>3.2</v>
      </c>
      <c r="F14">
        <v>3.6259999999999999</v>
      </c>
      <c r="G14" t="s">
        <v>9</v>
      </c>
      <c r="H14" t="s">
        <v>32</v>
      </c>
    </row>
    <row r="15" spans="1:8" x14ac:dyDescent="0.25">
      <c r="A15" t="s">
        <v>21</v>
      </c>
      <c r="B15">
        <v>345.44</v>
      </c>
      <c r="C15">
        <v>0.55049999999999999</v>
      </c>
      <c r="D15">
        <v>447.57</v>
      </c>
      <c r="E15">
        <v>3.9249999999999998</v>
      </c>
      <c r="F15">
        <v>3.9060000000000001</v>
      </c>
      <c r="G15" t="s">
        <v>9</v>
      </c>
      <c r="H15" t="s">
        <v>32</v>
      </c>
    </row>
    <row r="16" spans="1:8" x14ac:dyDescent="0.25">
      <c r="A16" t="s">
        <v>22</v>
      </c>
      <c r="B16">
        <v>329.72</v>
      </c>
      <c r="C16">
        <v>0.55289999999999995</v>
      </c>
      <c r="D16">
        <v>427.2</v>
      </c>
      <c r="E16">
        <v>3.64</v>
      </c>
      <c r="F16">
        <v>3.8570000000000002</v>
      </c>
      <c r="G16" t="s">
        <v>9</v>
      </c>
      <c r="H16" t="s">
        <v>32</v>
      </c>
    </row>
    <row r="17" spans="1:8" x14ac:dyDescent="0.25">
      <c r="A17" t="s">
        <v>23</v>
      </c>
      <c r="B17">
        <v>299.76</v>
      </c>
      <c r="C17">
        <v>0.59470000000000001</v>
      </c>
      <c r="D17">
        <v>388.38</v>
      </c>
      <c r="E17">
        <v>2.778</v>
      </c>
      <c r="F17">
        <v>3.0990000000000002</v>
      </c>
      <c r="G17" t="s">
        <v>9</v>
      </c>
      <c r="H17" t="s">
        <v>32</v>
      </c>
    </row>
    <row r="18" spans="1:8" x14ac:dyDescent="0.25">
      <c r="A18" t="s">
        <v>24</v>
      </c>
      <c r="B18">
        <v>298.89999999999998</v>
      </c>
      <c r="C18">
        <v>0.46779999999999999</v>
      </c>
      <c r="D18">
        <v>365.57</v>
      </c>
      <c r="E18">
        <v>4.665</v>
      </c>
      <c r="F18">
        <v>5.3090000000000002</v>
      </c>
      <c r="G18" t="s">
        <v>25</v>
      </c>
      <c r="H1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11" workbookViewId="0">
      <selection activeCell="E21" sqref="E21"/>
    </sheetView>
  </sheetViews>
  <sheetFormatPr defaultRowHeight="15" x14ac:dyDescent="0.25"/>
  <sheetData>
    <row r="1" spans="1:12" x14ac:dyDescent="0.25">
      <c r="A1" t="s">
        <v>53</v>
      </c>
      <c r="B1" t="s">
        <v>50</v>
      </c>
      <c r="C1" t="s">
        <v>51</v>
      </c>
      <c r="D1" t="s">
        <v>52</v>
      </c>
      <c r="G1" t="s">
        <v>91</v>
      </c>
      <c r="J1" t="s">
        <v>146</v>
      </c>
      <c r="K1" t="s">
        <v>147</v>
      </c>
      <c r="L1" t="s">
        <v>150</v>
      </c>
    </row>
    <row r="2" spans="1:12" x14ac:dyDescent="0.25">
      <c r="A2" t="s">
        <v>0</v>
      </c>
      <c r="B2">
        <v>0.97618000000000005</v>
      </c>
      <c r="C2" s="1">
        <v>1.48047E-2</v>
      </c>
      <c r="D2">
        <v>0</v>
      </c>
      <c r="E2" t="s">
        <v>34</v>
      </c>
      <c r="F2" t="s">
        <v>35</v>
      </c>
      <c r="G2" t="s">
        <v>90</v>
      </c>
      <c r="J2" t="str">
        <f>IF(C2&gt;0,"+"&amp;C2,C2)</f>
        <v>+0.0148047</v>
      </c>
      <c r="K2" t="str">
        <f>IF(D2&gt;=0,"+"&amp;D2,D2)</f>
        <v>+0</v>
      </c>
      <c r="L2" t="str">
        <f>B2&amp;J2&amp;"*rhor"&amp;K2&amp;"*rhor*rhor"</f>
        <v>0.97618+0.0148047*rhor+0*rhor*rhor</v>
      </c>
    </row>
    <row r="3" spans="1:12" x14ac:dyDescent="0.25">
      <c r="A3" t="s">
        <v>2</v>
      </c>
      <c r="B3">
        <v>1.10941</v>
      </c>
      <c r="C3" s="1">
        <v>-6.3026799999999994E-2</v>
      </c>
      <c r="D3">
        <v>0</v>
      </c>
      <c r="E3" t="s">
        <v>36</v>
      </c>
      <c r="F3" t="s">
        <v>37</v>
      </c>
      <c r="G3" t="s">
        <v>92</v>
      </c>
      <c r="J3">
        <f t="shared" ref="J3:J30" si="0">IF(C3&gt;0,"+"&amp;C3,C3)</f>
        <v>-6.3026799999999994E-2</v>
      </c>
      <c r="K3" t="str">
        <f t="shared" ref="K3:K30" si="1">IF(D3&gt;=0,"+"&amp;D3,D3)</f>
        <v>+0</v>
      </c>
      <c r="L3" t="str">
        <f t="shared" ref="L3:L30" si="2">B3&amp;J3&amp;"*rhor"&amp;K3&amp;"*rhor*rhor"</f>
        <v>1.10941-0.0630268*rhor+0*rhor*rhor</v>
      </c>
    </row>
    <row r="4" spans="1:12" x14ac:dyDescent="0.25">
      <c r="A4" t="s">
        <v>4</v>
      </c>
      <c r="B4">
        <v>0.7954</v>
      </c>
      <c r="C4" s="1">
        <v>5.4265800000000003E-2</v>
      </c>
      <c r="D4">
        <v>0</v>
      </c>
      <c r="E4" t="s">
        <v>38</v>
      </c>
      <c r="F4" t="s">
        <v>35</v>
      </c>
      <c r="G4" t="s">
        <v>93</v>
      </c>
      <c r="J4" t="str">
        <f t="shared" si="0"/>
        <v>+0.0542658</v>
      </c>
      <c r="K4" t="str">
        <f t="shared" si="1"/>
        <v>+0</v>
      </c>
      <c r="L4" t="str">
        <f t="shared" si="2"/>
        <v>0.7954+0.0542658*rhor+0*rhor*rhor</v>
      </c>
    </row>
    <row r="5" spans="1:12" x14ac:dyDescent="0.25">
      <c r="A5" t="s">
        <v>6</v>
      </c>
      <c r="B5">
        <v>1.1838</v>
      </c>
      <c r="C5" s="1">
        <v>-5.9189600000000002E-2</v>
      </c>
      <c r="D5">
        <v>0</v>
      </c>
      <c r="E5" t="s">
        <v>39</v>
      </c>
      <c r="F5" t="s">
        <v>40</v>
      </c>
      <c r="G5" t="s">
        <v>94</v>
      </c>
      <c r="J5">
        <f t="shared" si="0"/>
        <v>-5.9189600000000002E-2</v>
      </c>
      <c r="K5" t="str">
        <f t="shared" si="1"/>
        <v>+0</v>
      </c>
      <c r="L5" t="str">
        <f t="shared" si="2"/>
        <v>1.1838-0.0591896*rhor+0*rhor*rhor</v>
      </c>
    </row>
    <row r="6" spans="1:12" x14ac:dyDescent="0.25">
      <c r="A6" t="s">
        <v>8</v>
      </c>
      <c r="B6">
        <v>1.2199599999999999</v>
      </c>
      <c r="C6" s="1">
        <v>-6.4783499999999994E-2</v>
      </c>
      <c r="D6">
        <v>0</v>
      </c>
      <c r="E6" t="s">
        <v>41</v>
      </c>
      <c r="F6" t="s">
        <v>40</v>
      </c>
      <c r="G6" t="s">
        <v>95</v>
      </c>
      <c r="J6">
        <f t="shared" si="0"/>
        <v>-6.4783499999999994E-2</v>
      </c>
      <c r="K6" t="str">
        <f t="shared" si="1"/>
        <v>+0</v>
      </c>
      <c r="L6" t="str">
        <f t="shared" si="2"/>
        <v>1.21996-0.0647835*rhor+0*rhor*rhor</v>
      </c>
    </row>
    <row r="7" spans="1:12" x14ac:dyDescent="0.25">
      <c r="A7" t="s">
        <v>10</v>
      </c>
      <c r="B7">
        <v>1.04253</v>
      </c>
      <c r="C7" s="1">
        <v>1.38528E-3</v>
      </c>
      <c r="D7">
        <v>0</v>
      </c>
      <c r="E7" t="s">
        <v>42</v>
      </c>
      <c r="F7" t="s">
        <v>35</v>
      </c>
      <c r="G7" t="s">
        <v>96</v>
      </c>
      <c r="J7" t="str">
        <f t="shared" si="0"/>
        <v>+0.00138528</v>
      </c>
      <c r="K7" t="str">
        <f t="shared" si="1"/>
        <v>+0</v>
      </c>
      <c r="L7" t="str">
        <f t="shared" si="2"/>
        <v>1.04253+0.00138528*rhor+0*rhor*rhor</v>
      </c>
    </row>
    <row r="8" spans="1:12" x14ac:dyDescent="0.25">
      <c r="A8" t="s">
        <v>12</v>
      </c>
      <c r="B8">
        <v>1.0090699999999999</v>
      </c>
      <c r="C8" s="1">
        <v>1.9396799999999999E-2</v>
      </c>
      <c r="D8">
        <v>0</v>
      </c>
      <c r="E8" t="s">
        <v>43</v>
      </c>
      <c r="F8" t="s">
        <v>35</v>
      </c>
      <c r="G8" t="s">
        <v>97</v>
      </c>
      <c r="J8" t="str">
        <f t="shared" si="0"/>
        <v>+0.0193968</v>
      </c>
      <c r="K8" t="str">
        <f t="shared" si="1"/>
        <v>+0</v>
      </c>
      <c r="L8" t="str">
        <f t="shared" si="2"/>
        <v>1.00907+0.0193968*rhor+0*rhor*rhor</v>
      </c>
    </row>
    <row r="9" spans="1:12" x14ac:dyDescent="0.25">
      <c r="A9" t="s">
        <v>14</v>
      </c>
      <c r="B9">
        <v>0.92135</v>
      </c>
      <c r="C9" s="1">
        <v>4.1091000000000003E-2</v>
      </c>
      <c r="D9">
        <v>0</v>
      </c>
      <c r="E9" t="s">
        <v>44</v>
      </c>
      <c r="F9" t="s">
        <v>35</v>
      </c>
      <c r="G9" t="s">
        <v>98</v>
      </c>
      <c r="J9" t="str">
        <f t="shared" si="0"/>
        <v>+0.041091</v>
      </c>
      <c r="K9" t="str">
        <f t="shared" si="1"/>
        <v>+0</v>
      </c>
      <c r="L9" t="str">
        <f t="shared" si="2"/>
        <v>0.92135+0.041091*rhor+0*rhor*rhor</v>
      </c>
    </row>
    <row r="10" spans="1:12" x14ac:dyDescent="0.25">
      <c r="A10" t="s">
        <v>15</v>
      </c>
      <c r="B10">
        <v>0.97160000000000002</v>
      </c>
      <c r="C10" s="1">
        <v>1.9181E-2</v>
      </c>
      <c r="D10">
        <v>0</v>
      </c>
      <c r="E10" t="s">
        <v>45</v>
      </c>
      <c r="F10" t="s">
        <v>35</v>
      </c>
      <c r="G10" t="s">
        <v>99</v>
      </c>
      <c r="J10" t="str">
        <f t="shared" si="0"/>
        <v>+0.019181</v>
      </c>
      <c r="K10" t="str">
        <f t="shared" si="1"/>
        <v>+0</v>
      </c>
      <c r="L10" t="str">
        <f t="shared" si="2"/>
        <v>0.9716+0.019181*rhor+0*rhor*rhor</v>
      </c>
    </row>
    <row r="11" spans="1:12" x14ac:dyDescent="0.25">
      <c r="A11" t="s">
        <v>17</v>
      </c>
      <c r="B11">
        <v>1.10225</v>
      </c>
      <c r="C11" s="1">
        <v>-5.5044200000000003E-3</v>
      </c>
      <c r="D11">
        <v>0</v>
      </c>
      <c r="E11" t="s">
        <v>46</v>
      </c>
      <c r="F11" t="s">
        <v>35</v>
      </c>
      <c r="G11" t="s">
        <v>100</v>
      </c>
      <c r="J11">
        <f t="shared" si="0"/>
        <v>-5.5044200000000003E-3</v>
      </c>
      <c r="K11" t="str">
        <f t="shared" si="1"/>
        <v>+0</v>
      </c>
      <c r="L11" t="str">
        <f t="shared" si="2"/>
        <v>1.10225-0.00550442*rhor+0*rhor*rhor</v>
      </c>
    </row>
    <row r="12" spans="1:12" x14ac:dyDescent="0.25">
      <c r="A12" t="s">
        <v>18</v>
      </c>
      <c r="B12">
        <v>0.76758000000000004</v>
      </c>
      <c r="C12">
        <v>0.25448199999999999</v>
      </c>
      <c r="D12" s="1">
        <v>-5.33748E-2</v>
      </c>
      <c r="E12" t="s">
        <v>47</v>
      </c>
      <c r="F12" t="s">
        <v>35</v>
      </c>
      <c r="G12" t="s">
        <v>101</v>
      </c>
      <c r="J12" t="str">
        <f t="shared" si="0"/>
        <v>+0.254482</v>
      </c>
      <c r="K12">
        <f t="shared" si="1"/>
        <v>-5.33748E-2</v>
      </c>
      <c r="L12" t="str">
        <f t="shared" si="2"/>
        <v>0.76758+0.254482*rhor-0.0533748*rhor*rhor</v>
      </c>
    </row>
    <row r="13" spans="1:12" x14ac:dyDescent="0.25">
      <c r="A13" t="s">
        <v>19</v>
      </c>
      <c r="B13">
        <v>1.12216</v>
      </c>
      <c r="C13" s="1">
        <v>-2.73101E-2</v>
      </c>
      <c r="D13">
        <v>0</v>
      </c>
      <c r="E13" t="s">
        <v>39</v>
      </c>
      <c r="F13" t="s">
        <v>40</v>
      </c>
      <c r="G13" t="s">
        <v>102</v>
      </c>
      <c r="J13">
        <f t="shared" si="0"/>
        <v>-2.73101E-2</v>
      </c>
      <c r="K13" t="str">
        <f t="shared" si="1"/>
        <v>+0</v>
      </c>
      <c r="L13" t="str">
        <f t="shared" si="2"/>
        <v>1.12216-0.0273101*rhor+0*rhor*rhor</v>
      </c>
    </row>
    <row r="14" spans="1:12" x14ac:dyDescent="0.25">
      <c r="A14" t="s">
        <v>20</v>
      </c>
      <c r="B14">
        <v>1.10195</v>
      </c>
      <c r="C14" s="1">
        <v>-2.9425300000000001E-2</v>
      </c>
      <c r="D14">
        <v>0</v>
      </c>
      <c r="E14" t="s">
        <v>48</v>
      </c>
      <c r="F14" t="s">
        <v>40</v>
      </c>
      <c r="G14" t="s">
        <v>103</v>
      </c>
      <c r="J14">
        <f t="shared" si="0"/>
        <v>-2.9425300000000001E-2</v>
      </c>
      <c r="K14" t="str">
        <f t="shared" si="1"/>
        <v>+0</v>
      </c>
      <c r="L14" t="str">
        <f t="shared" si="2"/>
        <v>1.10195-0.0294253*rhor+0*rhor*rhor</v>
      </c>
    </row>
    <row r="15" spans="1:12" x14ac:dyDescent="0.25">
      <c r="A15" t="s">
        <v>22</v>
      </c>
      <c r="B15">
        <v>1.1529</v>
      </c>
      <c r="C15" s="1">
        <v>-4.4153999999999999E-2</v>
      </c>
      <c r="D15">
        <v>0</v>
      </c>
      <c r="E15" t="s">
        <v>39</v>
      </c>
      <c r="F15" t="s">
        <v>40</v>
      </c>
      <c r="G15" t="s">
        <v>104</v>
      </c>
      <c r="J15">
        <f t="shared" si="0"/>
        <v>-4.4153999999999999E-2</v>
      </c>
      <c r="K15" t="str">
        <f t="shared" si="1"/>
        <v>+0</v>
      </c>
      <c r="L15" t="str">
        <f t="shared" si="2"/>
        <v>1.1529-0.044154*rhor+0*rhor*rhor</v>
      </c>
    </row>
    <row r="16" spans="1:12" x14ac:dyDescent="0.25">
      <c r="A16" t="s">
        <v>21</v>
      </c>
      <c r="B16">
        <v>1.1384799999999999</v>
      </c>
      <c r="C16" s="1">
        <v>-3.32328E-2</v>
      </c>
      <c r="D16">
        <v>0</v>
      </c>
      <c r="E16" t="s">
        <v>39</v>
      </c>
      <c r="F16" t="s">
        <v>40</v>
      </c>
      <c r="G16" t="s">
        <v>105</v>
      </c>
      <c r="J16">
        <f t="shared" si="0"/>
        <v>-3.32328E-2</v>
      </c>
      <c r="K16" t="str">
        <f t="shared" si="1"/>
        <v>+0</v>
      </c>
      <c r="L16" t="str">
        <f t="shared" si="2"/>
        <v>1.13848-0.0332328*rhor+0*rhor*rhor</v>
      </c>
    </row>
    <row r="17" spans="1:12" x14ac:dyDescent="0.25">
      <c r="A17" t="s">
        <v>23</v>
      </c>
      <c r="B17">
        <v>1.2114100000000001</v>
      </c>
      <c r="C17" s="1">
        <v>-3.3757299999999997E-2</v>
      </c>
      <c r="D17">
        <v>0</v>
      </c>
      <c r="E17" t="s">
        <v>36</v>
      </c>
      <c r="F17" t="s">
        <v>35</v>
      </c>
      <c r="G17" t="s">
        <v>106</v>
      </c>
      <c r="J17">
        <f t="shared" si="0"/>
        <v>-3.3757299999999997E-2</v>
      </c>
      <c r="K17" t="str">
        <f t="shared" si="1"/>
        <v>+0</v>
      </c>
      <c r="L17" t="str">
        <f t="shared" si="2"/>
        <v>1.21141-0.0337573*rhor+0*rhor*rhor</v>
      </c>
    </row>
    <row r="18" spans="1:12" x14ac:dyDescent="0.25">
      <c r="A18" t="s">
        <v>24</v>
      </c>
      <c r="B18">
        <v>1.33962</v>
      </c>
      <c r="C18">
        <v>-0.25630700000000001</v>
      </c>
      <c r="D18" s="1">
        <v>4.6821099999999997E-2</v>
      </c>
      <c r="E18" t="s">
        <v>49</v>
      </c>
      <c r="F18" t="s">
        <v>35</v>
      </c>
      <c r="G18" t="s">
        <v>107</v>
      </c>
      <c r="J18">
        <f t="shared" si="0"/>
        <v>-0.25630700000000001</v>
      </c>
      <c r="K18" t="str">
        <f t="shared" si="1"/>
        <v>+0.0468211</v>
      </c>
      <c r="L18" t="str">
        <f t="shared" si="2"/>
        <v>1.33962-0.256307*rhor+0.0468211*rhor*rhor</v>
      </c>
    </row>
    <row r="19" spans="1:12" x14ac:dyDescent="0.25">
      <c r="A19" t="s">
        <v>79</v>
      </c>
      <c r="B19">
        <v>1.171</v>
      </c>
      <c r="C19" s="2">
        <v>-5.9200000000000003E-2</v>
      </c>
      <c r="D19">
        <v>0</v>
      </c>
      <c r="G19" t="s">
        <v>89</v>
      </c>
      <c r="J19">
        <f t="shared" si="0"/>
        <v>-5.9200000000000003E-2</v>
      </c>
      <c r="K19" t="str">
        <f t="shared" si="1"/>
        <v>+0</v>
      </c>
      <c r="L19" t="str">
        <f t="shared" si="2"/>
        <v>1.171-0.0592*rhor+0*rhor*rhor</v>
      </c>
    </row>
    <row r="20" spans="1:12" x14ac:dyDescent="0.25">
      <c r="A20" t="s">
        <v>80</v>
      </c>
      <c r="B20">
        <v>1.087</v>
      </c>
      <c r="C20" s="2">
        <v>-3.7900000000000003E-2</v>
      </c>
      <c r="D20">
        <v>0</v>
      </c>
      <c r="G20" t="s">
        <v>89</v>
      </c>
      <c r="J20">
        <f t="shared" si="0"/>
        <v>-3.7900000000000003E-2</v>
      </c>
      <c r="K20" t="str">
        <f t="shared" si="1"/>
        <v>+0</v>
      </c>
      <c r="L20" t="str">
        <f t="shared" si="2"/>
        <v>1.087-0.0379*rhor+0*rhor*rhor</v>
      </c>
    </row>
    <row r="21" spans="1:12" x14ac:dyDescent="0.25">
      <c r="A21" t="s">
        <v>81</v>
      </c>
      <c r="B21">
        <v>1.212</v>
      </c>
      <c r="C21" s="2">
        <v>-5.6899999999999999E-2</v>
      </c>
      <c r="D21">
        <v>0</v>
      </c>
      <c r="G21" t="s">
        <v>89</v>
      </c>
      <c r="J21">
        <f t="shared" si="0"/>
        <v>-5.6899999999999999E-2</v>
      </c>
      <c r="K21" t="str">
        <f t="shared" si="1"/>
        <v>+0</v>
      </c>
      <c r="L21" t="str">
        <f t="shared" si="2"/>
        <v>1.212-0.0569*rhor+0*rhor*rhor</v>
      </c>
    </row>
    <row r="22" spans="1:12" x14ac:dyDescent="0.25">
      <c r="A22" t="s">
        <v>82</v>
      </c>
      <c r="B22">
        <v>1.1060000000000001</v>
      </c>
      <c r="C22" s="2">
        <v>-4.9099999999999998E-2</v>
      </c>
      <c r="D22">
        <v>0</v>
      </c>
      <c r="G22" t="s">
        <v>89</v>
      </c>
      <c r="J22">
        <f t="shared" si="0"/>
        <v>-4.9099999999999998E-2</v>
      </c>
      <c r="K22" t="str">
        <f t="shared" si="1"/>
        <v>+0</v>
      </c>
      <c r="L22" t="str">
        <f t="shared" si="2"/>
        <v>1.106-0.0491*rhor+0*rhor*rhor</v>
      </c>
    </row>
    <row r="23" spans="1:12" x14ac:dyDescent="0.25">
      <c r="A23" t="s">
        <v>4</v>
      </c>
      <c r="B23">
        <v>0.89800000000000002</v>
      </c>
      <c r="C23" s="2">
        <v>9.9000000000000008E-3</v>
      </c>
      <c r="D23">
        <v>0</v>
      </c>
      <c r="G23" t="s">
        <v>89</v>
      </c>
      <c r="J23" t="str">
        <f t="shared" si="0"/>
        <v>+0.0099</v>
      </c>
      <c r="K23" t="str">
        <f t="shared" si="1"/>
        <v>+0</v>
      </c>
      <c r="L23" t="str">
        <f t="shared" si="2"/>
        <v>0.898+0.0099*rhor+0*rhor*rhor</v>
      </c>
    </row>
    <row r="24" spans="1:12" x14ac:dyDescent="0.25">
      <c r="A24" t="s">
        <v>83</v>
      </c>
      <c r="B24">
        <v>1.155</v>
      </c>
      <c r="C24" s="2">
        <v>-5.1299999999999998E-2</v>
      </c>
      <c r="D24">
        <v>0</v>
      </c>
      <c r="G24" t="s">
        <v>89</v>
      </c>
      <c r="J24">
        <f t="shared" si="0"/>
        <v>-5.1299999999999998E-2</v>
      </c>
      <c r="K24" t="str">
        <f t="shared" si="1"/>
        <v>+0</v>
      </c>
      <c r="L24" t="str">
        <f t="shared" si="2"/>
        <v>1.155-0.0513*rhor+0*rhor*rhor</v>
      </c>
    </row>
    <row r="25" spans="1:12" x14ac:dyDescent="0.25">
      <c r="A25" t="s">
        <v>12</v>
      </c>
      <c r="B25">
        <v>1.1100000000000001</v>
      </c>
      <c r="C25" s="2">
        <v>-3.32E-2</v>
      </c>
      <c r="D25">
        <v>0</v>
      </c>
      <c r="G25" t="s">
        <v>89</v>
      </c>
      <c r="J25">
        <f t="shared" si="0"/>
        <v>-3.32E-2</v>
      </c>
      <c r="K25" t="str">
        <f t="shared" si="1"/>
        <v>+0</v>
      </c>
      <c r="L25" t="str">
        <f t="shared" si="2"/>
        <v>1.11-0.0332*rhor+0*rhor*rhor</v>
      </c>
    </row>
    <row r="26" spans="1:12" x14ac:dyDescent="0.25">
      <c r="A26" t="s">
        <v>84</v>
      </c>
      <c r="B26">
        <v>1.1339999999999999</v>
      </c>
      <c r="C26" s="2">
        <v>-8.0100000000000005E-2</v>
      </c>
      <c r="D26">
        <v>0</v>
      </c>
      <c r="G26" t="s">
        <v>89</v>
      </c>
      <c r="J26">
        <f t="shared" si="0"/>
        <v>-8.0100000000000005E-2</v>
      </c>
      <c r="K26" t="str">
        <f t="shared" si="1"/>
        <v>+0</v>
      </c>
      <c r="L26" t="str">
        <f t="shared" si="2"/>
        <v>1.134-0.0801*rhor+0*rhor*rhor</v>
      </c>
    </row>
    <row r="27" spans="1:12" x14ac:dyDescent="0.25">
      <c r="A27" t="s">
        <v>85</v>
      </c>
      <c r="B27">
        <v>0.80700000000000005</v>
      </c>
      <c r="C27" s="2">
        <v>4.9599999999999998E-2</v>
      </c>
      <c r="D27">
        <v>0</v>
      </c>
      <c r="G27" t="s">
        <v>89</v>
      </c>
      <c r="J27" t="str">
        <f t="shared" si="0"/>
        <v>+0.0496</v>
      </c>
      <c r="K27" t="str">
        <f t="shared" si="1"/>
        <v>+0</v>
      </c>
      <c r="L27" t="str">
        <f t="shared" si="2"/>
        <v>0.807+0.0496*rhor+0*rhor*rhor</v>
      </c>
    </row>
    <row r="28" spans="1:12" x14ac:dyDescent="0.25">
      <c r="A28" t="s">
        <v>86</v>
      </c>
      <c r="B28">
        <v>0.8</v>
      </c>
      <c r="C28" s="2">
        <v>3.4500000000000003E-2</v>
      </c>
      <c r="D28">
        <v>0</v>
      </c>
      <c r="G28" t="s">
        <v>89</v>
      </c>
      <c r="J28" t="str">
        <f t="shared" si="0"/>
        <v>+0.0345</v>
      </c>
      <c r="K28" t="str">
        <f t="shared" si="1"/>
        <v>+0</v>
      </c>
      <c r="L28" t="str">
        <f t="shared" si="2"/>
        <v>0.8+0.0345*rhor+0*rhor*rhor</v>
      </c>
    </row>
    <row r="29" spans="1:12" x14ac:dyDescent="0.25">
      <c r="A29" t="s">
        <v>87</v>
      </c>
      <c r="B29">
        <v>0.79800000000000004</v>
      </c>
      <c r="C29" s="2">
        <v>4.7600000000000003E-2</v>
      </c>
      <c r="D29">
        <v>0</v>
      </c>
      <c r="G29" t="s">
        <v>89</v>
      </c>
      <c r="J29" t="str">
        <f t="shared" si="0"/>
        <v>+0.0476</v>
      </c>
      <c r="K29" t="str">
        <f t="shared" si="1"/>
        <v>+0</v>
      </c>
      <c r="L29" t="str">
        <f t="shared" si="2"/>
        <v>0.798+0.0476*rhor+0*rhor*rhor</v>
      </c>
    </row>
    <row r="30" spans="1:12" x14ac:dyDescent="0.25">
      <c r="A30" t="s">
        <v>88</v>
      </c>
      <c r="B30">
        <v>0.80100000000000005</v>
      </c>
      <c r="C30" s="2">
        <v>3.7499999999999999E-2</v>
      </c>
      <c r="D30">
        <v>0</v>
      </c>
      <c r="G30" t="s">
        <v>89</v>
      </c>
      <c r="J30" t="str">
        <f t="shared" si="0"/>
        <v>+0.0375</v>
      </c>
      <c r="K30" t="str">
        <f t="shared" si="1"/>
        <v>+0</v>
      </c>
      <c r="L30" t="str">
        <f t="shared" si="2"/>
        <v>0.801+0.0375*rhor+0*rhor*rhor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workbookViewId="0">
      <selection activeCell="M3" sqref="M3:M19"/>
    </sheetView>
  </sheetViews>
  <sheetFormatPr defaultRowHeight="15" x14ac:dyDescent="0.25"/>
  <cols>
    <col min="11" max="11" width="27.7109375" bestFit="1" customWidth="1"/>
    <col min="12" max="12" width="11.7109375" bestFit="1" customWidth="1"/>
  </cols>
  <sheetData>
    <row r="2" spans="1:13" x14ac:dyDescent="0.25">
      <c r="B2" t="s">
        <v>56</v>
      </c>
      <c r="C2" t="s">
        <v>57</v>
      </c>
      <c r="D2" t="s">
        <v>58</v>
      </c>
      <c r="E2" t="s">
        <v>59</v>
      </c>
      <c r="J2" t="s">
        <v>108</v>
      </c>
      <c r="K2" t="s">
        <v>60</v>
      </c>
      <c r="L2" t="s">
        <v>109</v>
      </c>
      <c r="M2" t="s">
        <v>61</v>
      </c>
    </row>
    <row r="3" spans="1:13" x14ac:dyDescent="0.25">
      <c r="A3" t="s">
        <v>0</v>
      </c>
      <c r="B3" s="1">
        <v>1.0744699999999999E-3</v>
      </c>
      <c r="C3" s="1">
        <v>6.4237299999999998E-7</v>
      </c>
      <c r="D3">
        <v>1.1394</v>
      </c>
      <c r="E3" s="1">
        <v>-3.6556199999999997E-2</v>
      </c>
      <c r="F3">
        <v>0.349636</v>
      </c>
      <c r="G3" t="s">
        <v>54</v>
      </c>
      <c r="H3" t="s">
        <v>62</v>
      </c>
      <c r="J3" t="str">
        <f>IF(C3&gt;0,"+"&amp;C3,C3)</f>
        <v>+0.000000642373</v>
      </c>
      <c r="K3" t="str">
        <f>B3&amp;J3&amp;"*T"</f>
        <v>0.00107447+0.000000642373*T</v>
      </c>
      <c r="L3">
        <f>IF(E3&gt;=0,"+"&amp;E3,E3)</f>
        <v>-3.6556199999999997E-2</v>
      </c>
      <c r="M3" t="str">
        <f>D3&amp;L3&amp;"*rhor"</f>
        <v>1.1394-0.0365562*rhor</v>
      </c>
    </row>
    <row r="4" spans="1:13" x14ac:dyDescent="0.25">
      <c r="A4" t="s">
        <v>2</v>
      </c>
      <c r="B4" s="1">
        <v>1.1986399999999999E-3</v>
      </c>
      <c r="C4" s="1">
        <v>1.9004800000000001E-7</v>
      </c>
      <c r="D4">
        <v>1.0442</v>
      </c>
      <c r="E4">
        <v>0</v>
      </c>
      <c r="F4">
        <v>0.22656599999999999</v>
      </c>
      <c r="G4" t="s">
        <v>37</v>
      </c>
      <c r="H4" t="s">
        <v>63</v>
      </c>
      <c r="J4" t="str">
        <f t="shared" ref="J4:J19" si="0">IF(C4&gt;0,"+"&amp;C4,C4)</f>
        <v>+0.000000190048</v>
      </c>
      <c r="K4" t="str">
        <f t="shared" ref="K4:K19" si="1">B4&amp;J4&amp;"*T"</f>
        <v>0.00119864+0.000000190048*T</v>
      </c>
      <c r="L4" t="str">
        <f t="shared" ref="L4:L19" si="2">IF(E4&gt;=0,"+"&amp;E4,E4)</f>
        <v>+0</v>
      </c>
      <c r="M4" t="str">
        <f t="shared" ref="M4:M19" si="3">D4&amp;L4&amp;"*rhor"</f>
        <v>1.0442+0*rhor</v>
      </c>
    </row>
    <row r="5" spans="1:13" x14ac:dyDescent="0.25">
      <c r="A5" t="s">
        <v>4</v>
      </c>
      <c r="B5" s="1">
        <v>4.3665400000000002E-4</v>
      </c>
      <c r="C5" s="1">
        <v>1.78134E-6</v>
      </c>
      <c r="D5">
        <v>1.2942</v>
      </c>
      <c r="E5" s="1">
        <v>-9.2454900000000007E-2</v>
      </c>
      <c r="F5">
        <v>0.5</v>
      </c>
      <c r="G5" t="s">
        <v>54</v>
      </c>
      <c r="H5" t="s">
        <v>64</v>
      </c>
      <c r="J5" t="str">
        <f t="shared" si="0"/>
        <v>+0.00000178134</v>
      </c>
      <c r="K5" t="str">
        <f t="shared" si="1"/>
        <v>0.000436654+0.00000178134*T</v>
      </c>
      <c r="L5">
        <f t="shared" si="2"/>
        <v>-9.2454900000000007E-2</v>
      </c>
      <c r="M5" t="str">
        <f t="shared" si="3"/>
        <v>1.2942-0.0924549*rhor</v>
      </c>
    </row>
    <row r="6" spans="1:13" x14ac:dyDescent="0.25">
      <c r="A6" t="s">
        <v>6</v>
      </c>
      <c r="B6" s="1">
        <v>1.2507900000000001E-3</v>
      </c>
      <c r="C6" s="1">
        <v>2.9663599999999998E-7</v>
      </c>
      <c r="D6">
        <v>1.0343</v>
      </c>
      <c r="E6" s="1">
        <v>-2.16614E-3</v>
      </c>
      <c r="F6">
        <v>0.37293300000000001</v>
      </c>
      <c r="G6" t="s">
        <v>55</v>
      </c>
      <c r="H6" t="s">
        <v>65</v>
      </c>
      <c r="J6" t="str">
        <f t="shared" si="0"/>
        <v>+0.000000296636</v>
      </c>
      <c r="K6" t="str">
        <f t="shared" si="1"/>
        <v>0.00125079+0.000000296636*T</v>
      </c>
      <c r="L6">
        <f t="shared" si="2"/>
        <v>-2.16614E-3</v>
      </c>
      <c r="M6" t="str">
        <f t="shared" si="3"/>
        <v>1.0343-0.00216614*rhor</v>
      </c>
    </row>
    <row r="7" spans="1:13" x14ac:dyDescent="0.25">
      <c r="A7" t="s">
        <v>8</v>
      </c>
      <c r="B7" s="1">
        <v>1.32E-3</v>
      </c>
      <c r="C7">
        <v>0</v>
      </c>
      <c r="D7">
        <v>1.1803999999999999</v>
      </c>
      <c r="E7" s="1">
        <v>-5.3997499999999997E-2</v>
      </c>
      <c r="F7">
        <v>0.5</v>
      </c>
      <c r="G7" t="s">
        <v>55</v>
      </c>
      <c r="H7" t="s">
        <v>66</v>
      </c>
      <c r="J7" s="3" t="s">
        <v>142</v>
      </c>
      <c r="K7" t="str">
        <f>B7&amp;J7&amp;"*T"</f>
        <v>0.00132+0*T</v>
      </c>
      <c r="L7">
        <f t="shared" si="2"/>
        <v>-5.3997499999999997E-2</v>
      </c>
      <c r="M7" t="str">
        <f t="shared" si="3"/>
        <v>1.1804-0.0539975*rhor</v>
      </c>
    </row>
    <row r="8" spans="1:13" x14ac:dyDescent="0.25">
      <c r="A8" t="s">
        <v>10</v>
      </c>
      <c r="B8" s="1">
        <v>1.1769E-3</v>
      </c>
      <c r="C8" s="1">
        <v>6.7839699999999996E-7</v>
      </c>
      <c r="D8">
        <v>1.0898000000000001</v>
      </c>
      <c r="E8" s="1">
        <v>-1.54229E-2</v>
      </c>
      <c r="F8">
        <v>0.5</v>
      </c>
      <c r="G8" t="s">
        <v>54</v>
      </c>
      <c r="H8" t="s">
        <v>67</v>
      </c>
      <c r="J8" t="str">
        <f t="shared" si="0"/>
        <v>+0.000000678397</v>
      </c>
      <c r="K8" t="str">
        <f t="shared" si="1"/>
        <v>0.0011769+0.000000678397*T</v>
      </c>
      <c r="L8">
        <f t="shared" si="2"/>
        <v>-1.54229E-2</v>
      </c>
      <c r="M8" t="str">
        <f t="shared" si="3"/>
        <v>1.0898-0.0154229*rhor</v>
      </c>
    </row>
    <row r="9" spans="1:13" x14ac:dyDescent="0.25">
      <c r="A9" t="s">
        <v>12</v>
      </c>
      <c r="B9" s="1">
        <v>1.1818899999999999E-3</v>
      </c>
      <c r="C9" s="1">
        <v>6.6333399999999995E-7</v>
      </c>
      <c r="D9">
        <v>1.2159</v>
      </c>
      <c r="E9" s="1">
        <v>-5.6530999999999998E-2</v>
      </c>
      <c r="F9">
        <v>0.74828099999999997</v>
      </c>
      <c r="G9" t="s">
        <v>54</v>
      </c>
      <c r="H9" t="s">
        <v>68</v>
      </c>
      <c r="J9" t="str">
        <f t="shared" si="0"/>
        <v>+0.000000663334</v>
      </c>
      <c r="K9" t="str">
        <f t="shared" si="1"/>
        <v>0.00118189+0.000000663334*T</v>
      </c>
      <c r="L9">
        <f t="shared" si="2"/>
        <v>-5.6530999999999998E-2</v>
      </c>
      <c r="M9" t="str">
        <f t="shared" si="3"/>
        <v>1.2159-0.056531*rhor</v>
      </c>
    </row>
    <row r="10" spans="1:13" x14ac:dyDescent="0.25">
      <c r="A10" t="s">
        <v>14</v>
      </c>
      <c r="B10" s="1">
        <v>5.2172199999999996E-4</v>
      </c>
      <c r="C10" s="1">
        <v>2.9245600000000001E-6</v>
      </c>
      <c r="D10">
        <v>1.0867</v>
      </c>
      <c r="E10" s="1">
        <v>-2.16469E-2</v>
      </c>
      <c r="F10">
        <v>0.5</v>
      </c>
      <c r="G10" t="s">
        <v>54</v>
      </c>
      <c r="H10" t="s">
        <v>69</v>
      </c>
      <c r="J10" t="str">
        <f t="shared" si="0"/>
        <v>+0.00000292456</v>
      </c>
      <c r="K10" t="str">
        <f t="shared" si="1"/>
        <v>0.000521722+0.00000292456*T</v>
      </c>
      <c r="L10">
        <f t="shared" si="2"/>
        <v>-2.16469E-2</v>
      </c>
      <c r="M10" t="str">
        <f t="shared" si="3"/>
        <v>1.0867-0.0216469*rhor</v>
      </c>
    </row>
    <row r="11" spans="1:13" x14ac:dyDescent="0.25">
      <c r="A11" t="s">
        <v>15</v>
      </c>
      <c r="B11" s="1">
        <v>9.40725E-4</v>
      </c>
      <c r="C11" s="1">
        <v>9.8819600000000002E-7</v>
      </c>
      <c r="D11">
        <v>1.0749</v>
      </c>
      <c r="E11" s="1">
        <v>-1.7791600000000001E-2</v>
      </c>
      <c r="F11">
        <v>0.61565400000000003</v>
      </c>
      <c r="G11" t="s">
        <v>54</v>
      </c>
      <c r="H11" t="s">
        <v>70</v>
      </c>
      <c r="J11" t="str">
        <f t="shared" si="0"/>
        <v>+0.000000988196</v>
      </c>
      <c r="K11" t="str">
        <f t="shared" si="1"/>
        <v>0.000940725+0.000000988196*T</v>
      </c>
      <c r="L11">
        <f t="shared" si="2"/>
        <v>-1.7791600000000001E-2</v>
      </c>
      <c r="M11" t="str">
        <f t="shared" si="3"/>
        <v>1.0749-0.0177916*rhor</v>
      </c>
    </row>
    <row r="12" spans="1:13" x14ac:dyDescent="0.25">
      <c r="A12" t="s">
        <v>17</v>
      </c>
      <c r="B12" s="1">
        <v>8.9265899999999997E-4</v>
      </c>
      <c r="C12" s="1">
        <v>1.1491200000000001E-6</v>
      </c>
      <c r="D12">
        <v>1.2877000000000001</v>
      </c>
      <c r="E12" s="1">
        <v>-7.5881100000000007E-2</v>
      </c>
      <c r="F12">
        <v>1.09043</v>
      </c>
      <c r="G12" t="s">
        <v>54</v>
      </c>
      <c r="H12" t="s">
        <v>71</v>
      </c>
      <c r="J12" t="str">
        <f t="shared" si="0"/>
        <v>+0.00000114912</v>
      </c>
      <c r="K12" t="str">
        <f t="shared" si="1"/>
        <v>0.000892659+0.00000114912*T</v>
      </c>
      <c r="L12">
        <f t="shared" si="2"/>
        <v>-7.5881100000000007E-2</v>
      </c>
      <c r="M12" t="str">
        <f t="shared" si="3"/>
        <v>1.2877-0.0758811*rhor</v>
      </c>
    </row>
    <row r="13" spans="1:13" x14ac:dyDescent="0.25">
      <c r="A13" t="s">
        <v>18</v>
      </c>
      <c r="B13" s="1">
        <v>1.4231300000000001E-3</v>
      </c>
      <c r="C13" s="1">
        <v>8.3149600000000008E-9</v>
      </c>
      <c r="D13">
        <v>1.3122</v>
      </c>
      <c r="E13" s="1">
        <v>-8.7444800000000003E-2</v>
      </c>
      <c r="F13">
        <v>0.5</v>
      </c>
      <c r="G13" t="s">
        <v>54</v>
      </c>
      <c r="H13" t="s">
        <v>72</v>
      </c>
      <c r="J13" t="str">
        <f t="shared" si="0"/>
        <v>+0.00000000831496</v>
      </c>
      <c r="K13" t="str">
        <f t="shared" si="1"/>
        <v>0.00142313+0.00000000831496*T</v>
      </c>
      <c r="L13">
        <f t="shared" si="2"/>
        <v>-8.7444800000000003E-2</v>
      </c>
      <c r="M13" t="str">
        <f t="shared" si="3"/>
        <v>1.3122-0.0874448*rhor</v>
      </c>
    </row>
    <row r="14" spans="1:13" x14ac:dyDescent="0.25">
      <c r="A14" t="s">
        <v>19</v>
      </c>
      <c r="B14" s="1">
        <v>1.7026700000000001E-3</v>
      </c>
      <c r="C14" s="1">
        <v>-4.9106299999999998E-7</v>
      </c>
      <c r="D14">
        <v>0.9617</v>
      </c>
      <c r="E14" s="1">
        <v>3.3789699999999999E-2</v>
      </c>
      <c r="F14">
        <v>0.5</v>
      </c>
      <c r="G14" t="s">
        <v>55</v>
      </c>
      <c r="H14" t="s">
        <v>73</v>
      </c>
      <c r="J14">
        <f t="shared" si="0"/>
        <v>-4.9106299999999998E-7</v>
      </c>
      <c r="K14" t="str">
        <f t="shared" si="1"/>
        <v>0.00170267-0.000000491063*T</v>
      </c>
      <c r="L14" t="str">
        <f t="shared" si="2"/>
        <v>+0.0337897</v>
      </c>
      <c r="M14" t="str">
        <f t="shared" si="3"/>
        <v>0.9617+0.0337897*rhor</v>
      </c>
    </row>
    <row r="15" spans="1:13" x14ac:dyDescent="0.25">
      <c r="A15" t="s">
        <v>20</v>
      </c>
      <c r="B15" s="1">
        <v>1.00946E-3</v>
      </c>
      <c r="C15" s="1">
        <v>1.2125499999999999E-6</v>
      </c>
      <c r="D15">
        <v>1.1627000000000001</v>
      </c>
      <c r="E15" s="1">
        <v>-4.3724600000000002E-2</v>
      </c>
      <c r="F15">
        <v>0.5</v>
      </c>
      <c r="G15" t="s">
        <v>55</v>
      </c>
      <c r="H15" t="s">
        <v>74</v>
      </c>
      <c r="J15" t="str">
        <f t="shared" si="0"/>
        <v>+0.00000121255</v>
      </c>
      <c r="K15" t="str">
        <f t="shared" si="1"/>
        <v>0.00100946+0.00000121255*T</v>
      </c>
      <c r="L15">
        <f t="shared" si="2"/>
        <v>-4.3724600000000002E-2</v>
      </c>
      <c r="M15" t="str">
        <f t="shared" si="3"/>
        <v>1.1627-0.0437246*rhor</v>
      </c>
    </row>
    <row r="16" spans="1:13" x14ac:dyDescent="0.25">
      <c r="A16" t="s">
        <v>21</v>
      </c>
      <c r="B16" s="1">
        <v>1.03549E-3</v>
      </c>
      <c r="C16" s="1">
        <v>1.3787799999999999E-6</v>
      </c>
      <c r="D16">
        <v>1.1627000000000001</v>
      </c>
      <c r="E16" s="1">
        <v>-4.7349099999999998E-2</v>
      </c>
      <c r="F16">
        <v>0.5</v>
      </c>
      <c r="G16" t="s">
        <v>55</v>
      </c>
      <c r="H16" t="s">
        <v>75</v>
      </c>
      <c r="J16" t="str">
        <f t="shared" si="0"/>
        <v>+0.00000137878</v>
      </c>
      <c r="K16" t="str">
        <f t="shared" si="1"/>
        <v>0.00103549+0.00000137878*T</v>
      </c>
      <c r="L16">
        <f t="shared" si="2"/>
        <v>-4.7349099999999998E-2</v>
      </c>
      <c r="M16" t="str">
        <f t="shared" si="3"/>
        <v>1.1627-0.0473491*rhor</v>
      </c>
    </row>
    <row r="17" spans="1:13" x14ac:dyDescent="0.25">
      <c r="A17" t="s">
        <v>22</v>
      </c>
      <c r="B17" s="1">
        <v>1.6499900000000001E-3</v>
      </c>
      <c r="C17" s="1">
        <v>-3.28868E-7</v>
      </c>
      <c r="D17">
        <v>1.1627000000000001</v>
      </c>
      <c r="E17" s="1">
        <v>-4.7349099999999998E-2</v>
      </c>
      <c r="F17" s="1">
        <v>0.5</v>
      </c>
      <c r="G17" t="s">
        <v>55</v>
      </c>
      <c r="H17" t="s">
        <v>76</v>
      </c>
      <c r="J17">
        <f t="shared" si="0"/>
        <v>-3.28868E-7</v>
      </c>
      <c r="K17" t="str">
        <f t="shared" si="1"/>
        <v>0.00164999-0.000000328868*T</v>
      </c>
      <c r="L17">
        <f t="shared" si="2"/>
        <v>-4.7349099999999998E-2</v>
      </c>
      <c r="M17" t="str">
        <f t="shared" si="3"/>
        <v>1.1627-0.0473491*rhor</v>
      </c>
    </row>
    <row r="18" spans="1:13" x14ac:dyDescent="0.25">
      <c r="A18" t="s">
        <v>23</v>
      </c>
      <c r="B18" s="1">
        <v>1.3569700000000001E-3</v>
      </c>
      <c r="C18" s="1">
        <v>-1.1163499999999999E-7</v>
      </c>
      <c r="D18">
        <v>1.5248999999999999</v>
      </c>
      <c r="E18">
        <v>-0.147564</v>
      </c>
      <c r="F18">
        <v>0.35608499999999998</v>
      </c>
      <c r="G18" t="s">
        <v>54</v>
      </c>
      <c r="H18" t="s">
        <v>77</v>
      </c>
      <c r="J18">
        <f t="shared" si="0"/>
        <v>-1.1163499999999999E-7</v>
      </c>
      <c r="K18" t="str">
        <f t="shared" si="1"/>
        <v>0.00135697-0.000000111635*T</v>
      </c>
      <c r="L18">
        <f t="shared" si="2"/>
        <v>-0.147564</v>
      </c>
      <c r="M18" t="str">
        <f t="shared" si="3"/>
        <v>1.5249-0.147564*rhor</v>
      </c>
    </row>
    <row r="19" spans="1:13" x14ac:dyDescent="0.25">
      <c r="A19" t="s">
        <v>24</v>
      </c>
      <c r="B19" s="1">
        <v>1.09939E-3</v>
      </c>
      <c r="C19" s="1">
        <v>3.72539E-7</v>
      </c>
      <c r="D19">
        <v>1.3521000000000001</v>
      </c>
      <c r="E19">
        <v>-0.12317699999999999</v>
      </c>
      <c r="F19">
        <v>0.5</v>
      </c>
      <c r="G19" t="s">
        <v>54</v>
      </c>
      <c r="H19" t="s">
        <v>78</v>
      </c>
      <c r="J19" t="str">
        <f t="shared" si="0"/>
        <v>+0.000000372539</v>
      </c>
      <c r="K19" t="str">
        <f t="shared" si="1"/>
        <v>0.00109939+0.000000372539*T</v>
      </c>
      <c r="L19">
        <f t="shared" si="2"/>
        <v>-0.12317699999999999</v>
      </c>
      <c r="M19" t="str">
        <f t="shared" si="3"/>
        <v>1.3521-0.123177*rhor</v>
      </c>
    </row>
    <row r="20" spans="1:13" x14ac:dyDescent="0.25">
      <c r="B20" s="1"/>
      <c r="C20" s="1"/>
    </row>
    <row r="21" spans="1:13" x14ac:dyDescent="0.25">
      <c r="B21" t="s">
        <v>144</v>
      </c>
      <c r="C21" t="s">
        <v>145</v>
      </c>
      <c r="D21" t="s">
        <v>148</v>
      </c>
      <c r="E21" t="s">
        <v>149</v>
      </c>
      <c r="F21" t="s">
        <v>150</v>
      </c>
    </row>
    <row r="22" spans="1:13" x14ac:dyDescent="0.25">
      <c r="A22" t="s">
        <v>0</v>
      </c>
      <c r="B22" t="s">
        <v>110</v>
      </c>
      <c r="C22" t="s">
        <v>111</v>
      </c>
      <c r="D22">
        <v>204</v>
      </c>
      <c r="E22">
        <v>0.49709999999999999</v>
      </c>
      <c r="F22" t="s">
        <v>151</v>
      </c>
    </row>
    <row r="23" spans="1:13" x14ac:dyDescent="0.25">
      <c r="A23" t="s">
        <v>2</v>
      </c>
      <c r="B23" t="s">
        <v>112</v>
      </c>
      <c r="C23" t="s">
        <v>113</v>
      </c>
      <c r="D23">
        <v>164.44</v>
      </c>
      <c r="E23">
        <v>0.45429999999999998</v>
      </c>
      <c r="F23" t="s">
        <v>152</v>
      </c>
    </row>
    <row r="24" spans="1:13" x14ac:dyDescent="0.25">
      <c r="A24" t="s">
        <v>4</v>
      </c>
      <c r="B24" t="s">
        <v>114</v>
      </c>
      <c r="C24" t="s">
        <v>115</v>
      </c>
      <c r="D24">
        <v>289.64999999999998</v>
      </c>
      <c r="E24">
        <v>0.4098</v>
      </c>
      <c r="F24" t="s">
        <v>153</v>
      </c>
    </row>
    <row r="25" spans="1:13" x14ac:dyDescent="0.25">
      <c r="A25" t="s">
        <v>6</v>
      </c>
      <c r="B25" t="s">
        <v>116</v>
      </c>
      <c r="C25" t="s">
        <v>117</v>
      </c>
      <c r="D25">
        <v>201.9</v>
      </c>
      <c r="E25">
        <v>0.58760000000000001</v>
      </c>
      <c r="F25" t="s">
        <v>154</v>
      </c>
    </row>
    <row r="26" spans="1:13" x14ac:dyDescent="0.25">
      <c r="A26" t="s">
        <v>8</v>
      </c>
      <c r="B26" t="s">
        <v>143</v>
      </c>
      <c r="C26" t="s">
        <v>118</v>
      </c>
      <c r="D26">
        <v>226.16</v>
      </c>
      <c r="E26">
        <v>0.52490000000000003</v>
      </c>
      <c r="F26" t="s">
        <v>155</v>
      </c>
    </row>
    <row r="27" spans="1:13" x14ac:dyDescent="0.25">
      <c r="A27" t="s">
        <v>10</v>
      </c>
      <c r="B27" t="s">
        <v>119</v>
      </c>
      <c r="C27" t="s">
        <v>120</v>
      </c>
      <c r="D27">
        <v>275.8</v>
      </c>
      <c r="E27">
        <v>0.55010000000000003</v>
      </c>
      <c r="F27" t="s">
        <v>156</v>
      </c>
    </row>
    <row r="28" spans="1:13" x14ac:dyDescent="0.25">
      <c r="A28" t="s">
        <v>12</v>
      </c>
      <c r="B28" t="s">
        <v>121</v>
      </c>
      <c r="C28" t="s">
        <v>122</v>
      </c>
      <c r="D28">
        <v>249</v>
      </c>
      <c r="E28">
        <v>0.51900000000000002</v>
      </c>
      <c r="F28" t="s">
        <v>157</v>
      </c>
    </row>
    <row r="29" spans="1:13" x14ac:dyDescent="0.25">
      <c r="A29" t="s">
        <v>14</v>
      </c>
      <c r="B29" t="s">
        <v>123</v>
      </c>
      <c r="C29" t="s">
        <v>124</v>
      </c>
      <c r="D29">
        <v>370.44</v>
      </c>
      <c r="E29">
        <v>0.54930000000000001</v>
      </c>
      <c r="F29" t="s">
        <v>158</v>
      </c>
    </row>
    <row r="30" spans="1:13" x14ac:dyDescent="0.25">
      <c r="A30" t="s">
        <v>15</v>
      </c>
      <c r="B30" t="s">
        <v>125</v>
      </c>
      <c r="C30" t="s">
        <v>126</v>
      </c>
      <c r="D30">
        <v>278.2</v>
      </c>
      <c r="E30">
        <v>0.53620000000000001</v>
      </c>
      <c r="F30" t="s">
        <v>159</v>
      </c>
    </row>
    <row r="31" spans="1:13" x14ac:dyDescent="0.25">
      <c r="A31" t="s">
        <v>17</v>
      </c>
      <c r="B31" t="s">
        <v>127</v>
      </c>
      <c r="C31" t="s">
        <v>128</v>
      </c>
      <c r="D31">
        <v>266.35000000000002</v>
      </c>
      <c r="E31">
        <v>0.57999999999999996</v>
      </c>
      <c r="F31" t="s">
        <v>160</v>
      </c>
    </row>
    <row r="32" spans="1:13" x14ac:dyDescent="0.25">
      <c r="A32" t="s">
        <v>18</v>
      </c>
      <c r="B32" t="s">
        <v>129</v>
      </c>
      <c r="C32" t="s">
        <v>130</v>
      </c>
      <c r="D32">
        <v>289.33999999999997</v>
      </c>
      <c r="E32">
        <v>0.5746</v>
      </c>
      <c r="F32" t="s">
        <v>161</v>
      </c>
    </row>
    <row r="33" spans="1:6" x14ac:dyDescent="0.25">
      <c r="A33" t="s">
        <v>19</v>
      </c>
      <c r="B33" t="s">
        <v>131</v>
      </c>
      <c r="C33" t="s">
        <v>132</v>
      </c>
      <c r="D33">
        <v>318.33</v>
      </c>
      <c r="E33">
        <v>0.56040000000000001</v>
      </c>
      <c r="F33" t="s">
        <v>162</v>
      </c>
    </row>
    <row r="34" spans="1:6" x14ac:dyDescent="0.25">
      <c r="A34" t="s">
        <v>20</v>
      </c>
      <c r="B34" t="s">
        <v>133</v>
      </c>
      <c r="C34" t="s">
        <v>134</v>
      </c>
      <c r="D34">
        <v>307.24</v>
      </c>
      <c r="E34">
        <v>0.56440000000000001</v>
      </c>
      <c r="F34" t="s">
        <v>163</v>
      </c>
    </row>
    <row r="35" spans="1:6" x14ac:dyDescent="0.25">
      <c r="A35" t="s">
        <v>21</v>
      </c>
      <c r="B35" t="s">
        <v>135</v>
      </c>
      <c r="C35" t="s">
        <v>136</v>
      </c>
      <c r="D35">
        <v>345.44</v>
      </c>
      <c r="E35">
        <v>0.55049999999999999</v>
      </c>
      <c r="F35" t="s">
        <v>164</v>
      </c>
    </row>
    <row r="36" spans="1:6" x14ac:dyDescent="0.25">
      <c r="A36" t="s">
        <v>22</v>
      </c>
      <c r="B36" t="s">
        <v>137</v>
      </c>
      <c r="C36" t="s">
        <v>136</v>
      </c>
      <c r="D36">
        <v>329.72</v>
      </c>
      <c r="E36">
        <v>0.55289999999999995</v>
      </c>
      <c r="F36" t="s">
        <v>165</v>
      </c>
    </row>
    <row r="37" spans="1:6" x14ac:dyDescent="0.25">
      <c r="A37" t="s">
        <v>23</v>
      </c>
      <c r="B37" t="s">
        <v>138</v>
      </c>
      <c r="C37" t="s">
        <v>139</v>
      </c>
      <c r="D37">
        <v>299.76</v>
      </c>
      <c r="E37">
        <v>0.59470000000000001</v>
      </c>
      <c r="F37" t="s">
        <v>166</v>
      </c>
    </row>
    <row r="38" spans="1:6" x14ac:dyDescent="0.25">
      <c r="A38" t="s">
        <v>24</v>
      </c>
      <c r="B38" t="s">
        <v>140</v>
      </c>
      <c r="C38" t="s">
        <v>141</v>
      </c>
      <c r="D38">
        <v>298.89999999999998</v>
      </c>
      <c r="E38">
        <v>0.46779999999999999</v>
      </c>
      <c r="F38" t="s">
        <v>167</v>
      </c>
    </row>
    <row r="39" spans="1:6" x14ac:dyDescent="0.25">
      <c r="F39" t="s">
        <v>168</v>
      </c>
    </row>
    <row r="40" spans="1:6" x14ac:dyDescent="0.25">
      <c r="F40" t="s">
        <v>169</v>
      </c>
    </row>
    <row r="41" spans="1:6" x14ac:dyDescent="0.25">
      <c r="F41" t="s">
        <v>170</v>
      </c>
    </row>
    <row r="42" spans="1:6" x14ac:dyDescent="0.25">
      <c r="F42" t="s">
        <v>171</v>
      </c>
    </row>
    <row r="43" spans="1:6" x14ac:dyDescent="0.25">
      <c r="F43" t="s">
        <v>172</v>
      </c>
    </row>
    <row r="44" spans="1:6" x14ac:dyDescent="0.25">
      <c r="F44" t="s">
        <v>173</v>
      </c>
    </row>
    <row r="45" spans="1:6" x14ac:dyDescent="0.25">
      <c r="F45" t="s">
        <v>174</v>
      </c>
    </row>
    <row r="46" spans="1:6" x14ac:dyDescent="0.25">
      <c r="F46" t="s">
        <v>175</v>
      </c>
    </row>
    <row r="47" spans="1:6" x14ac:dyDescent="0.25">
      <c r="F47" t="s">
        <v>176</v>
      </c>
    </row>
    <row r="48" spans="1:6" x14ac:dyDescent="0.25">
      <c r="F48" t="s">
        <v>177</v>
      </c>
    </row>
    <row r="49" spans="6:6" x14ac:dyDescent="0.25">
      <c r="F49" t="s">
        <v>178</v>
      </c>
    </row>
    <row r="50" spans="6:6" x14ac:dyDescent="0.25">
      <c r="F50" t="s"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constants</vt:lpstr>
      <vt:lpstr>Viscosity</vt:lpstr>
      <vt:lpstr>Conductivity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Belli</dc:creator>
  <cp:lastModifiedBy>Belli</cp:lastModifiedBy>
  <dcterms:created xsi:type="dcterms:W3CDTF">2012-05-22T03:46:47Z</dcterms:created>
  <dcterms:modified xsi:type="dcterms:W3CDTF">2012-06-09T00:28:36Z</dcterms:modified>
</cp:coreProperties>
</file>