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p\Desktop\"/>
    </mc:Choice>
  </mc:AlternateContent>
  <bookViews>
    <workbookView xWindow="0" yWindow="0" windowWidth="21300" windowHeight="10035"/>
  </bookViews>
  <sheets>
    <sheet name="Ver.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K19" i="1"/>
  <c r="K18" i="1"/>
  <c r="K23" i="1"/>
  <c r="C6" i="1" s="1"/>
  <c r="K10" i="1"/>
  <c r="K21" i="1"/>
  <c r="K13" i="1"/>
  <c r="K12" i="1"/>
  <c r="K11" i="1"/>
  <c r="K9" i="1"/>
  <c r="H16" i="1"/>
  <c r="G16" i="1" a="1"/>
  <c r="G16" i="1" s="1"/>
</calcChain>
</file>

<file path=xl/comments1.xml><?xml version="1.0" encoding="utf-8"?>
<comments xmlns="http://schemas.openxmlformats.org/spreadsheetml/2006/main">
  <authors>
    <author>Valdas Piekus</author>
  </authors>
  <commentList>
    <comment ref="J6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https://azure.microsoft.com/en-lt/pricing/details/app-service/windows/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https://azure.microsoft.com/en-us/pricing/details/devops/azure-devops-services/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https://azure.microsoft.com/en-us/pricing/details/devops/azure-devops-services/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https://azure.microsoft.com/en-us/pricing/details/container-registry/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https://azure.microsoft.com/en-us/pricing/details/azure-sql-database/single/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https://azure.microsoft.com/en-us/pricing/details/load-balancer/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https://azure.microsoft.com/en-us/pricing/details/application-gateway/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https://azure.microsoft.com/en-us/pricing/details/monitor/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Valdas Piekus:</t>
        </r>
        <r>
          <rPr>
            <sz val="9"/>
            <color indexed="81"/>
            <rFont val="Tahoma"/>
            <charset val="1"/>
          </rPr>
          <t xml:space="preserve">
https://github.com/pricing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Valdas Piekus:</t>
        </r>
        <r>
          <rPr>
            <sz val="9"/>
            <color indexed="81"/>
            <rFont val="Tahoma"/>
            <charset val="1"/>
          </rPr>
          <t xml:space="preserve">
https://visualstudio.microsoft.com/vs/pricing/?tab=business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https://www.figma.com/pricing/#figma-for-design-prototyping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Valdas Piekus:</t>
        </r>
        <r>
          <rPr>
            <sz val="9"/>
            <color indexed="81"/>
            <rFont val="Tahoma"/>
            <family val="2"/>
          </rPr>
          <t xml:space="preserve">
https://www.microsoft.com/lt-lt/microsoft-365/business/compare-all-microsoft-365-business-products?rtc=1</t>
        </r>
      </text>
    </comment>
  </commentList>
</comments>
</file>

<file path=xl/sharedStrings.xml><?xml version="1.0" encoding="utf-8"?>
<sst xmlns="http://schemas.openxmlformats.org/spreadsheetml/2006/main" count="45" uniqueCount="44">
  <si>
    <t>Project Length:</t>
  </si>
  <si>
    <t>Months</t>
  </si>
  <si>
    <t>Project:</t>
  </si>
  <si>
    <t>ValuedIn</t>
  </si>
  <si>
    <t>Project Details</t>
  </si>
  <si>
    <t>Personnel</t>
  </si>
  <si>
    <t>Infrastructure</t>
  </si>
  <si>
    <t>Project Manager</t>
  </si>
  <si>
    <t>Position</t>
  </si>
  <si>
    <t>Amount</t>
  </si>
  <si>
    <t>Cost</t>
  </si>
  <si>
    <t>Management</t>
  </si>
  <si>
    <t>Development</t>
  </si>
  <si>
    <t>Design</t>
  </si>
  <si>
    <t>Testing and QA</t>
  </si>
  <si>
    <t>Operations</t>
  </si>
  <si>
    <t>DevOps Engineer</t>
  </si>
  <si>
    <t>Cloud Services</t>
  </si>
  <si>
    <t>Service</t>
  </si>
  <si>
    <t>Total Expenses:</t>
  </si>
  <si>
    <t>Total:</t>
  </si>
  <si>
    <t>Tools</t>
  </si>
  <si>
    <t>Visual Studio for Business (41,71€/user)</t>
  </si>
  <si>
    <t>GitHub Team (19,50€/user)</t>
  </si>
  <si>
    <t>Visual Studio Code</t>
  </si>
  <si>
    <t>UX/UI Designer</t>
  </si>
  <si>
    <t>QA Engineer</t>
  </si>
  <si>
    <t>Domain-Based</t>
  </si>
  <si>
    <t>Front-end Software Engineer</t>
  </si>
  <si>
    <t>Back-end Software Engineer</t>
  </si>
  <si>
    <t>Figma (45,00€/user)</t>
  </si>
  <si>
    <t>Microsoft 365 (20,60€/user)</t>
  </si>
  <si>
    <t>Azure Container Registry (0,604€/day)</t>
  </si>
  <si>
    <t>Azure Load Balancer (0,023€/hour)</t>
  </si>
  <si>
    <t>Azure Application Gateway (0.4238€/gateway-hour, 0.0131€/capacity unit-hour)</t>
  </si>
  <si>
    <t>Azure Monitor (2,708€/GB)</t>
  </si>
  <si>
    <t>Azure SQL Database (0,84€/hour)</t>
  </si>
  <si>
    <t>For Unplanned Expenses:</t>
  </si>
  <si>
    <t>Salary (Brutto)</t>
  </si>
  <si>
    <t>Azure App Service (Premium v2 Service Plan)</t>
  </si>
  <si>
    <t>Azure Pipelines (2 x 36,22€/parrarel job)</t>
  </si>
  <si>
    <t>Azure Artifacts (2GB free + 5 x 1,82€/GB)</t>
  </si>
  <si>
    <t>Azure App Service Domain</t>
  </si>
  <si>
    <t>Domain Name (valuedin.net)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</si>
</sst>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5" xfId="0" applyBorder="1"/>
    <xf numFmtId="0" fontId="0" fillId="0" borderId="14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1" xfId="0" applyNumberFormat="1" applyFill="1" applyBorder="1"/>
    <xf numFmtId="164" fontId="0" fillId="0" borderId="13" xfId="0" applyNumberFormat="1" applyFill="1" applyBorder="1"/>
    <xf numFmtId="164" fontId="0" fillId="0" borderId="14" xfId="0" applyNumberFormat="1" applyFill="1" applyBorder="1"/>
    <xf numFmtId="164" fontId="0" fillId="0" borderId="15" xfId="0" applyNumberFormat="1" applyBorder="1"/>
    <xf numFmtId="164" fontId="0" fillId="0" borderId="14" xfId="0" applyNumberFormat="1" applyBorder="1"/>
    <xf numFmtId="164" fontId="0" fillId="0" borderId="1" xfId="0" applyNumberFormat="1" applyBorder="1"/>
    <xf numFmtId="0" fontId="0" fillId="0" borderId="12" xfId="0" applyFill="1" applyBorder="1" applyAlignment="1">
      <alignment horizontal="left"/>
    </xf>
    <xf numFmtId="0" fontId="1" fillId="2" borderId="5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164" fontId="0" fillId="0" borderId="13" xfId="0" applyNumberFormat="1" applyBorder="1"/>
    <xf numFmtId="0" fontId="0" fillId="0" borderId="18" xfId="0" applyFill="1" applyBorder="1" applyAlignment="1">
      <alignment horizontal="right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5" xfId="0" applyFill="1" applyBorder="1"/>
    <xf numFmtId="164" fontId="0" fillId="0" borderId="0" xfId="0" applyNumberFormat="1" applyBorder="1"/>
    <xf numFmtId="0" fontId="0" fillId="0" borderId="0" xfId="0" applyFill="1" applyBorder="1" applyAlignment="1">
      <alignment horizontal="right"/>
    </xf>
    <xf numFmtId="0" fontId="6" fillId="0" borderId="0" xfId="0" applyFont="1" applyFill="1" applyBorder="1"/>
    <xf numFmtId="164" fontId="6" fillId="0" borderId="0" xfId="0" applyNumberFormat="1" applyFont="1" applyFill="1" applyBorder="1"/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15" xfId="0" applyFill="1" applyBorder="1" applyAlignment="1">
      <alignment wrapText="1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8"/>
  <sheetViews>
    <sheetView tabSelected="1" topLeftCell="G1" zoomScale="85" zoomScaleNormal="85" workbookViewId="0">
      <selection activeCell="J32" sqref="J32"/>
    </sheetView>
  </sheetViews>
  <sheetFormatPr defaultRowHeight="15" x14ac:dyDescent="0.25"/>
  <cols>
    <col min="1" max="1" width="4.28515625" customWidth="1"/>
    <col min="2" max="2" width="23.85546875" customWidth="1"/>
    <col min="3" max="3" width="2.140625" bestFit="1" customWidth="1"/>
    <col min="4" max="4" width="11" customWidth="1"/>
    <col min="5" max="5" width="4" customWidth="1"/>
    <col min="6" max="6" width="27.85546875" bestFit="1" customWidth="1"/>
    <col min="7" max="7" width="8.140625" bestFit="1" customWidth="1"/>
    <col min="8" max="8" width="13.85546875" bestFit="1" customWidth="1"/>
    <col min="9" max="9" width="4.140625" customWidth="1"/>
    <col min="10" max="10" width="48.7109375" bestFit="1" customWidth="1"/>
    <col min="11" max="11" width="11.28515625" customWidth="1"/>
    <col min="12" max="12" width="3.85546875" customWidth="1"/>
  </cols>
  <sheetData>
    <row r="1" spans="2:11" ht="15.75" thickBot="1" x14ac:dyDescent="0.3"/>
    <row r="2" spans="2:11" ht="15.75" thickBot="1" x14ac:dyDescent="0.3">
      <c r="B2" s="38" t="s">
        <v>4</v>
      </c>
      <c r="C2" s="39"/>
      <c r="D2" s="40"/>
      <c r="F2" s="38" t="s">
        <v>5</v>
      </c>
      <c r="G2" s="39"/>
      <c r="H2" s="40"/>
      <c r="J2" s="26" t="s">
        <v>6</v>
      </c>
      <c r="K2" s="27"/>
    </row>
    <row r="3" spans="2:11" ht="15.75" thickBot="1" x14ac:dyDescent="0.3">
      <c r="B3" s="34"/>
      <c r="C3" s="34"/>
      <c r="D3" s="34"/>
    </row>
    <row r="4" spans="2:11" ht="15.75" thickBot="1" x14ac:dyDescent="0.3">
      <c r="B4" s="21" t="s">
        <v>2</v>
      </c>
      <c r="C4" s="36" t="s">
        <v>3</v>
      </c>
      <c r="D4" s="37"/>
      <c r="F4" s="11" t="s">
        <v>8</v>
      </c>
      <c r="G4" s="12" t="s">
        <v>9</v>
      </c>
      <c r="H4" s="13" t="s">
        <v>38</v>
      </c>
      <c r="J4" s="11" t="s">
        <v>18</v>
      </c>
      <c r="K4" s="13" t="s">
        <v>10</v>
      </c>
    </row>
    <row r="5" spans="2:11" ht="15.75" thickBot="1" x14ac:dyDescent="0.3">
      <c r="B5" s="22" t="s">
        <v>0</v>
      </c>
      <c r="C5" s="2">
        <v>6</v>
      </c>
      <c r="D5" s="20" t="s">
        <v>1</v>
      </c>
      <c r="F5" s="30" t="s">
        <v>11</v>
      </c>
      <c r="G5" s="35"/>
      <c r="H5" s="31"/>
      <c r="J5" s="28" t="s">
        <v>17</v>
      </c>
      <c r="K5" s="29"/>
    </row>
    <row r="6" spans="2:11" ht="15.75" thickBot="1" x14ac:dyDescent="0.3">
      <c r="B6" s="22" t="s">
        <v>19</v>
      </c>
      <c r="C6" s="50">
        <f>SUM(C5*(H16+K23))</f>
        <v>205300.88160000002</v>
      </c>
      <c r="D6" s="51"/>
      <c r="F6" s="1" t="s">
        <v>7</v>
      </c>
      <c r="G6" s="1">
        <v>1</v>
      </c>
      <c r="H6" s="14">
        <v>4800</v>
      </c>
      <c r="J6" s="7" t="s">
        <v>39</v>
      </c>
      <c r="K6" s="16">
        <v>132.19999999999999</v>
      </c>
    </row>
    <row r="7" spans="2:11" ht="15.75" thickBot="1" x14ac:dyDescent="0.3">
      <c r="B7" s="23" t="s">
        <v>37</v>
      </c>
      <c r="C7" s="32">
        <v>20000</v>
      </c>
      <c r="D7" s="33"/>
      <c r="F7" s="30" t="s">
        <v>12</v>
      </c>
      <c r="G7" s="35"/>
      <c r="H7" s="31"/>
      <c r="J7" s="3" t="s">
        <v>40</v>
      </c>
      <c r="K7" s="14">
        <v>72.44</v>
      </c>
    </row>
    <row r="8" spans="2:11" x14ac:dyDescent="0.25">
      <c r="F8" s="10" t="s">
        <v>28</v>
      </c>
      <c r="G8" s="10">
        <v>2</v>
      </c>
      <c r="H8" s="16">
        <v>4100</v>
      </c>
      <c r="J8" s="1" t="s">
        <v>41</v>
      </c>
      <c r="K8" s="19">
        <v>0</v>
      </c>
    </row>
    <row r="9" spans="2:11" ht="15.75" thickBot="1" x14ac:dyDescent="0.3">
      <c r="F9" s="8" t="s">
        <v>29</v>
      </c>
      <c r="G9" s="8">
        <v>2</v>
      </c>
      <c r="H9" s="15">
        <v>4100</v>
      </c>
      <c r="J9" s="3" t="s">
        <v>32</v>
      </c>
      <c r="K9" s="19">
        <f>31*0.604</f>
        <v>18.724</v>
      </c>
    </row>
    <row r="10" spans="2:11" ht="15.75" thickBot="1" x14ac:dyDescent="0.3">
      <c r="B10" s="4"/>
      <c r="C10" s="4"/>
      <c r="D10" s="4"/>
      <c r="F10" s="30" t="s">
        <v>13</v>
      </c>
      <c r="G10" s="35"/>
      <c r="H10" s="31"/>
      <c r="J10" s="3" t="s">
        <v>36</v>
      </c>
      <c r="K10" s="19">
        <f>24*31*0.84</f>
        <v>624.95999999999992</v>
      </c>
    </row>
    <row r="11" spans="2:11" ht="15.75" thickBot="1" x14ac:dyDescent="0.3">
      <c r="B11" s="4"/>
      <c r="C11" s="4"/>
      <c r="D11" s="4"/>
      <c r="F11" s="9" t="s">
        <v>25</v>
      </c>
      <c r="G11" s="9">
        <v>1</v>
      </c>
      <c r="H11" s="17">
        <v>3800</v>
      </c>
      <c r="J11" s="3" t="s">
        <v>33</v>
      </c>
      <c r="K11" s="19">
        <f>24*31*0.023</f>
        <v>17.111999999999998</v>
      </c>
    </row>
    <row r="12" spans="2:11" ht="30.75" thickBot="1" x14ac:dyDescent="0.3">
      <c r="B12" s="5"/>
      <c r="C12" s="5"/>
      <c r="D12" s="5"/>
      <c r="F12" s="30" t="s">
        <v>14</v>
      </c>
      <c r="G12" s="35"/>
      <c r="H12" s="31"/>
      <c r="J12" s="48" t="s">
        <v>34</v>
      </c>
      <c r="K12" s="49">
        <f>(24*31*0.4238)+(24*31*0.0131)</f>
        <v>325.05360000000002</v>
      </c>
    </row>
    <row r="13" spans="2:11" ht="15.75" thickBot="1" x14ac:dyDescent="0.3">
      <c r="B13" s="4"/>
      <c r="C13" s="4"/>
      <c r="D13" s="4"/>
      <c r="F13" s="9" t="s">
        <v>26</v>
      </c>
      <c r="G13" s="9">
        <v>1</v>
      </c>
      <c r="H13" s="17">
        <v>3200</v>
      </c>
      <c r="J13" s="6" t="s">
        <v>35</v>
      </c>
      <c r="K13" s="24">
        <f>24*5*2.708</f>
        <v>324.96000000000004</v>
      </c>
    </row>
    <row r="14" spans="2:11" ht="15.75" thickBot="1" x14ac:dyDescent="0.3">
      <c r="B14" s="4"/>
      <c r="C14" s="4"/>
      <c r="D14" s="4"/>
      <c r="F14" s="30" t="s">
        <v>15</v>
      </c>
      <c r="G14" s="35"/>
      <c r="H14" s="31"/>
      <c r="J14" s="30" t="s">
        <v>27</v>
      </c>
      <c r="K14" s="31"/>
    </row>
    <row r="15" spans="2:11" x14ac:dyDescent="0.25">
      <c r="F15" s="7" t="s">
        <v>16</v>
      </c>
      <c r="G15" s="7">
        <v>1</v>
      </c>
      <c r="H15" s="18">
        <v>3800</v>
      </c>
      <c r="J15" s="7" t="s">
        <v>42</v>
      </c>
      <c r="K15" s="18">
        <v>0.90400000000000003</v>
      </c>
    </row>
    <row r="16" spans="2:11" ht="15.75" thickBot="1" x14ac:dyDescent="0.3">
      <c r="F16" s="43" t="s">
        <v>20</v>
      </c>
      <c r="G16" s="3">
        <f t="array" ref="G16">SUM(G6,G8,G9,G11,G13,G15)</f>
        <v>8</v>
      </c>
      <c r="H16" s="19">
        <f>SUM(G6*H6,G8*H8+G9*H9,G11*H11,G13*H13,G15*H15)</f>
        <v>32000</v>
      </c>
      <c r="J16" s="41" t="s">
        <v>43</v>
      </c>
      <c r="K16" s="52">
        <v>0.98</v>
      </c>
    </row>
    <row r="17" spans="6:11" ht="15.75" thickBot="1" x14ac:dyDescent="0.3">
      <c r="F17" s="43"/>
      <c r="G17" s="4"/>
      <c r="H17" s="42"/>
      <c r="J17" s="28" t="s">
        <v>21</v>
      </c>
      <c r="K17" s="29"/>
    </row>
    <row r="18" spans="6:11" x14ac:dyDescent="0.25">
      <c r="F18" s="43"/>
      <c r="G18" s="4"/>
      <c r="H18" s="42"/>
      <c r="J18" s="7" t="s">
        <v>23</v>
      </c>
      <c r="K18" s="18">
        <f>G16*19.5</f>
        <v>156</v>
      </c>
    </row>
    <row r="19" spans="6:11" x14ac:dyDescent="0.25">
      <c r="J19" s="3" t="s">
        <v>22</v>
      </c>
      <c r="K19" s="14">
        <f>G16*41.71</f>
        <v>333.68</v>
      </c>
    </row>
    <row r="20" spans="6:11" x14ac:dyDescent="0.25">
      <c r="J20" s="1" t="s">
        <v>24</v>
      </c>
      <c r="K20" s="19">
        <v>0</v>
      </c>
    </row>
    <row r="21" spans="6:11" x14ac:dyDescent="0.25">
      <c r="J21" s="1" t="s">
        <v>30</v>
      </c>
      <c r="K21" s="19">
        <f>G11*45</f>
        <v>45</v>
      </c>
    </row>
    <row r="22" spans="6:11" x14ac:dyDescent="0.25">
      <c r="F22" s="44"/>
      <c r="G22" s="44"/>
      <c r="H22" s="44"/>
      <c r="J22" s="1" t="s">
        <v>31</v>
      </c>
      <c r="K22" s="19">
        <f>G16*20.6</f>
        <v>164.8</v>
      </c>
    </row>
    <row r="23" spans="6:11" x14ac:dyDescent="0.25">
      <c r="F23" s="44"/>
      <c r="G23" s="44"/>
      <c r="H23" s="44"/>
      <c r="J23" s="25" t="s">
        <v>20</v>
      </c>
      <c r="K23" s="18">
        <f>SUM(K6:K13,K15:K16,K18:K22)</f>
        <v>2216.8136000000004</v>
      </c>
    </row>
    <row r="24" spans="6:11" x14ac:dyDescent="0.25">
      <c r="F24" s="47"/>
      <c r="G24" s="47"/>
      <c r="H24" s="47"/>
    </row>
    <row r="25" spans="6:11" x14ac:dyDescent="0.25">
      <c r="F25" s="44"/>
      <c r="G25" s="44"/>
      <c r="H25" s="45"/>
    </row>
    <row r="26" spans="6:11" x14ac:dyDescent="0.25">
      <c r="F26" s="44"/>
      <c r="G26" s="44"/>
      <c r="H26" s="45"/>
    </row>
    <row r="27" spans="6:11" x14ac:dyDescent="0.25">
      <c r="F27" s="47"/>
      <c r="G27" s="47"/>
      <c r="H27" s="47"/>
    </row>
    <row r="28" spans="6:11" x14ac:dyDescent="0.25">
      <c r="F28" s="44"/>
      <c r="G28" s="44"/>
      <c r="H28" s="45"/>
    </row>
    <row r="29" spans="6:11" x14ac:dyDescent="0.25">
      <c r="F29" s="47"/>
      <c r="G29" s="47"/>
      <c r="H29" s="47"/>
    </row>
    <row r="30" spans="6:11" x14ac:dyDescent="0.25">
      <c r="F30" s="44"/>
      <c r="G30" s="44"/>
      <c r="H30" s="45"/>
    </row>
    <row r="31" spans="6:11" x14ac:dyDescent="0.25">
      <c r="F31" s="47"/>
      <c r="G31" s="47"/>
      <c r="H31" s="47"/>
    </row>
    <row r="32" spans="6:11" x14ac:dyDescent="0.25">
      <c r="F32" s="44"/>
      <c r="G32" s="44"/>
      <c r="H32" s="45"/>
    </row>
    <row r="33" spans="6:8" x14ac:dyDescent="0.25">
      <c r="F33" s="44"/>
      <c r="G33" s="44"/>
      <c r="H33" s="45"/>
    </row>
    <row r="34" spans="6:8" x14ac:dyDescent="0.25">
      <c r="F34" s="46"/>
      <c r="G34" s="44"/>
      <c r="H34" s="45"/>
    </row>
    <row r="35" spans="6:8" x14ac:dyDescent="0.25">
      <c r="F35" s="44"/>
      <c r="G35" s="44"/>
      <c r="H35" s="44"/>
    </row>
    <row r="36" spans="6:8" x14ac:dyDescent="0.25">
      <c r="F36" s="4"/>
      <c r="G36" s="4"/>
      <c r="H36" s="4"/>
    </row>
    <row r="37" spans="6:8" x14ac:dyDescent="0.25">
      <c r="F37" s="4"/>
      <c r="G37" s="4"/>
      <c r="H37" s="4"/>
    </row>
    <row r="38" spans="6:8" x14ac:dyDescent="0.25">
      <c r="F38" s="4"/>
      <c r="G38" s="4"/>
      <c r="H38" s="4"/>
    </row>
  </sheetData>
  <mergeCells count="15">
    <mergeCell ref="C7:D7"/>
    <mergeCell ref="F7:H7"/>
    <mergeCell ref="F10:H10"/>
    <mergeCell ref="F12:H12"/>
    <mergeCell ref="F14:H14"/>
    <mergeCell ref="F2:H2"/>
    <mergeCell ref="B2:D2"/>
    <mergeCell ref="J5:K5"/>
    <mergeCell ref="C6:D6"/>
    <mergeCell ref="B3:D3"/>
    <mergeCell ref="F5:H5"/>
    <mergeCell ref="C4:D4"/>
    <mergeCell ref="J17:K17"/>
    <mergeCell ref="J14:K14"/>
    <mergeCell ref="J2:K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Ver.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Valdas Piekus</dc:creator>
  <cp:lastModifiedBy>Valdas Piekus</cp:lastModifiedBy>
  <dcterms:created xsi:type="dcterms:W3CDTF">2015-06-05T18:17:20Z</dcterms:created>
  <dcterms:modified xsi:type="dcterms:W3CDTF">2023-05-21T22:26:15Z</dcterms:modified>
</cp:coreProperties>
</file>