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BOM-Apperatus" sheetId="1" state="visible" r:id="rId1"/>
  </sheets>
  <definedNames>
    <definedName name="_xlnm.Print_Area" localSheetId="0" hidden="0">'BOM-Apperatus'!$A$1:$N$48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<sst xmlns="http://schemas.openxmlformats.org/spreadsheetml/2006/main" count="152" uniqueCount="152">
  <si>
    <t xml:space="preserve">Parts for the construction of the apparatus</t>
  </si>
  <si>
    <t>Category</t>
  </si>
  <si>
    <t xml:space="preserve">Quantity 
One apparatus</t>
  </si>
  <si>
    <t xml:space="preserve">Quantity four apparatuses</t>
  </si>
  <si>
    <t xml:space="preserve">Wear and tear</t>
  </si>
  <si>
    <t xml:space="preserve">Amount to order</t>
  </si>
  <si>
    <t xml:space="preserve">Type / Length mm</t>
  </si>
  <si>
    <t>Component</t>
  </si>
  <si>
    <t>Supplier</t>
  </si>
  <si>
    <t>URL</t>
  </si>
  <si>
    <t xml:space="preserve">Price @ URL</t>
  </si>
  <si>
    <t xml:space="preserve">Price for one apparatus.</t>
  </si>
  <si>
    <t xml:space="preserve">Price for two apparatus.</t>
  </si>
  <si>
    <t xml:space="preserve">Price waer and tear</t>
  </si>
  <si>
    <t xml:space="preserve">Price total</t>
  </si>
  <si>
    <t>Comment</t>
  </si>
  <si>
    <t>Housing</t>
  </si>
  <si>
    <t>M5</t>
  </si>
  <si>
    <t xml:space="preserve">Nutenstein mit Steg I-Typ Nut 5 [M5]</t>
  </si>
  <si>
    <t>Motedis</t>
  </si>
  <si>
    <t xml:space="preserve">https://www.motedis.com/shop/Nutprofil-Zubehoer/Zubehoer-20-I-Typ-Nut-5/Nutensteine-passend-fuer-Nut-5-I-Typ/Nutenstein-mit-Steg-I-Typ-Nut-5-M5::4226.html </t>
  </si>
  <si>
    <t>500mm</t>
  </si>
  <si>
    <t xml:space="preserve">Aluprofil 20x20 I-Typ Nut 5</t>
  </si>
  <si>
    <t xml:space="preserve">https://www.motedis.com/shop/Aluprofile/20-I-Typ-Nut-5/Aluprofil-20x20-I-Typ-Nut-5::1076.html </t>
  </si>
  <si>
    <t xml:space="preserve">180mm, machining M5 L/R</t>
  </si>
  <si>
    <t xml:space="preserve">240mm, machining M5 L/R</t>
  </si>
  <si>
    <t xml:space="preserve">20x20 mm</t>
  </si>
  <si>
    <t xml:space="preserve">Stahlwinkel 20 verzinkt</t>
  </si>
  <si>
    <t>https://www.motedis.com/shop/Test2-Systematic/Gabelkoepfe-Gabelgelenke/Stahlwinkel-20-verzinkt::9014.html</t>
  </si>
  <si>
    <t>M5x6</t>
  </si>
  <si>
    <t xml:space="preserve">Schraube DIN EN ISO 7380 - Linsenkopfschraube</t>
  </si>
  <si>
    <t xml:space="preserve">https://www.motedis.com/shop/Mechanik-Basiselemente/DIN-Schrauben/Schraube-DIN-EN-ISO-7380-Linsenkopfschraube::1070.html </t>
  </si>
  <si>
    <t>M5x8</t>
  </si>
  <si>
    <t>M5x10</t>
  </si>
  <si>
    <t>M5x12</t>
  </si>
  <si>
    <t xml:space="preserve">Befestigungsschraube DIN 7380 M5x12 vz für Standardverbinder Nut 5 I-Typ</t>
  </si>
  <si>
    <t xml:space="preserve">https://www.motedis.com/shop/Nutprofil-Zubehoer/Zubehoer-20-I-Typ-Nut-5/Verbinder-Winkel/Befestigungsschraube-DIN-7380-M5x12-vz-f%FCr-Standardverbinder-Nut-5-I-Typ::5972.html </t>
  </si>
  <si>
    <t>M5x16</t>
  </si>
  <si>
    <t>35x220mm</t>
  </si>
  <si>
    <t xml:space="preserve">DIN 35 – Hutschiene</t>
  </si>
  <si>
    <t>Digikey</t>
  </si>
  <si>
    <t xml:space="preserve">https://www.digikey.de/product-detail/de/banner-engineering-corporation/DIN-35-220/2170-DIN-35-220-ND/12417670 </t>
  </si>
  <si>
    <t>M5x35</t>
  </si>
  <si>
    <t xml:space="preserve">Food Dispenser</t>
  </si>
  <si>
    <t>320x220x3</t>
  </si>
  <si>
    <t xml:space="preserve">Cereal Dispenser</t>
  </si>
  <si>
    <t>Amazon</t>
  </si>
  <si>
    <t>https://www.amazon.de/-/en/United-Entertainment-Dispenser-Cornflakes-Cereals/dp/B06XQLSSG6?psc=1</t>
  </si>
  <si>
    <t>Kaufland</t>
  </si>
  <si>
    <t>https://www.kaufland.de/product/358105876/?vid=347560386</t>
  </si>
  <si>
    <t>900-00008</t>
  </si>
  <si>
    <t xml:space="preserve">Servo Continuous</t>
  </si>
  <si>
    <t>https://www.digikey.de/product-detail/de/parallax-inc/900-00008/900-00008-ND/1774454</t>
  </si>
  <si>
    <t xml:space="preserve">Lever and lock</t>
  </si>
  <si>
    <t xml:space="preserve">ROB-11965 </t>
  </si>
  <si>
    <t xml:space="preserve">Servo 180°</t>
  </si>
  <si>
    <t>https://www.digikey.de/product-detail/en/sparkfun-electronics/ROB-11965/1568-1319-ND/5766906</t>
  </si>
  <si>
    <t>Gleitlager</t>
  </si>
  <si>
    <t xml:space="preserve">Igus Gleitlager mit Bund GFM-1618-09</t>
  </si>
  <si>
    <t xml:space="preserve">https://www.motedis.com/shop/Dynamik-Basiselemente/Gleitlager/Igus-Gleitlager-mit-Bund-GFM-1618-09::5078.html </t>
  </si>
  <si>
    <t>CNC</t>
  </si>
  <si>
    <t xml:space="preserve">Lever metal assembly</t>
  </si>
  <si>
    <t xml:space="preserve">Internal workshop</t>
  </si>
  <si>
    <t xml:space="preserve">AD 4, ID 3.54, Hf 16, H1 8.86 4.57</t>
  </si>
  <si>
    <t xml:space="preserve">Druckfeder C105</t>
  </si>
  <si>
    <t>Misumi</t>
  </si>
  <si>
    <t>https://de.misumi-ec.com/vona2/detail/221000016945/?HissuCode=C105&amp;PNSearch=C105</t>
  </si>
  <si>
    <t xml:space="preserve">10279 Zugfeder Inhalt 350 Teile </t>
  </si>
  <si>
    <t>Conrad</t>
  </si>
  <si>
    <t>https://www.conrad.de/de/p/10279-zugfeder-inhalt-350-teile-887655.html?refresh=true</t>
  </si>
  <si>
    <t xml:space="preserve">We ended up using Z 104 41,4x6x0,55 mm</t>
  </si>
  <si>
    <t>M5x45</t>
  </si>
  <si>
    <t xml:space="preserve">Zylinderschraube mit Innensechskant nach DIN 912</t>
  </si>
  <si>
    <t xml:space="preserve">https://de.misumi-ec.com/vona2/detail/221006347487/?HissuCode=912A2545 </t>
  </si>
  <si>
    <t xml:space="preserve">Mutter DIN 934</t>
  </si>
  <si>
    <t xml:space="preserve">https://www.motedis.com/shop/Mechanik-Basiselemente/Basic-Basics/DIN-Normteile/DIN-Mutter/Mutter-DIN-934::1768.html </t>
  </si>
  <si>
    <t xml:space="preserve">Senkschraube mit Innensechskant nach DIN 7991</t>
  </si>
  <si>
    <t xml:space="preserve">https://www.motedis.com/shop/Mechanik-Basiselemente/DIN-Schrauben/Senkschraube-mit-Innensechskant-nach-DIN-7991::1120.html </t>
  </si>
  <si>
    <t>M3</t>
  </si>
  <si>
    <t xml:space="preserve">Gewindestange &gt;60mm</t>
  </si>
  <si>
    <t>https://www.conrad.de/de/p/reely-10589-gewindestange-m3-500-mm-stahl-1-st-237094.html</t>
  </si>
  <si>
    <t>https://www.conrad.de/de/p/reely-10591-m5-gewindestange-m5-500-mm-stahl-1-st-237116.html</t>
  </si>
  <si>
    <t>Microswitch</t>
  </si>
  <si>
    <t xml:space="preserve">Omron Electronics Inc-EMC Div D2F-5L</t>
  </si>
  <si>
    <t xml:space="preserve">https://www.digikey.de/product-detail/de/omron-electronics-inc-emc-div/D2F-5L/Z8846-ND/8593137 </t>
  </si>
  <si>
    <t>Panels</t>
  </si>
  <si>
    <t xml:space="preserve">4mm (32,00 €/m²), 1500x700mm</t>
  </si>
  <si>
    <t xml:space="preserve">MAKROLON, POLYCARBONAT</t>
  </si>
  <si>
    <t>Ebay</t>
  </si>
  <si>
    <t>https://www.ebay.de/itm/263920803844</t>
  </si>
  <si>
    <t xml:space="preserve">Alternative to internal workshop</t>
  </si>
  <si>
    <t xml:space="preserve">10mm (32,00 €/m²), 1500x700mm</t>
  </si>
  <si>
    <t>Top.dxf</t>
  </si>
  <si>
    <t xml:space="preserve">4mm Polycarbonat clear</t>
  </si>
  <si>
    <t>kunststoffplattenonline.de</t>
  </si>
  <si>
    <t>https://kunststoffplattenonline.de/product/polycarbonat-platten-transparent-klar-4-mm/</t>
  </si>
  <si>
    <t>Sides.dxf</t>
  </si>
  <si>
    <t>https://kunststoffplattenonline.de</t>
  </si>
  <si>
    <t>Front.dxf</t>
  </si>
  <si>
    <t>BackPlate.dxf</t>
  </si>
  <si>
    <t xml:space="preserve">DividerA.dxf </t>
  </si>
  <si>
    <t xml:space="preserve">10mm Polycarbonat clear</t>
  </si>
  <si>
    <t>https://kunststoffplattenonline.de/product/polycarbonat-platten-transparent-klar-10-mm/</t>
  </si>
  <si>
    <t xml:space="preserve">DividerB.dxf </t>
  </si>
  <si>
    <t>Miscellaneous</t>
  </si>
  <si>
    <t xml:space="preserve">3D Druck ABS+</t>
  </si>
  <si>
    <t xml:space="preserve">ESUN ABS+ 1,75mm nature</t>
  </si>
  <si>
    <t>vonwange</t>
  </si>
  <si>
    <t>https://vonwange.com/product/abs-175mm-nature/</t>
  </si>
  <si>
    <t xml:space="preserve">3D Druck Gewindeeinsätze</t>
  </si>
  <si>
    <t xml:space="preserve">ruthex Threaded Insert, Brass Threaded Bushings</t>
  </si>
  <si>
    <t xml:space="preserve">https://www.amazon.de/-/en/ruthex%C2%AE-threaded-Press-fit-plastic-ultrasound/dp/B08K1BVGN9/ref=sr_1_5?crid=139KUSRHPDP0O </t>
  </si>
  <si>
    <t>Battery</t>
  </si>
  <si>
    <t xml:space="preserve">Bosch Charger</t>
  </si>
  <si>
    <t>https://www.amazon.de/-/en/Bosch-Professional-system-battery-5-0Ah/dp/B00IKI352E</t>
  </si>
  <si>
    <t xml:space="preserve">Alternative to Bosch Batterie Set</t>
  </si>
  <si>
    <t xml:space="preserve">Bosch Batterie</t>
  </si>
  <si>
    <t xml:space="preserve">Bosch Batterie Set</t>
  </si>
  <si>
    <t>https://www.conrad.de/de/p/bosch-professional-1600a01ba3-werkzeug-akku-und-ladegeraet-18-v-li-ion-2127378.html#attributesNotes_delivery</t>
  </si>
  <si>
    <t xml:space="preserve">modified as battery interface</t>
  </si>
  <si>
    <t xml:space="preserve">Bosch Adapter</t>
  </si>
  <si>
    <t>https://www.amazon.de/-/en/Ladieshow-Battery-Adaptor-Convert-Converter/dp/B08QJK9DW4/261-3484322-5351609?psc=1</t>
  </si>
  <si>
    <t xml:space="preserve">Controller and electronics</t>
  </si>
  <si>
    <t xml:space="preserve">Control unit expansion board</t>
  </si>
  <si>
    <t xml:space="preserve">Whadda Erweiterungsmodul</t>
  </si>
  <si>
    <t>https://www.conrad.de/de/p/whadda-erweiterungsmodul-2481837.html</t>
  </si>
  <si>
    <t xml:space="preserve">Voltage supply</t>
  </si>
  <si>
    <t xml:space="preserve">Joy-it XL6019 Step-up Converter 1 St.</t>
  </si>
  <si>
    <t>https://www.conrad.de/de/p/joy-it-xl6019-step-up-converter-1-st-1697651.html</t>
  </si>
  <si>
    <t xml:space="preserve">Pololu Adjustable 4-12V Step-Up Step-Down Spannungsregler S18V20ALV</t>
  </si>
  <si>
    <t>https://www.conrad.de/de/p/pololu-adjustable-4-12v-step-up-step-down-spannungsregler-s18v20alv-802236410.html</t>
  </si>
  <si>
    <t xml:space="preserve">Control unit</t>
  </si>
  <si>
    <t xml:space="preserve">Arduino Board Nano Core, Nano ATMega328</t>
  </si>
  <si>
    <t>https://www.conrad.de/de/p/arduino-board-nano-core-nano-atmega328-1172623.html</t>
  </si>
  <si>
    <t xml:space="preserve">Remote control</t>
  </si>
  <si>
    <t xml:space="preserve">H-Tronic HT1S Funksender 1-Kanal Frequenz 868.35 MHz 3 V Reichweite max. (im Freifeld) 150 m</t>
  </si>
  <si>
    <t>https://www.conrad.de/de/p/h-tronic-ht1s-funksender-1-kanal-frequenz-868-35-mhz-3-v-reichweite-max-im-freifeld-150-m-1597514.html</t>
  </si>
  <si>
    <t xml:space="preserve">Remote receiver</t>
  </si>
  <si>
    <t xml:space="preserve">H-Tronic HT1E Funkempfänger 1-Kanal Frequenz 868.35 MHz 12 V/DC</t>
  </si>
  <si>
    <t>https://www.conrad.de/de/p/h-tronic-ht1e-funkempfaenger-1-kanal-frequenz-868-35-mhz-12-v-dc-1406364.html</t>
  </si>
  <si>
    <t xml:space="preserve">Arduino transceiver</t>
  </si>
  <si>
    <t xml:space="preserve">WRL-00691 - SPARKFUN TRANSCEIVER BREAKOUT BOARD</t>
  </si>
  <si>
    <t>https://www.digikey.de/de/products/detail/sparkfun-electronics/WRL-00691/5762445</t>
  </si>
  <si>
    <t xml:space="preserve">Cabels Battery</t>
  </si>
  <si>
    <t xml:space="preserve">eg. Litze 2.5 mm^2</t>
  </si>
  <si>
    <t xml:space="preserve">Workshop supplies</t>
  </si>
  <si>
    <t>Cabels</t>
  </si>
  <si>
    <t xml:space="preserve">eg. Litze 0.25 mm^2</t>
  </si>
  <si>
    <t xml:space="preserve">Dupont Connector 2.54mm Pitch</t>
  </si>
  <si>
    <t xml:space="preserve">For "pin-header"</t>
  </si>
  <si>
    <t xml:space="preserve">WAGO Sortiment</t>
  </si>
  <si>
    <t>https://www.conrad.de/de/p/wago-wa-741-644-verbindungsklemmen-sortiment-flexibel-0-14-4-mm-starr-0-2-4-mm-105-st-1398220.html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</si>
</sst>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#,##0.00\ [$€-407];[RED]\-#,##0.00\ [$€-407]"/>
  </numFmts>
  <fonts count="10">
    <font>
      <sz val="10.000000"/>
      <color theme="1"/>
      <name val="Calibri"/>
    </font>
    <font>
      <sz val="10.000000"/>
      <name val="Arial"/>
    </font>
    <font>
      <sz val="10.000000"/>
      <color rgb="FFCC0000"/>
      <name val="Calibri"/>
    </font>
    <font>
      <sz val="10.000000"/>
      <color rgb="FF006600"/>
      <name val="Calibri"/>
    </font>
    <font>
      <sz val="10.000000"/>
      <color rgb="FF996600"/>
      <name val="Calibri"/>
    </font>
    <font>
      <b/>
      <sz val="10.000000"/>
      <name val="Calibri"/>
    </font>
    <font>
      <sz val="11.000000"/>
      <color rgb="FF9C0006"/>
      <name val="Calibri"/>
      <scheme val="minor"/>
    </font>
    <font>
      <sz val="10.000000"/>
      <name val="Calibri"/>
    </font>
    <font>
      <sz val="10.000000"/>
      <color indexed="4"/>
      <name val="Calibri"/>
    </font>
    <font>
      <u/>
      <sz val="10.000000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5"/>
      </patternFill>
    </fill>
    <fill>
      <patternFill patternType="solid">
        <fgColor rgb="FFFFC7CE"/>
        <bgColor rgb="FFFFC7CE"/>
      </patternFill>
    </fill>
  </fills>
  <borders count="3">
    <border>
      <left style="none"/>
      <right style="none"/>
      <top style="none"/>
      <bottom style="none"/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2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0" applyProtection="0"/>
    <xf fontId="3" fillId="3" borderId="0" numFmtId="0" applyNumberFormat="1" applyFont="1" applyFill="1" applyBorder="0" applyProtection="0"/>
    <xf fontId="3" fillId="3" borderId="0" numFmtId="0" applyNumberFormat="1" applyFont="1" applyFill="1" applyBorder="0" applyProtection="0"/>
    <xf fontId="3" fillId="3" borderId="0" numFmtId="0" applyNumberFormat="1" applyFont="1" applyFill="1" applyBorder="0" applyProtection="0"/>
    <xf fontId="4" fillId="4" borderId="0" numFmtId="0" applyNumberFormat="1" applyFont="1" applyFill="1" applyBorder="0" applyProtection="0"/>
    <xf fontId="4" fillId="4" borderId="0" numFmtId="0" applyNumberFormat="1" applyFont="1" applyFill="1" applyBorder="0" applyProtection="0"/>
    <xf fontId="4" fillId="4" borderId="0" numFmtId="0" applyNumberFormat="1" applyFont="1" applyFill="1" applyBorder="0" applyProtection="0"/>
    <xf fontId="0" fillId="0" borderId="0" numFmtId="0" applyNumberFormat="1" applyFont="1" applyFill="1" applyBorder="0" applyProtection="0">
      <alignment horizontal="left"/>
    </xf>
    <xf fontId="0" fillId="0" borderId="0" numFmtId="0" applyNumberFormat="1" applyFont="1" applyFill="1" applyBorder="0" applyProtection="0"/>
    <xf fontId="0" fillId="0" borderId="0" numFmtId="0" applyNumberFormat="1" applyFont="1" applyFill="1" applyBorder="0" applyProtection="0"/>
    <xf fontId="5" fillId="0" borderId="0" numFmtId="0" applyNumberFormat="1" applyFont="1" applyFill="1" applyBorder="0" applyProtection="0"/>
    <xf fontId="5" fillId="0" borderId="0" numFmtId="0" applyNumberFormat="1" applyFont="1" applyFill="1" applyBorder="0" applyProtection="0">
      <alignment horizontal="left"/>
    </xf>
    <xf fontId="0" fillId="0" borderId="0" numFmtId="0" applyNumberFormat="1" applyFont="1" applyFill="1" applyBorder="0" applyProtection="0"/>
    <xf fontId="0" fillId="0" borderId="0" numFmtId="0" applyNumberFormat="1" applyFont="1" applyFill="1" applyBorder="0" applyProtection="0"/>
    <xf fontId="5" fillId="0" borderId="0" numFmtId="0" applyNumberFormat="1" applyFont="1" applyFill="1" applyBorder="0" applyProtection="0"/>
    <xf fontId="0" fillId="0" borderId="0" numFmtId="0" applyNumberFormat="1" applyFont="1" applyFill="1" applyBorder="0" applyProtection="0"/>
    <xf fontId="0" fillId="0" borderId="0" numFmtId="0" applyNumberFormat="1" applyFont="1" applyFill="1" applyBorder="0" applyProtection="0">
      <alignment horizontal="left"/>
    </xf>
    <xf fontId="5" fillId="0" borderId="0" numFmtId="0" applyNumberFormat="1" applyFont="1" applyFill="1" applyBorder="0" applyProtection="0">
      <alignment horizontal="left"/>
    </xf>
    <xf fontId="0" fillId="0" borderId="0" numFmtId="0" applyNumberFormat="1" applyFont="1" applyFill="1" applyBorder="0" applyProtection="0"/>
    <xf fontId="6" fillId="5" borderId="0" numFmtId="0" applyNumberFormat="0" applyFont="1" applyFill="1" applyBorder="0"/>
  </cellStyleXfs>
  <cellXfs count="30">
    <xf fontId="0" fillId="0" borderId="0" numFmtId="0" xfId="0" applyProtection="0">
      <protection hidden="0" locked="1"/>
    </xf>
    <xf fontId="7" fillId="0" borderId="0" numFmtId="0" xfId="0" applyFont="1" applyProtection="0">
      <protection hidden="0" locked="1"/>
    </xf>
    <xf fontId="0" fillId="0" borderId="1" numFmtId="0" xfId="0" applyBorder="1" applyAlignment="1" applyProtection="0">
      <alignment horizontal="left" vertical="center"/>
      <protection hidden="0" locked="1"/>
    </xf>
    <xf fontId="7" fillId="0" borderId="2" numFmtId="49" xfId="0" applyNumberFormat="1" applyFont="1" applyBorder="1" applyAlignment="1" applyProtection="0">
      <alignment vertical="top"/>
      <protection hidden="0" locked="1"/>
    </xf>
    <xf fontId="7" fillId="0" borderId="2" numFmtId="49" xfId="0" applyNumberFormat="1" applyFont="1" applyBorder="1" applyAlignment="1" applyProtection="0">
      <alignment vertical="top" wrapText="1"/>
      <protection hidden="0" locked="1"/>
    </xf>
    <xf fontId="7" fillId="0" borderId="2" numFmtId="0" xfId="0" applyFont="1" applyBorder="1" applyProtection="0">
      <protection hidden="0" locked="1"/>
    </xf>
    <xf fontId="8" fillId="0" borderId="2" numFmtId="0" xfId="0" applyFont="1" applyBorder="1" applyProtection="0">
      <protection hidden="0" locked="1"/>
    </xf>
    <xf fontId="7" fillId="0" borderId="2" numFmtId="160" xfId="0" applyNumberFormat="1" applyFont="1" applyBorder="1" applyProtection="0">
      <protection hidden="0" locked="1"/>
    </xf>
    <xf fontId="0" fillId="0" borderId="0" numFmtId="0" xfId="0" applyProtection="0">
      <protection hidden="0" locked="1"/>
    </xf>
    <xf fontId="0" fillId="0" borderId="2" numFmtId="0" xfId="0" applyBorder="1" applyProtection="0">
      <protection hidden="0" locked="1"/>
    </xf>
    <xf fontId="7" fillId="0" borderId="0" numFmtId="0" xfId="7" applyFont="1" applyProtection="1">
      <protection hidden="0" locked="1"/>
    </xf>
    <xf fontId="7" fillId="0" borderId="2" numFmtId="0" xfId="7" applyFont="1" applyBorder="1" applyProtection="1">
      <protection hidden="0" locked="1"/>
    </xf>
    <xf fontId="9" fillId="0" borderId="2" numFmtId="0" xfId="7" applyFont="1" applyBorder="1" applyProtection="1">
      <protection hidden="0" locked="1"/>
    </xf>
    <xf fontId="7" fillId="0" borderId="2" numFmtId="160" xfId="7" applyNumberFormat="1" applyFont="1" applyBorder="1" applyProtection="1">
      <protection hidden="0" locked="1"/>
    </xf>
    <xf fontId="9" fillId="0" borderId="2" numFmtId="0" xfId="7" applyFont="1" applyBorder="1" applyAlignment="1" applyProtection="1">
      <alignment vertical="top" wrapText="1"/>
      <protection hidden="0" locked="1"/>
    </xf>
    <xf fontId="7" fillId="0" borderId="0" numFmtId="0" xfId="11" applyFont="1" applyProtection="1">
      <protection hidden="0" locked="1"/>
    </xf>
    <xf fontId="7" fillId="0" borderId="2" numFmtId="0" xfId="11" applyFont="1" applyBorder="1" applyProtection="1">
      <protection hidden="0" locked="1"/>
    </xf>
    <xf fontId="8" fillId="0" borderId="2" numFmtId="0" xfId="11" applyFont="1" applyBorder="1" applyProtection="1">
      <protection hidden="0" locked="1"/>
    </xf>
    <xf fontId="7" fillId="0" borderId="2" numFmtId="160" xfId="11" applyNumberFormat="1" applyFont="1" applyBorder="1" applyProtection="1">
      <protection hidden="0" locked="1"/>
    </xf>
    <xf fontId="7" fillId="0" borderId="0" numFmtId="0" xfId="10" applyFont="1" applyProtection="1">
      <protection hidden="0" locked="1"/>
    </xf>
    <xf fontId="7" fillId="0" borderId="2" numFmtId="0" xfId="10" applyFont="1" applyBorder="1" applyProtection="1">
      <protection hidden="0" locked="1"/>
    </xf>
    <xf fontId="8" fillId="0" borderId="2" numFmtId="0" xfId="10" applyFont="1" applyBorder="1" applyProtection="1">
      <protection hidden="0" locked="1"/>
    </xf>
    <xf fontId="7" fillId="0" borderId="2" numFmtId="160" xfId="10" applyNumberFormat="1" applyFont="1" applyBorder="1" applyProtection="1">
      <protection hidden="0" locked="1"/>
    </xf>
    <xf fontId="9" fillId="0" borderId="2" numFmtId="0" xfId="10" applyFont="1" applyBorder="1" applyProtection="1">
      <protection hidden="0" locked="1"/>
    </xf>
    <xf fontId="0" fillId="0" borderId="0" numFmtId="0" xfId="0" applyProtection="0">
      <protection hidden="0" locked="1"/>
    </xf>
    <xf fontId="9" fillId="0" borderId="2" numFmtId="0" xfId="0" applyFont="1" applyBorder="1" applyProtection="0">
      <protection hidden="0" locked="1"/>
    </xf>
    <xf fontId="0" fillId="0" borderId="0" numFmtId="0" xfId="0" applyProtection="0">
      <protection hidden="0" locked="1"/>
    </xf>
    <xf fontId="0" fillId="0" borderId="2" numFmtId="0" xfId="0" applyBorder="1" applyProtection="0">
      <protection hidden="0" locked="1"/>
    </xf>
    <xf fontId="5" fillId="0" borderId="2" numFmtId="0" xfId="11" applyFont="1" applyBorder="1" applyProtection="1">
      <protection hidden="0" locked="1"/>
    </xf>
    <xf fontId="7" fillId="0" borderId="2" numFmtId="0" xfId="0" applyFont="1" applyBorder="1" applyAlignment="1" applyProtection="0">
      <alignment wrapText="1"/>
      <protection hidden="0" locked="1"/>
    </xf>
  </cellXfs>
  <cellStyles count="2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Bad 1" xfId="6"/>
    <cellStyle name="Good 1" xfId="7"/>
    <cellStyle name="Good 2" xfId="8"/>
    <cellStyle name="Good 3" xfId="9"/>
    <cellStyle name="Neutral 1" xfId="10"/>
    <cellStyle name="Neutral 2" xfId="11"/>
    <cellStyle name="Neutral 3" xfId="12"/>
    <cellStyle name="Pivot Table Category" xfId="13"/>
    <cellStyle name="Pivot Table Corner" xfId="14"/>
    <cellStyle name="Pivot Table Field" xfId="15"/>
    <cellStyle name="Pivot Table Result" xfId="16"/>
    <cellStyle name="Pivot Table Title" xfId="17"/>
    <cellStyle name="Pivot Table Value" xfId="18"/>
    <cellStyle name="Pivot-Tabelle Ecke" xfId="19"/>
    <cellStyle name="Pivot-Tabelle Ergebnis" xfId="20"/>
    <cellStyle name="Pivot-Tabelle Feld" xfId="21"/>
    <cellStyle name="Pivot-Tabelle Kategorie" xfId="22"/>
    <cellStyle name="Pivot-Tabelle Titel" xfId="23"/>
    <cellStyle name="Pivot-Tabelle Wert" xfId="24"/>
    <cellStyle name="Bad" xfId="25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4" Type="http://schemas.openxmlformats.org/officeDocument/2006/relationships/hyperlink" Target="https://www.conrad.de/de/p/h-tronic-ht1e-funkempfaenger-1-kanal-frequenz-868-35-mhz-12-v-dc-1406364.html" TargetMode="External"/><Relationship  Id="rId33" Type="http://schemas.openxmlformats.org/officeDocument/2006/relationships/hyperlink" Target="https://www.conrad.de/de/p/h-tronic-ht1s-funksender-1-kanal-frequenz-868-35-mhz-3-v-reichweite-max-im-freifeld-150-m-1597514.html" TargetMode="External"/><Relationship  Id="rId31" Type="http://schemas.openxmlformats.org/officeDocument/2006/relationships/hyperlink" Target="https://www.conrad.de/de/p/pololu-adjustable-4-12v-step-up-step-down-spannungsregler-s18v20alv-802236410.html" TargetMode="External"/><Relationship  Id="rId28" Type="http://schemas.openxmlformats.org/officeDocument/2006/relationships/hyperlink" Target="https://www.amazon.de/-/en/Ladieshow-Battery-Adaptor-Convert-Converter/dp/B08QJK9DW4/261-3484322-5351609?psc=1" TargetMode="External"/><Relationship  Id="rId24" Type="http://schemas.openxmlformats.org/officeDocument/2006/relationships/hyperlink" Target="https://vonwange.com/product/abs-175mm-nature/" TargetMode="External"/><Relationship  Id="rId36" Type="http://schemas.openxmlformats.org/officeDocument/2006/relationships/hyperlink" Target="https://www.conrad.de/de/p/wago-wa-741-644-verbindungsklemmen-sortiment-flexibel-0-14-4-mm-starr-0-2-4-mm-105-st-1398220.html" TargetMode="External"/><Relationship  Id="rId23" Type="http://schemas.openxmlformats.org/officeDocument/2006/relationships/hyperlink" Target="https://kunststoffplattenonline.de/product/polycarbonat-platten-transparent-klar-10-mm/" TargetMode="External"/><Relationship  Id="rId27" Type="http://schemas.openxmlformats.org/officeDocument/2006/relationships/hyperlink" Target="https://www.conrad.de/de/p/bosch-professional-1600a01ba3-werkzeug-akku-und-ladegeraet-18-v-li-ion-2127378.html" TargetMode="External"/><Relationship  Id="rId21" Type="http://schemas.openxmlformats.org/officeDocument/2006/relationships/hyperlink" Target="https://kunststoffplattenonline.de/product/polycarbonat-platten-transparent-klar-4-mm/" TargetMode="External"/><Relationship  Id="rId19" Type="http://schemas.openxmlformats.org/officeDocument/2006/relationships/hyperlink" Target="https://www.digikey.de/product-detail/de/omron-electronics-inc-emc-div/D2F-5L/Z8846-ND/8593137" TargetMode="External"/><Relationship  Id="rId18" Type="http://schemas.openxmlformats.org/officeDocument/2006/relationships/hyperlink" Target="https://www.conrad.de/de/p/reely-10591-m5-gewindestange-m5-500-mm-stahl-1-st-237116.html" TargetMode="External"/><Relationship  Id="rId17" Type="http://schemas.openxmlformats.org/officeDocument/2006/relationships/hyperlink" Target="https://www.conrad.de/de/p/reely-10589-gewindestange-m3-500-mm-stahl-1-st-237094.html" TargetMode="External"/><Relationship  Id="rId15" Type="http://schemas.openxmlformats.org/officeDocument/2006/relationships/hyperlink" Target="https://www.motedis.com/shop/Mechanik-Basiselemente/Basic-Basics/DIN-Normteile/DIN-Mutter/Mutter-DIN-934::1768.html" TargetMode="External"/><Relationship  Id="rId16" Type="http://schemas.openxmlformats.org/officeDocument/2006/relationships/hyperlink" Target="https://www.motedis.com/shop/Mechanik-Basiselemente/DIN-Schrauben/Senkschraube-mit-Innensechskant-nach-DIN-7991::1120.html" TargetMode="External"/><Relationship  Id="rId11" Type="http://schemas.openxmlformats.org/officeDocument/2006/relationships/hyperlink" Target="https://www.motedis.com/shop/Dynamik-Basiselemente/Gleitlager/Igus-Gleitlager-mit-Bund-GFM-1618-09::5078.html" TargetMode="External"/><Relationship  Id="rId22" Type="http://schemas.openxmlformats.org/officeDocument/2006/relationships/hyperlink" Target="https://kunststoffplattenonline.de" TargetMode="External"/><Relationship  Id="rId10" Type="http://schemas.openxmlformats.org/officeDocument/2006/relationships/hyperlink" Target="https://www.digikey.de/product-detail/en/sparkfun-electronics/ROB-11965/1568-1319-ND/5766906" TargetMode="External"/><Relationship  Id="rId14" Type="http://schemas.openxmlformats.org/officeDocument/2006/relationships/hyperlink" Target="https://de.misumi-ec.com/vona2/detail/221006347487/?HissuCode=912A2545" TargetMode="External"/><Relationship  Id="rId7" Type="http://schemas.openxmlformats.org/officeDocument/2006/relationships/hyperlink" Target="https://www.amazon.de/-/en/United-Entertainment-Dispenser-Cornflakes-Cereals/dp/B06XQLSSG6?psc=1" TargetMode="External"/><Relationship  Id="rId6" Type="http://schemas.openxmlformats.org/officeDocument/2006/relationships/hyperlink" Target="https://www.digikey.de/product-detail/de/banner-engineering-corporation/DIN-35-220/2170-DIN-35-220-ND/12417670" TargetMode="External"/><Relationship  Id="rId13" Type="http://schemas.openxmlformats.org/officeDocument/2006/relationships/hyperlink" Target="https://www.conrad.de/de/p/10279-zugfeder-inhalt-350-teile-887655.html?refresh=true" TargetMode="External"/><Relationship  Id="rId9" Type="http://schemas.openxmlformats.org/officeDocument/2006/relationships/hyperlink" Target="https://www.digikey.de/product-detail/de/parallax-inc/900-00008/900-00008-ND/1774454" TargetMode="External"/><Relationship  Id="rId32" Type="http://schemas.openxmlformats.org/officeDocument/2006/relationships/hyperlink" Target="https://www.conrad.de/de/p/arduino-board-nano-core-nano-atmega328-1172623.html" TargetMode="External"/><Relationship  Id="rId5" Type="http://schemas.openxmlformats.org/officeDocument/2006/relationships/hyperlink" Target="https://www.motedis.com/shop/Nutprofil-Zubehoer/Zubehoer-20-I-Typ-Nut-5/Verbinder-Winkel/Befestigungsschraube-DIN-7380-M5x12-vz-f%FCr-Standardverbinder-Nut-5-I-Typ::5972.html" TargetMode="External"/><Relationship  Id="rId8" Type="http://schemas.openxmlformats.org/officeDocument/2006/relationships/hyperlink" Target="https://www.kaufland.de/product/358105876/?vid=347560386" TargetMode="External"/><Relationship  Id="rId4" Type="http://schemas.openxmlformats.org/officeDocument/2006/relationships/hyperlink" Target="https://www.motedis.com/shop/Mechanik-Basiselemente/DIN-Schrauben/Schraube-DIN-EN-ISO-7380-Linsenkopfschraube::1070.html" TargetMode="External"/><Relationship  Id="rId26" Type="http://schemas.openxmlformats.org/officeDocument/2006/relationships/hyperlink" Target="https://www.amazon.de/-/en/Bosch-Professional-system-battery-5-0Ah/dp/B00IKI352E" TargetMode="External"/><Relationship  Id="rId35" Type="http://schemas.openxmlformats.org/officeDocument/2006/relationships/hyperlink" Target="https://www.digikey.de/de/products/detail/sparkfun-electronics/WRL-00691/5762445" TargetMode="External"/><Relationship  Id="rId12" Type="http://schemas.openxmlformats.org/officeDocument/2006/relationships/hyperlink" Target="https://de.misumi-ec.com/vona2/detail/221000016945/?HissuCode=C105&amp;PNSearch=C105" TargetMode="External"/><Relationship  Id="rId29" Type="http://schemas.openxmlformats.org/officeDocument/2006/relationships/hyperlink" Target="https://www.conrad.de/de/p/whadda-erweiterungsmodul-2481837.html" TargetMode="External"/><Relationship  Id="rId3" Type="http://schemas.openxmlformats.org/officeDocument/2006/relationships/hyperlink" Target="https://www.motedis.com/shop/Test2-Systematic/Gabelkoepfe-Gabelgelenke/Stahlwinkel-20-verzinkt::9014.html" TargetMode="External"/><Relationship  Id="rId30" Type="http://schemas.openxmlformats.org/officeDocument/2006/relationships/hyperlink" Target="https://www.conrad.de/de/p/joy-it-xl6019-step-up-converter-1-st-1697651.html" TargetMode="External"/><Relationship  Id="rId2" Type="http://schemas.openxmlformats.org/officeDocument/2006/relationships/hyperlink" Target="https://www.motedis.com/shop/Aluprofile/20-I-Typ-Nut-5/Aluprofil-20x20-I-Typ-Nut-5::1076.html" TargetMode="External"/><Relationship  Id="rId25" Type="http://schemas.openxmlformats.org/officeDocument/2006/relationships/hyperlink" Target="https://www.amazon.de/-/en/ruthex&#174;-threaded-Press-fit-plastic-ultrasound/dp/B08K1BVGN9/ref=sr_1_5?crid=139KUSRHPDP0O" TargetMode="External"/><Relationship  Id="rId1" Type="http://schemas.openxmlformats.org/officeDocument/2006/relationships/hyperlink" Target="https://www.motedis.com/shop/Nutprofil-Zubehoer/Zubehoer-20-I-Typ-Nut-5/Nutensteine-passend-fuer-Nut-5-I-Typ/Nutenstein-mit-Steg-I-Typ-Nut-5-M5::4226.html" TargetMode="External"/><Relationship  Id="rId20" Type="http://schemas.openxmlformats.org/officeDocument/2006/relationships/hyperlink" Target="https://www.ebay.de/itm/263920803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90" workbookViewId="0">
      <pane ySplit="2" topLeftCell="A3" activePane="bottomLeft" state="frozen"/>
      <selection activeCell="A2" activeCellId="0" sqref="A:D"/>
    </sheetView>
  </sheetViews>
  <sheetFormatPr defaultColWidth="9.9921875" defaultRowHeight="13.5"/>
  <cols>
    <col customWidth="1" min="1" max="1" style="1" width="14"/>
    <col customWidth="1" min="2" max="2" style="1" width="8.5899999999999999"/>
    <col customWidth="1" min="3" max="3" style="1" width="8.2100000000000009"/>
    <col customWidth="1" min="4" max="4" style="1" width="9"/>
    <col customWidth="1" min="5" max="5" style="1" width="14"/>
    <col customWidth="1" min="6" max="6" style="1" width="26.199999999999999"/>
    <col customWidth="1" min="7" max="7" style="1" width="41.189999999999998"/>
    <col customWidth="0" min="8" max="8" style="1" width="10"/>
    <col customWidth="1" min="9" max="9" style="1" width="12.609999999999999"/>
    <col customWidth="1" min="10" max="10" style="1" width="9"/>
    <col customWidth="1" min="11" max="11" style="1" width="10.390000000000001"/>
    <col customWidth="0" min="12" max="13" style="1" width="10"/>
    <col customWidth="1" min="14" max="14" style="1" width="8.5899999999999999"/>
    <col customWidth="0" min="15" max="1015" style="1" width="10"/>
  </cols>
  <sheetData>
    <row r="1" ht="13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</row>
    <row r="2" ht="24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1" t="s">
        <v>15</v>
      </c>
      <c r="P2" s="1"/>
      <c r="Q2" s="1"/>
      <c r="R2" s="1"/>
      <c r="S2" s="1"/>
    </row>
    <row r="3" ht="13.5">
      <c r="A3" s="5" t="s">
        <v>16</v>
      </c>
      <c r="B3" s="5">
        <v>100</v>
      </c>
      <c r="C3" s="5">
        <f t="shared" ref="C3:C9" si="0">B3*4</f>
        <v>400</v>
      </c>
      <c r="D3" s="5">
        <v>0</v>
      </c>
      <c r="E3" s="5">
        <f t="shared" ref="E3:E9" si="1">SUM(C3:D3)</f>
        <v>400</v>
      </c>
      <c r="F3" s="5" t="s">
        <v>17</v>
      </c>
      <c r="G3" s="5" t="s">
        <v>18</v>
      </c>
      <c r="H3" s="5" t="s">
        <v>19</v>
      </c>
      <c r="I3" s="6" t="s">
        <v>20</v>
      </c>
      <c r="J3" s="7">
        <v>0.18160000000000001</v>
      </c>
      <c r="K3" s="7">
        <f t="shared" ref="K3:K9" si="2">B3*$J3</f>
        <v>18.16</v>
      </c>
      <c r="L3" s="7">
        <f t="shared" ref="L3:L9" si="3">C3*$J3</f>
        <v>72.640000000000001</v>
      </c>
      <c r="M3" s="7">
        <f t="shared" ref="M3:M9" si="4">D3*$J3</f>
        <v>0</v>
      </c>
      <c r="N3" s="7">
        <f t="shared" ref="N3:N9" si="5">E3*$J3</f>
        <v>72.640000000000001</v>
      </c>
      <c r="O3" s="1"/>
      <c r="P3" s="1"/>
      <c r="Q3" s="1"/>
      <c r="R3" s="1"/>
      <c r="S3" s="1"/>
      <c r="W3" s="1"/>
    </row>
    <row r="4" ht="14.25">
      <c r="A4" s="5" t="s">
        <v>16</v>
      </c>
      <c r="B4" s="5">
        <v>4</v>
      </c>
      <c r="C4" s="5">
        <f t="shared" si="0"/>
        <v>16</v>
      </c>
      <c r="D4" s="5">
        <v>0</v>
      </c>
      <c r="E4" s="5">
        <f t="shared" si="1"/>
        <v>16</v>
      </c>
      <c r="F4" s="8" t="s">
        <v>21</v>
      </c>
      <c r="G4" s="5" t="s">
        <v>22</v>
      </c>
      <c r="H4" s="5" t="s">
        <v>19</v>
      </c>
      <c r="I4" s="6" t="s">
        <v>23</v>
      </c>
      <c r="J4" s="7">
        <f>11.82/4</f>
        <v>2.9550000000000001</v>
      </c>
      <c r="K4" s="7">
        <f t="shared" si="2"/>
        <v>11.82</v>
      </c>
      <c r="L4" s="7">
        <f t="shared" si="3"/>
        <v>47.280000000000001</v>
      </c>
      <c r="M4" s="7">
        <f t="shared" si="4"/>
        <v>0</v>
      </c>
      <c r="N4" s="7">
        <f t="shared" si="5"/>
        <v>47.280000000000001</v>
      </c>
      <c r="O4" s="1"/>
      <c r="P4" s="1"/>
      <c r="Q4" s="1"/>
      <c r="R4" s="1"/>
      <c r="S4" s="1"/>
      <c r="W4" s="1"/>
    </row>
    <row r="5" ht="13.5">
      <c r="A5" s="5" t="s">
        <v>16</v>
      </c>
      <c r="B5" s="5">
        <v>8</v>
      </c>
      <c r="C5" s="5">
        <f t="shared" si="0"/>
        <v>32</v>
      </c>
      <c r="D5" s="5">
        <v>2</v>
      </c>
      <c r="E5" s="5">
        <f t="shared" si="1"/>
        <v>34</v>
      </c>
      <c r="F5" s="5" t="s">
        <v>24</v>
      </c>
      <c r="G5" s="5" t="s">
        <v>22</v>
      </c>
      <c r="H5" s="5" t="s">
        <v>19</v>
      </c>
      <c r="I5" s="6" t="s">
        <v>23</v>
      </c>
      <c r="J5" s="7">
        <f>23.2/8</f>
        <v>2.8999999999999999</v>
      </c>
      <c r="K5" s="7">
        <f t="shared" si="2"/>
        <v>23.199999999999999</v>
      </c>
      <c r="L5" s="7">
        <f t="shared" si="3"/>
        <v>92.799999999999997</v>
      </c>
      <c r="M5" s="7">
        <f t="shared" si="4"/>
        <v>5.7999999999999998</v>
      </c>
      <c r="N5" s="7">
        <f t="shared" si="5"/>
        <v>98.599999999999994</v>
      </c>
      <c r="O5" s="1"/>
      <c r="P5" s="1"/>
      <c r="Q5" s="1"/>
      <c r="R5" s="1"/>
      <c r="S5" s="1"/>
      <c r="W5" s="1"/>
    </row>
    <row r="6" ht="13.5">
      <c r="A6" s="5" t="s">
        <v>16</v>
      </c>
      <c r="B6" s="5">
        <v>8</v>
      </c>
      <c r="C6" s="5">
        <f t="shared" si="0"/>
        <v>32</v>
      </c>
      <c r="D6" s="5">
        <v>2</v>
      </c>
      <c r="E6" s="5">
        <f t="shared" si="1"/>
        <v>34</v>
      </c>
      <c r="F6" s="5" t="s">
        <v>25</v>
      </c>
      <c r="G6" s="5" t="s">
        <v>22</v>
      </c>
      <c r="H6" s="5" t="s">
        <v>19</v>
      </c>
      <c r="I6" s="6" t="s">
        <v>23</v>
      </c>
      <c r="J6" s="7">
        <f>25.32/8</f>
        <v>3.165</v>
      </c>
      <c r="K6" s="7">
        <f t="shared" si="2"/>
        <v>25.32</v>
      </c>
      <c r="L6" s="7">
        <f t="shared" si="3"/>
        <v>101.28</v>
      </c>
      <c r="M6" s="7">
        <f t="shared" si="4"/>
        <v>6.3300000000000001</v>
      </c>
      <c r="N6" s="7">
        <f t="shared" si="5"/>
        <v>107.61</v>
      </c>
      <c r="O6" s="1"/>
      <c r="P6" s="1"/>
      <c r="Q6" s="1"/>
      <c r="R6" s="1"/>
      <c r="S6" s="1"/>
      <c r="W6" s="1"/>
    </row>
    <row r="7" ht="13.5">
      <c r="A7" s="5" t="s">
        <v>16</v>
      </c>
      <c r="B7" s="5">
        <v>16</v>
      </c>
      <c r="C7" s="5">
        <f t="shared" si="0"/>
        <v>64</v>
      </c>
      <c r="D7" s="5">
        <v>4</v>
      </c>
      <c r="E7" s="5">
        <f t="shared" si="1"/>
        <v>68</v>
      </c>
      <c r="F7" s="5" t="s">
        <v>26</v>
      </c>
      <c r="G7" s="5" t="s">
        <v>27</v>
      </c>
      <c r="H7" s="5" t="s">
        <v>19</v>
      </c>
      <c r="I7" s="6" t="s">
        <v>28</v>
      </c>
      <c r="J7" s="7">
        <v>0.71999999999999997</v>
      </c>
      <c r="K7" s="7">
        <f t="shared" si="2"/>
        <v>11.52</v>
      </c>
      <c r="L7" s="7">
        <f t="shared" si="3"/>
        <v>46.079999999999998</v>
      </c>
      <c r="M7" s="7">
        <f t="shared" si="4"/>
        <v>2.8799999999999999</v>
      </c>
      <c r="N7" s="7">
        <f t="shared" si="5"/>
        <v>48.960000000000001</v>
      </c>
      <c r="O7" s="1"/>
      <c r="P7" s="1"/>
      <c r="Q7" s="1"/>
      <c r="R7" s="1"/>
      <c r="S7" s="1"/>
      <c r="W7" s="1"/>
    </row>
    <row r="8" ht="13.5">
      <c r="A8" s="5" t="s">
        <v>16</v>
      </c>
      <c r="B8" s="5">
        <v>56</v>
      </c>
      <c r="C8" s="5">
        <f t="shared" si="0"/>
        <v>224</v>
      </c>
      <c r="D8" s="5">
        <v>15</v>
      </c>
      <c r="E8" s="5">
        <f t="shared" si="1"/>
        <v>239</v>
      </c>
      <c r="F8" s="5" t="s">
        <v>29</v>
      </c>
      <c r="G8" s="5" t="s">
        <v>30</v>
      </c>
      <c r="H8" s="5" t="s">
        <v>19</v>
      </c>
      <c r="I8" s="6" t="s">
        <v>31</v>
      </c>
      <c r="J8" s="7">
        <f t="shared" ref="J8:J11" si="6">15.0416/100</f>
        <v>0.15041599999999999</v>
      </c>
      <c r="K8" s="7">
        <f t="shared" si="2"/>
        <v>8.4232960000000006</v>
      </c>
      <c r="L8" s="7">
        <f t="shared" si="3"/>
        <v>33.693184000000002</v>
      </c>
      <c r="M8" s="7">
        <f t="shared" si="4"/>
        <v>2.25624</v>
      </c>
      <c r="N8" s="7">
        <f t="shared" si="5"/>
        <v>35.949424</v>
      </c>
      <c r="O8" s="1"/>
      <c r="P8" s="1"/>
      <c r="Q8" s="1"/>
      <c r="R8" s="1"/>
      <c r="S8" s="1"/>
    </row>
    <row r="9" ht="13.5">
      <c r="A9" s="5" t="s">
        <v>16</v>
      </c>
      <c r="B9" s="5">
        <f t="shared" ref="B9:B11" si="7">40+16</f>
        <v>56</v>
      </c>
      <c r="C9" s="5">
        <f t="shared" si="0"/>
        <v>224</v>
      </c>
      <c r="D9" s="5">
        <v>15</v>
      </c>
      <c r="E9" s="5">
        <f t="shared" si="1"/>
        <v>239</v>
      </c>
      <c r="F9" s="5" t="s">
        <v>32</v>
      </c>
      <c r="G9" s="5" t="s">
        <v>30</v>
      </c>
      <c r="H9" s="5" t="s">
        <v>19</v>
      </c>
      <c r="I9" s="6" t="s">
        <v>31</v>
      </c>
      <c r="J9" s="7">
        <f t="shared" si="6"/>
        <v>0.15041599999999999</v>
      </c>
      <c r="K9" s="7">
        <f t="shared" si="2"/>
        <v>8.4232960000000006</v>
      </c>
      <c r="L9" s="7">
        <f t="shared" si="3"/>
        <v>33.693184000000002</v>
      </c>
      <c r="M9" s="7">
        <f t="shared" si="4"/>
        <v>2.25624</v>
      </c>
      <c r="N9" s="7">
        <f t="shared" si="5"/>
        <v>35.949424</v>
      </c>
      <c r="O9" s="1"/>
      <c r="P9" s="1"/>
      <c r="Q9" s="1"/>
      <c r="R9" s="1"/>
      <c r="S9" s="1"/>
    </row>
    <row r="10" ht="13.5">
      <c r="A10" s="5" t="s">
        <v>16</v>
      </c>
      <c r="B10" s="5">
        <f t="shared" si="7"/>
        <v>56</v>
      </c>
      <c r="C10" s="5">
        <f t="shared" ref="C10:C44" si="8">B10*4</f>
        <v>224</v>
      </c>
      <c r="D10" s="5">
        <v>15</v>
      </c>
      <c r="E10" s="5">
        <f t="shared" ref="E10:E58" si="9">SUM(C10:D10)</f>
        <v>239</v>
      </c>
      <c r="F10" s="5" t="s">
        <v>33</v>
      </c>
      <c r="G10" s="5" t="s">
        <v>30</v>
      </c>
      <c r="H10" s="5" t="s">
        <v>19</v>
      </c>
      <c r="I10" s="6" t="s">
        <v>31</v>
      </c>
      <c r="J10" s="7">
        <f t="shared" si="6"/>
        <v>0.15041599999999999</v>
      </c>
      <c r="K10" s="7">
        <f t="shared" ref="K10:K58" si="10">B10*$J10</f>
        <v>8.4232960000000006</v>
      </c>
      <c r="L10" s="7">
        <f t="shared" ref="L10:L58" si="11">C10*$J10</f>
        <v>33.693184000000002</v>
      </c>
      <c r="M10" s="7">
        <f t="shared" ref="M10:M58" si="12">D10*$J10</f>
        <v>2.25624</v>
      </c>
      <c r="N10" s="7">
        <f t="shared" ref="N10:N58" si="13">E10*$J10</f>
        <v>35.949424</v>
      </c>
      <c r="O10" s="1"/>
      <c r="P10" s="1"/>
      <c r="Q10" s="1"/>
      <c r="R10" s="1"/>
      <c r="S10" s="1"/>
    </row>
    <row r="11" ht="13.5">
      <c r="A11" s="5" t="s">
        <v>16</v>
      </c>
      <c r="B11" s="5">
        <f t="shared" si="7"/>
        <v>56</v>
      </c>
      <c r="C11" s="5">
        <f t="shared" si="8"/>
        <v>224</v>
      </c>
      <c r="D11" s="5">
        <v>15</v>
      </c>
      <c r="E11" s="5">
        <f t="shared" si="9"/>
        <v>239</v>
      </c>
      <c r="F11" s="5" t="s">
        <v>34</v>
      </c>
      <c r="G11" s="5" t="s">
        <v>30</v>
      </c>
      <c r="H11" s="5" t="s">
        <v>19</v>
      </c>
      <c r="I11" s="6" t="s">
        <v>31</v>
      </c>
      <c r="J11" s="7">
        <f t="shared" si="6"/>
        <v>0.15041599999999999</v>
      </c>
      <c r="K11" s="7">
        <f t="shared" si="10"/>
        <v>8.4232960000000006</v>
      </c>
      <c r="L11" s="7">
        <f t="shared" si="11"/>
        <v>33.693184000000002</v>
      </c>
      <c r="M11" s="7">
        <f t="shared" si="12"/>
        <v>2.25624</v>
      </c>
      <c r="N11" s="7">
        <f t="shared" si="13"/>
        <v>35.949424</v>
      </c>
      <c r="O11" s="1"/>
      <c r="P11" s="1"/>
      <c r="Q11" s="1"/>
      <c r="R11" s="1"/>
      <c r="S11" s="1"/>
    </row>
    <row r="12" ht="15">
      <c r="A12" s="5" t="s">
        <v>16</v>
      </c>
      <c r="B12" s="5">
        <v>0</v>
      </c>
      <c r="C12" s="5">
        <f t="shared" si="8"/>
        <v>0</v>
      </c>
      <c r="D12" s="5">
        <v>0</v>
      </c>
      <c r="E12" s="5">
        <f t="shared" si="9"/>
        <v>0</v>
      </c>
      <c r="F12" s="5" t="s">
        <v>34</v>
      </c>
      <c r="G12" s="5" t="s">
        <v>35</v>
      </c>
      <c r="H12" s="5" t="s">
        <v>19</v>
      </c>
      <c r="I12" s="6" t="s">
        <v>36</v>
      </c>
      <c r="J12" s="7">
        <f>11.2812/100</f>
        <v>0.112812</v>
      </c>
      <c r="K12" s="7">
        <f t="shared" si="10"/>
        <v>0</v>
      </c>
      <c r="L12" s="7">
        <f t="shared" si="11"/>
        <v>0</v>
      </c>
      <c r="M12" s="7">
        <f t="shared" si="12"/>
        <v>0</v>
      </c>
      <c r="N12" s="7">
        <f t="shared" si="13"/>
        <v>0</v>
      </c>
      <c r="O12" s="1"/>
      <c r="P12" s="1"/>
      <c r="Q12" s="1"/>
      <c r="R12" s="1"/>
      <c r="S12" s="1"/>
    </row>
    <row r="13" ht="13.5">
      <c r="A13" s="5" t="s">
        <v>16</v>
      </c>
      <c r="B13" s="5">
        <v>20</v>
      </c>
      <c r="C13" s="5">
        <f t="shared" si="8"/>
        <v>80</v>
      </c>
      <c r="D13" s="5">
        <v>15</v>
      </c>
      <c r="E13" s="5">
        <f t="shared" si="9"/>
        <v>95</v>
      </c>
      <c r="F13" s="5" t="s">
        <v>37</v>
      </c>
      <c r="G13" s="5" t="s">
        <v>30</v>
      </c>
      <c r="H13" s="5" t="s">
        <v>19</v>
      </c>
      <c r="I13" s="6" t="s">
        <v>31</v>
      </c>
      <c r="J13" s="7">
        <f>15.0416/100</f>
        <v>0.15041599999999999</v>
      </c>
      <c r="K13" s="7">
        <f t="shared" si="10"/>
        <v>3.0083199999999999</v>
      </c>
      <c r="L13" s="7">
        <f t="shared" si="11"/>
        <v>12.03328</v>
      </c>
      <c r="M13" s="7">
        <f t="shared" si="12"/>
        <v>2.25624</v>
      </c>
      <c r="N13" s="7">
        <f t="shared" si="13"/>
        <v>14.28952</v>
      </c>
      <c r="O13" s="1"/>
      <c r="P13" s="1"/>
      <c r="Q13" s="1"/>
      <c r="R13" s="1"/>
      <c r="S13" s="1"/>
    </row>
    <row r="14" ht="13.5">
      <c r="A14" s="5" t="s">
        <v>16</v>
      </c>
      <c r="B14" s="5">
        <v>0</v>
      </c>
      <c r="C14" s="5">
        <f t="shared" si="8"/>
        <v>0</v>
      </c>
      <c r="D14" s="5">
        <v>0</v>
      </c>
      <c r="E14" s="5">
        <f t="shared" si="9"/>
        <v>0</v>
      </c>
      <c r="F14" s="5" t="s">
        <v>38</v>
      </c>
      <c r="G14" s="5" t="s">
        <v>39</v>
      </c>
      <c r="H14" s="5" t="s">
        <v>40</v>
      </c>
      <c r="I14" s="6" t="s">
        <v>41</v>
      </c>
      <c r="J14" s="7">
        <v>18.25</v>
      </c>
      <c r="K14" s="7">
        <f t="shared" si="10"/>
        <v>0</v>
      </c>
      <c r="L14" s="7">
        <f t="shared" si="11"/>
        <v>0</v>
      </c>
      <c r="M14" s="7">
        <f t="shared" si="12"/>
        <v>0</v>
      </c>
      <c r="N14" s="7">
        <f t="shared" si="13"/>
        <v>0</v>
      </c>
      <c r="O14" s="1"/>
      <c r="P14" s="1"/>
      <c r="Q14" s="1"/>
      <c r="R14" s="1"/>
      <c r="S14" s="1"/>
    </row>
    <row r="15" ht="13.5">
      <c r="A15" s="5" t="s">
        <v>16</v>
      </c>
      <c r="B15" s="5">
        <v>10</v>
      </c>
      <c r="C15" s="5">
        <f t="shared" si="8"/>
        <v>40</v>
      </c>
      <c r="D15" s="5">
        <v>15</v>
      </c>
      <c r="E15" s="5">
        <f t="shared" si="9"/>
        <v>55</v>
      </c>
      <c r="F15" s="5" t="s">
        <v>42</v>
      </c>
      <c r="G15" s="5" t="s">
        <v>30</v>
      </c>
      <c r="H15" s="5" t="s">
        <v>19</v>
      </c>
      <c r="I15" s="6" t="s">
        <v>31</v>
      </c>
      <c r="J15" s="7">
        <v>0.3896</v>
      </c>
      <c r="K15" s="7">
        <f t="shared" si="10"/>
        <v>3.8959999999999999</v>
      </c>
      <c r="L15" s="7">
        <f t="shared" si="11"/>
        <v>15.584</v>
      </c>
      <c r="M15" s="7">
        <f t="shared" si="12"/>
        <v>5.8440000000000003</v>
      </c>
      <c r="N15" s="7">
        <f t="shared" si="13"/>
        <v>21.428000000000001</v>
      </c>
      <c r="O15" s="1"/>
      <c r="P15" s="1"/>
      <c r="Q15" s="1"/>
      <c r="R15" s="1"/>
      <c r="S15" s="1"/>
    </row>
    <row r="16" ht="13.5">
      <c r="A16" s="9"/>
      <c r="B16" s="9"/>
      <c r="C16" s="5"/>
      <c r="D16" s="9"/>
      <c r="E16" s="5"/>
      <c r="F16" s="9"/>
      <c r="G16" s="9"/>
      <c r="H16" s="9"/>
      <c r="I16" s="9"/>
      <c r="J16" s="9"/>
      <c r="K16" s="7"/>
      <c r="L16" s="7"/>
      <c r="M16" s="7"/>
      <c r="N16" s="7"/>
      <c r="O16" s="1"/>
      <c r="P16" s="1"/>
      <c r="Q16" s="1"/>
      <c r="R16" s="1"/>
      <c r="S16" s="1"/>
    </row>
    <row r="17" s="10" customFormat="1" ht="13.5">
      <c r="A17" s="11" t="s">
        <v>43</v>
      </c>
      <c r="B17" s="11">
        <v>1</v>
      </c>
      <c r="C17" s="5">
        <v>3</v>
      </c>
      <c r="D17" s="5">
        <v>0</v>
      </c>
      <c r="E17" s="5">
        <f t="shared" si="9"/>
        <v>3</v>
      </c>
      <c r="F17" s="11" t="s">
        <v>44</v>
      </c>
      <c r="G17" s="11" t="s">
        <v>45</v>
      </c>
      <c r="H17" s="11" t="s">
        <v>46</v>
      </c>
      <c r="I17" s="12" t="s">
        <v>47</v>
      </c>
      <c r="J17" s="13">
        <v>29</v>
      </c>
      <c r="K17" s="7">
        <f t="shared" si="10"/>
        <v>29</v>
      </c>
      <c r="L17" s="7">
        <f t="shared" si="11"/>
        <v>87</v>
      </c>
      <c r="M17" s="7">
        <f t="shared" si="12"/>
        <v>0</v>
      </c>
      <c r="N17" s="7">
        <f t="shared" si="13"/>
        <v>87</v>
      </c>
      <c r="O17" s="10"/>
      <c r="P17" s="10"/>
      <c r="Q17" s="10"/>
      <c r="R17" s="10"/>
      <c r="S17" s="10"/>
    </row>
    <row r="18" s="10" customFormat="1" ht="15" customHeight="1">
      <c r="A18" s="11" t="s">
        <v>43</v>
      </c>
      <c r="B18" s="11">
        <v>1</v>
      </c>
      <c r="C18" s="5">
        <f t="shared" si="8"/>
        <v>4</v>
      </c>
      <c r="D18" s="5">
        <v>0</v>
      </c>
      <c r="E18" s="5">
        <f t="shared" si="9"/>
        <v>4</v>
      </c>
      <c r="F18" s="11" t="s">
        <v>44</v>
      </c>
      <c r="G18" s="11" t="s">
        <v>45</v>
      </c>
      <c r="H18" s="11" t="s">
        <v>48</v>
      </c>
      <c r="I18" s="14" t="s">
        <v>49</v>
      </c>
      <c r="J18" s="13">
        <v>19.899999999999999</v>
      </c>
      <c r="K18" s="7">
        <f t="shared" si="10"/>
        <v>19.899999999999999</v>
      </c>
      <c r="L18" s="7">
        <f t="shared" si="11"/>
        <v>79.599999999999994</v>
      </c>
      <c r="M18" s="7">
        <f t="shared" si="12"/>
        <v>0</v>
      </c>
      <c r="N18" s="7">
        <f t="shared" si="13"/>
        <v>79.599999999999994</v>
      </c>
      <c r="O18" s="10"/>
      <c r="P18" s="10"/>
      <c r="Q18" s="10"/>
      <c r="R18" s="10"/>
      <c r="S18" s="10"/>
    </row>
    <row r="19" s="15" customFormat="1" ht="13.5">
      <c r="A19" s="16" t="s">
        <v>43</v>
      </c>
      <c r="B19" s="16">
        <v>1</v>
      </c>
      <c r="C19" s="5">
        <f t="shared" si="8"/>
        <v>4</v>
      </c>
      <c r="D19" s="5">
        <v>4</v>
      </c>
      <c r="E19" s="5">
        <f t="shared" si="9"/>
        <v>8</v>
      </c>
      <c r="F19" s="16" t="s">
        <v>50</v>
      </c>
      <c r="G19" s="16" t="s">
        <v>51</v>
      </c>
      <c r="H19" s="16" t="s">
        <v>40</v>
      </c>
      <c r="I19" s="17" t="s">
        <v>52</v>
      </c>
      <c r="J19" s="18">
        <v>10.949999999999999</v>
      </c>
      <c r="K19" s="7">
        <f t="shared" si="10"/>
        <v>10.949999999999999</v>
      </c>
      <c r="L19" s="7">
        <f t="shared" si="11"/>
        <v>43.799999999999997</v>
      </c>
      <c r="M19" s="7">
        <f t="shared" si="12"/>
        <v>43.799999999999997</v>
      </c>
      <c r="N19" s="7">
        <f t="shared" si="13"/>
        <v>87.599999999999994</v>
      </c>
      <c r="O19" s="15"/>
      <c r="P19" s="15"/>
      <c r="Q19" s="15"/>
      <c r="R19" s="15"/>
      <c r="S19" s="15"/>
    </row>
    <row r="20" s="15" customFormat="1" ht="13.5">
      <c r="A20" s="16"/>
      <c r="B20" s="16"/>
      <c r="C20" s="5"/>
      <c r="D20" s="5"/>
      <c r="E20" s="5"/>
      <c r="F20" s="16"/>
      <c r="G20" s="16"/>
      <c r="H20" s="16"/>
      <c r="I20" s="17"/>
      <c r="J20" s="18"/>
      <c r="K20" s="7"/>
      <c r="L20" s="7"/>
      <c r="M20" s="7"/>
      <c r="N20" s="7"/>
      <c r="O20" s="15"/>
      <c r="P20" s="15"/>
      <c r="Q20" s="15"/>
      <c r="R20" s="15"/>
      <c r="S20" s="15"/>
    </row>
    <row r="21" s="15" customFormat="1" ht="13.5">
      <c r="A21" s="16" t="s">
        <v>53</v>
      </c>
      <c r="B21" s="16">
        <v>2</v>
      </c>
      <c r="C21" s="5">
        <f t="shared" si="8"/>
        <v>8</v>
      </c>
      <c r="D21" s="5">
        <v>4</v>
      </c>
      <c r="E21" s="5">
        <f t="shared" si="9"/>
        <v>12</v>
      </c>
      <c r="F21" s="16" t="s">
        <v>54</v>
      </c>
      <c r="G21" s="16" t="s">
        <v>55</v>
      </c>
      <c r="H21" s="16" t="s">
        <v>40</v>
      </c>
      <c r="I21" s="17" t="s">
        <v>56</v>
      </c>
      <c r="J21" s="18">
        <v>10.949999999999999</v>
      </c>
      <c r="K21" s="7">
        <f t="shared" si="10"/>
        <v>21.899999999999999</v>
      </c>
      <c r="L21" s="7">
        <f t="shared" si="11"/>
        <v>87.599999999999994</v>
      </c>
      <c r="M21" s="7">
        <f t="shared" si="12"/>
        <v>43.799999999999997</v>
      </c>
      <c r="N21" s="7">
        <f t="shared" si="13"/>
        <v>131.39999999999998</v>
      </c>
      <c r="O21" s="15"/>
      <c r="P21" s="15"/>
      <c r="Q21" s="15"/>
      <c r="R21" s="15"/>
      <c r="S21" s="15"/>
    </row>
    <row r="22" s="19" customFormat="1" ht="13.5">
      <c r="A22" s="16" t="s">
        <v>53</v>
      </c>
      <c r="B22" s="20">
        <v>2</v>
      </c>
      <c r="C22" s="5">
        <f t="shared" si="8"/>
        <v>8</v>
      </c>
      <c r="D22" s="5">
        <v>1</v>
      </c>
      <c r="E22" s="5">
        <f t="shared" si="9"/>
        <v>9</v>
      </c>
      <c r="F22" s="20" t="s">
        <v>57</v>
      </c>
      <c r="G22" s="20" t="s">
        <v>58</v>
      </c>
      <c r="H22" s="5" t="s">
        <v>19</v>
      </c>
      <c r="I22" s="21" t="s">
        <v>59</v>
      </c>
      <c r="J22" s="22">
        <v>2.4430000000000001</v>
      </c>
      <c r="K22" s="7">
        <f t="shared" si="10"/>
        <v>4.8860000000000001</v>
      </c>
      <c r="L22" s="7">
        <f t="shared" si="11"/>
        <v>19.544</v>
      </c>
      <c r="M22" s="7">
        <f t="shared" si="12"/>
        <v>2.4430000000000001</v>
      </c>
      <c r="N22" s="7">
        <f t="shared" si="13"/>
        <v>21.987000000000002</v>
      </c>
      <c r="O22" s="19"/>
      <c r="P22" s="19"/>
      <c r="Q22" s="19"/>
      <c r="R22" s="19"/>
      <c r="S22" s="19"/>
    </row>
    <row r="23" s="19" customFormat="1" ht="13.5">
      <c r="A23" s="16" t="s">
        <v>53</v>
      </c>
      <c r="B23" s="20">
        <v>1</v>
      </c>
      <c r="C23" s="5">
        <f t="shared" si="8"/>
        <v>4</v>
      </c>
      <c r="D23" s="5">
        <v>0</v>
      </c>
      <c r="E23" s="5">
        <f t="shared" si="9"/>
        <v>4</v>
      </c>
      <c r="F23" s="20" t="s">
        <v>60</v>
      </c>
      <c r="G23" s="20" t="s">
        <v>61</v>
      </c>
      <c r="H23" s="5" t="s">
        <v>62</v>
      </c>
      <c r="I23" s="21"/>
      <c r="J23" s="22">
        <v>0</v>
      </c>
      <c r="K23" s="7">
        <f t="shared" si="10"/>
        <v>0</v>
      </c>
      <c r="L23" s="7">
        <f t="shared" si="11"/>
        <v>0</v>
      </c>
      <c r="M23" s="7">
        <f t="shared" si="12"/>
        <v>0</v>
      </c>
      <c r="N23" s="7">
        <f t="shared" si="13"/>
        <v>0</v>
      </c>
      <c r="O23" s="19"/>
      <c r="P23" s="19"/>
      <c r="Q23" s="19"/>
      <c r="R23" s="19"/>
      <c r="S23" s="19"/>
    </row>
    <row r="24" s="19" customFormat="1" ht="13.5">
      <c r="A24" s="16" t="s">
        <v>53</v>
      </c>
      <c r="B24" s="20">
        <v>2</v>
      </c>
      <c r="C24" s="5">
        <f t="shared" si="8"/>
        <v>8</v>
      </c>
      <c r="D24" s="5">
        <v>1</v>
      </c>
      <c r="E24" s="5">
        <f t="shared" si="9"/>
        <v>9</v>
      </c>
      <c r="F24" s="20" t="s">
        <v>63</v>
      </c>
      <c r="G24" s="20" t="s">
        <v>64</v>
      </c>
      <c r="H24" s="5" t="s">
        <v>65</v>
      </c>
      <c r="I24" s="21" t="s">
        <v>66</v>
      </c>
      <c r="J24" s="22">
        <v>0.59999999999999998</v>
      </c>
      <c r="K24" s="7">
        <f t="shared" si="10"/>
        <v>1.2</v>
      </c>
      <c r="L24" s="7">
        <f t="shared" si="11"/>
        <v>4.7999999999999998</v>
      </c>
      <c r="M24" s="7">
        <f t="shared" si="12"/>
        <v>0.59999999999999998</v>
      </c>
      <c r="N24" s="7">
        <f t="shared" si="13"/>
        <v>5.3999999999999995</v>
      </c>
      <c r="O24" s="19"/>
      <c r="P24" s="19"/>
      <c r="Q24" s="19"/>
      <c r="R24" s="19"/>
      <c r="S24" s="19"/>
    </row>
    <row r="25" s="19" customFormat="1" ht="13.5">
      <c r="A25" s="16" t="s">
        <v>53</v>
      </c>
      <c r="B25" s="20">
        <v>1</v>
      </c>
      <c r="C25" s="5">
        <v>1</v>
      </c>
      <c r="D25" s="5">
        <v>0</v>
      </c>
      <c r="E25" s="5">
        <f t="shared" si="9"/>
        <v>1</v>
      </c>
      <c r="F25" s="20"/>
      <c r="G25" s="20" t="s">
        <v>67</v>
      </c>
      <c r="H25" s="5" t="s">
        <v>68</v>
      </c>
      <c r="I25" s="23" t="s">
        <v>69</v>
      </c>
      <c r="J25" s="22">
        <v>138.65000000000001</v>
      </c>
      <c r="K25" s="7">
        <f t="shared" si="10"/>
        <v>138.65000000000001</v>
      </c>
      <c r="L25" s="7">
        <f t="shared" si="11"/>
        <v>138.65000000000001</v>
      </c>
      <c r="M25" s="7">
        <f t="shared" si="12"/>
        <v>0</v>
      </c>
      <c r="N25" s="7">
        <f t="shared" si="13"/>
        <v>138.65000000000001</v>
      </c>
      <c r="O25" s="19" t="s">
        <v>70</v>
      </c>
      <c r="P25" s="19"/>
      <c r="Q25" s="19"/>
      <c r="R25" s="19"/>
      <c r="S25" s="19"/>
    </row>
    <row r="26" s="19" customFormat="1" ht="13.5">
      <c r="A26" s="16" t="s">
        <v>53</v>
      </c>
      <c r="B26" s="5">
        <v>4</v>
      </c>
      <c r="C26" s="5">
        <f t="shared" si="8"/>
        <v>16</v>
      </c>
      <c r="D26" s="5">
        <v>1</v>
      </c>
      <c r="E26" s="5">
        <f t="shared" si="9"/>
        <v>17</v>
      </c>
      <c r="F26" s="5" t="s">
        <v>71</v>
      </c>
      <c r="G26" s="5" t="s">
        <v>72</v>
      </c>
      <c r="H26" s="5" t="s">
        <v>65</v>
      </c>
      <c r="I26" s="6" t="s">
        <v>73</v>
      </c>
      <c r="J26" s="7">
        <v>0.75</v>
      </c>
      <c r="K26" s="7">
        <f t="shared" si="10"/>
        <v>3</v>
      </c>
      <c r="L26" s="7">
        <f t="shared" si="11"/>
        <v>12</v>
      </c>
      <c r="M26" s="7">
        <f t="shared" si="12"/>
        <v>0.75</v>
      </c>
      <c r="N26" s="7">
        <f t="shared" si="13"/>
        <v>12.75</v>
      </c>
      <c r="O26" s="19"/>
      <c r="P26" s="19"/>
      <c r="Q26" s="19"/>
      <c r="R26" s="19"/>
      <c r="S26" s="19"/>
    </row>
    <row r="27" s="19" customFormat="1" ht="13.5">
      <c r="A27" s="16" t="s">
        <v>53</v>
      </c>
      <c r="B27" s="5">
        <f>B26+2*B29</f>
        <v>6</v>
      </c>
      <c r="C27" s="5">
        <f t="shared" si="8"/>
        <v>24</v>
      </c>
      <c r="D27" s="5">
        <v>8</v>
      </c>
      <c r="E27" s="5">
        <f t="shared" si="9"/>
        <v>32</v>
      </c>
      <c r="F27" s="5" t="s">
        <v>17</v>
      </c>
      <c r="G27" s="5" t="s">
        <v>74</v>
      </c>
      <c r="H27" s="5" t="s">
        <v>19</v>
      </c>
      <c r="I27" s="6" t="s">
        <v>75</v>
      </c>
      <c r="J27" s="7">
        <v>0.29480000000000001</v>
      </c>
      <c r="K27" s="7">
        <f t="shared" si="10"/>
        <v>1.7688000000000001</v>
      </c>
      <c r="L27" s="7">
        <f t="shared" si="11"/>
        <v>7.0752000000000006</v>
      </c>
      <c r="M27" s="7">
        <f t="shared" si="12"/>
        <v>2.3584000000000001</v>
      </c>
      <c r="N27" s="7">
        <f t="shared" si="13"/>
        <v>9.4336000000000002</v>
      </c>
      <c r="O27" s="19"/>
      <c r="P27" s="19"/>
      <c r="Q27" s="19"/>
      <c r="R27" s="19"/>
      <c r="S27" s="19"/>
    </row>
    <row r="28" ht="13.5">
      <c r="A28" s="16" t="s">
        <v>53</v>
      </c>
      <c r="B28" s="5">
        <v>3</v>
      </c>
      <c r="C28" s="5">
        <f t="shared" si="8"/>
        <v>12</v>
      </c>
      <c r="D28" s="5">
        <v>0</v>
      </c>
      <c r="E28" s="5">
        <f t="shared" si="9"/>
        <v>12</v>
      </c>
      <c r="F28" s="5" t="s">
        <v>37</v>
      </c>
      <c r="G28" s="5" t="s">
        <v>76</v>
      </c>
      <c r="H28" s="5" t="s">
        <v>19</v>
      </c>
      <c r="I28" s="6" t="s">
        <v>77</v>
      </c>
      <c r="J28" s="7">
        <v>0.3896</v>
      </c>
      <c r="K28" s="7">
        <f t="shared" si="10"/>
        <v>1.1688000000000001</v>
      </c>
      <c r="L28" s="7">
        <f t="shared" si="11"/>
        <v>4.6752000000000002</v>
      </c>
      <c r="M28" s="7">
        <f t="shared" si="12"/>
        <v>0</v>
      </c>
      <c r="N28" s="7">
        <f t="shared" si="13"/>
        <v>4.6752000000000002</v>
      </c>
      <c r="O28" s="1"/>
      <c r="P28" s="1"/>
      <c r="Q28" s="1"/>
      <c r="R28" s="1"/>
      <c r="S28" s="1"/>
    </row>
    <row r="29" ht="13.5">
      <c r="A29" s="16" t="s">
        <v>53</v>
      </c>
      <c r="B29" s="5">
        <v>1</v>
      </c>
      <c r="C29" s="5">
        <f t="shared" si="8"/>
        <v>4</v>
      </c>
      <c r="D29" s="5">
        <v>0</v>
      </c>
      <c r="E29" s="5">
        <f t="shared" si="9"/>
        <v>4</v>
      </c>
      <c r="F29" s="5" t="s">
        <v>78</v>
      </c>
      <c r="G29" s="5" t="s">
        <v>79</v>
      </c>
      <c r="H29" s="5" t="s">
        <v>68</v>
      </c>
      <c r="I29" s="6" t="s">
        <v>80</v>
      </c>
      <c r="J29" s="7">
        <v>1.4199999999999999</v>
      </c>
      <c r="K29" s="7">
        <f t="shared" si="10"/>
        <v>1.4199999999999999</v>
      </c>
      <c r="L29" s="7">
        <f t="shared" si="11"/>
        <v>5.6799999999999997</v>
      </c>
      <c r="M29" s="7">
        <f t="shared" si="12"/>
        <v>0</v>
      </c>
      <c r="N29" s="7">
        <f t="shared" si="13"/>
        <v>5.6799999999999997</v>
      </c>
      <c r="O29" s="1"/>
      <c r="P29" s="1"/>
      <c r="Q29" s="1"/>
      <c r="R29" s="1"/>
      <c r="S29" s="1"/>
    </row>
    <row r="30" ht="13.5">
      <c r="A30" s="16" t="s">
        <v>53</v>
      </c>
      <c r="B30" s="5">
        <v>1</v>
      </c>
      <c r="C30" s="5">
        <f t="shared" si="8"/>
        <v>4</v>
      </c>
      <c r="D30" s="5">
        <v>0</v>
      </c>
      <c r="E30" s="5">
        <f t="shared" si="9"/>
        <v>4</v>
      </c>
      <c r="F30" s="5" t="s">
        <v>17</v>
      </c>
      <c r="G30" s="5" t="s">
        <v>79</v>
      </c>
      <c r="H30" s="5" t="s">
        <v>68</v>
      </c>
      <c r="I30" s="6" t="s">
        <v>81</v>
      </c>
      <c r="J30" s="7">
        <v>1.9199999999999999</v>
      </c>
      <c r="K30" s="7">
        <f t="shared" si="10"/>
        <v>1.9199999999999999</v>
      </c>
      <c r="L30" s="7">
        <f t="shared" si="11"/>
        <v>7.6799999999999997</v>
      </c>
      <c r="M30" s="7">
        <f t="shared" si="12"/>
        <v>0</v>
      </c>
      <c r="N30" s="7">
        <f t="shared" si="13"/>
        <v>7.6799999999999997</v>
      </c>
      <c r="O30" s="1"/>
      <c r="P30" s="1"/>
      <c r="Q30" s="1"/>
      <c r="R30" s="1"/>
      <c r="S30" s="1"/>
    </row>
    <row r="31" s="8" customFormat="1" ht="13.5">
      <c r="A31" s="16" t="s">
        <v>53</v>
      </c>
      <c r="B31" s="20">
        <v>2</v>
      </c>
      <c r="C31" s="5">
        <f t="shared" si="8"/>
        <v>8</v>
      </c>
      <c r="D31" s="5">
        <v>2</v>
      </c>
      <c r="E31" s="5">
        <f t="shared" si="9"/>
        <v>10</v>
      </c>
      <c r="F31" s="20" t="s">
        <v>82</v>
      </c>
      <c r="G31" s="20" t="s">
        <v>83</v>
      </c>
      <c r="H31" s="5" t="s">
        <v>40</v>
      </c>
      <c r="I31" s="21" t="s">
        <v>84</v>
      </c>
      <c r="J31" s="22">
        <v>3.1899999999999999</v>
      </c>
      <c r="K31" s="7">
        <f t="shared" si="10"/>
        <v>6.3799999999999999</v>
      </c>
      <c r="L31" s="7">
        <f t="shared" si="11"/>
        <v>25.52</v>
      </c>
      <c r="M31" s="7">
        <f t="shared" si="12"/>
        <v>6.3799999999999999</v>
      </c>
      <c r="N31" s="7">
        <f t="shared" si="13"/>
        <v>31.899999999999999</v>
      </c>
      <c r="O31"/>
      <c r="P31"/>
      <c r="Q31"/>
      <c r="R31"/>
      <c r="S31"/>
    </row>
    <row r="32" s="8" customFormat="1" ht="13.5">
      <c r="A32" s="20"/>
      <c r="B32" s="20"/>
      <c r="C32" s="5"/>
      <c r="D32" s="5"/>
      <c r="E32" s="5"/>
      <c r="F32" s="20"/>
      <c r="G32" s="20"/>
      <c r="H32" s="5"/>
      <c r="I32" s="21"/>
      <c r="J32" s="22"/>
      <c r="K32" s="7"/>
      <c r="L32" s="7"/>
      <c r="M32" s="7"/>
      <c r="N32" s="7"/>
      <c r="O32"/>
      <c r="P32"/>
      <c r="Q32"/>
      <c r="R32"/>
      <c r="S32"/>
    </row>
    <row r="33" s="8" customFormat="1" ht="15">
      <c r="A33" s="5" t="s">
        <v>85</v>
      </c>
      <c r="B33" s="5">
        <v>1</v>
      </c>
      <c r="C33" s="5">
        <f t="shared" si="8"/>
        <v>4</v>
      </c>
      <c r="D33" s="5">
        <v>0</v>
      </c>
      <c r="E33" s="5">
        <f t="shared" si="9"/>
        <v>4</v>
      </c>
      <c r="F33" s="5" t="s">
        <v>86</v>
      </c>
      <c r="G33" s="5" t="s">
        <v>87</v>
      </c>
      <c r="H33" s="5" t="s">
        <v>88</v>
      </c>
      <c r="I33" s="6" t="s">
        <v>89</v>
      </c>
      <c r="J33" s="7">
        <v>57.75</v>
      </c>
      <c r="K33" s="7">
        <f t="shared" si="10"/>
        <v>57.75</v>
      </c>
      <c r="L33" s="7">
        <f t="shared" si="11"/>
        <v>231</v>
      </c>
      <c r="M33" s="7">
        <f t="shared" si="12"/>
        <v>0</v>
      </c>
      <c r="N33" s="7">
        <f t="shared" si="13"/>
        <v>231</v>
      </c>
      <c r="O33" s="24" t="s">
        <v>90</v>
      </c>
      <c r="P33"/>
      <c r="Q33"/>
      <c r="R33"/>
      <c r="S33"/>
    </row>
    <row r="34" s="8" customFormat="1" ht="15">
      <c r="A34" s="5" t="s">
        <v>85</v>
      </c>
      <c r="B34" s="5">
        <v>1</v>
      </c>
      <c r="C34" s="5">
        <f t="shared" si="8"/>
        <v>4</v>
      </c>
      <c r="D34" s="5">
        <v>0</v>
      </c>
      <c r="E34" s="5">
        <f t="shared" si="9"/>
        <v>4</v>
      </c>
      <c r="F34" s="5" t="s">
        <v>91</v>
      </c>
      <c r="G34" s="5" t="s">
        <v>87</v>
      </c>
      <c r="H34" s="5" t="s">
        <v>88</v>
      </c>
      <c r="I34" s="6" t="s">
        <v>89</v>
      </c>
      <c r="J34" s="7">
        <v>136.5</v>
      </c>
      <c r="K34" s="7">
        <f t="shared" si="10"/>
        <v>136.5</v>
      </c>
      <c r="L34" s="7">
        <f t="shared" si="11"/>
        <v>546</v>
      </c>
      <c r="M34" s="7">
        <f t="shared" si="12"/>
        <v>0</v>
      </c>
      <c r="N34" s="7">
        <f t="shared" si="13"/>
        <v>546</v>
      </c>
      <c r="O34" s="24" t="s">
        <v>90</v>
      </c>
      <c r="P34"/>
      <c r="Q34"/>
      <c r="R34"/>
      <c r="S34"/>
    </row>
    <row r="35" s="8" customFormat="1" ht="15">
      <c r="A35" s="5" t="s">
        <v>85</v>
      </c>
      <c r="B35" s="5">
        <v>1</v>
      </c>
      <c r="C35" s="5">
        <f t="shared" si="8"/>
        <v>4</v>
      </c>
      <c r="D35" s="5">
        <v>0</v>
      </c>
      <c r="E35" s="5">
        <f t="shared" si="9"/>
        <v>4</v>
      </c>
      <c r="F35" s="5" t="s">
        <v>86</v>
      </c>
      <c r="G35" s="5" t="s">
        <v>87</v>
      </c>
      <c r="H35" s="5" t="s">
        <v>62</v>
      </c>
      <c r="I35" s="6"/>
      <c r="J35" s="7">
        <v>0</v>
      </c>
      <c r="K35" s="7">
        <f t="shared" si="10"/>
        <v>0</v>
      </c>
      <c r="L35" s="7">
        <f t="shared" si="11"/>
        <v>0</v>
      </c>
      <c r="M35" s="7">
        <f t="shared" si="12"/>
        <v>0</v>
      </c>
      <c r="N35" s="7">
        <f t="shared" si="13"/>
        <v>0</v>
      </c>
      <c r="O35"/>
      <c r="P35"/>
      <c r="Q35"/>
      <c r="R35"/>
      <c r="S35"/>
    </row>
    <row r="36" s="8" customFormat="1" ht="15">
      <c r="A36" s="5" t="s">
        <v>85</v>
      </c>
      <c r="B36" s="5">
        <v>1</v>
      </c>
      <c r="C36" s="5">
        <f t="shared" si="8"/>
        <v>4</v>
      </c>
      <c r="D36" s="5">
        <v>0</v>
      </c>
      <c r="E36" s="5">
        <f t="shared" si="9"/>
        <v>4</v>
      </c>
      <c r="F36" s="5" t="s">
        <v>91</v>
      </c>
      <c r="G36" s="5" t="s">
        <v>87</v>
      </c>
      <c r="H36" s="5" t="s">
        <v>62</v>
      </c>
      <c r="I36" s="6"/>
      <c r="J36" s="7">
        <v>0</v>
      </c>
      <c r="K36" s="7">
        <f t="shared" si="10"/>
        <v>0</v>
      </c>
      <c r="L36" s="7">
        <f t="shared" si="11"/>
        <v>0</v>
      </c>
      <c r="M36" s="7">
        <f t="shared" si="12"/>
        <v>0</v>
      </c>
      <c r="N36" s="7">
        <f t="shared" si="13"/>
        <v>0</v>
      </c>
      <c r="O36"/>
      <c r="P36"/>
      <c r="Q36"/>
      <c r="R36"/>
      <c r="S36"/>
    </row>
    <row r="37" s="8" customFormat="1" ht="15">
      <c r="A37" s="5" t="s">
        <v>85</v>
      </c>
      <c r="B37" s="5">
        <v>1</v>
      </c>
      <c r="C37" s="5">
        <f>B37*4</f>
        <v>4</v>
      </c>
      <c r="D37" s="5">
        <v>0</v>
      </c>
      <c r="E37" s="5">
        <f>SUM(C37:D37)</f>
        <v>4</v>
      </c>
      <c r="F37" s="5" t="s">
        <v>92</v>
      </c>
      <c r="G37" s="5" t="s">
        <v>93</v>
      </c>
      <c r="H37" s="5" t="s">
        <v>94</v>
      </c>
      <c r="I37" s="25" t="s">
        <v>95</v>
      </c>
      <c r="J37" s="7">
        <v>13.48</v>
      </c>
      <c r="K37" s="7">
        <f>B37*$J37</f>
        <v>13.48</v>
      </c>
      <c r="L37" s="7">
        <f>C37*$J37</f>
        <v>53.920000000000002</v>
      </c>
      <c r="M37" s="7">
        <f>D37*$J37</f>
        <v>0</v>
      </c>
      <c r="N37" s="7">
        <f>E37*$J37</f>
        <v>53.920000000000002</v>
      </c>
      <c r="O37" t="s">
        <v>90</v>
      </c>
      <c r="P37"/>
      <c r="Q37"/>
      <c r="R37"/>
      <c r="S37"/>
    </row>
    <row r="38" s="8" customFormat="1" ht="15">
      <c r="A38" s="5" t="s">
        <v>85</v>
      </c>
      <c r="B38" s="5">
        <v>2</v>
      </c>
      <c r="C38" s="5">
        <f>B38*4</f>
        <v>8</v>
      </c>
      <c r="D38" s="5">
        <v>0</v>
      </c>
      <c r="E38" s="5">
        <f>SUM(C38:D38)</f>
        <v>8</v>
      </c>
      <c r="F38" s="5" t="s">
        <v>96</v>
      </c>
      <c r="G38" s="5" t="s">
        <v>93</v>
      </c>
      <c r="H38" s="5" t="s">
        <v>94</v>
      </c>
      <c r="I38" s="25" t="s">
        <v>97</v>
      </c>
      <c r="J38" s="7">
        <v>14.67</v>
      </c>
      <c r="K38" s="7">
        <f>B38*$J38</f>
        <v>29.34</v>
      </c>
      <c r="L38" s="7">
        <f>C38*$J38</f>
        <v>117.36</v>
      </c>
      <c r="M38" s="7">
        <f>D38*$J38</f>
        <v>0</v>
      </c>
      <c r="N38" s="7">
        <f>E38*$J38</f>
        <v>117.36</v>
      </c>
      <c r="O38" t="s">
        <v>90</v>
      </c>
      <c r="P38"/>
      <c r="Q38"/>
      <c r="R38"/>
      <c r="S38"/>
    </row>
    <row r="39" s="8" customFormat="1" ht="15">
      <c r="A39" s="5" t="s">
        <v>85</v>
      </c>
      <c r="B39" s="5">
        <v>1</v>
      </c>
      <c r="C39" s="5">
        <f>B39*4</f>
        <v>4</v>
      </c>
      <c r="D39" s="5">
        <v>0</v>
      </c>
      <c r="E39" s="5">
        <f>SUM(C39:D39)</f>
        <v>4</v>
      </c>
      <c r="F39" s="5" t="s">
        <v>98</v>
      </c>
      <c r="G39" s="5" t="s">
        <v>93</v>
      </c>
      <c r="H39" s="5" t="s">
        <v>94</v>
      </c>
      <c r="I39" s="25" t="s">
        <v>97</v>
      </c>
      <c r="J39" s="7">
        <v>17.809999999999999</v>
      </c>
      <c r="K39" s="7">
        <f>B39*$J39</f>
        <v>17.809999999999999</v>
      </c>
      <c r="L39" s="7">
        <f>C39*$J39</f>
        <v>71.239999999999995</v>
      </c>
      <c r="M39" s="7">
        <f>D39*$J39</f>
        <v>0</v>
      </c>
      <c r="N39" s="7">
        <f>E39*$J39</f>
        <v>71.239999999999995</v>
      </c>
      <c r="O39" t="s">
        <v>90</v>
      </c>
      <c r="P39" s="26"/>
      <c r="Q39" s="26"/>
      <c r="R39" s="26"/>
      <c r="S39" s="26"/>
    </row>
    <row r="40" s="8" customFormat="1" ht="15">
      <c r="A40" s="5" t="s">
        <v>85</v>
      </c>
      <c r="B40" s="5">
        <v>1</v>
      </c>
      <c r="C40" s="5">
        <f>B40*4</f>
        <v>4</v>
      </c>
      <c r="D40" s="5">
        <v>0</v>
      </c>
      <c r="E40" s="5">
        <f>SUM(C40:D40)</f>
        <v>4</v>
      </c>
      <c r="F40" s="5" t="s">
        <v>99</v>
      </c>
      <c r="G40" s="5" t="s">
        <v>93</v>
      </c>
      <c r="H40" s="5" t="s">
        <v>94</v>
      </c>
      <c r="I40" s="25" t="s">
        <v>97</v>
      </c>
      <c r="J40" s="7">
        <v>16.91</v>
      </c>
      <c r="K40" s="7">
        <f>B40*$J40</f>
        <v>16.91</v>
      </c>
      <c r="L40" s="7">
        <f>C40*$J40</f>
        <v>67.640000000000001</v>
      </c>
      <c r="M40" s="7">
        <f>D40*$J40</f>
        <v>0</v>
      </c>
      <c r="N40" s="7">
        <f>E40*$J40</f>
        <v>67.640000000000001</v>
      </c>
      <c r="O40" t="s">
        <v>90</v>
      </c>
      <c r="P40" s="26"/>
      <c r="Q40" s="26"/>
      <c r="R40" s="26"/>
      <c r="S40" s="26"/>
    </row>
    <row r="41" s="8" customFormat="1" ht="15">
      <c r="A41" s="5" t="s">
        <v>85</v>
      </c>
      <c r="B41" s="5">
        <v>1</v>
      </c>
      <c r="C41" s="5">
        <f>B41*4</f>
        <v>4</v>
      </c>
      <c r="D41" s="5">
        <v>0</v>
      </c>
      <c r="E41" s="5">
        <f>SUM(C41:D41)</f>
        <v>4</v>
      </c>
      <c r="F41" s="5" t="s">
        <v>100</v>
      </c>
      <c r="G41" s="5" t="s">
        <v>101</v>
      </c>
      <c r="H41" s="5" t="s">
        <v>94</v>
      </c>
      <c r="I41" s="25" t="s">
        <v>102</v>
      </c>
      <c r="J41" s="7">
        <v>54.170000000000002</v>
      </c>
      <c r="K41" s="7">
        <f>B41*$J41</f>
        <v>54.170000000000002</v>
      </c>
      <c r="L41" s="7">
        <f>C41*$J41</f>
        <v>216.68000000000001</v>
      </c>
      <c r="M41" s="7">
        <f>D41*$J41</f>
        <v>0</v>
      </c>
      <c r="N41" s="7">
        <f>E41*$J41</f>
        <v>216.68000000000001</v>
      </c>
      <c r="O41" t="s">
        <v>90</v>
      </c>
      <c r="P41" s="26"/>
      <c r="Q41" s="26"/>
      <c r="R41" s="26"/>
      <c r="S41" s="26"/>
    </row>
    <row r="42" s="8" customFormat="1" ht="15">
      <c r="A42" s="5" t="s">
        <v>85</v>
      </c>
      <c r="B42" s="5">
        <v>1</v>
      </c>
      <c r="C42" s="5">
        <f>B42*4</f>
        <v>4</v>
      </c>
      <c r="D42" s="5">
        <v>0</v>
      </c>
      <c r="E42" s="5">
        <f>SUM(C42:D42)</f>
        <v>4</v>
      </c>
      <c r="F42" s="5" t="s">
        <v>103</v>
      </c>
      <c r="G42" s="5" t="s">
        <v>101</v>
      </c>
      <c r="H42" s="5" t="s">
        <v>94</v>
      </c>
      <c r="I42" s="25" t="s">
        <v>102</v>
      </c>
      <c r="J42" s="7">
        <v>54.789999999999999</v>
      </c>
      <c r="K42" s="7">
        <f>B42*$J42</f>
        <v>54.789999999999999</v>
      </c>
      <c r="L42" s="7">
        <f>C42*$J42</f>
        <v>219.16</v>
      </c>
      <c r="M42" s="7">
        <f>D42*$J42</f>
        <v>0</v>
      </c>
      <c r="N42" s="7">
        <f>E42*$J42</f>
        <v>219.16</v>
      </c>
      <c r="O42" t="s">
        <v>90</v>
      </c>
      <c r="P42" s="26"/>
      <c r="Q42" s="26"/>
      <c r="R42" s="26"/>
      <c r="S42" s="26"/>
    </row>
    <row r="43" s="8" customFormat="1" ht="13.5">
      <c r="A43" s="5"/>
      <c r="B43" s="5"/>
      <c r="C43" s="5"/>
      <c r="D43" s="5"/>
      <c r="E43" s="5"/>
      <c r="F43" s="5"/>
      <c r="G43" s="5"/>
      <c r="H43" s="5"/>
      <c r="I43" s="6"/>
      <c r="J43" s="7"/>
      <c r="K43" s="7"/>
      <c r="L43" s="7"/>
      <c r="M43" s="7"/>
      <c r="N43" s="7"/>
      <c r="O43"/>
      <c r="P43"/>
      <c r="Q43"/>
      <c r="R43"/>
      <c r="S43"/>
    </row>
    <row r="44" s="8" customFormat="1" ht="40.5">
      <c r="A44" s="5" t="s">
        <v>104</v>
      </c>
      <c r="B44" s="5">
        <v>5</v>
      </c>
      <c r="C44" s="5">
        <f t="shared" si="8"/>
        <v>20</v>
      </c>
      <c r="D44" s="5">
        <v>0</v>
      </c>
      <c r="E44" s="5">
        <f t="shared" si="9"/>
        <v>20</v>
      </c>
      <c r="F44" s="5" t="s">
        <v>105</v>
      </c>
      <c r="G44" s="5" t="s">
        <v>106</v>
      </c>
      <c r="H44" s="5" t="s">
        <v>107</v>
      </c>
      <c r="I44" s="6" t="s">
        <v>108</v>
      </c>
      <c r="J44" s="7">
        <v>18.989999999999998</v>
      </c>
      <c r="K44" s="7">
        <f t="shared" si="10"/>
        <v>94.949999999999989</v>
      </c>
      <c r="L44" s="7">
        <f t="shared" si="11"/>
        <v>379.79999999999995</v>
      </c>
      <c r="M44" s="7">
        <f t="shared" si="12"/>
        <v>0</v>
      </c>
      <c r="N44" s="7">
        <f t="shared" si="13"/>
        <v>379.79999999999995</v>
      </c>
      <c r="O44"/>
      <c r="P44"/>
      <c r="Q44"/>
      <c r="R44"/>
      <c r="S44"/>
    </row>
    <row r="45" s="8" customFormat="1" ht="40.5">
      <c r="A45" s="5" t="s">
        <v>104</v>
      </c>
      <c r="B45" s="5">
        <v>1</v>
      </c>
      <c r="C45" s="5">
        <f>B45</f>
        <v>1</v>
      </c>
      <c r="D45" s="5">
        <v>0</v>
      </c>
      <c r="E45" s="5">
        <f t="shared" si="9"/>
        <v>1</v>
      </c>
      <c r="F45" s="5" t="s">
        <v>109</v>
      </c>
      <c r="G45" s="5" t="s">
        <v>110</v>
      </c>
      <c r="H45" s="5" t="s">
        <v>46</v>
      </c>
      <c r="I45" s="6" t="s">
        <v>111</v>
      </c>
      <c r="J45" s="7">
        <v>29.989999999999998</v>
      </c>
      <c r="K45" s="7">
        <f t="shared" si="10"/>
        <v>29.989999999999998</v>
      </c>
      <c r="L45" s="7">
        <f t="shared" si="11"/>
        <v>29.989999999999998</v>
      </c>
      <c r="M45" s="7">
        <f t="shared" si="12"/>
        <v>0</v>
      </c>
      <c r="N45" s="7">
        <f t="shared" si="13"/>
        <v>29.989999999999998</v>
      </c>
      <c r="O45"/>
      <c r="P45"/>
      <c r="Q45"/>
      <c r="R45"/>
      <c r="S45"/>
    </row>
    <row r="46" s="8" customFormat="1" ht="13.5">
      <c r="A46" s="5"/>
      <c r="B46" s="5"/>
      <c r="C46" s="5"/>
      <c r="D46" s="5"/>
      <c r="E46" s="5"/>
      <c r="F46" s="5"/>
      <c r="G46" s="5"/>
      <c r="H46" s="5"/>
      <c r="I46" s="6"/>
      <c r="J46" s="7"/>
      <c r="K46" s="7"/>
      <c r="L46" s="7"/>
      <c r="M46" s="7"/>
      <c r="N46" s="7"/>
      <c r="O46"/>
      <c r="P46"/>
      <c r="Q46"/>
      <c r="R46"/>
      <c r="S46"/>
    </row>
    <row r="47" s="8" customFormat="1" ht="13.5">
      <c r="A47" s="9" t="s">
        <v>112</v>
      </c>
      <c r="B47" s="5">
        <v>0</v>
      </c>
      <c r="C47" s="5">
        <f t="shared" ref="C47:C58" si="14">B47*4</f>
        <v>0</v>
      </c>
      <c r="D47" s="5">
        <v>0</v>
      </c>
      <c r="E47" s="5">
        <f t="shared" si="9"/>
        <v>0</v>
      </c>
      <c r="F47" s="9"/>
      <c r="G47" s="5" t="s">
        <v>113</v>
      </c>
      <c r="H47" s="5" t="s">
        <v>46</v>
      </c>
      <c r="I47" s="6" t="s">
        <v>114</v>
      </c>
      <c r="J47" s="7">
        <v>44.950000000000003</v>
      </c>
      <c r="K47" s="7">
        <f t="shared" si="10"/>
        <v>0</v>
      </c>
      <c r="L47" s="7">
        <f t="shared" si="11"/>
        <v>0</v>
      </c>
      <c r="M47" s="7">
        <f t="shared" si="12"/>
        <v>0</v>
      </c>
      <c r="N47" s="7">
        <f t="shared" si="13"/>
        <v>0</v>
      </c>
      <c r="O47" s="24" t="s">
        <v>115</v>
      </c>
      <c r="P47"/>
      <c r="Q47"/>
      <c r="R47"/>
      <c r="S47"/>
    </row>
    <row r="48" s="8" customFormat="1" ht="15">
      <c r="A48" s="9" t="s">
        <v>112</v>
      </c>
      <c r="B48" s="5">
        <v>1</v>
      </c>
      <c r="C48" s="5">
        <f t="shared" si="14"/>
        <v>4</v>
      </c>
      <c r="D48" s="5">
        <v>0</v>
      </c>
      <c r="E48" s="5">
        <f t="shared" si="9"/>
        <v>4</v>
      </c>
      <c r="F48" s="9"/>
      <c r="G48" s="5" t="s">
        <v>116</v>
      </c>
      <c r="H48" s="5" t="s">
        <v>46</v>
      </c>
      <c r="I48" s="6" t="s">
        <v>114</v>
      </c>
      <c r="J48" s="7">
        <v>60</v>
      </c>
      <c r="K48" s="7">
        <f t="shared" si="10"/>
        <v>60</v>
      </c>
      <c r="L48" s="7">
        <f t="shared" si="11"/>
        <v>240</v>
      </c>
      <c r="M48" s="7">
        <f t="shared" si="12"/>
        <v>0</v>
      </c>
      <c r="N48" s="7">
        <f t="shared" si="13"/>
        <v>240</v>
      </c>
      <c r="O48" s="24" t="s">
        <v>115</v>
      </c>
      <c r="P48"/>
      <c r="Q48"/>
      <c r="R48"/>
      <c r="S48"/>
    </row>
    <row r="49" s="8" customFormat="1" ht="13.5">
      <c r="A49" s="9" t="s">
        <v>112</v>
      </c>
      <c r="B49" s="5">
        <v>2</v>
      </c>
      <c r="C49" s="5">
        <v>2</v>
      </c>
      <c r="D49" s="5">
        <v>0</v>
      </c>
      <c r="E49" s="5">
        <f t="shared" si="9"/>
        <v>2</v>
      </c>
      <c r="F49" s="9"/>
      <c r="G49" s="16" t="s">
        <v>117</v>
      </c>
      <c r="H49" s="5" t="s">
        <v>68</v>
      </c>
      <c r="I49" s="17" t="s">
        <v>118</v>
      </c>
      <c r="J49" s="18">
        <v>159.66</v>
      </c>
      <c r="K49" s="7">
        <f t="shared" si="10"/>
        <v>319.31999999999999</v>
      </c>
      <c r="L49" s="7">
        <f t="shared" si="11"/>
        <v>319.31999999999999</v>
      </c>
      <c r="M49" s="7">
        <f t="shared" si="12"/>
        <v>0</v>
      </c>
      <c r="N49" s="7">
        <f t="shared" si="13"/>
        <v>319.31999999999999</v>
      </c>
      <c r="O49"/>
      <c r="P49"/>
      <c r="Q49"/>
      <c r="R49"/>
      <c r="S49"/>
    </row>
    <row r="50" ht="15">
      <c r="A50" s="9" t="s">
        <v>112</v>
      </c>
      <c r="B50" s="9">
        <v>1</v>
      </c>
      <c r="C50" s="5">
        <f t="shared" si="14"/>
        <v>4</v>
      </c>
      <c r="D50" s="9">
        <v>1</v>
      </c>
      <c r="E50" s="5">
        <f t="shared" si="9"/>
        <v>5</v>
      </c>
      <c r="F50" s="27" t="s">
        <v>119</v>
      </c>
      <c r="G50" s="9" t="s">
        <v>120</v>
      </c>
      <c r="H50" s="9" t="s">
        <v>46</v>
      </c>
      <c r="I50" s="9" t="s">
        <v>121</v>
      </c>
      <c r="J50" s="9">
        <v>22.989999999999998</v>
      </c>
      <c r="K50" s="7">
        <f t="shared" si="10"/>
        <v>22.989999999999998</v>
      </c>
      <c r="L50" s="7">
        <f t="shared" si="11"/>
        <v>91.959999999999994</v>
      </c>
      <c r="M50" s="7">
        <f t="shared" si="12"/>
        <v>22.989999999999998</v>
      </c>
      <c r="N50" s="7">
        <f t="shared" si="13"/>
        <v>114.94999999999999</v>
      </c>
      <c r="O50" s="1"/>
      <c r="P50" s="1"/>
      <c r="Q50" s="1"/>
      <c r="R50" s="1"/>
      <c r="S50" s="1"/>
    </row>
    <row r="51" s="8" customFormat="1" ht="13.5">
      <c r="A51" s="28"/>
      <c r="B51" s="16"/>
      <c r="C51" s="5"/>
      <c r="D51" s="5"/>
      <c r="E51" s="5"/>
      <c r="F51" s="16"/>
      <c r="G51" s="16"/>
      <c r="H51" s="16"/>
      <c r="I51" s="17"/>
      <c r="J51" s="18"/>
      <c r="K51" s="7"/>
      <c r="L51" s="7"/>
      <c r="M51" s="7"/>
      <c r="N51" s="7"/>
      <c r="O51"/>
      <c r="P51"/>
      <c r="Q51"/>
      <c r="R51"/>
      <c r="S51"/>
    </row>
    <row r="52" s="8" customFormat="1" ht="13.5" customHeight="1">
      <c r="A52" s="5" t="s">
        <v>122</v>
      </c>
      <c r="B52" s="5">
        <v>1</v>
      </c>
      <c r="C52" s="5">
        <f t="shared" si="14"/>
        <v>4</v>
      </c>
      <c r="D52" s="5">
        <v>4</v>
      </c>
      <c r="E52" s="5">
        <f t="shared" si="9"/>
        <v>8</v>
      </c>
      <c r="F52" s="5" t="s">
        <v>123</v>
      </c>
      <c r="G52" s="29" t="s">
        <v>124</v>
      </c>
      <c r="H52" s="5" t="s">
        <v>68</v>
      </c>
      <c r="I52" s="6" t="s">
        <v>125</v>
      </c>
      <c r="J52" s="7">
        <v>9.2400000000000002</v>
      </c>
      <c r="K52" s="7">
        <f t="shared" si="10"/>
        <v>9.2400000000000002</v>
      </c>
      <c r="L52" s="7">
        <f t="shared" si="11"/>
        <v>36.960000000000001</v>
      </c>
      <c r="M52" s="7">
        <f t="shared" si="12"/>
        <v>36.960000000000001</v>
      </c>
      <c r="N52" s="7">
        <f t="shared" si="13"/>
        <v>73.920000000000002</v>
      </c>
      <c r="O52"/>
      <c r="P52"/>
      <c r="Q52"/>
      <c r="R52"/>
      <c r="S52"/>
    </row>
    <row r="53" s="8" customFormat="1" ht="13.5">
      <c r="A53" s="5" t="s">
        <v>122</v>
      </c>
      <c r="B53" s="5">
        <v>2</v>
      </c>
      <c r="C53" s="5">
        <f t="shared" si="14"/>
        <v>8</v>
      </c>
      <c r="D53" s="5">
        <v>4</v>
      </c>
      <c r="E53" s="5">
        <f t="shared" si="9"/>
        <v>12</v>
      </c>
      <c r="F53" s="5" t="s">
        <v>126</v>
      </c>
      <c r="G53" s="5" t="s">
        <v>127</v>
      </c>
      <c r="H53" s="5" t="s">
        <v>68</v>
      </c>
      <c r="I53" s="6" t="s">
        <v>128</v>
      </c>
      <c r="J53" s="7">
        <v>4.6100000000000003</v>
      </c>
      <c r="K53" s="7">
        <f t="shared" si="10"/>
        <v>9.2200000000000006</v>
      </c>
      <c r="L53" s="7">
        <f t="shared" si="11"/>
        <v>36.880000000000003</v>
      </c>
      <c r="M53" s="7">
        <f t="shared" si="12"/>
        <v>18.440000000000001</v>
      </c>
      <c r="N53" s="7">
        <f t="shared" si="13"/>
        <v>55.320000000000007</v>
      </c>
      <c r="O53"/>
      <c r="P53"/>
      <c r="Q53"/>
      <c r="R53"/>
      <c r="S53"/>
    </row>
    <row r="54" s="8" customFormat="1" ht="13.5">
      <c r="A54" s="5" t="s">
        <v>122</v>
      </c>
      <c r="B54" s="5">
        <v>2</v>
      </c>
      <c r="C54" s="5">
        <f t="shared" si="14"/>
        <v>8</v>
      </c>
      <c r="D54" s="5">
        <v>2</v>
      </c>
      <c r="E54" s="5">
        <f t="shared" si="9"/>
        <v>10</v>
      </c>
      <c r="F54" s="5" t="s">
        <v>126</v>
      </c>
      <c r="G54" s="5" t="s">
        <v>129</v>
      </c>
      <c r="H54" s="5" t="s">
        <v>68</v>
      </c>
      <c r="I54" s="6" t="s">
        <v>130</v>
      </c>
      <c r="J54" s="7">
        <v>49.539999999999999</v>
      </c>
      <c r="K54" s="7">
        <f t="shared" si="10"/>
        <v>99.079999999999998</v>
      </c>
      <c r="L54" s="7">
        <f t="shared" si="11"/>
        <v>396.31999999999999</v>
      </c>
      <c r="M54" s="7">
        <f t="shared" si="12"/>
        <v>99.079999999999998</v>
      </c>
      <c r="N54" s="7">
        <f t="shared" si="13"/>
        <v>495.39999999999998</v>
      </c>
      <c r="O54"/>
      <c r="P54"/>
      <c r="Q54"/>
      <c r="R54"/>
      <c r="S54"/>
    </row>
    <row r="55" s="8" customFormat="1" ht="13.5">
      <c r="A55" s="5" t="s">
        <v>122</v>
      </c>
      <c r="B55" s="5">
        <v>1</v>
      </c>
      <c r="C55" s="5">
        <f t="shared" si="14"/>
        <v>4</v>
      </c>
      <c r="D55" s="5">
        <v>1</v>
      </c>
      <c r="E55" s="5">
        <f t="shared" si="9"/>
        <v>5</v>
      </c>
      <c r="F55" s="5" t="s">
        <v>131</v>
      </c>
      <c r="G55" s="5" t="s">
        <v>132</v>
      </c>
      <c r="H55" s="5" t="s">
        <v>68</v>
      </c>
      <c r="I55" s="6" t="s">
        <v>133</v>
      </c>
      <c r="J55" s="7">
        <v>21</v>
      </c>
      <c r="K55" s="7">
        <f t="shared" si="10"/>
        <v>21</v>
      </c>
      <c r="L55" s="7">
        <f t="shared" si="11"/>
        <v>84</v>
      </c>
      <c r="M55" s="7">
        <f t="shared" si="12"/>
        <v>21</v>
      </c>
      <c r="N55" s="7">
        <f t="shared" si="13"/>
        <v>105</v>
      </c>
      <c r="O55"/>
      <c r="P55"/>
      <c r="Q55"/>
      <c r="R55"/>
      <c r="S55"/>
    </row>
    <row r="56" s="8" customFormat="1" ht="13.5">
      <c r="A56" s="5" t="s">
        <v>122</v>
      </c>
      <c r="B56" s="5">
        <v>1</v>
      </c>
      <c r="C56" s="5">
        <f t="shared" si="14"/>
        <v>4</v>
      </c>
      <c r="D56" s="5">
        <v>1</v>
      </c>
      <c r="E56" s="5">
        <f t="shared" si="9"/>
        <v>5</v>
      </c>
      <c r="F56" s="5" t="s">
        <v>134</v>
      </c>
      <c r="G56" s="5" t="s">
        <v>135</v>
      </c>
      <c r="H56" s="5" t="s">
        <v>68</v>
      </c>
      <c r="I56" s="6" t="s">
        <v>136</v>
      </c>
      <c r="J56" s="7">
        <v>22.68</v>
      </c>
      <c r="K56" s="7">
        <f t="shared" si="10"/>
        <v>22.68</v>
      </c>
      <c r="L56" s="7">
        <f t="shared" si="11"/>
        <v>90.719999999999999</v>
      </c>
      <c r="M56" s="7">
        <f t="shared" si="12"/>
        <v>22.68</v>
      </c>
      <c r="N56" s="7">
        <f t="shared" si="13"/>
        <v>113.40000000000001</v>
      </c>
      <c r="O56"/>
      <c r="P56"/>
      <c r="Q56"/>
      <c r="R56"/>
      <c r="S56"/>
    </row>
    <row r="57" s="8" customFormat="1" ht="13.5">
      <c r="A57" s="5" t="s">
        <v>122</v>
      </c>
      <c r="B57" s="5">
        <v>1</v>
      </c>
      <c r="C57" s="5">
        <f t="shared" si="14"/>
        <v>4</v>
      </c>
      <c r="D57" s="5">
        <v>1</v>
      </c>
      <c r="E57" s="5">
        <f t="shared" si="9"/>
        <v>5</v>
      </c>
      <c r="F57" s="5" t="s">
        <v>137</v>
      </c>
      <c r="G57" s="5" t="s">
        <v>138</v>
      </c>
      <c r="H57" s="5" t="s">
        <v>68</v>
      </c>
      <c r="I57" s="6" t="s">
        <v>139</v>
      </c>
      <c r="J57" s="7">
        <v>37.810000000000002</v>
      </c>
      <c r="K57" s="7">
        <f t="shared" si="10"/>
        <v>37.810000000000002</v>
      </c>
      <c r="L57" s="7">
        <f t="shared" si="11"/>
        <v>151.24000000000001</v>
      </c>
      <c r="M57" s="7">
        <f t="shared" si="12"/>
        <v>37.810000000000002</v>
      </c>
      <c r="N57" s="7">
        <f t="shared" si="13"/>
        <v>189.05000000000001</v>
      </c>
      <c r="O57"/>
      <c r="P57"/>
      <c r="Q57"/>
      <c r="R57"/>
      <c r="S57"/>
    </row>
    <row r="58" s="8" customFormat="1" ht="13.5">
      <c r="A58" s="5" t="s">
        <v>122</v>
      </c>
      <c r="B58" s="5">
        <v>1</v>
      </c>
      <c r="C58" s="5">
        <f t="shared" si="14"/>
        <v>4</v>
      </c>
      <c r="D58" s="5">
        <v>1</v>
      </c>
      <c r="E58" s="5">
        <f t="shared" si="9"/>
        <v>5</v>
      </c>
      <c r="F58" s="5" t="s">
        <v>140</v>
      </c>
      <c r="G58" s="5" t="s">
        <v>141</v>
      </c>
      <c r="H58" s="5" t="s">
        <v>40</v>
      </c>
      <c r="I58" s="25" t="s">
        <v>142</v>
      </c>
      <c r="J58" s="7">
        <v>21.149999999999999</v>
      </c>
      <c r="K58" s="7">
        <f t="shared" si="10"/>
        <v>21.149999999999999</v>
      </c>
      <c r="L58" s="7">
        <f t="shared" si="11"/>
        <v>84.599999999999994</v>
      </c>
      <c r="M58" s="7">
        <f t="shared" si="12"/>
        <v>21.149999999999999</v>
      </c>
      <c r="N58" s="7">
        <f t="shared" si="13"/>
        <v>105.75</v>
      </c>
      <c r="O58"/>
      <c r="S58"/>
    </row>
    <row r="59" s="8" customFormat="1" ht="13.5">
      <c r="A59" s="5" t="s">
        <v>122</v>
      </c>
      <c r="B59" s="5">
        <v>1</v>
      </c>
      <c r="C59" s="5">
        <v>1</v>
      </c>
      <c r="D59" s="5">
        <v>0</v>
      </c>
      <c r="E59" s="5">
        <f>SUM(C59:D59)</f>
        <v>1</v>
      </c>
      <c r="F59" s="5" t="s">
        <v>143</v>
      </c>
      <c r="G59" s="5" t="s">
        <v>144</v>
      </c>
      <c r="H59" s="5"/>
      <c r="I59" s="25"/>
      <c r="J59" s="7"/>
      <c r="K59" s="7">
        <f>B59*$J59</f>
        <v>0</v>
      </c>
      <c r="L59" s="7">
        <f>C59*$J59</f>
        <v>0</v>
      </c>
      <c r="M59" s="7">
        <f>D59*$J59</f>
        <v>0</v>
      </c>
      <c r="N59" s="7">
        <f>E59*$J59</f>
        <v>0</v>
      </c>
      <c r="O59" s="24" t="s">
        <v>145</v>
      </c>
      <c r="P59"/>
      <c r="Q59"/>
      <c r="R59"/>
      <c r="S59"/>
    </row>
    <row r="60" s="8" customFormat="1" ht="13.5">
      <c r="A60" s="5" t="s">
        <v>122</v>
      </c>
      <c r="B60" s="5">
        <v>1</v>
      </c>
      <c r="C60" s="5">
        <v>1</v>
      </c>
      <c r="D60" s="5">
        <v>0</v>
      </c>
      <c r="E60" s="5">
        <f>SUM(C60:D60)</f>
        <v>1</v>
      </c>
      <c r="F60" s="5" t="s">
        <v>146</v>
      </c>
      <c r="G60" s="5" t="s">
        <v>147</v>
      </c>
      <c r="H60" s="5"/>
      <c r="I60" s="25"/>
      <c r="J60" s="7"/>
      <c r="K60" s="7">
        <f>B60*$J60</f>
        <v>0</v>
      </c>
      <c r="L60" s="7">
        <f>C60*$J60</f>
        <v>0</v>
      </c>
      <c r="M60" s="7">
        <f>D60*$J60</f>
        <v>0</v>
      </c>
      <c r="N60" s="7">
        <f>E60*$J60</f>
        <v>0</v>
      </c>
      <c r="O60" s="24" t="s">
        <v>145</v>
      </c>
      <c r="S60"/>
    </row>
    <row r="61" s="8" customFormat="1" ht="13.5">
      <c r="A61" s="5" t="s">
        <v>122</v>
      </c>
      <c r="B61" s="5">
        <v>1</v>
      </c>
      <c r="C61" s="5">
        <v>1</v>
      </c>
      <c r="D61" s="5">
        <v>0</v>
      </c>
      <c r="E61" s="5">
        <f>SUM(C61:D61)</f>
        <v>1</v>
      </c>
      <c r="F61" s="5" t="s">
        <v>148</v>
      </c>
      <c r="G61" s="5" t="s">
        <v>149</v>
      </c>
      <c r="H61" s="5"/>
      <c r="I61" s="25"/>
      <c r="J61" s="7"/>
      <c r="K61" s="7">
        <f>B61*$J61</f>
        <v>0</v>
      </c>
      <c r="L61" s="7">
        <f>C61*$J61</f>
        <v>0</v>
      </c>
      <c r="M61" s="7">
        <f>D61*$J61</f>
        <v>0</v>
      </c>
      <c r="N61" s="7">
        <f>E61*$J61</f>
        <v>0</v>
      </c>
      <c r="O61" s="24" t="s">
        <v>145</v>
      </c>
      <c r="S61"/>
    </row>
    <row r="62" s="8" customFormat="1" ht="13.5">
      <c r="A62" s="5" t="s">
        <v>122</v>
      </c>
      <c r="B62" s="5">
        <v>1</v>
      </c>
      <c r="C62" s="5">
        <v>1</v>
      </c>
      <c r="D62" s="5">
        <v>0</v>
      </c>
      <c r="E62" s="5">
        <f>SUM(C62:D62)</f>
        <v>1</v>
      </c>
      <c r="F62" s="5" t="s">
        <v>150</v>
      </c>
      <c r="G62" s="5"/>
      <c r="H62" s="5" t="s">
        <v>68</v>
      </c>
      <c r="I62" s="25" t="s">
        <v>151</v>
      </c>
      <c r="J62" s="7">
        <v>52.090000000000003</v>
      </c>
      <c r="K62" s="7">
        <f>B62*$J62</f>
        <v>52.090000000000003</v>
      </c>
      <c r="L62" s="7">
        <f>C62*$J62</f>
        <v>52.090000000000003</v>
      </c>
      <c r="M62" s="7">
        <f>D62*$J62</f>
        <v>0</v>
      </c>
      <c r="N62" s="7">
        <f>E62*$J62</f>
        <v>52.090000000000003</v>
      </c>
      <c r="O62" s="24" t="s">
        <v>145</v>
      </c>
      <c r="P62"/>
      <c r="Q62"/>
      <c r="R62"/>
      <c r="S62"/>
    </row>
    <row r="63" s="8" customFormat="1" ht="13.5">
      <c r="A63" s="5" t="s">
        <v>122</v>
      </c>
      <c r="B63" s="5">
        <v>1</v>
      </c>
      <c r="C63" s="5">
        <v>1</v>
      </c>
      <c r="D63" s="5">
        <v>0</v>
      </c>
      <c r="E63" s="5">
        <f>SUM(C63:D63)</f>
        <v>1</v>
      </c>
      <c r="F63" s="5" t="s">
        <v>146</v>
      </c>
      <c r="G63" s="5"/>
      <c r="H63" s="5"/>
      <c r="I63" s="25"/>
      <c r="J63" s="7"/>
      <c r="K63" s="7">
        <f>B63*$J63</f>
        <v>0</v>
      </c>
      <c r="L63" s="7">
        <f>C63*$J63</f>
        <v>0</v>
      </c>
      <c r="M63" s="7">
        <f>D63*$J63</f>
        <v>0</v>
      </c>
      <c r="N63" s="7">
        <f>E63*$J63</f>
        <v>0</v>
      </c>
      <c r="O63" s="24" t="s">
        <v>145</v>
      </c>
      <c r="S63"/>
    </row>
    <row r="64" s="8" customFormat="1" ht="13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/>
      <c r="S64"/>
    </row>
    <row r="65" s="8" customFormat="1" ht="13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/>
      <c r="S65"/>
    </row>
    <row r="66" s="8" customFormat="1" ht="13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/>
      <c r="S66"/>
    </row>
    <row r="67" s="8" customFormat="1" ht="13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/>
      <c r="S67"/>
    </row>
    <row r="68" s="8" customFormat="1" ht="13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/>
      <c r="S68"/>
    </row>
    <row r="69" s="8" customFormat="1" ht="13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/>
      <c r="S69"/>
    </row>
    <row r="70" s="8" customFormat="1" ht="13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/>
      <c r="S70"/>
    </row>
    <row r="71" s="8" customFormat="1" ht="13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/>
      <c r="S71"/>
    </row>
    <row r="72" s="8" customFormat="1" ht="13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/>
      <c r="S72"/>
    </row>
    <row r="73" s="8" customFormat="1" ht="13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/>
      <c r="S73"/>
    </row>
    <row r="74" s="8" customFormat="1" ht="13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/>
      <c r="S74"/>
    </row>
    <row r="75" s="8" customFormat="1" ht="13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/>
      <c r="S75"/>
    </row>
    <row r="76" s="8" customFormat="1" ht="13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/>
      <c r="S76"/>
    </row>
    <row r="77" s="8" customFormat="1" ht="13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/>
      <c r="S77"/>
    </row>
    <row r="78" s="8" customFormat="1" ht="13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/>
      <c r="S78"/>
    </row>
    <row r="79" s="8" customFormat="1" ht="13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/>
      <c r="S79"/>
    </row>
    <row r="80" s="8" customFormat="1" ht="13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/>
      <c r="S80"/>
    </row>
    <row r="81" s="8" customFormat="1" ht="13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/>
      <c r="S81"/>
    </row>
    <row r="82" s="8" customFormat="1" ht="13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/>
      <c r="S82"/>
    </row>
    <row r="83" s="8" customFormat="1" ht="13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/>
      <c r="S83"/>
    </row>
    <row r="84" s="8" customFormat="1" ht="13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/>
      <c r="S84"/>
    </row>
    <row r="85" s="8" customFormat="1" ht="13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/>
      <c r="S85"/>
    </row>
    <row r="86" s="8" customFormat="1" ht="13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/>
      <c r="S86"/>
    </row>
    <row r="87" s="8" customFormat="1" ht="13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/>
      <c r="S87"/>
    </row>
    <row r="88" s="8" customFormat="1" ht="13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/>
      <c r="S88"/>
    </row>
    <row r="89" s="8" customFormat="1" ht="13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/>
      <c r="S89"/>
    </row>
    <row r="90" s="8" customFormat="1" ht="13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/>
      <c r="S90"/>
    </row>
    <row r="91" s="8" customFormat="1" ht="13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/>
      <c r="S91"/>
    </row>
    <row r="92" s="8" customFormat="1" ht="13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/>
      <c r="S92"/>
    </row>
    <row r="93" s="8" customFormat="1" ht="13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/>
      <c r="S93"/>
    </row>
    <row r="94" s="8" customFormat="1" ht="13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/>
      <c r="S94"/>
    </row>
    <row r="95" s="8" customFormat="1" ht="13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/>
      <c r="S95"/>
    </row>
    <row r="96" s="8" customFormat="1" ht="13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/>
      <c r="S96"/>
    </row>
    <row r="97" s="8" customFormat="1" ht="13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/>
      <c r="S97"/>
    </row>
    <row r="98" s="8" customFormat="1" ht="13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/>
      <c r="S98"/>
    </row>
    <row r="99" s="8" customFormat="1" ht="13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/>
      <c r="S99"/>
    </row>
    <row r="100" s="8" customFormat="1" ht="13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/>
      <c r="S100"/>
    </row>
    <row r="101" s="8" customFormat="1" ht="13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/>
      <c r="S101"/>
    </row>
    <row r="102" s="8" customFormat="1" ht="13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/>
      <c r="S102"/>
    </row>
    <row r="103" s="8" customFormat="1" ht="13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/>
      <c r="S103"/>
    </row>
    <row r="104" s="8" customFormat="1" ht="13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/>
      <c r="S104"/>
    </row>
    <row r="105" s="8" customFormat="1" ht="13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/>
      <c r="S105"/>
    </row>
    <row r="106" s="8" customFormat="1" ht="13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/>
      <c r="S106"/>
    </row>
    <row r="107" s="8" customFormat="1" ht="13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/>
      <c r="S107"/>
    </row>
    <row r="108" s="8" customFormat="1" ht="13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/>
      <c r="S108"/>
    </row>
    <row r="109" s="8" customFormat="1" ht="13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/>
      <c r="S109"/>
    </row>
    <row r="110" s="8" customFormat="1" ht="13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/>
      <c r="S110"/>
    </row>
    <row r="111" s="8" customFormat="1" ht="13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/>
      <c r="S111"/>
    </row>
    <row r="112" s="8" customFormat="1" ht="13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/>
      <c r="S112"/>
    </row>
    <row r="113" s="8" customFormat="1" ht="13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/>
      <c r="S113"/>
    </row>
    <row r="114" s="8" customFormat="1" ht="13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/>
      <c r="S114"/>
    </row>
    <row r="115" s="8" customFormat="1" ht="13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/>
      <c r="S115"/>
    </row>
    <row r="116" s="8" customFormat="1" ht="13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/>
      <c r="S116"/>
    </row>
    <row r="117" s="8" customFormat="1" ht="13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/>
      <c r="S117"/>
    </row>
    <row r="118" s="8" customFormat="1" ht="13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/>
      <c r="S118"/>
    </row>
    <row r="119" s="8" customFormat="1" ht="13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/>
      <c r="S119"/>
    </row>
    <row r="120" s="8" customFormat="1" ht="13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/>
      <c r="S120"/>
    </row>
    <row r="121" s="8" customFormat="1" ht="13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/>
      <c r="S121"/>
    </row>
    <row r="122" s="8" customFormat="1" ht="13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/>
      <c r="S122"/>
    </row>
    <row r="123" s="8" customFormat="1" ht="13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/>
      <c r="S123"/>
    </row>
    <row r="124" s="8" customFormat="1" ht="13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/>
      <c r="S124"/>
    </row>
    <row r="125" s="8" customFormat="1" ht="13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/>
      <c r="S125"/>
    </row>
    <row r="126" s="8" customFormat="1" ht="13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/>
      <c r="S126"/>
    </row>
    <row r="127" s="8" customFormat="1" ht="13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/>
      <c r="S127"/>
    </row>
    <row r="128" s="8" customFormat="1" ht="13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/>
      <c r="S128"/>
    </row>
    <row r="129" s="8" customFormat="1" ht="13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/>
      <c r="S129"/>
    </row>
    <row r="130" s="8" customFormat="1" ht="13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/>
      <c r="S130"/>
    </row>
    <row r="131" s="8" customFormat="1" ht="13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/>
      <c r="S131"/>
    </row>
    <row r="132" s="8" customFormat="1" ht="13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/>
      <c r="S132"/>
    </row>
    <row r="133" s="8" customFormat="1" ht="13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/>
      <c r="S133"/>
    </row>
    <row r="134" s="8" customFormat="1" ht="13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/>
      <c r="S134"/>
    </row>
    <row r="135" s="8" customFormat="1" ht="13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/>
      <c r="S135"/>
    </row>
    <row r="136" s="8" customFormat="1" ht="13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/>
      <c r="S136"/>
    </row>
    <row r="137" s="8" customFormat="1" ht="13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/>
      <c r="S137"/>
    </row>
    <row r="138" s="8" customFormat="1" ht="13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/>
      <c r="S138"/>
    </row>
    <row r="139" s="8" customFormat="1" ht="13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/>
      <c r="S139"/>
    </row>
    <row r="140" s="8" customFormat="1" ht="13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/>
      <c r="S140"/>
    </row>
    <row r="141" s="8" customFormat="1" ht="13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/>
      <c r="S141"/>
    </row>
    <row r="142" s="8" customFormat="1" ht="13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/>
      <c r="S142"/>
    </row>
    <row r="143" s="8" customFormat="1" ht="13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/>
      <c r="S143"/>
    </row>
    <row r="144" s="8" customFormat="1" ht="13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/>
      <c r="S144"/>
    </row>
    <row r="145" s="8" customFormat="1" ht="13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/>
      <c r="S145"/>
    </row>
    <row r="146" s="8" customFormat="1" ht="13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/>
      <c r="S146"/>
    </row>
    <row r="147" s="8" customFormat="1" ht="13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/>
      <c r="S147"/>
    </row>
    <row r="148" s="8" customFormat="1" ht="13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/>
      <c r="S148"/>
    </row>
    <row r="149" s="8" customFormat="1" ht="13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/>
      <c r="S149"/>
    </row>
    <row r="150" s="8" customFormat="1" ht="13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/>
      <c r="S150"/>
    </row>
    <row r="151" s="8" customFormat="1" ht="13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/>
      <c r="S151"/>
    </row>
    <row r="152" s="8" customFormat="1" ht="13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/>
      <c r="S152"/>
    </row>
    <row r="153" s="8" customFormat="1" ht="13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/>
      <c r="S153"/>
    </row>
    <row r="154" s="8" customFormat="1" ht="13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/>
      <c r="S154"/>
    </row>
    <row r="155" s="8" customFormat="1" ht="13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/>
      <c r="S155"/>
    </row>
    <row r="156" s="8" customFormat="1" ht="13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/>
      <c r="S156"/>
    </row>
    <row r="157" s="8" customFormat="1" ht="13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/>
      <c r="S157"/>
    </row>
    <row r="158" s="8" customFormat="1" ht="13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/>
      <c r="S158"/>
    </row>
    <row r="159" s="8" customFormat="1" ht="13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/>
      <c r="S159"/>
    </row>
    <row r="160" s="8" customFormat="1" ht="13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/>
      <c r="S160"/>
    </row>
    <row r="161" s="8" customFormat="1" ht="13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/>
      <c r="S161"/>
    </row>
    <row r="162" s="8" customFormat="1" ht="13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/>
      <c r="S162"/>
    </row>
    <row r="163" s="8" customFormat="1" ht="13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/>
      <c r="S163"/>
    </row>
    <row r="164" s="8" customFormat="1" ht="13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/>
      <c r="S164"/>
    </row>
    <row r="165" s="8" customFormat="1" ht="13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/>
      <c r="S165"/>
    </row>
    <row r="166" s="8" customFormat="1" ht="13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/>
      <c r="S166"/>
    </row>
    <row r="167" s="8" customFormat="1" ht="13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/>
      <c r="S167"/>
    </row>
    <row r="168" s="8" customFormat="1" ht="13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/>
      <c r="S168"/>
    </row>
    <row r="169" s="8" customFormat="1" ht="13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/>
      <c r="S169"/>
    </row>
    <row r="170" s="8" customFormat="1" ht="13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/>
      <c r="S170"/>
    </row>
    <row r="171" s="8" customFormat="1" ht="13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/>
      <c r="S171"/>
    </row>
    <row r="172" s="8" customFormat="1" ht="13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/>
      <c r="S172"/>
    </row>
    <row r="173" s="8" customFormat="1" ht="13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/>
      <c r="S173"/>
    </row>
    <row r="174" s="8" customFormat="1" ht="13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/>
      <c r="S174"/>
    </row>
    <row r="175" s="8" customFormat="1" ht="13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/>
      <c r="S175"/>
    </row>
    <row r="176" s="8" customFormat="1" ht="13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/>
      <c r="S176"/>
    </row>
    <row r="177" s="8" customFormat="1" ht="13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/>
      <c r="S177"/>
    </row>
    <row r="178" s="8" customFormat="1" ht="13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/>
      <c r="S178"/>
    </row>
    <row r="179" s="8" customFormat="1" ht="13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/>
      <c r="S179"/>
    </row>
    <row r="180" s="8" customFormat="1" ht="13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/>
      <c r="S180"/>
    </row>
    <row r="181" s="8" customFormat="1" ht="13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/>
      <c r="S181"/>
    </row>
    <row r="182" s="8" customFormat="1" ht="13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/>
      <c r="S182"/>
    </row>
    <row r="183" s="8" customFormat="1" ht="13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/>
      <c r="S183"/>
    </row>
    <row r="184" s="8" customFormat="1" ht="13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/>
      <c r="S184"/>
    </row>
    <row r="185" s="8" customFormat="1" ht="13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/>
      <c r="S185"/>
    </row>
    <row r="186" s="8" customFormat="1" ht="13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/>
      <c r="S186"/>
    </row>
    <row r="187" s="8" customFormat="1" ht="13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/>
      <c r="S187"/>
    </row>
    <row r="188" s="8" customFormat="1" ht="13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/>
      <c r="S188"/>
    </row>
    <row r="189" s="8" customFormat="1" ht="13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/>
      <c r="S189"/>
    </row>
    <row r="190" s="8" customFormat="1" ht="13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/>
      <c r="S190"/>
    </row>
    <row r="191" s="8" customFormat="1" ht="13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/>
      <c r="S191"/>
    </row>
    <row r="192" s="8" customFormat="1" ht="13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/>
      <c r="S192"/>
    </row>
    <row r="193" s="8" customFormat="1" ht="13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/>
      <c r="S193"/>
    </row>
    <row r="194" s="8" customFormat="1" ht="13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/>
      <c r="S194"/>
    </row>
    <row r="195" s="8" customFormat="1" ht="13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/>
      <c r="S195"/>
    </row>
    <row r="196" s="8" customFormat="1" ht="13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/>
      <c r="S196"/>
    </row>
    <row r="197" s="8" customFormat="1" ht="13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/>
      <c r="S197"/>
    </row>
    <row r="198" s="8" customFormat="1" ht="13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/>
      <c r="S198"/>
    </row>
    <row r="199" s="8" customFormat="1" ht="13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/>
      <c r="S199"/>
    </row>
    <row r="200" s="8" customFormat="1" ht="13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/>
      <c r="S200"/>
    </row>
    <row r="201" s="8" customFormat="1" ht="13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/>
      <c r="S201"/>
    </row>
    <row r="202" s="8" customFormat="1" ht="13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/>
      <c r="S202"/>
    </row>
    <row r="203" s="8" customFormat="1" ht="13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/>
      <c r="S203"/>
    </row>
    <row r="204" s="8" customFormat="1" ht="13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/>
      <c r="S204"/>
    </row>
    <row r="205" s="8" customFormat="1" ht="13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/>
      <c r="S205"/>
    </row>
    <row r="206" s="8" customFormat="1" ht="13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/>
      <c r="S206"/>
    </row>
    <row r="207" s="8" customFormat="1" ht="13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/>
      <c r="S207"/>
    </row>
    <row r="208" s="8" customFormat="1" ht="13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/>
      <c r="S208"/>
    </row>
    <row r="209" s="8" customFormat="1" ht="13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/>
      <c r="S209"/>
    </row>
    <row r="210" s="8" customFormat="1" ht="13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/>
      <c r="S210"/>
    </row>
    <row r="211" s="8" customFormat="1" ht="13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/>
      <c r="S211"/>
    </row>
    <row r="212" s="8" customFormat="1" ht="13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/>
      <c r="S212"/>
    </row>
    <row r="213" s="8" customFormat="1" ht="13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/>
      <c r="S213"/>
    </row>
    <row r="214" s="8" customFormat="1" ht="13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/>
      <c r="S214"/>
    </row>
    <row r="215" s="8" customFormat="1" ht="13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/>
      <c r="S215"/>
    </row>
    <row r="216" s="8" customFormat="1" ht="13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/>
      <c r="S216"/>
    </row>
    <row r="217" s="8" customFormat="1" ht="13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/>
      <c r="S217"/>
    </row>
    <row r="218" s="8" customFormat="1" ht="13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/>
      <c r="S218"/>
    </row>
    <row r="219" s="8" customFormat="1" ht="13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/>
      <c r="S219"/>
    </row>
    <row r="220" s="8" customFormat="1" ht="13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/>
      <c r="S220"/>
    </row>
    <row r="221" s="8" customFormat="1" ht="13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/>
      <c r="S221"/>
    </row>
    <row r="222" s="8" customFormat="1" ht="13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/>
      <c r="S222"/>
    </row>
    <row r="223" s="8" customFormat="1" ht="13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/>
      <c r="S223"/>
    </row>
    <row r="224" s="8" customFormat="1" ht="13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/>
      <c r="S224"/>
    </row>
    <row r="225" s="8" customFormat="1" ht="13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/>
      <c r="S225"/>
    </row>
    <row r="226" s="8" customFormat="1" ht="13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/>
      <c r="S226"/>
    </row>
    <row r="227" s="8" customFormat="1" ht="13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/>
      <c r="S227"/>
    </row>
    <row r="228" s="8" customFormat="1" ht="13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/>
      <c r="S228"/>
    </row>
    <row r="229" s="8" customFormat="1" ht="13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/>
      <c r="S229"/>
    </row>
    <row r="230" s="8" customFormat="1" ht="13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/>
      <c r="S230"/>
    </row>
    <row r="231" s="8" customFormat="1" ht="13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/>
      <c r="S231"/>
    </row>
    <row r="232" s="8" customFormat="1" ht="13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/>
      <c r="S232"/>
    </row>
    <row r="233" s="8" customFormat="1" ht="13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/>
      <c r="S233"/>
    </row>
    <row r="234" s="8" customFormat="1" ht="13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/>
      <c r="S234"/>
    </row>
    <row r="235" s="8" customFormat="1" ht="13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/>
      <c r="S235"/>
    </row>
    <row r="236" s="8" customFormat="1" ht="13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/>
      <c r="S236"/>
    </row>
    <row r="237" s="8" customFormat="1" ht="13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/>
      <c r="S237"/>
    </row>
    <row r="238" s="8" customFormat="1" ht="13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/>
      <c r="S238"/>
    </row>
    <row r="239" s="8" customFormat="1" ht="13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/>
      <c r="S239"/>
    </row>
    <row r="240" s="8" customFormat="1" ht="13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/>
      <c r="S240"/>
    </row>
    <row r="241" s="8" customFormat="1" ht="13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/>
      <c r="S241"/>
    </row>
    <row r="242" s="8" customFormat="1" ht="13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/>
      <c r="S242"/>
    </row>
    <row r="243" s="8" customFormat="1" ht="13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/>
      <c r="S243"/>
    </row>
    <row r="244" s="8" customFormat="1" ht="13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/>
      <c r="S244"/>
    </row>
    <row r="245" s="8" customFormat="1" ht="13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/>
      <c r="S245"/>
    </row>
    <row r="246" s="8" customFormat="1" ht="13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/>
      <c r="S246"/>
    </row>
    <row r="247" s="8" customFormat="1" ht="13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/>
      <c r="S247"/>
    </row>
    <row r="248" s="8" customFormat="1" ht="13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/>
      <c r="S248"/>
    </row>
    <row r="249" s="8" customFormat="1" ht="13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/>
      <c r="S249"/>
    </row>
    <row r="250" s="8" customFormat="1" ht="13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/>
      <c r="S250"/>
    </row>
    <row r="251" s="8" customFormat="1" ht="13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/>
      <c r="S251"/>
    </row>
    <row r="252" s="8" customFormat="1" ht="13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/>
      <c r="S252"/>
    </row>
    <row r="253" s="8" customFormat="1" ht="13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/>
      <c r="S253"/>
    </row>
    <row r="254" s="8" customFormat="1" ht="13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/>
      <c r="S254"/>
    </row>
    <row r="255" s="8" customFormat="1" ht="13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/>
      <c r="S255"/>
    </row>
    <row r="256" s="8" customFormat="1" ht="13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/>
      <c r="S256"/>
    </row>
    <row r="257" s="8" customFormat="1" ht="13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/>
      <c r="S257"/>
    </row>
    <row r="258" s="8" customFormat="1" ht="13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/>
      <c r="S258"/>
    </row>
    <row r="259" s="8" customFormat="1" ht="13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/>
      <c r="S259"/>
    </row>
    <row r="260" s="8" customFormat="1" ht="13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/>
      <c r="S260"/>
    </row>
    <row r="261" s="8" customFormat="1" ht="13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/>
      <c r="S261"/>
    </row>
    <row r="262" s="8" customFormat="1" ht="13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/>
      <c r="S262"/>
    </row>
    <row r="263" s="8" customFormat="1" ht="13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/>
      <c r="S263"/>
    </row>
    <row r="264" s="8" customFormat="1" ht="13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/>
      <c r="S264"/>
    </row>
    <row r="265" s="8" customFormat="1" ht="13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/>
      <c r="S265"/>
    </row>
    <row r="266" s="8" customFormat="1" ht="13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/>
      <c r="S266"/>
    </row>
    <row r="267" s="8" customFormat="1" ht="13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/>
      <c r="S267"/>
    </row>
    <row r="268" s="8" customFormat="1" ht="13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/>
      <c r="S268"/>
    </row>
    <row r="269" s="8" customFormat="1" ht="13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/>
      <c r="S269"/>
    </row>
    <row r="270" s="8" customFormat="1" ht="13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/>
      <c r="S270"/>
    </row>
    <row r="271" s="8" customFormat="1" ht="13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/>
      <c r="S271"/>
    </row>
    <row r="272" s="8" customFormat="1" ht="13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/>
      <c r="S272"/>
    </row>
    <row r="273" s="8" customFormat="1" ht="13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/>
      <c r="S273"/>
    </row>
    <row r="274" s="8" customFormat="1" ht="13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/>
      <c r="S274"/>
    </row>
    <row r="275" s="8" customFormat="1" ht="13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/>
      <c r="S275"/>
    </row>
    <row r="276" s="8" customFormat="1" ht="13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/>
      <c r="S276"/>
    </row>
    <row r="277" s="8" customFormat="1" ht="13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/>
      <c r="S277"/>
    </row>
    <row r="278" s="8" customFormat="1" ht="13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/>
      <c r="S278"/>
    </row>
    <row r="279" s="8" customFormat="1" ht="13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/>
      <c r="S279"/>
    </row>
    <row r="280" s="8" customFormat="1" ht="13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/>
      <c r="S280"/>
    </row>
    <row r="281" s="8" customFormat="1" ht="13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/>
      <c r="S281"/>
    </row>
    <row r="282" s="8" customFormat="1" ht="13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/>
      <c r="S282"/>
    </row>
    <row r="283" s="8" customFormat="1" ht="13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/>
      <c r="S283"/>
    </row>
    <row r="284" s="8" customFormat="1" ht="13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/>
      <c r="S284"/>
    </row>
    <row r="285" s="8" customFormat="1" ht="13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/>
      <c r="S285"/>
    </row>
    <row r="286" s="8" customFormat="1" ht="13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/>
      <c r="S286"/>
    </row>
    <row r="287" s="8" customFormat="1" ht="13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/>
      <c r="S287"/>
    </row>
    <row r="288" s="8" customFormat="1" ht="13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/>
      <c r="S288"/>
    </row>
    <row r="289" s="8" customFormat="1" ht="13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/>
      <c r="S289"/>
    </row>
    <row r="290" s="8" customFormat="1" ht="13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/>
      <c r="S290"/>
    </row>
    <row r="291" s="8" customFormat="1" ht="13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/>
      <c r="S291"/>
    </row>
    <row r="292" s="8" customFormat="1" ht="13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/>
      <c r="S292"/>
    </row>
    <row r="293" s="8" customFormat="1" ht="13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/>
      <c r="S293"/>
    </row>
    <row r="294" s="8" customFormat="1" ht="13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/>
      <c r="S294"/>
    </row>
    <row r="295" s="8" customFormat="1" ht="13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/>
      <c r="S295"/>
    </row>
    <row r="296" s="8" customFormat="1" ht="13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/>
      <c r="S296"/>
    </row>
    <row r="297" s="8" customFormat="1" ht="13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/>
      <c r="S297"/>
    </row>
    <row r="298" s="8" customFormat="1" ht="13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/>
      <c r="S298"/>
    </row>
    <row r="299" s="8" customFormat="1" ht="13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/>
      <c r="S299"/>
    </row>
    <row r="300" s="8" customFormat="1" ht="13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/>
      <c r="S300"/>
    </row>
    <row r="301" s="8" customFormat="1" ht="13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/>
      <c r="S301"/>
    </row>
    <row r="302" s="8" customFormat="1" ht="13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/>
      <c r="S302"/>
    </row>
    <row r="303" s="8" customFormat="1" ht="13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/>
      <c r="S303"/>
    </row>
    <row r="304" s="8" customFormat="1" ht="13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/>
      <c r="S304"/>
    </row>
    <row r="305" s="8" customFormat="1" ht="13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/>
      <c r="S305"/>
    </row>
    <row r="306" s="8" customFormat="1" ht="13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/>
      <c r="S306"/>
    </row>
    <row r="307" s="8" customFormat="1" ht="13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/>
      <c r="S307"/>
    </row>
    <row r="308" s="8" customFormat="1" ht="13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/>
      <c r="S308"/>
    </row>
    <row r="309" s="8" customFormat="1" ht="13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/>
      <c r="S309"/>
    </row>
    <row r="310" s="8" customFormat="1" ht="13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/>
      <c r="S310"/>
    </row>
    <row r="311" s="8" customFormat="1" ht="13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/>
      <c r="S311"/>
    </row>
    <row r="312" s="8" customFormat="1" ht="13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/>
      <c r="S312"/>
    </row>
    <row r="313" s="8" customFormat="1" ht="13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/>
      <c r="S313"/>
    </row>
    <row r="314" s="8" customFormat="1" ht="13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/>
      <c r="S314"/>
    </row>
    <row r="315" s="8" customFormat="1" ht="13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/>
      <c r="S315"/>
    </row>
    <row r="316" s="8" customFormat="1" ht="13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/>
      <c r="S316"/>
    </row>
    <row r="317" s="8" customFormat="1" ht="13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/>
      <c r="S317"/>
    </row>
    <row r="318" s="8" customFormat="1" ht="13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/>
      <c r="S318"/>
    </row>
    <row r="319" s="8" customFormat="1" ht="13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/>
      <c r="S319"/>
    </row>
    <row r="320" s="8" customFormat="1" ht="13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/>
      <c r="S320"/>
    </row>
    <row r="321" s="8" customFormat="1" ht="13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/>
      <c r="S321"/>
    </row>
    <row r="322" s="8" customFormat="1" ht="13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/>
      <c r="S322"/>
    </row>
    <row r="323" s="8" customFormat="1" ht="13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/>
      <c r="S323"/>
    </row>
    <row r="324" s="8" customFormat="1" ht="13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/>
      <c r="S324"/>
    </row>
    <row r="325" s="8" customFormat="1" ht="13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/>
      <c r="S325"/>
    </row>
    <row r="326" s="8" customFormat="1" ht="13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/>
      <c r="S326"/>
    </row>
    <row r="327" s="8" customFormat="1" ht="13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/>
      <c r="S327"/>
    </row>
    <row r="328" s="8" customFormat="1" ht="13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/>
      <c r="S328"/>
    </row>
    <row r="329" s="8" customFormat="1" ht="13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/>
      <c r="S329"/>
    </row>
    <row r="330" s="8" customFormat="1" ht="13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/>
      <c r="S330"/>
    </row>
    <row r="331" s="8" customFormat="1" ht="13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/>
      <c r="S331"/>
    </row>
    <row r="332" s="8" customFormat="1" ht="13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/>
      <c r="S332"/>
    </row>
    <row r="333" s="8" customFormat="1" ht="13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/>
      <c r="S333"/>
    </row>
    <row r="334" s="8" customFormat="1" ht="13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/>
      <c r="S334"/>
    </row>
    <row r="335" s="8" customFormat="1" ht="13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/>
      <c r="S335"/>
    </row>
    <row r="336" s="8" customFormat="1" ht="13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/>
      <c r="S336"/>
    </row>
    <row r="337" s="8" customFormat="1" ht="13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/>
      <c r="S337"/>
    </row>
    <row r="338" s="8" customFormat="1" ht="13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/>
      <c r="S338"/>
    </row>
    <row r="339" s="8" customFormat="1" ht="13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/>
      <c r="S339"/>
    </row>
    <row r="340" s="8" customFormat="1" ht="13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/>
      <c r="S340"/>
    </row>
    <row r="341" s="8" customFormat="1" ht="13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/>
      <c r="S341"/>
    </row>
    <row r="342" s="8" customFormat="1" ht="13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/>
      <c r="S342"/>
    </row>
    <row r="343" s="8" customFormat="1" ht="13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/>
      <c r="S343"/>
    </row>
    <row r="344" s="8" customFormat="1" ht="13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/>
      <c r="S344"/>
    </row>
    <row r="345" s="8" customFormat="1" ht="13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/>
      <c r="S345"/>
    </row>
    <row r="346" s="8" customFormat="1" ht="13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/>
      <c r="S346"/>
    </row>
    <row r="347" s="8" customFormat="1" ht="13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/>
      <c r="S347"/>
    </row>
    <row r="348" s="8" customFormat="1" ht="13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/>
      <c r="S348"/>
    </row>
    <row r="349" s="8" customFormat="1" ht="13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/>
      <c r="S349"/>
    </row>
    <row r="350" s="8" customFormat="1" ht="13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/>
      <c r="S350"/>
    </row>
    <row r="351" s="8" customFormat="1" ht="13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/>
      <c r="S351"/>
    </row>
    <row r="352" s="8" customFormat="1" ht="13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/>
      <c r="S352"/>
    </row>
    <row r="353" s="8" customFormat="1" ht="13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/>
      <c r="S353"/>
    </row>
    <row r="354" s="8" customFormat="1" ht="13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/>
      <c r="S354"/>
    </row>
    <row r="355" s="8" customFormat="1" ht="13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/>
      <c r="S355"/>
    </row>
    <row r="356" s="8" customFormat="1" ht="13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/>
      <c r="S356"/>
    </row>
    <row r="357" s="8" customFormat="1" ht="13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/>
      <c r="S357"/>
    </row>
    <row r="358" s="8" customFormat="1" ht="13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/>
      <c r="S358"/>
    </row>
    <row r="359" s="8" customFormat="1" ht="13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/>
      <c r="S359"/>
    </row>
    <row r="360" s="8" customFormat="1" ht="13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/>
      <c r="S360"/>
    </row>
    <row r="361" s="8" customFormat="1" ht="13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/>
      <c r="S361"/>
    </row>
    <row r="362" s="8" customFormat="1" ht="13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/>
      <c r="S362"/>
    </row>
    <row r="363" s="8" customFormat="1" ht="13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/>
      <c r="S363"/>
    </row>
    <row r="364" s="8" customFormat="1" ht="13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/>
      <c r="S364"/>
    </row>
    <row r="365" s="8" customFormat="1" ht="13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/>
      <c r="S365"/>
    </row>
    <row r="366" s="8" customFormat="1" ht="13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/>
      <c r="S366"/>
    </row>
    <row r="367" s="8" customFormat="1" ht="13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/>
      <c r="S367"/>
    </row>
    <row r="368" s="8" customFormat="1" ht="13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/>
      <c r="S368"/>
    </row>
    <row r="369" s="8" customFormat="1" ht="13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/>
      <c r="S369"/>
    </row>
    <row r="370" s="8" customFormat="1" ht="13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/>
      <c r="S370"/>
    </row>
    <row r="371" s="8" customFormat="1" ht="13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/>
      <c r="S371"/>
    </row>
    <row r="372" s="8" customFormat="1" ht="13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/>
      <c r="S372"/>
    </row>
    <row r="373" s="8" customFormat="1" ht="13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/>
      <c r="S373"/>
    </row>
    <row r="374" s="8" customFormat="1" ht="13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/>
      <c r="S374"/>
    </row>
    <row r="375" s="8" customFormat="1" ht="13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/>
      <c r="S375"/>
    </row>
    <row r="376" s="8" customFormat="1" ht="13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/>
      <c r="S376"/>
    </row>
    <row r="377" s="8" customFormat="1" ht="13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/>
      <c r="S377"/>
    </row>
    <row r="378" s="8" customFormat="1" ht="13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/>
      <c r="S378"/>
    </row>
    <row r="379" s="8" customFormat="1" ht="13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/>
      <c r="S379"/>
    </row>
    <row r="380" s="8" customFormat="1" ht="13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/>
      <c r="S380"/>
    </row>
    <row r="381" s="8" customFormat="1" ht="13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/>
      <c r="S381"/>
    </row>
    <row r="382" s="8" customFormat="1" ht="13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/>
      <c r="S382"/>
    </row>
    <row r="383" s="8" customFormat="1" ht="13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/>
      <c r="S383"/>
    </row>
    <row r="384" s="8" customFormat="1" ht="13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/>
      <c r="S384"/>
    </row>
    <row r="385" s="8" customFormat="1" ht="13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/>
      <c r="S385"/>
    </row>
    <row r="386" s="8" customFormat="1" ht="13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/>
      <c r="S386"/>
    </row>
    <row r="387" s="8" customFormat="1" ht="13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/>
      <c r="S387"/>
    </row>
    <row r="388" s="8" customFormat="1" ht="13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/>
      <c r="S388"/>
    </row>
    <row r="389" s="8" customFormat="1" ht="13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/>
      <c r="S389"/>
    </row>
    <row r="390" s="8" customFormat="1" ht="13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/>
      <c r="S390"/>
    </row>
    <row r="391" s="8" customFormat="1" ht="13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/>
      <c r="S391"/>
    </row>
    <row r="392" s="8" customFormat="1" ht="13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/>
      <c r="S392"/>
    </row>
    <row r="393" s="8" customFormat="1" ht="13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/>
      <c r="S393"/>
    </row>
    <row r="394" s="8" customFormat="1" ht="13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/>
      <c r="S394"/>
    </row>
    <row r="395" s="8" customFormat="1" ht="13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/>
      <c r="S395"/>
    </row>
    <row r="396" s="8" customFormat="1" ht="13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/>
      <c r="S396"/>
    </row>
    <row r="397" s="8" customFormat="1" ht="13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/>
      <c r="S397"/>
    </row>
    <row r="398" s="8" customFormat="1" ht="13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/>
      <c r="S398"/>
    </row>
    <row r="399" s="8" customFormat="1" ht="13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/>
      <c r="S399"/>
    </row>
    <row r="400" s="8" customFormat="1" ht="13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/>
      <c r="S400"/>
    </row>
    <row r="401" s="8" customFormat="1" ht="13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/>
      <c r="S401"/>
    </row>
    <row r="402" s="8" customFormat="1" ht="13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/>
      <c r="S402"/>
    </row>
    <row r="403" s="8" customFormat="1" ht="13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/>
      <c r="S403"/>
    </row>
    <row r="404" s="8" customFormat="1" ht="13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/>
      <c r="S404"/>
    </row>
    <row r="405" s="8" customFormat="1" ht="13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/>
      <c r="S405"/>
    </row>
    <row r="406" s="8" customFormat="1" ht="13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/>
      <c r="S406"/>
    </row>
    <row r="407" s="8" customFormat="1" ht="13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/>
      <c r="S407"/>
    </row>
    <row r="408" s="8" customFormat="1" ht="13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/>
      <c r="S408"/>
    </row>
    <row r="409" s="8" customFormat="1" ht="13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/>
      <c r="S409"/>
    </row>
    <row r="410" s="8" customFormat="1" ht="13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/>
      <c r="S410"/>
    </row>
    <row r="411" s="8" customFormat="1" ht="13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/>
      <c r="S411"/>
    </row>
    <row r="412" s="8" customFormat="1" ht="13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/>
      <c r="S412"/>
    </row>
    <row r="413" s="8" customFormat="1" ht="13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/>
      <c r="S413"/>
    </row>
    <row r="414" s="8" customFormat="1" ht="13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/>
      <c r="S414"/>
    </row>
    <row r="415" s="8" customFormat="1" ht="13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/>
      <c r="S415"/>
    </row>
    <row r="416" s="8" customFormat="1" ht="13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/>
      <c r="S416"/>
    </row>
    <row r="417" s="8" customFormat="1" ht="13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/>
      <c r="S417"/>
    </row>
    <row r="418" s="8" customFormat="1" ht="13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/>
      <c r="S418"/>
    </row>
    <row r="419" s="8" customFormat="1" ht="13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/>
      <c r="S419"/>
    </row>
    <row r="420" s="8" customFormat="1" ht="13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/>
      <c r="S420"/>
    </row>
    <row r="421" s="8" customFormat="1" ht="13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/>
      <c r="S421"/>
    </row>
    <row r="422" s="8" customFormat="1" ht="13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/>
      <c r="S422"/>
    </row>
    <row r="423" s="8" customFormat="1" ht="13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/>
      <c r="S423"/>
    </row>
    <row r="424" s="8" customFormat="1" ht="13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/>
      <c r="S424"/>
    </row>
    <row r="425" s="8" customFormat="1" ht="13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/>
      <c r="S425"/>
    </row>
    <row r="426" s="8" customFormat="1" ht="13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/>
      <c r="S426"/>
    </row>
    <row r="427" s="8" customFormat="1" ht="13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/>
      <c r="S427"/>
    </row>
    <row r="428" s="8" customFormat="1" ht="13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/>
      <c r="S428"/>
    </row>
    <row r="429" s="8" customFormat="1" ht="13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/>
      <c r="S429"/>
    </row>
    <row r="430" s="8" customFormat="1" ht="13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/>
      <c r="S430"/>
    </row>
    <row r="431" s="8" customFormat="1" ht="13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/>
      <c r="S431"/>
    </row>
    <row r="432" s="8" customFormat="1" ht="13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/>
      <c r="S432"/>
    </row>
    <row r="433" s="8" customFormat="1" ht="13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/>
      <c r="S433"/>
    </row>
    <row r="434" s="8" customFormat="1" ht="13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/>
      <c r="S434"/>
    </row>
    <row r="435" s="8" customFormat="1" ht="13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/>
      <c r="S435"/>
    </row>
    <row r="436" s="8" customFormat="1" ht="13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/>
      <c r="S436"/>
    </row>
    <row r="437" s="8" customFormat="1" ht="13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/>
      <c r="S437"/>
    </row>
    <row r="438" s="8" customFormat="1" ht="13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/>
      <c r="S438"/>
    </row>
    <row r="439" s="8" customFormat="1" ht="13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/>
      <c r="S439"/>
    </row>
    <row r="440" s="8" customFormat="1" ht="13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/>
      <c r="S440"/>
    </row>
    <row r="441" s="8" customFormat="1" ht="13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/>
      <c r="S441"/>
    </row>
    <row r="442" s="8" customFormat="1" ht="13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/>
      <c r="S442"/>
    </row>
    <row r="443" s="8" customFormat="1" ht="13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/>
      <c r="S443"/>
    </row>
    <row r="444" s="8" customFormat="1" ht="13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/>
      <c r="S444"/>
    </row>
    <row r="445" s="8" customFormat="1" ht="13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/>
      <c r="S445"/>
    </row>
    <row r="446" s="8" customFormat="1" ht="13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/>
      <c r="S446"/>
    </row>
    <row r="447" s="8" customFormat="1" ht="13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/>
      <c r="S447"/>
    </row>
    <row r="448" s="8" customFormat="1" ht="13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/>
      <c r="S448"/>
    </row>
    <row r="449" s="8" customFormat="1" ht="13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/>
      <c r="S449"/>
    </row>
    <row r="450" s="8" customFormat="1" ht="13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/>
      <c r="S450"/>
    </row>
    <row r="451" s="8" customFormat="1" ht="13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/>
      <c r="S451"/>
    </row>
    <row r="452" s="8" customFormat="1" ht="13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/>
      <c r="S452"/>
    </row>
    <row r="453" s="8" customFormat="1" ht="13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/>
      <c r="S453"/>
    </row>
    <row r="454" s="8" customFormat="1" ht="13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/>
      <c r="S454"/>
    </row>
    <row r="455" s="8" customFormat="1" ht="13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/>
      <c r="S455"/>
    </row>
    <row r="456" s="8" customFormat="1" ht="13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/>
      <c r="S456"/>
    </row>
    <row r="457" s="8" customFormat="1" ht="13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/>
      <c r="S457"/>
    </row>
    <row r="458" s="8" customFormat="1" ht="13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/>
      <c r="S458"/>
    </row>
    <row r="459" s="8" customFormat="1" ht="13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/>
      <c r="S459"/>
    </row>
    <row r="460" s="8" customFormat="1" ht="13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/>
      <c r="S460"/>
    </row>
    <row r="461" s="8" customFormat="1" ht="13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/>
      <c r="S461"/>
    </row>
    <row r="462" s="8" customFormat="1" ht="13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/>
      <c r="S462"/>
    </row>
    <row r="463" s="8" customFormat="1" ht="13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/>
      <c r="S463"/>
    </row>
    <row r="464" s="8" customFormat="1" ht="13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/>
      <c r="S464"/>
    </row>
    <row r="465" s="8" customFormat="1" ht="13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/>
      <c r="S465"/>
    </row>
    <row r="466" s="8" customFormat="1" ht="13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/>
      <c r="S466"/>
    </row>
    <row r="467" s="8" customFormat="1" ht="13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/>
      <c r="S467"/>
    </row>
    <row r="468" s="8" customFormat="1" ht="13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/>
      <c r="S468"/>
    </row>
    <row r="469" s="8" customFormat="1" ht="13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/>
      <c r="S469"/>
    </row>
    <row r="470" s="8" customFormat="1" ht="13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/>
      <c r="S470"/>
    </row>
    <row r="471" s="8" customFormat="1" ht="13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/>
      <c r="S471"/>
    </row>
    <row r="472" s="8" customFormat="1" ht="13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/>
      <c r="S472"/>
    </row>
    <row r="473" s="8" customFormat="1" ht="13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/>
      <c r="S473"/>
    </row>
    <row r="474" s="8" customFormat="1" ht="13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/>
      <c r="S474"/>
    </row>
    <row r="475" s="8" customFormat="1" ht="13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/>
      <c r="S475"/>
    </row>
    <row r="476" s="8" customFormat="1" ht="13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/>
      <c r="S476"/>
    </row>
    <row r="477" s="8" customFormat="1" ht="13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/>
      <c r="S477"/>
    </row>
    <row r="478" s="8" customFormat="1" ht="13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/>
      <c r="S478"/>
    </row>
    <row r="479" s="8" customFormat="1" ht="13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/>
      <c r="S479"/>
    </row>
    <row r="480" s="8" customFormat="1" ht="13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/>
      <c r="S480"/>
    </row>
    <row r="481" s="8" customFormat="1" ht="13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/>
      <c r="S481"/>
    </row>
    <row r="482" s="8" customFormat="1" ht="13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/>
      <c r="S482"/>
    </row>
    <row r="483" s="8" customFormat="1" ht="13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/>
      <c r="S483"/>
    </row>
    <row r="484" s="8" customFormat="1" ht="13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/>
      <c r="S484"/>
    </row>
    <row r="485" s="8" customFormat="1" ht="13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/>
      <c r="S485"/>
    </row>
    <row r="486" s="8" customFormat="1" ht="13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/>
      <c r="S486"/>
    </row>
    <row r="487" s="8" customFormat="1" ht="13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/>
      <c r="S487"/>
    </row>
    <row r="488" s="8" customFormat="1" ht="13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/>
      <c r="S488"/>
    </row>
    <row r="489" s="8" customFormat="1" ht="13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/>
      <c r="S489"/>
    </row>
    <row r="490" s="8" customFormat="1" ht="13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/>
      <c r="S490"/>
    </row>
    <row r="491" s="8" customFormat="1" ht="13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/>
      <c r="S491"/>
    </row>
    <row r="492" s="8" customFormat="1" ht="13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/>
      <c r="S492"/>
    </row>
    <row r="493" s="8" customFormat="1" ht="13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/>
      <c r="S493"/>
    </row>
    <row r="494" s="8" customFormat="1" ht="13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/>
      <c r="S494"/>
    </row>
    <row r="495" s="8" customFormat="1" ht="13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/>
      <c r="S495"/>
    </row>
    <row r="496" s="8" customFormat="1" ht="13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/>
      <c r="S496"/>
    </row>
    <row r="497" s="8" customFormat="1" ht="13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/>
      <c r="S497"/>
    </row>
    <row r="498" s="8" customFormat="1" ht="13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/>
      <c r="S498"/>
    </row>
    <row r="499" s="8" customFormat="1" ht="13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/>
      <c r="S499"/>
    </row>
    <row r="500" s="8" customFormat="1" ht="13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/>
      <c r="S500"/>
    </row>
    <row r="501" s="8" customFormat="1" ht="13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/>
      <c r="S501"/>
    </row>
    <row r="502" s="8" customFormat="1" ht="13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/>
      <c r="S502"/>
    </row>
    <row r="503" s="8" customFormat="1" ht="13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/>
      <c r="S503"/>
    </row>
    <row r="504" s="8" customFormat="1" ht="13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/>
      <c r="S504"/>
    </row>
    <row r="505" s="8" customFormat="1" ht="13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/>
      <c r="S505"/>
    </row>
    <row r="506" s="8" customFormat="1" ht="13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/>
      <c r="S506"/>
    </row>
    <row r="507" s="8" customFormat="1" ht="13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/>
      <c r="S507"/>
    </row>
    <row r="508" s="8" customFormat="1" ht="13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/>
      <c r="S508"/>
    </row>
    <row r="509" s="8" customFormat="1" ht="13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/>
      <c r="S509"/>
    </row>
    <row r="510" s="8" customFormat="1" ht="13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/>
      <c r="S510"/>
    </row>
    <row r="511" s="8" customFormat="1" ht="13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/>
      <c r="S511"/>
    </row>
    <row r="512" s="8" customFormat="1" ht="13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/>
      <c r="S512"/>
    </row>
    <row r="513" s="8" customFormat="1" ht="13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/>
      <c r="S513"/>
    </row>
    <row r="514" s="8" customFormat="1" ht="13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/>
      <c r="S514"/>
    </row>
    <row r="515" s="8" customFormat="1" ht="13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/>
      <c r="S515"/>
    </row>
    <row r="516" s="8" customFormat="1" ht="13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/>
      <c r="S516"/>
    </row>
    <row r="517" s="8" customFormat="1" ht="13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/>
      <c r="S517"/>
    </row>
    <row r="518" s="8" customFormat="1" ht="13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/>
      <c r="S518"/>
    </row>
    <row r="519" s="8" customFormat="1" ht="13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/>
      <c r="S519"/>
    </row>
    <row r="520" s="8" customFormat="1" ht="13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/>
      <c r="S520"/>
    </row>
    <row r="521" s="8" customFormat="1" ht="13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/>
      <c r="S521"/>
    </row>
    <row r="522" s="8" customFormat="1" ht="13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/>
      <c r="S522"/>
    </row>
    <row r="523" s="8" customFormat="1" ht="13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/>
      <c r="S523"/>
    </row>
    <row r="524" s="8" customFormat="1" ht="13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/>
      <c r="S524"/>
    </row>
    <row r="525" s="8" customFormat="1" ht="13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/>
      <c r="S525"/>
    </row>
    <row r="526" s="8" customFormat="1" ht="13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/>
      <c r="S526"/>
    </row>
    <row r="527" s="8" customFormat="1" ht="13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/>
      <c r="S527"/>
    </row>
    <row r="528" s="8" customFormat="1" ht="13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/>
      <c r="S528"/>
    </row>
    <row r="529" s="8" customFormat="1" ht="13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/>
      <c r="S529"/>
    </row>
    <row r="530" s="8" customFormat="1" ht="13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/>
      <c r="S530"/>
    </row>
    <row r="531" s="8" customFormat="1" ht="13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/>
      <c r="S531"/>
    </row>
    <row r="532" s="8" customFormat="1" ht="13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/>
      <c r="S532"/>
    </row>
    <row r="533" s="8" customFormat="1" ht="13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/>
      <c r="S533"/>
    </row>
    <row r="534" s="8" customFormat="1" ht="13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/>
      <c r="S534"/>
    </row>
    <row r="535" s="8" customFormat="1" ht="13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/>
      <c r="S535"/>
    </row>
    <row r="536" s="8" customFormat="1" ht="13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/>
      <c r="S536"/>
    </row>
    <row r="537" s="8" customFormat="1" ht="13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/>
      <c r="S537"/>
    </row>
    <row r="538" s="8" customFormat="1" ht="13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/>
      <c r="S538"/>
    </row>
    <row r="539" s="8" customFormat="1" ht="13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/>
      <c r="S539"/>
    </row>
    <row r="540" s="8" customFormat="1" ht="13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/>
      <c r="S540"/>
    </row>
    <row r="541" s="8" customFormat="1" ht="13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/>
      <c r="S541"/>
    </row>
    <row r="542" s="8" customFormat="1" ht="13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/>
      <c r="S542"/>
    </row>
    <row r="543" s="8" customFormat="1" ht="13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/>
      <c r="S543"/>
    </row>
    <row r="544" s="8" customFormat="1" ht="13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/>
      <c r="S544"/>
    </row>
    <row r="545" s="8" customFormat="1" ht="13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/>
      <c r="S545"/>
    </row>
    <row r="546" s="8" customFormat="1" ht="13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/>
      <c r="S546"/>
    </row>
    <row r="547" s="8" customFormat="1" ht="13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/>
      <c r="S547"/>
    </row>
    <row r="548" s="8" customFormat="1" ht="13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/>
      <c r="S548"/>
    </row>
    <row r="549" s="8" customFormat="1" ht="13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/>
      <c r="S549"/>
    </row>
    <row r="550" s="8" customFormat="1" ht="13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/>
      <c r="S550"/>
    </row>
    <row r="551" s="8" customFormat="1" ht="13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/>
      <c r="S551"/>
    </row>
    <row r="552" s="8" customFormat="1" ht="13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/>
      <c r="S552"/>
    </row>
    <row r="553" s="8" customFormat="1" ht="13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/>
      <c r="S553"/>
    </row>
    <row r="554" s="8" customFormat="1" ht="13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/>
      <c r="S554"/>
    </row>
    <row r="555" s="8" customFormat="1" ht="13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/>
      <c r="S555"/>
    </row>
    <row r="556" s="8" customFormat="1" ht="13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/>
      <c r="S556"/>
    </row>
    <row r="557" s="8" customFormat="1" ht="13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/>
      <c r="S557"/>
    </row>
    <row r="558" s="8" customFormat="1" ht="13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/>
      <c r="S558"/>
    </row>
    <row r="559" s="8" customFormat="1" ht="13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/>
      <c r="S559"/>
    </row>
    <row r="560" s="8" customFormat="1" ht="13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/>
      <c r="S560"/>
    </row>
    <row r="561" s="8" customFormat="1" ht="13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/>
      <c r="S561"/>
    </row>
    <row r="562" s="8" customFormat="1" ht="13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/>
      <c r="S562"/>
    </row>
    <row r="563" s="8" customFormat="1" ht="13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/>
      <c r="S563"/>
    </row>
    <row r="564" s="8" customFormat="1" ht="13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/>
      <c r="S564"/>
    </row>
    <row r="565" s="8" customFormat="1" ht="13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/>
      <c r="S565"/>
    </row>
    <row r="566" s="8" customFormat="1" ht="13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/>
      <c r="S566"/>
    </row>
    <row r="567" s="8" customFormat="1" ht="13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/>
      <c r="S567"/>
    </row>
    <row r="568" s="8" customFormat="1" ht="13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/>
      <c r="S568"/>
    </row>
    <row r="569" s="8" customFormat="1" ht="13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/>
      <c r="S569"/>
    </row>
    <row r="570" s="8" customFormat="1" ht="13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/>
      <c r="S570"/>
    </row>
    <row r="571" s="8" customFormat="1" ht="13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/>
      <c r="S571"/>
    </row>
    <row r="572" s="8" customFormat="1" ht="13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/>
      <c r="S572"/>
    </row>
    <row r="573" s="8" customFormat="1" ht="13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/>
      <c r="S573"/>
    </row>
    <row r="574" s="8" customFormat="1" ht="13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/>
      <c r="S574"/>
    </row>
    <row r="575" s="8" customFormat="1" ht="13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/>
      <c r="S575"/>
    </row>
    <row r="576" s="8" customFormat="1" ht="13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/>
      <c r="S576"/>
    </row>
    <row r="577" s="8" customFormat="1" ht="13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/>
      <c r="S577"/>
    </row>
    <row r="578" s="8" customFormat="1" ht="13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/>
      <c r="S578"/>
    </row>
    <row r="579" s="8" customFormat="1" ht="13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/>
      <c r="S579"/>
    </row>
    <row r="580" s="8" customFormat="1" ht="13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/>
      <c r="S580"/>
    </row>
    <row r="581" s="8" customFormat="1" ht="13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/>
      <c r="S581"/>
    </row>
    <row r="582" s="8" customFormat="1" ht="13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/>
      <c r="S582"/>
    </row>
    <row r="583" s="8" customFormat="1" ht="13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/>
      <c r="S583"/>
    </row>
    <row r="584" s="8" customFormat="1" ht="13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/>
      <c r="S584"/>
    </row>
    <row r="585" s="8" customFormat="1" ht="13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/>
      <c r="S585"/>
    </row>
    <row r="586" s="8" customFormat="1" ht="13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/>
      <c r="S586"/>
    </row>
    <row r="587" s="8" customFormat="1" ht="13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/>
      <c r="S587"/>
    </row>
    <row r="588" s="8" customFormat="1" ht="13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/>
      <c r="S588"/>
    </row>
    <row r="589" s="8" customFormat="1" ht="13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/>
      <c r="S589"/>
    </row>
    <row r="590" s="8" customFormat="1" ht="13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/>
      <c r="S590"/>
    </row>
    <row r="591" s="8" customFormat="1" ht="13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/>
      <c r="S591"/>
    </row>
    <row r="592" s="8" customFormat="1" ht="13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/>
      <c r="S592"/>
    </row>
    <row r="593" s="8" customFormat="1" ht="13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/>
      <c r="S593"/>
    </row>
    <row r="594" s="8" customFormat="1" ht="13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/>
      <c r="S594"/>
    </row>
    <row r="595" s="8" customFormat="1" ht="13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/>
      <c r="S595"/>
    </row>
    <row r="596" s="8" customFormat="1" ht="13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/>
      <c r="S596"/>
    </row>
    <row r="597" s="8" customFormat="1" ht="13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/>
      <c r="S597"/>
    </row>
    <row r="598" s="8" customFormat="1" ht="13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/>
      <c r="S598"/>
    </row>
    <row r="599" s="8" customFormat="1" ht="13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/>
      <c r="S599"/>
    </row>
    <row r="600" s="8" customFormat="1" ht="13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/>
      <c r="S600"/>
    </row>
    <row r="601" s="8" customFormat="1" ht="13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/>
      <c r="S601"/>
    </row>
    <row r="602" s="8" customFormat="1" ht="13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/>
      <c r="S602"/>
    </row>
    <row r="603" s="8" customFormat="1" ht="13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/>
      <c r="S603"/>
    </row>
    <row r="604" s="8" customFormat="1" ht="13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/>
      <c r="S604"/>
    </row>
    <row r="605" s="8" customFormat="1" ht="13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/>
      <c r="S605"/>
    </row>
    <row r="606" s="8" customFormat="1" ht="13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/>
      <c r="S606"/>
    </row>
    <row r="607" s="8" customFormat="1" ht="13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/>
      <c r="S607"/>
    </row>
    <row r="608" s="8" customFormat="1" ht="13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/>
      <c r="S608"/>
    </row>
    <row r="609" s="8" customFormat="1" ht="13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/>
      <c r="S609"/>
    </row>
    <row r="610" s="8" customFormat="1" ht="13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/>
      <c r="S610"/>
    </row>
    <row r="611" s="8" customFormat="1" ht="13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/>
      <c r="S611"/>
    </row>
    <row r="612" s="8" customFormat="1" ht="13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/>
      <c r="S612"/>
    </row>
    <row r="613" s="8" customFormat="1" ht="13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/>
      <c r="S613"/>
    </row>
    <row r="614" s="8" customFormat="1" ht="13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/>
      <c r="S614"/>
    </row>
    <row r="615" s="8" customFormat="1" ht="13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/>
      <c r="S615"/>
    </row>
    <row r="616" s="8" customFormat="1" ht="13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/>
      <c r="S616"/>
    </row>
    <row r="617" s="8" customFormat="1" ht="13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/>
      <c r="S617"/>
    </row>
    <row r="618" s="8" customFormat="1" ht="13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/>
      <c r="S618"/>
    </row>
    <row r="619" s="8" customFormat="1" ht="13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/>
      <c r="S619"/>
    </row>
    <row r="620" s="8" customFormat="1" ht="13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/>
      <c r="S620"/>
    </row>
    <row r="621" s="8" customFormat="1" ht="13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/>
      <c r="S621"/>
    </row>
    <row r="622" s="8" customFormat="1" ht="13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/>
      <c r="S622"/>
    </row>
    <row r="623" s="8" customFormat="1" ht="13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/>
      <c r="S623"/>
    </row>
    <row r="624" s="8" customFormat="1" ht="13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/>
      <c r="S624"/>
    </row>
    <row r="625" s="8" customFormat="1" ht="13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/>
      <c r="S625"/>
    </row>
    <row r="626" s="8" customFormat="1" ht="13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/>
      <c r="S626"/>
    </row>
    <row r="627" s="8" customFormat="1" ht="13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/>
      <c r="S627"/>
    </row>
    <row r="628" s="8" customFormat="1" ht="13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/>
      <c r="S628"/>
    </row>
    <row r="629" s="8" customFormat="1" ht="13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/>
      <c r="S629"/>
    </row>
    <row r="630" s="8" customFormat="1" ht="13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/>
      <c r="S630"/>
    </row>
    <row r="631" s="8" customFormat="1" ht="13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/>
      <c r="S631"/>
    </row>
    <row r="632" s="8" customFormat="1" ht="13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/>
      <c r="S632"/>
    </row>
    <row r="633" s="8" customFormat="1" ht="13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/>
      <c r="S633"/>
    </row>
    <row r="634" s="8" customFormat="1" ht="13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/>
      <c r="S634"/>
    </row>
    <row r="635" s="8" customFormat="1" ht="13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/>
      <c r="S635"/>
    </row>
    <row r="636" s="8" customFormat="1" ht="13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/>
      <c r="S636"/>
    </row>
    <row r="637" s="8" customFormat="1" ht="13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/>
      <c r="S637"/>
    </row>
    <row r="638" s="8" customFormat="1" ht="13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/>
      <c r="S638"/>
    </row>
    <row r="639" s="8" customFormat="1" ht="13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/>
      <c r="S639"/>
    </row>
    <row r="640" s="8" customFormat="1" ht="13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/>
      <c r="S640"/>
    </row>
    <row r="641" s="8" customFormat="1" ht="13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/>
      <c r="S641"/>
    </row>
    <row r="642" s="8" customFormat="1" ht="13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/>
      <c r="S642"/>
    </row>
    <row r="643" s="8" customFormat="1" ht="13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/>
      <c r="S643"/>
    </row>
    <row r="644" s="8" customFormat="1" ht="13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/>
      <c r="S644"/>
    </row>
    <row r="645" s="8" customFormat="1" ht="13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/>
      <c r="S645"/>
    </row>
    <row r="646" s="8" customFormat="1" ht="13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/>
      <c r="S646"/>
    </row>
    <row r="647" s="8" customFormat="1" ht="13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/>
      <c r="S647"/>
    </row>
    <row r="648" s="8" customFormat="1" ht="13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/>
      <c r="S648"/>
    </row>
    <row r="649" s="8" customFormat="1" ht="13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/>
      <c r="S649"/>
    </row>
    <row r="650" s="8" customFormat="1" ht="13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/>
      <c r="S650"/>
    </row>
    <row r="651" s="8" customFormat="1" ht="13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/>
      <c r="S651"/>
    </row>
    <row r="652" s="8" customFormat="1" ht="13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/>
      <c r="S652"/>
    </row>
    <row r="653" s="8" customFormat="1" ht="13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/>
      <c r="S653"/>
    </row>
    <row r="654" s="8" customFormat="1" ht="13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/>
      <c r="S654"/>
    </row>
    <row r="655" s="8" customFormat="1" ht="13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/>
      <c r="S655"/>
    </row>
    <row r="656" s="8" customFormat="1" ht="13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/>
      <c r="S656"/>
    </row>
    <row r="657" s="8" customFormat="1" ht="13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/>
      <c r="S657"/>
    </row>
    <row r="658" s="8" customFormat="1" ht="13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/>
      <c r="S658"/>
    </row>
    <row r="659" s="8" customFormat="1" ht="13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/>
      <c r="S659"/>
    </row>
    <row r="660" s="8" customFormat="1" ht="13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/>
      <c r="S660"/>
    </row>
    <row r="661" s="8" customFormat="1" ht="13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/>
      <c r="S661"/>
    </row>
    <row r="662" s="8" customFormat="1" ht="13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/>
      <c r="S662"/>
    </row>
    <row r="663" s="8" customFormat="1" ht="13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/>
      <c r="S663"/>
    </row>
    <row r="664" s="8" customFormat="1" ht="13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/>
      <c r="S664"/>
    </row>
    <row r="665" s="8" customFormat="1" ht="13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/>
      <c r="S665"/>
    </row>
    <row r="666" s="8" customFormat="1" ht="13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/>
      <c r="S666"/>
    </row>
    <row r="667" s="8" customFormat="1" ht="13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/>
      <c r="S667"/>
    </row>
    <row r="668" s="8" customFormat="1" ht="13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/>
      <c r="S668"/>
    </row>
    <row r="669" s="8" customFormat="1" ht="13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/>
      <c r="S669"/>
    </row>
    <row r="670" s="8" customFormat="1" ht="13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/>
      <c r="S670"/>
    </row>
    <row r="671" s="8" customFormat="1" ht="13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/>
      <c r="S671"/>
    </row>
    <row r="672" s="8" customFormat="1" ht="13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/>
      <c r="S672"/>
    </row>
    <row r="673" s="8" customFormat="1" ht="13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/>
      <c r="S673"/>
    </row>
    <row r="674" s="8" customFormat="1" ht="13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/>
      <c r="S674"/>
    </row>
    <row r="675" s="8" customFormat="1" ht="13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/>
      <c r="S675"/>
    </row>
    <row r="676" s="8" customFormat="1" ht="13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/>
      <c r="S676"/>
    </row>
    <row r="677" s="8" customFormat="1" ht="13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/>
      <c r="S677"/>
    </row>
    <row r="678" s="8" customFormat="1" ht="13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/>
      <c r="S678"/>
    </row>
    <row r="679" s="8" customFormat="1" ht="13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/>
      <c r="S679"/>
    </row>
    <row r="680" s="8" customFormat="1" ht="13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/>
      <c r="S680"/>
    </row>
    <row r="681" s="8" customFormat="1" ht="13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/>
      <c r="S681"/>
    </row>
    <row r="682" s="8" customFormat="1" ht="13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/>
      <c r="S682"/>
    </row>
    <row r="683" s="8" customFormat="1" ht="13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/>
      <c r="S683"/>
    </row>
    <row r="684" s="8" customFormat="1" ht="13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/>
      <c r="S684"/>
    </row>
    <row r="685" s="8" customFormat="1" ht="13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/>
      <c r="S685"/>
    </row>
    <row r="686" s="8" customFormat="1" ht="13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/>
      <c r="S686"/>
    </row>
    <row r="687" s="8" customFormat="1" ht="13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/>
      <c r="S687"/>
    </row>
    <row r="688" s="8" customFormat="1" ht="13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/>
      <c r="S688"/>
    </row>
    <row r="689" s="8" customFormat="1" ht="13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/>
      <c r="S689"/>
    </row>
    <row r="690" s="8" customFormat="1" ht="13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/>
      <c r="S690"/>
    </row>
    <row r="691" s="8" customFormat="1" ht="13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/>
      <c r="S691"/>
    </row>
    <row r="692" s="8" customFormat="1" ht="13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/>
      <c r="S692"/>
    </row>
    <row r="693" s="8" customFormat="1" ht="13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/>
      <c r="S693"/>
    </row>
    <row r="694" s="8" customFormat="1" ht="13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/>
      <c r="S694"/>
    </row>
    <row r="695" s="8" customFormat="1" ht="13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/>
      <c r="S695"/>
    </row>
    <row r="696" s="8" customFormat="1" ht="13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/>
      <c r="S696"/>
    </row>
    <row r="697" s="8" customFormat="1" ht="13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/>
      <c r="S697"/>
    </row>
    <row r="698" s="8" customFormat="1" ht="13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/>
      <c r="S698"/>
    </row>
    <row r="699" s="8" customFormat="1" ht="13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/>
      <c r="S699"/>
    </row>
    <row r="700" s="8" customFormat="1" ht="13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/>
      <c r="S700"/>
    </row>
    <row r="701" s="8" customFormat="1" ht="13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/>
      <c r="S701"/>
    </row>
    <row r="702" s="8" customFormat="1" ht="13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/>
      <c r="S702"/>
    </row>
    <row r="703" s="8" customFormat="1" ht="13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/>
      <c r="S703"/>
    </row>
    <row r="704" s="8" customFormat="1" ht="13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/>
      <c r="S704"/>
    </row>
    <row r="705" s="8" customFormat="1" ht="13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/>
      <c r="S705"/>
    </row>
    <row r="706" s="8" customFormat="1" ht="13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/>
      <c r="S706"/>
    </row>
    <row r="707" s="8" customFormat="1" ht="13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/>
      <c r="S707"/>
    </row>
    <row r="708" s="8" customFormat="1" ht="13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/>
      <c r="S708"/>
    </row>
    <row r="709" s="8" customFormat="1" ht="13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/>
      <c r="S709"/>
    </row>
    <row r="710" s="8" customFormat="1" ht="13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/>
      <c r="S710"/>
    </row>
    <row r="711" s="8" customFormat="1" ht="13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/>
      <c r="S711"/>
    </row>
    <row r="712" s="8" customFormat="1" ht="13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/>
      <c r="S712"/>
    </row>
    <row r="713" s="8" customFormat="1" ht="13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/>
      <c r="S713"/>
    </row>
    <row r="714" s="8" customFormat="1" ht="13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/>
      <c r="S714"/>
    </row>
    <row r="715" s="8" customFormat="1" ht="13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/>
      <c r="S715"/>
    </row>
    <row r="716" s="8" customFormat="1" ht="13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/>
      <c r="S716"/>
    </row>
    <row r="717" s="8" customFormat="1" ht="13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/>
      <c r="S717"/>
    </row>
    <row r="718" s="8" customFormat="1" ht="13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/>
      <c r="S718"/>
    </row>
    <row r="719" s="8" customFormat="1" ht="13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/>
      <c r="S719"/>
    </row>
    <row r="720" s="8" customFormat="1" ht="13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/>
      <c r="S720"/>
    </row>
    <row r="721" s="8" customFormat="1" ht="13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/>
      <c r="S721"/>
    </row>
    <row r="722" s="8" customFormat="1" ht="13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/>
      <c r="S722"/>
    </row>
    <row r="723" s="8" customFormat="1" ht="13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/>
      <c r="S723"/>
    </row>
    <row r="724" s="8" customFormat="1" ht="13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/>
      <c r="S724"/>
    </row>
    <row r="725" s="8" customFormat="1" ht="13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/>
      <c r="S725"/>
    </row>
    <row r="726" s="8" customFormat="1" ht="13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/>
      <c r="S726"/>
    </row>
    <row r="727" s="8" customFormat="1" ht="13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/>
      <c r="S727"/>
    </row>
    <row r="728" s="8" customFormat="1" ht="13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/>
      <c r="S728"/>
    </row>
    <row r="729" s="8" customFormat="1" ht="13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/>
      <c r="S729"/>
    </row>
    <row r="730" s="8" customFormat="1" ht="13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/>
      <c r="S730"/>
    </row>
    <row r="731" s="8" customFormat="1" ht="13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/>
      <c r="S731"/>
    </row>
    <row r="732" s="8" customFormat="1" ht="13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/>
      <c r="S732"/>
    </row>
    <row r="733" s="8" customFormat="1" ht="13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/>
      <c r="S733"/>
    </row>
    <row r="734" s="8" customFormat="1" ht="13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/>
      <c r="S734"/>
    </row>
    <row r="735" s="8" customFormat="1" ht="13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/>
      <c r="S735"/>
    </row>
    <row r="736" s="8" customFormat="1" ht="13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/>
      <c r="S736"/>
    </row>
    <row r="737" s="8" customFormat="1" ht="13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/>
      <c r="S737"/>
    </row>
    <row r="738" s="8" customFormat="1" ht="13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/>
      <c r="S738"/>
    </row>
    <row r="739" s="8" customFormat="1" ht="13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/>
      <c r="S739"/>
    </row>
    <row r="740" s="8" customFormat="1" ht="13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/>
      <c r="S740"/>
    </row>
    <row r="741" s="8" customFormat="1" ht="13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/>
      <c r="S741"/>
    </row>
    <row r="742" s="8" customFormat="1" ht="13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/>
      <c r="S742"/>
    </row>
    <row r="743" s="8" customFormat="1" ht="13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/>
      <c r="S743"/>
    </row>
    <row r="744" s="8" customFormat="1" ht="13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/>
      <c r="S744"/>
    </row>
    <row r="745" s="8" customFormat="1" ht="13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/>
      <c r="S745"/>
    </row>
    <row r="746" s="8" customFormat="1" ht="13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/>
      <c r="S746"/>
    </row>
    <row r="747" s="8" customFormat="1" ht="13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/>
      <c r="S747"/>
    </row>
    <row r="748" s="8" customFormat="1" ht="13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/>
      <c r="S748"/>
    </row>
    <row r="749" s="8" customFormat="1" ht="13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/>
      <c r="S749"/>
    </row>
    <row r="750" s="8" customFormat="1" ht="13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/>
      <c r="S750"/>
    </row>
    <row r="751" s="8" customFormat="1" ht="13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/>
      <c r="S751"/>
    </row>
    <row r="752" s="8" customFormat="1" ht="13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/>
      <c r="S752"/>
    </row>
    <row r="753" s="8" customFormat="1" ht="13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/>
      <c r="S753"/>
    </row>
    <row r="754" s="8" customFormat="1" ht="13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/>
      <c r="S754"/>
    </row>
    <row r="755" s="8" customFormat="1" ht="13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/>
      <c r="S755"/>
    </row>
    <row r="756" s="8" customFormat="1" ht="13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/>
      <c r="S756"/>
    </row>
    <row r="757" s="8" customFormat="1" ht="13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/>
      <c r="S757"/>
    </row>
    <row r="758" s="8" customFormat="1" ht="13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/>
      <c r="S758"/>
    </row>
    <row r="759" s="8" customFormat="1" ht="13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/>
      <c r="S759"/>
    </row>
    <row r="760" s="8" customFormat="1" ht="13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/>
      <c r="S760"/>
    </row>
    <row r="761" s="8" customFormat="1" ht="13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/>
      <c r="S761"/>
    </row>
    <row r="762" s="8" customFormat="1" ht="13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/>
      <c r="S762"/>
    </row>
    <row r="763" s="8" customFormat="1" ht="13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/>
      <c r="S763"/>
    </row>
    <row r="764" s="8" customFormat="1" ht="13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/>
      <c r="S764"/>
    </row>
    <row r="765" s="8" customFormat="1" ht="13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/>
      <c r="S765"/>
    </row>
    <row r="766" s="8" customFormat="1" ht="13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/>
      <c r="S766"/>
    </row>
    <row r="767" s="8" customFormat="1" ht="13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/>
      <c r="S767"/>
    </row>
    <row r="768" s="8" customFormat="1" ht="13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/>
      <c r="S768"/>
    </row>
    <row r="769" s="8" customFormat="1" ht="13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/>
      <c r="S769"/>
    </row>
    <row r="770" s="8" customFormat="1" ht="13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/>
      <c r="S770"/>
    </row>
    <row r="771" s="8" customFormat="1" ht="13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/>
      <c r="S771"/>
    </row>
    <row r="772" s="8" customFormat="1" ht="13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/>
      <c r="S772"/>
    </row>
    <row r="773" s="8" customFormat="1" ht="13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/>
      <c r="S773"/>
    </row>
    <row r="774" s="8" customFormat="1" ht="13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/>
      <c r="S774"/>
    </row>
    <row r="775" s="8" customFormat="1" ht="13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/>
      <c r="S775"/>
    </row>
    <row r="776" s="8" customFormat="1" ht="13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/>
      <c r="S776"/>
    </row>
    <row r="777" s="8" customFormat="1" ht="13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/>
      <c r="S777"/>
    </row>
    <row r="778" s="8" customFormat="1" ht="13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/>
      <c r="S778"/>
    </row>
    <row r="779" s="8" customFormat="1" ht="13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/>
      <c r="S779"/>
    </row>
    <row r="780" s="8" customFormat="1" ht="13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/>
      <c r="S780"/>
    </row>
    <row r="781" s="8" customFormat="1" ht="13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/>
      <c r="S781"/>
    </row>
    <row r="782" s="8" customFormat="1" ht="13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/>
      <c r="S782"/>
    </row>
    <row r="783" s="8" customFormat="1" ht="13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/>
      <c r="S783"/>
    </row>
    <row r="784" s="8" customFormat="1" ht="13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/>
      <c r="S784"/>
    </row>
    <row r="785" s="8" customFormat="1" ht="13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/>
      <c r="S785"/>
    </row>
    <row r="786" s="8" customFormat="1" ht="13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/>
      <c r="S786"/>
    </row>
    <row r="787" s="8" customFormat="1" ht="13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/>
      <c r="S787"/>
    </row>
    <row r="788" s="8" customFormat="1" ht="13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/>
      <c r="S788"/>
    </row>
    <row r="789" s="8" customFormat="1" ht="13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/>
      <c r="S789"/>
    </row>
    <row r="790" s="8" customFormat="1" ht="13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/>
      <c r="S790"/>
    </row>
    <row r="791" s="8" customFormat="1" ht="13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/>
      <c r="S791"/>
    </row>
    <row r="792" s="8" customFormat="1" ht="13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/>
      <c r="S792"/>
    </row>
    <row r="793" s="8" customFormat="1" ht="13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/>
      <c r="S793"/>
    </row>
    <row r="794" s="8" customFormat="1" ht="13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/>
      <c r="S794"/>
    </row>
    <row r="795" s="8" customFormat="1" ht="13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/>
      <c r="S795"/>
    </row>
    <row r="796" s="8" customFormat="1" ht="13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/>
      <c r="S796"/>
    </row>
    <row r="797" s="8" customFormat="1" ht="13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/>
      <c r="S797"/>
    </row>
    <row r="798" s="8" customFormat="1" ht="13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/>
      <c r="S798"/>
    </row>
    <row r="799" s="8" customFormat="1" ht="13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/>
      <c r="S799"/>
    </row>
    <row r="800" s="8" customFormat="1" ht="13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/>
      <c r="S800"/>
    </row>
    <row r="801" s="8" customFormat="1" ht="13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/>
      <c r="S801"/>
    </row>
    <row r="802" s="8" customFormat="1" ht="13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/>
      <c r="S802"/>
    </row>
    <row r="803" s="8" customFormat="1" ht="13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/>
      <c r="S803"/>
    </row>
    <row r="804" s="8" customFormat="1" ht="13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/>
      <c r="S804"/>
    </row>
    <row r="805" s="8" customFormat="1" ht="13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/>
      <c r="S805"/>
    </row>
    <row r="806" s="8" customFormat="1" ht="13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/>
      <c r="S806"/>
    </row>
    <row r="807" s="8" customFormat="1" ht="13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/>
      <c r="S807"/>
    </row>
    <row r="808" s="8" customFormat="1" ht="13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/>
      <c r="S808"/>
    </row>
    <row r="809" s="8" customFormat="1" ht="13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/>
      <c r="S809"/>
    </row>
    <row r="810" s="8" customFormat="1" ht="13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/>
      <c r="S810"/>
    </row>
    <row r="811" s="8" customFormat="1" ht="13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/>
      <c r="S811"/>
    </row>
    <row r="812" s="8" customFormat="1" ht="13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/>
      <c r="S812"/>
    </row>
    <row r="813" s="8" customFormat="1" ht="13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/>
      <c r="S813"/>
    </row>
    <row r="814" s="8" customFormat="1" ht="13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/>
      <c r="S814"/>
    </row>
    <row r="815" s="8" customFormat="1" ht="13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/>
      <c r="S815"/>
    </row>
    <row r="816" s="8" customFormat="1" ht="13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/>
      <c r="S816"/>
    </row>
    <row r="817" s="8" customFormat="1" ht="13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/>
      <c r="S817"/>
    </row>
    <row r="818" s="8" customFormat="1" ht="13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/>
      <c r="S818"/>
    </row>
    <row r="819" s="8" customFormat="1" ht="13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/>
      <c r="S819"/>
    </row>
    <row r="820" s="8" customFormat="1" ht="13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/>
      <c r="S820"/>
    </row>
    <row r="821" s="8" customFormat="1" ht="13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/>
      <c r="S821"/>
    </row>
    <row r="822" s="8" customFormat="1" ht="13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/>
      <c r="S822"/>
    </row>
    <row r="823" s="8" customFormat="1" ht="13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/>
      <c r="S823"/>
    </row>
    <row r="824" s="8" customFormat="1" ht="13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/>
      <c r="S824"/>
    </row>
    <row r="825" s="8" customFormat="1" ht="13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/>
      <c r="S825"/>
    </row>
    <row r="826" s="8" customFormat="1" ht="13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/>
      <c r="S826"/>
    </row>
    <row r="827" s="8" customFormat="1" ht="13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/>
      <c r="S827"/>
    </row>
    <row r="828" s="8" customFormat="1" ht="13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/>
      <c r="S828"/>
    </row>
    <row r="829" s="8" customFormat="1" ht="13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/>
      <c r="S829"/>
    </row>
    <row r="830" s="8" customFormat="1" ht="13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/>
      <c r="S830"/>
    </row>
    <row r="831" s="8" customFormat="1" ht="13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/>
      <c r="S831"/>
    </row>
    <row r="832" s="8" customFormat="1" ht="13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/>
      <c r="S832"/>
    </row>
    <row r="833" s="8" customFormat="1" ht="13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/>
      <c r="S833"/>
    </row>
    <row r="834" s="8" customFormat="1" ht="13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/>
      <c r="S834"/>
    </row>
    <row r="835" s="8" customFormat="1" ht="13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/>
      <c r="S835"/>
    </row>
    <row r="836" s="8" customFormat="1" ht="13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/>
      <c r="S836"/>
    </row>
    <row r="837" s="8" customFormat="1" ht="13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/>
      <c r="S837"/>
    </row>
    <row r="838" s="8" customFormat="1" ht="13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/>
      <c r="S838"/>
    </row>
    <row r="839" s="8" customFormat="1" ht="13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/>
      <c r="S839"/>
    </row>
    <row r="840" s="8" customFormat="1" ht="13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/>
      <c r="S840"/>
    </row>
    <row r="841" s="8" customFormat="1" ht="13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/>
      <c r="S841"/>
    </row>
    <row r="842" s="8" customFormat="1" ht="13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/>
      <c r="S842"/>
    </row>
    <row r="843" s="8" customFormat="1" ht="13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/>
      <c r="S843"/>
    </row>
    <row r="844" s="8" customFormat="1" ht="13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/>
      <c r="S844"/>
    </row>
    <row r="845" s="8" customFormat="1" ht="13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/>
      <c r="S845"/>
    </row>
    <row r="846" s="8" customFormat="1" ht="13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/>
      <c r="S846"/>
    </row>
    <row r="847" s="8" customFormat="1" ht="13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/>
      <c r="S847"/>
    </row>
    <row r="848" s="8" customFormat="1" ht="13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/>
      <c r="S848"/>
    </row>
    <row r="849" s="8" customFormat="1" ht="13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/>
      <c r="S849"/>
    </row>
    <row r="850" s="8" customFormat="1" ht="13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/>
      <c r="S850"/>
    </row>
    <row r="851" s="8" customFormat="1" ht="13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/>
      <c r="S851"/>
    </row>
    <row r="852" s="8" customFormat="1" ht="13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/>
      <c r="S852"/>
    </row>
    <row r="853" s="8" customFormat="1" ht="13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/>
      <c r="S853"/>
    </row>
    <row r="854" s="8" customFormat="1" ht="13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/>
      <c r="S854"/>
    </row>
    <row r="855" s="8" customFormat="1" ht="13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/>
      <c r="S855"/>
    </row>
    <row r="856" s="8" customFormat="1" ht="13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/>
      <c r="S856"/>
    </row>
    <row r="857" s="8" customFormat="1" ht="13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/>
      <c r="S857"/>
    </row>
    <row r="858" s="8" customFormat="1" ht="13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/>
      <c r="S858"/>
    </row>
    <row r="859" s="8" customFormat="1" ht="13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/>
      <c r="S859"/>
    </row>
    <row r="860" s="8" customFormat="1" ht="13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/>
      <c r="S860"/>
    </row>
    <row r="861" s="8" customFormat="1" ht="13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/>
      <c r="S861"/>
    </row>
    <row r="862" s="8" customFormat="1" ht="13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/>
      <c r="S862"/>
    </row>
    <row r="863" s="8" customFormat="1" ht="13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/>
      <c r="S863"/>
    </row>
    <row r="864" s="8" customFormat="1" ht="13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/>
      <c r="S864"/>
    </row>
    <row r="865" s="8" customFormat="1" ht="13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/>
      <c r="S865"/>
    </row>
    <row r="866" s="8" customFormat="1" ht="13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/>
      <c r="S866"/>
    </row>
    <row r="867" s="8" customFormat="1" ht="13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/>
      <c r="S867"/>
    </row>
    <row r="868" s="8" customFormat="1" ht="13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/>
      <c r="S868"/>
    </row>
    <row r="869" s="8" customFormat="1" ht="13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/>
      <c r="S869"/>
    </row>
    <row r="870" s="8" customFormat="1" ht="13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/>
      <c r="S870"/>
    </row>
    <row r="871" s="8" customFormat="1" ht="13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/>
      <c r="S871"/>
    </row>
    <row r="872" s="8" customFormat="1" ht="13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/>
      <c r="S872"/>
    </row>
    <row r="873" s="8" customFormat="1" ht="13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/>
      <c r="S873"/>
    </row>
    <row r="874" s="8" customFormat="1" ht="13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/>
      <c r="S874"/>
    </row>
    <row r="875" s="8" customFormat="1" ht="13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/>
      <c r="S875"/>
    </row>
    <row r="876" s="8" customFormat="1" ht="13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/>
      <c r="S876"/>
    </row>
    <row r="877" s="8" customFormat="1" ht="13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/>
      <c r="S877"/>
    </row>
    <row r="878" s="8" customFormat="1" ht="13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/>
      <c r="S878"/>
    </row>
    <row r="879" s="8" customFormat="1" ht="13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/>
      <c r="S879"/>
    </row>
    <row r="880" s="8" customFormat="1" ht="13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/>
      <c r="S880"/>
    </row>
    <row r="881" s="8" customFormat="1" ht="13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/>
      <c r="S881"/>
    </row>
    <row r="882" s="8" customFormat="1" ht="13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/>
      <c r="S882"/>
    </row>
    <row r="883" s="8" customFormat="1" ht="13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/>
      <c r="S883"/>
    </row>
    <row r="884" s="8" customFormat="1" ht="13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/>
      <c r="S884"/>
    </row>
    <row r="885" s="8" customFormat="1" ht="13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/>
      <c r="S885"/>
    </row>
    <row r="886" s="8" customFormat="1" ht="13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/>
      <c r="S886"/>
    </row>
    <row r="887" s="8" customFormat="1" ht="13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/>
      <c r="S887"/>
    </row>
    <row r="888" s="8" customFormat="1" ht="13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/>
      <c r="S888"/>
    </row>
    <row r="889" s="8" customFormat="1" ht="13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/>
      <c r="S889"/>
    </row>
    <row r="890" s="8" customFormat="1" ht="13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/>
      <c r="S890"/>
    </row>
    <row r="891" s="8" customFormat="1" ht="13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/>
      <c r="S891"/>
    </row>
    <row r="892" s="8" customFormat="1" ht="13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/>
      <c r="S892"/>
    </row>
    <row r="893" s="8" customFormat="1" ht="13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/>
      <c r="S893"/>
    </row>
    <row r="894" s="8" customFormat="1" ht="13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/>
      <c r="S894"/>
    </row>
    <row r="895" s="8" customFormat="1" ht="13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/>
      <c r="S895"/>
    </row>
    <row r="896" s="8" customFormat="1" ht="13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/>
      <c r="S896"/>
    </row>
    <row r="897" s="8" customFormat="1" ht="13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/>
      <c r="S897"/>
    </row>
    <row r="898" s="8" customFormat="1" ht="13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/>
      <c r="S898"/>
    </row>
    <row r="899" s="8" customFormat="1" ht="13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/>
      <c r="S899"/>
    </row>
    <row r="900" s="8" customFormat="1" ht="13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/>
      <c r="S900"/>
    </row>
    <row r="901" s="8" customFormat="1" ht="13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/>
      <c r="S901"/>
    </row>
    <row r="902" s="8" customFormat="1" ht="13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/>
      <c r="S902"/>
    </row>
    <row r="903" s="8" customFormat="1" ht="13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/>
      <c r="S903"/>
    </row>
    <row r="904" s="8" customFormat="1" ht="13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/>
      <c r="S904"/>
    </row>
    <row r="905" s="8" customFormat="1" ht="13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/>
      <c r="S905"/>
    </row>
    <row r="906" s="8" customFormat="1" ht="13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/>
      <c r="S906"/>
    </row>
    <row r="907" s="8" customFormat="1" ht="13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/>
      <c r="S907"/>
    </row>
    <row r="908" s="8" customFormat="1" ht="13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/>
      <c r="S908"/>
    </row>
    <row r="909" s="8" customFormat="1" ht="13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/>
      <c r="S909"/>
    </row>
    <row r="910" s="8" customFormat="1" ht="13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/>
      <c r="S910"/>
    </row>
    <row r="911" s="8" customFormat="1" ht="13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/>
      <c r="S911"/>
    </row>
    <row r="912" s="8" customFormat="1" ht="13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/>
      <c r="S912"/>
    </row>
    <row r="913" s="8" customFormat="1" ht="13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/>
      <c r="S913"/>
    </row>
    <row r="914" s="8" customFormat="1" ht="13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/>
      <c r="S914"/>
    </row>
    <row r="915" s="8" customFormat="1" ht="13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/>
      <c r="S915"/>
    </row>
    <row r="916" s="8" customFormat="1" ht="13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/>
      <c r="S916"/>
    </row>
    <row r="917" s="8" customFormat="1" ht="13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/>
      <c r="S917"/>
    </row>
    <row r="918" s="8" customFormat="1" ht="13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/>
      <c r="S918"/>
    </row>
    <row r="919" s="8" customFormat="1" ht="13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/>
      <c r="S919"/>
    </row>
    <row r="920" s="8" customFormat="1" ht="13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/>
      <c r="S920"/>
    </row>
    <row r="921" s="8" customFormat="1" ht="13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/>
      <c r="S921"/>
    </row>
    <row r="922" s="8" customFormat="1" ht="13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/>
      <c r="S922"/>
    </row>
    <row r="923" s="8" customFormat="1" ht="13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/>
      <c r="S923"/>
    </row>
    <row r="924" s="8" customFormat="1" ht="13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/>
      <c r="S924"/>
    </row>
    <row r="925" s="8" customFormat="1" ht="13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/>
      <c r="S925"/>
    </row>
    <row r="926" s="8" customFormat="1" ht="13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/>
      <c r="S926"/>
    </row>
    <row r="927" s="8" customFormat="1" ht="13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/>
      <c r="S927"/>
    </row>
    <row r="928" s="8" customFormat="1" ht="13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/>
      <c r="S928"/>
    </row>
    <row r="929" s="8" customFormat="1" ht="13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/>
      <c r="S929"/>
    </row>
    <row r="930" s="8" customFormat="1" ht="13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/>
      <c r="S930"/>
    </row>
    <row r="931" s="8" customFormat="1" ht="13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/>
      <c r="S931"/>
    </row>
    <row r="932" s="8" customFormat="1" ht="13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/>
      <c r="S932"/>
    </row>
    <row r="933" s="8" customFormat="1" ht="13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/>
      <c r="S933"/>
    </row>
    <row r="934" s="8" customFormat="1" ht="13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/>
      <c r="S934"/>
    </row>
    <row r="935" s="8" customFormat="1" ht="13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/>
      <c r="S935"/>
    </row>
    <row r="936" s="8" customFormat="1" ht="13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/>
      <c r="S936"/>
    </row>
    <row r="937" s="8" customFormat="1" ht="13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/>
      <c r="S937"/>
    </row>
    <row r="938" s="8" customFormat="1" ht="13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/>
      <c r="S938"/>
    </row>
    <row r="939" s="8" customFormat="1" ht="13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/>
      <c r="S939"/>
    </row>
    <row r="940" s="8" customFormat="1" ht="13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/>
      <c r="S940"/>
    </row>
    <row r="941" s="8" customFormat="1" ht="13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/>
      <c r="S941"/>
    </row>
    <row r="942" s="8" customFormat="1" ht="13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/>
      <c r="S942"/>
    </row>
    <row r="943" s="8" customFormat="1" ht="13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/>
      <c r="S943"/>
    </row>
    <row r="944" s="8" customFormat="1" ht="13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/>
      <c r="S944"/>
    </row>
    <row r="945" s="8" customFormat="1" ht="13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/>
      <c r="S945"/>
    </row>
    <row r="946" s="8" customFormat="1" ht="13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/>
      <c r="S946"/>
    </row>
    <row r="947" s="8" customFormat="1" ht="13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/>
      <c r="S947"/>
    </row>
    <row r="948" s="8" customFormat="1" ht="13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/>
      <c r="S948"/>
    </row>
    <row r="949" s="8" customFormat="1" ht="13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/>
      <c r="S949"/>
    </row>
    <row r="950" s="8" customFormat="1" ht="13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/>
      <c r="S950"/>
    </row>
    <row r="951" s="8" customFormat="1" ht="13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/>
      <c r="S951"/>
    </row>
    <row r="952" s="8" customFormat="1" ht="13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/>
      <c r="S952"/>
    </row>
    <row r="953" s="8" customFormat="1" ht="13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/>
      <c r="S953"/>
    </row>
    <row r="954" s="8" customFormat="1" ht="13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/>
      <c r="S954"/>
    </row>
    <row r="955" s="8" customFormat="1" ht="13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/>
      <c r="S955"/>
    </row>
    <row r="956" s="8" customFormat="1" ht="13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/>
      <c r="S956"/>
    </row>
    <row r="957" s="8" customFormat="1" ht="13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/>
      <c r="S957"/>
    </row>
    <row r="958" s="8" customFormat="1" ht="13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/>
      <c r="S958"/>
    </row>
    <row r="959" s="8" customFormat="1" ht="13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/>
      <c r="S959"/>
    </row>
    <row r="960" s="8" customFormat="1" ht="13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/>
      <c r="S960"/>
    </row>
    <row r="961" s="8" customFormat="1" ht="13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/>
      <c r="S961"/>
    </row>
    <row r="962" s="8" customFormat="1" ht="13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/>
      <c r="S962"/>
    </row>
    <row r="963" s="8" customFormat="1" ht="13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/>
      <c r="S963"/>
    </row>
    <row r="964" s="8" customFormat="1" ht="13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/>
      <c r="S964"/>
    </row>
    <row r="965" s="8" customFormat="1" ht="13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/>
      <c r="S965"/>
    </row>
    <row r="966" s="8" customFormat="1" ht="13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/>
      <c r="S966"/>
    </row>
    <row r="967" s="8" customFormat="1" ht="13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/>
      <c r="S967"/>
    </row>
    <row r="968" s="8" customFormat="1" ht="13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/>
      <c r="S968"/>
    </row>
    <row r="969" s="8" customFormat="1" ht="13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/>
      <c r="S969"/>
    </row>
    <row r="970" s="8" customFormat="1" ht="13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/>
      <c r="S970"/>
    </row>
    <row r="971" s="8" customFormat="1" ht="13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/>
      <c r="S971"/>
    </row>
    <row r="972" s="8" customFormat="1" ht="13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/>
      <c r="S972"/>
    </row>
    <row r="973" s="8" customFormat="1" ht="13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/>
      <c r="S973"/>
    </row>
    <row r="974" s="8" customFormat="1" ht="13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/>
      <c r="S974"/>
    </row>
    <row r="975" s="8" customFormat="1" ht="13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/>
      <c r="S975"/>
    </row>
    <row r="976" s="8" customFormat="1" ht="13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/>
      <c r="S976"/>
    </row>
    <row r="977" s="8" customFormat="1" ht="13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/>
      <c r="S977"/>
    </row>
    <row r="978" s="8" customFormat="1" ht="13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/>
      <c r="S978"/>
    </row>
    <row r="979" s="8" customFormat="1" ht="13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/>
      <c r="S979"/>
    </row>
    <row r="980" s="8" customFormat="1" ht="13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/>
      <c r="S980"/>
    </row>
    <row r="981" s="8" customFormat="1" ht="13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/>
      <c r="S981"/>
    </row>
    <row r="982" s="8" customFormat="1" ht="13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/>
      <c r="S982"/>
    </row>
    <row r="983" s="8" customFormat="1" ht="13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/>
      <c r="S983"/>
    </row>
    <row r="984" s="8" customFormat="1" ht="13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/>
      <c r="S984"/>
    </row>
    <row r="985" s="8" customFormat="1" ht="13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/>
      <c r="S985"/>
    </row>
    <row r="986" s="8" customFormat="1" ht="13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/>
      <c r="S986"/>
    </row>
    <row r="987" s="8" customFormat="1" ht="13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/>
      <c r="S987"/>
    </row>
    <row r="988" s="8" customFormat="1" ht="13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/>
      <c r="S988"/>
    </row>
    <row r="989" s="8" customFormat="1" ht="13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/>
      <c r="S989"/>
    </row>
    <row r="990" s="8" customFormat="1" ht="13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/>
      <c r="S990"/>
    </row>
    <row r="991" s="8" customFormat="1" ht="13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/>
      <c r="S991"/>
    </row>
    <row r="992" s="8" customFormat="1" ht="13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/>
      <c r="S992"/>
    </row>
    <row r="993" s="8" customFormat="1" ht="13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/>
      <c r="S993"/>
    </row>
    <row r="994" s="8" customFormat="1" ht="13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/>
      <c r="S994"/>
    </row>
    <row r="995" s="8" customFormat="1" ht="13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/>
      <c r="S995"/>
    </row>
    <row r="996" s="8" customFormat="1" ht="13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/>
      <c r="S996"/>
    </row>
    <row r="997" s="8" customFormat="1" ht="13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/>
      <c r="S997"/>
    </row>
    <row r="998" s="8" customFormat="1" ht="13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/>
      <c r="S998"/>
    </row>
    <row r="999" s="8" customFormat="1" ht="13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/>
      <c r="S999"/>
    </row>
    <row r="1000" s="8" customFormat="1" ht="13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/>
      <c r="S1000"/>
    </row>
    <row r="1001" s="8" customFormat="1" ht="13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/>
      <c r="S1001"/>
    </row>
    <row r="1002" s="8" customFormat="1" ht="13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/>
      <c r="S1002"/>
    </row>
    <row r="1003" s="8" customFormat="1" ht="13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/>
      <c r="S1003"/>
    </row>
    <row r="1004" s="8" customFormat="1" ht="13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/>
      <c r="S1004"/>
    </row>
    <row r="1005" s="8" customFormat="1" ht="13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/>
      <c r="S1005"/>
    </row>
    <row r="1006" s="8" customFormat="1" ht="13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/>
      <c r="S1006"/>
    </row>
    <row r="1007" s="8" customFormat="1" ht="13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/>
      <c r="S1007"/>
    </row>
    <row r="1008" s="8" customFormat="1" ht="13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/>
      <c r="S1008"/>
    </row>
    <row r="1009" s="8" customFormat="1" ht="13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/>
      <c r="S1009"/>
    </row>
    <row r="1010" s="8" customFormat="1" ht="13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/>
      <c r="S1010"/>
    </row>
    <row r="1011" s="8" customFormat="1" ht="13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/>
      <c r="S1011"/>
    </row>
    <row r="1012" s="8" customFormat="1" ht="13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/>
      <c r="S1012"/>
    </row>
    <row r="1013" s="8" customFormat="1" ht="13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/>
      <c r="S1013"/>
    </row>
    <row r="1014" s="8" customFormat="1" ht="13.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/>
      <c r="S1014"/>
    </row>
    <row r="1015" s="8" customFormat="1" ht="13.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/>
      <c r="S1015"/>
    </row>
    <row r="1016" s="8" customFormat="1" ht="13.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/>
      <c r="S1016"/>
    </row>
    <row r="1017" s="8" customFormat="1" ht="13.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/>
      <c r="S1017"/>
    </row>
    <row r="1018" s="8" customFormat="1" ht="13.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/>
      <c r="S1018"/>
    </row>
    <row r="1019" s="8" customFormat="1" ht="13.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/>
      <c r="S1019"/>
    </row>
    <row r="1020" s="8" customFormat="1" ht="13.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/>
      <c r="S1020"/>
    </row>
    <row r="1021" s="8" customFormat="1" ht="13.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/>
      <c r="S1021"/>
    </row>
    <row r="1022" s="8" customFormat="1" ht="13.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/>
      <c r="S1022"/>
    </row>
    <row r="1023" s="8" customFormat="1" ht="13.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/>
      <c r="S1023"/>
    </row>
    <row r="1024" s="8" customFormat="1" ht="13.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/>
      <c r="S1024"/>
    </row>
    <row r="1025" s="8" customFormat="1" ht="13.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/>
      <c r="S1025"/>
    </row>
    <row r="1026" s="8" customFormat="1" ht="13.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/>
      <c r="S1026"/>
    </row>
    <row r="1027" s="8" customFormat="1" ht="13.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/>
      <c r="S1027"/>
    </row>
    <row r="1028" s="8" customFormat="1" ht="13.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/>
      <c r="S1028"/>
    </row>
    <row r="1029" s="8" customFormat="1" ht="13.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/>
      <c r="S1029"/>
    </row>
    <row r="1030" s="8" customFormat="1" ht="13.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/>
      <c r="S1030"/>
    </row>
    <row r="1031" s="8" customFormat="1" ht="13.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/>
      <c r="S1031"/>
    </row>
    <row r="1032" s="8" customFormat="1" ht="13.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/>
      <c r="S1032"/>
    </row>
    <row r="1033" s="8" customFormat="1" ht="13.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/>
      <c r="S1033"/>
    </row>
    <row r="1034" s="8" customFormat="1" ht="13.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/>
      <c r="S1034"/>
    </row>
    <row r="1035" s="8" customFormat="1" ht="13.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/>
      <c r="S1035"/>
    </row>
    <row r="1036" s="8" customFormat="1" ht="13.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/>
      <c r="S1036"/>
    </row>
    <row r="1037" s="8" customFormat="1" ht="13.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/>
      <c r="S1037"/>
    </row>
    <row r="1038" s="8" customFormat="1" ht="13.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/>
      <c r="S1038"/>
    </row>
    <row r="1039" s="8" customFormat="1" ht="13.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/>
      <c r="S1039"/>
    </row>
    <row r="1040" s="8" customFormat="1" ht="13.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/>
      <c r="S1040"/>
    </row>
    <row r="1041" s="8" customFormat="1" ht="13.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/>
      <c r="S1041"/>
    </row>
    <row r="1042" s="8" customFormat="1" ht="13.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/>
      <c r="S1042"/>
    </row>
    <row r="1043" s="8" customFormat="1" ht="13.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/>
      <c r="S1043"/>
    </row>
    <row r="1044" s="8" customFormat="1" ht="13.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/>
      <c r="S1044"/>
    </row>
    <row r="1045" s="8" customFormat="1" ht="13.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/>
      <c r="S1045"/>
    </row>
    <row r="1046" s="8" customFormat="1" ht="13.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/>
      <c r="S1046"/>
    </row>
    <row r="1047" s="8" customFormat="1" ht="13.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/>
      <c r="S1047"/>
    </row>
    <row r="1048" s="8" customFormat="1" ht="13.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/>
      <c r="S1048"/>
    </row>
    <row r="1049" s="8" customFormat="1" ht="13.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/>
      <c r="S1049"/>
    </row>
    <row r="1050" s="8" customFormat="1" ht="13.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/>
      <c r="S1050"/>
    </row>
    <row r="1051" s="8" customFormat="1" ht="13.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/>
      <c r="S1051"/>
    </row>
    <row r="1052" s="8" customFormat="1" ht="13.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/>
      <c r="S1052"/>
    </row>
    <row r="1053" s="8" customFormat="1" ht="13.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/>
      <c r="S1053"/>
    </row>
    <row r="1054" s="8" customFormat="1" ht="13.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/>
      <c r="S1054"/>
    </row>
    <row r="1055" s="8" customFormat="1" ht="13.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/>
      <c r="S1055"/>
    </row>
    <row r="1056" s="8" customFormat="1" ht="13.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/>
      <c r="S1056"/>
    </row>
    <row r="1057" s="8" customFormat="1" ht="13.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</sheetData>
  <mergeCells count="1">
    <mergeCell ref="A1:N1"/>
  </mergeCells>
  <hyperlinks>
    <hyperlink r:id="rId1" ref="I3"/>
    <hyperlink r:id="rId2" ref="I4"/>
    <hyperlink r:id="rId2" ref="I5"/>
    <hyperlink r:id="rId2" ref="I6"/>
    <hyperlink r:id="rId3" ref="I7"/>
    <hyperlink r:id="rId4" ref="I8"/>
    <hyperlink r:id="rId4" ref="I9"/>
    <hyperlink r:id="rId4" ref="I10"/>
    <hyperlink r:id="rId4" ref="I11"/>
    <hyperlink r:id="rId5" ref="I12"/>
    <hyperlink r:id="rId4" ref="I13"/>
    <hyperlink r:id="rId6" ref="I14"/>
    <hyperlink r:id="rId4" ref="I15"/>
    <hyperlink r:id="rId7" ref="I17"/>
    <hyperlink r:id="rId8" ref="I18"/>
    <hyperlink r:id="rId9" ref="I19"/>
    <hyperlink r:id="rId10" ref="I21"/>
    <hyperlink r:id="rId11" ref="I22"/>
    <hyperlink r:id="rId12" ref="I24"/>
    <hyperlink r:id="rId13" ref="I25"/>
    <hyperlink r:id="rId14" ref="I26"/>
    <hyperlink r:id="rId15" ref="I27"/>
    <hyperlink r:id="rId16" ref="I28"/>
    <hyperlink r:id="rId17" ref="I29"/>
    <hyperlink r:id="rId18" ref="I30"/>
    <hyperlink r:id="rId19" ref="I31"/>
    <hyperlink r:id="rId20" ref="I33"/>
    <hyperlink r:id="rId20" ref="I34"/>
    <hyperlink r:id="rId21" ref="I37"/>
    <hyperlink r:id="rId22" ref="I38"/>
    <hyperlink r:id="rId22" ref="I39"/>
    <hyperlink r:id="rId22" ref="I40"/>
    <hyperlink r:id="rId23" ref="I41"/>
    <hyperlink r:id="rId23" ref="I42"/>
    <hyperlink r:id="rId24" ref="I44"/>
    <hyperlink r:id="rId25" ref="I45"/>
    <hyperlink r:id="rId26" ref="I47"/>
    <hyperlink r:id="rId26" ref="I48"/>
    <hyperlink r:id="rId27" location="attributesNotes_delivery" ref="I49"/>
    <hyperlink r:id="rId28" ref="I50"/>
    <hyperlink r:id="rId29" ref="I52"/>
    <hyperlink r:id="rId30" ref="I53"/>
    <hyperlink r:id="rId31" ref="I54"/>
    <hyperlink r:id="rId32" ref="I55"/>
    <hyperlink r:id="rId33" ref="I56"/>
    <hyperlink r:id="rId34" ref="I57"/>
    <hyperlink r:id="rId35" ref="I58"/>
    <hyperlink r:id="rId36" ref="I62"/>
  </hyperlinks>
  <printOptions headings="0" gridLines="0"/>
  <pageMargins left="0.39375000000000004" right="0.39375000000000004" top="1.05277777777778" bottom="1.05277777777778" header="0.78750000000000009" footer="0.7875000000000000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>
    <oddHeader>&amp;C&amp;"Times New Roman,Regular"&amp;12&amp;A</oddHeader>
    <oddFooter>&amp;C&amp;"Times New Roman,Regular"&amp;12Seite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" aboveAverage="0" operator="equal" rank="0" text="" id="{003B0065-0059-4FF0-8E25-003300F8006C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11" aboveAverage="0" operator="equal" rank="0" text="" id="{00420082-00D5-4D6C-A80D-00DB000C006D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P44</xm:sqref>
        </x14:conditionalFormatting>
        <x14:conditionalFormatting xmlns:xm="http://schemas.microsoft.com/office/excel/2006/main">
          <x14:cfRule type="cellIs" priority="11" aboveAverage="0" operator="equal" rank="0" text="" id="{00410062-0044-4FF8-ADEB-00AE000300D8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ellIs" priority="11" aboveAverage="0" operator="equal" rank="0" text="" id="{00DA0074-00DA-44F9-BAE3-003C00F90059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11" aboveAverage="0" operator="equal" rank="0" text="" id="{005700CB-00A7-4ECB-8E6A-0031006500A8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11" aboveAverage="0" operator="equal" rank="0" text="" id="{00F4008E-003D-4E21-806D-00C800F900A6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ellIs" priority="11" aboveAverage="0" operator="equal" rank="0" text="" id="{00D30045-00D8-42FB-A8AF-00B1007100C3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P58</xm:sqref>
        </x14:conditionalFormatting>
        <x14:conditionalFormatting xmlns:xm="http://schemas.microsoft.com/office/excel/2006/main">
          <x14:cfRule type="cellIs" priority="11" aboveAverage="0" operator="equal" rank="0" text="" id="{007700F4-00DC-47CB-A1D2-009600AC00D9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cellIs" priority="11" aboveAverage="0" operator="equal" rank="0" text="" id="{00710038-00C1-4EAF-BB56-008600DE007E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P54</xm:sqref>
        </x14:conditionalFormatting>
        <x14:conditionalFormatting xmlns:xm="http://schemas.microsoft.com/office/excel/2006/main">
          <x14:cfRule type="cellIs" priority="11" aboveAverage="0" operator="equal" rank="0" text="" id="{005B000B-0056-4A87-84CF-0079008C003F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P57</xm:sqref>
        </x14:conditionalFormatting>
        <x14:conditionalFormatting xmlns:xm="http://schemas.microsoft.com/office/excel/2006/main">
          <x14:cfRule type="cellIs" priority="11" aboveAverage="0" operator="equal" rank="0" text="" id="{000800EC-009A-4468-8B52-00A60012002E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P56</xm:sqref>
        </x14:conditionalFormatting>
        <x14:conditionalFormatting xmlns:xm="http://schemas.microsoft.com/office/excel/2006/main">
          <x14:cfRule type="cellIs" priority="11" aboveAverage="0" operator="equal" rank="0" text="" id="{00250065-001E-4EAB-AA39-00D6002A0067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11" aboveAverage="0" operator="equal" rank="0" text="" id="{004E00E5-003D-42EC-8EA9-0058007B000C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11" aboveAverage="0" operator="equal" rank="0" text="" id="{00EA0000-0066-4941-B976-00C6007A00E0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ellIs" priority="11" aboveAverage="0" operator="equal" rank="0" text="" id="{000B0026-00C0-471F-B044-008D00D300F9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P45</xm:sqref>
        </x14:conditionalFormatting>
        <x14:conditionalFormatting xmlns:xm="http://schemas.microsoft.com/office/excel/2006/main">
          <x14:cfRule type="cellIs" priority="11" aboveAverage="0" operator="equal" rank="0" text="" id="{0074009B-00DA-4E42-AFE7-0047000100E3}">
            <xm:f>"Reuse"</xm:f>
            <x14:dxf>
              <font>
                <b val="0"/>
                <i val="0"/>
                <sz val="10.000000"/>
                <color indexed="65"/>
                <name val="Calibri"/>
              </font>
              <fill>
                <patternFill patternType="solid">
                  <fgColor indexed="23"/>
                  <bgColor indexed="23"/>
                </patternFill>
              </fill>
            </x14:dxf>
          </x14:cfRule>
          <xm:sqref>P59</xm:sqref>
        </x14:conditionalFormatting>
        <x14:conditionalFormatting xmlns:xm="http://schemas.microsoft.com/office/excel/2006/main">
          <x14:cfRule type="cellIs" priority="10" aboveAverage="0" operator="equal" rank="0" text="" id="{00630029-0083-45EE-BEDF-006800A10057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10" aboveAverage="0" operator="equal" rank="0" text="" id="{001F00C0-0068-4CBA-B405-005600930002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P44</xm:sqref>
        </x14:conditionalFormatting>
        <x14:conditionalFormatting xmlns:xm="http://schemas.microsoft.com/office/excel/2006/main">
          <x14:cfRule type="cellIs" priority="10" aboveAverage="0" operator="equal" rank="0" text="" id="{0067007D-0035-416F-8369-00C7003300E5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ellIs" priority="10" aboveAverage="0" operator="equal" rank="0" text="" id="{00AE00BC-006E-4E89-9AF2-004600050017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10" aboveAverage="0" operator="equal" rank="0" text="" id="{003F002E-004F-4178-AD8D-0021005500FA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10" aboveAverage="0" operator="equal" rank="0" text="" id="{00EF00C8-00A5-434A-9213-0034008600C5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ellIs" priority="10" aboveAverage="0" operator="equal" rank="0" text="" id="{00BC00D9-003C-4F7A-AE0B-00DA00D700C3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P58</xm:sqref>
        </x14:conditionalFormatting>
        <x14:conditionalFormatting xmlns:xm="http://schemas.microsoft.com/office/excel/2006/main">
          <x14:cfRule type="cellIs" priority="10" aboveAverage="0" operator="equal" rank="0" text="" id="{003500B1-0008-4683-AD48-002A00AB00E5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cellIs" priority="10" aboveAverage="0" operator="equal" rank="0" text="" id="{002F00A2-0079-40C3-8D6D-0028002E00BE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P54</xm:sqref>
        </x14:conditionalFormatting>
        <x14:conditionalFormatting xmlns:xm="http://schemas.microsoft.com/office/excel/2006/main">
          <x14:cfRule type="cellIs" priority="10" aboveAverage="0" operator="equal" rank="0" text="" id="{0069006A-00BF-4FD8-A0EC-00DB0011002E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P57</xm:sqref>
        </x14:conditionalFormatting>
        <x14:conditionalFormatting xmlns:xm="http://schemas.microsoft.com/office/excel/2006/main">
          <x14:cfRule type="cellIs" priority="10" aboveAverage="0" operator="equal" rank="0" text="" id="{00940036-00DD-4BA7-82CE-005300D900EC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P56</xm:sqref>
        </x14:conditionalFormatting>
        <x14:conditionalFormatting xmlns:xm="http://schemas.microsoft.com/office/excel/2006/main">
          <x14:cfRule type="cellIs" priority="10" aboveAverage="0" operator="equal" rank="0" text="" id="{0002009A-0052-46F8-849A-0010006B0017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10" aboveAverage="0" operator="equal" rank="0" text="" id="{005500AA-003F-4545-9735-00FF005800D3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10" aboveAverage="0" operator="equal" rank="0" text="" id="{006F0087-0038-4C6F-A604-004B003C00F1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ellIs" priority="10" aboveAverage="0" operator="equal" rank="0" text="" id="{0014009A-0085-4513-A5A6-004900920042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P45</xm:sqref>
        </x14:conditionalFormatting>
        <x14:conditionalFormatting xmlns:xm="http://schemas.microsoft.com/office/excel/2006/main">
          <x14:cfRule type="cellIs" priority="10" aboveAverage="0" operator="equal" rank="0" text="" id="{00A9004C-0040-4934-9F59-002700E200F6}">
            <xm:f>"Delivered"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P59</xm:sqref>
        </x14:conditionalFormatting>
        <x14:conditionalFormatting xmlns:xm="http://schemas.microsoft.com/office/excel/2006/main">
          <x14:cfRule type="cellIs" priority="9" aboveAverage="0" operator="equal" rank="0" text="" id="{009F00ED-0098-4C19-A518-00D600240072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9" aboveAverage="0" operator="equal" rank="0" text="" id="{00850013-003E-4832-90A3-00F4009E0043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P44</xm:sqref>
        </x14:conditionalFormatting>
        <x14:conditionalFormatting xmlns:xm="http://schemas.microsoft.com/office/excel/2006/main">
          <x14:cfRule type="cellIs" priority="9" aboveAverage="0" operator="equal" rank="0" text="" id="{0088008F-00A0-43EB-AD16-007600D6001E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ellIs" priority="9" aboveAverage="0" operator="equal" rank="0" text="" id="{005700B4-0001-4039-9C04-004F0011000C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9" aboveAverage="0" operator="equal" rank="0" text="" id="{0083007A-008C-42F3-90B3-00EC00AF00FB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9" aboveAverage="0" operator="equal" rank="0" text="" id="{00B500A7-00B6-4827-8086-00A1000800CD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ellIs" priority="9" aboveAverage="0" operator="equal" rank="0" text="" id="{005D0036-0098-43B5-ACA1-00BF008A00DC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P58</xm:sqref>
        </x14:conditionalFormatting>
        <x14:conditionalFormatting xmlns:xm="http://schemas.microsoft.com/office/excel/2006/main">
          <x14:cfRule type="cellIs" priority="9" aboveAverage="0" operator="equal" rank="0" text="" id="{0013003E-0083-4C93-ADE6-008B00CA00DF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cellIs" priority="9" aboveAverage="0" operator="equal" rank="0" text="" id="{0073002C-00F7-458C-A796-001A00660050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P54</xm:sqref>
        </x14:conditionalFormatting>
        <x14:conditionalFormatting xmlns:xm="http://schemas.microsoft.com/office/excel/2006/main">
          <x14:cfRule type="cellIs" priority="9" aboveAverage="0" operator="equal" rank="0" text="" id="{008F00A5-0069-4B86-B69C-00C6001D00AC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P57</xm:sqref>
        </x14:conditionalFormatting>
        <x14:conditionalFormatting xmlns:xm="http://schemas.microsoft.com/office/excel/2006/main">
          <x14:cfRule type="cellIs" priority="9" aboveAverage="0" operator="equal" rank="0" text="" id="{009F00D6-0032-4A1F-B3BA-00C300BE001E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P56</xm:sqref>
        </x14:conditionalFormatting>
        <x14:conditionalFormatting xmlns:xm="http://schemas.microsoft.com/office/excel/2006/main">
          <x14:cfRule type="cellIs" priority="9" aboveAverage="0" operator="equal" rank="0" text="" id="{00060060-000B-4D93-80BA-0012009400D8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9" aboveAverage="0" operator="equal" rank="0" text="" id="{004F009E-00F1-44E6-93C8-00D000EC0095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9" aboveAverage="0" operator="equal" rank="0" text="" id="{004A0038-0064-4732-8D47-0024007100E6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ellIs" priority="9" aboveAverage="0" operator="equal" rank="0" text="" id="{001E0092-003F-47A3-B5FC-0033001A001E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P45</xm:sqref>
        </x14:conditionalFormatting>
        <x14:conditionalFormatting xmlns:xm="http://schemas.microsoft.com/office/excel/2006/main">
          <x14:cfRule type="cellIs" priority="9" aboveAverage="0" operator="equal" rank="0" text="" id="{002D000B-00E1-4FA7-8938-00A9009B0064}">
            <xm:f>"Ordered"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P59</xm:sqref>
        </x14:conditionalFormatting>
        <x14:conditionalFormatting xmlns:xm="http://schemas.microsoft.com/office/excel/2006/main">
          <x14:cfRule type="cellIs" priority="8" aboveAverage="0" operator="equal" rank="0" text="" id="{00B000D3-00EB-4C8A-BEDB-00B200F0004C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8" aboveAverage="0" operator="equal" rank="0" text="" id="{0058009E-0065-4BC3-B534-007E00590099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P44</xm:sqref>
        </x14:conditionalFormatting>
        <x14:conditionalFormatting xmlns:xm="http://schemas.microsoft.com/office/excel/2006/main">
          <x14:cfRule type="cellIs" priority="8" aboveAverage="0" operator="equal" rank="0" text="" id="{00F7007D-00BD-4C80-B621-007600D100C5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ellIs" priority="8" aboveAverage="0" operator="equal" rank="0" text="" id="{00910048-0006-4052-99EA-007600C30057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8" aboveAverage="0" operator="equal" rank="0" text="" id="{007300A4-0081-4F2E-B4C6-0062007A0005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8" aboveAverage="0" operator="equal" rank="0" text="" id="{00980066-00BC-497B-B4C0-003000540000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ellIs" priority="8" aboveAverage="0" operator="equal" rank="0" text="" id="{007D0067-007E-40A9-9E8A-00DE00720050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P58</xm:sqref>
        </x14:conditionalFormatting>
        <x14:conditionalFormatting xmlns:xm="http://schemas.microsoft.com/office/excel/2006/main">
          <x14:cfRule type="cellIs" priority="8" aboveAverage="0" operator="equal" rank="0" text="" id="{00200062-00C9-4291-9650-00BB004F00A1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cellIs" priority="8" aboveAverage="0" operator="equal" rank="0" text="" id="{00C0003D-00A0-4298-980C-007800E40071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P54</xm:sqref>
        </x14:conditionalFormatting>
        <x14:conditionalFormatting xmlns:xm="http://schemas.microsoft.com/office/excel/2006/main">
          <x14:cfRule type="cellIs" priority="8" aboveAverage="0" operator="equal" rank="0" text="" id="{00270097-000C-4139-BD09-000B007A000A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P57</xm:sqref>
        </x14:conditionalFormatting>
        <x14:conditionalFormatting xmlns:xm="http://schemas.microsoft.com/office/excel/2006/main">
          <x14:cfRule type="cellIs" priority="8" aboveAverage="0" operator="equal" rank="0" text="" id="{005A00E8-0023-47A2-99F5-000300CC0010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P56</xm:sqref>
        </x14:conditionalFormatting>
        <x14:conditionalFormatting xmlns:xm="http://schemas.microsoft.com/office/excel/2006/main">
          <x14:cfRule type="cellIs" priority="8" aboveAverage="0" operator="equal" rank="0" text="" id="{003D005C-007B-49F3-B5F3-00FC008A008B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8" aboveAverage="0" operator="equal" rank="0" text="" id="{006900B5-0022-4298-8393-005D00870018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8" aboveAverage="0" operator="equal" rank="0" text="" id="{00370090-008E-4AA3-A7E3-000C00990002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ellIs" priority="8" aboveAverage="0" operator="equal" rank="0" text="" id="{007B008D-00C9-4191-A682-003100D60054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P45</xm:sqref>
        </x14:conditionalFormatting>
        <x14:conditionalFormatting xmlns:xm="http://schemas.microsoft.com/office/excel/2006/main">
          <x14:cfRule type="cellIs" priority="8" aboveAverage="0" operator="equal" rank="0" text="" id="{0057004F-001F-45E0-BC13-005900D0005D}">
            <xm:f>"Pending"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P59</xm:sqref>
        </x14:conditionalFormatting>
        <x14:conditionalFormatting xmlns:xm="http://schemas.microsoft.com/office/excel/2006/main">
          <x14:cfRule type="cellIs" priority="7" aboveAverage="0" operator="equal" rank="0" text="" id="{0050003A-00E2-4802-A777-008A00E9003A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P18</xm:sqref>
        </x14:conditionalFormatting>
        <x14:conditionalFormatting xmlns:xm="http://schemas.microsoft.com/office/excel/2006/main">
          <x14:cfRule type="cellIs" priority="7" aboveAverage="0" operator="equal" rank="0" text="" id="{005F00E7-0041-4405-9C8E-00DD00E500F2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P44</xm:sqref>
        </x14:conditionalFormatting>
        <x14:conditionalFormatting xmlns:xm="http://schemas.microsoft.com/office/excel/2006/main">
          <x14:cfRule type="cellIs" priority="7" aboveAverage="0" operator="equal" rank="0" text="" id="{0065008E-00D4-43C0-9698-00AF00E5009A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P12</xm:sqref>
        </x14:conditionalFormatting>
        <x14:conditionalFormatting xmlns:xm="http://schemas.microsoft.com/office/excel/2006/main">
          <x14:cfRule type="cellIs" priority="7" aboveAverage="0" operator="equal" rank="0" text="" id="{00FF0011-0022-4B3F-8AEC-009B008000DE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P26</xm:sqref>
        </x14:conditionalFormatting>
        <x14:conditionalFormatting xmlns:xm="http://schemas.microsoft.com/office/excel/2006/main">
          <x14:cfRule type="cellIs" priority="7" aboveAverage="0" operator="equal" rank="0" text="" id="{00ED0038-004B-41CC-819F-00E4007B0068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P31</xm:sqref>
        </x14:conditionalFormatting>
        <x14:conditionalFormatting xmlns:xm="http://schemas.microsoft.com/office/excel/2006/main">
          <x14:cfRule type="cellIs" priority="7" aboveAverage="0" operator="equal" rank="0" text="" id="{00F20018-0006-4641-91C1-009F0024002B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P17</xm:sqref>
        </x14:conditionalFormatting>
        <x14:conditionalFormatting xmlns:xm="http://schemas.microsoft.com/office/excel/2006/main">
          <x14:cfRule type="cellIs" priority="7" aboveAverage="0" operator="equal" rank="0" text="" id="{0078004A-002E-468E-B7CE-0064007200A8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P58</xm:sqref>
        </x14:conditionalFormatting>
        <x14:conditionalFormatting xmlns:xm="http://schemas.microsoft.com/office/excel/2006/main">
          <x14:cfRule type="cellIs" priority="7" aboveAverage="0" operator="equal" rank="0" text="" id="{00B60047-003F-47C4-AB91-00EE009A00BD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P48</xm:sqref>
        </x14:conditionalFormatting>
        <x14:conditionalFormatting xmlns:xm="http://schemas.microsoft.com/office/excel/2006/main">
          <x14:cfRule type="cellIs" priority="7" aboveAverage="0" operator="equal" rank="0" text="" id="{00570086-005C-404C-A2B2-00D300B300B0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P54</xm:sqref>
        </x14:conditionalFormatting>
        <x14:conditionalFormatting xmlns:xm="http://schemas.microsoft.com/office/excel/2006/main">
          <x14:cfRule type="cellIs" priority="7" aboveAverage="0" operator="equal" rank="0" text="" id="{007200F2-0066-4A93-ACAA-008700430076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P57</xm:sqref>
        </x14:conditionalFormatting>
        <x14:conditionalFormatting xmlns:xm="http://schemas.microsoft.com/office/excel/2006/main">
          <x14:cfRule type="cellIs" priority="7" aboveAverage="0" operator="equal" rank="0" text="" id="{00A30037-00A8-4D02-B4EC-00EC0033002C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P56</xm:sqref>
        </x14:conditionalFormatting>
        <x14:conditionalFormatting xmlns:xm="http://schemas.microsoft.com/office/excel/2006/main">
          <x14:cfRule type="cellIs" priority="7" aboveAverage="0" operator="equal" rank="0" text="" id="{005F008E-00D3-4232-8065-0062002600DD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P52</xm:sqref>
        </x14:conditionalFormatting>
        <x14:conditionalFormatting xmlns:xm="http://schemas.microsoft.com/office/excel/2006/main">
          <x14:cfRule type="cellIs" priority="7" aboveAverage="0" operator="equal" rank="0" text="" id="{006000CA-002F-467C-B272-00AA004F0021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P30</xm:sqref>
        </x14:conditionalFormatting>
        <x14:conditionalFormatting xmlns:xm="http://schemas.microsoft.com/office/excel/2006/main">
          <x14:cfRule type="cellIs" priority="7" aboveAverage="0" operator="equal" rank="0" text="" id="{00560053-0097-48DF-BA1D-007D009400B8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P29</xm:sqref>
        </x14:conditionalFormatting>
        <x14:conditionalFormatting xmlns:xm="http://schemas.microsoft.com/office/excel/2006/main">
          <x14:cfRule type="cellIs" priority="7" aboveAverage="0" operator="equal" rank="0" text="" id="{00CB00D7-00E2-470C-9AEB-00E900670064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P45</xm:sqref>
        </x14:conditionalFormatting>
        <x14:conditionalFormatting xmlns:xm="http://schemas.microsoft.com/office/excel/2006/main">
          <x14:cfRule type="cellIs" priority="7" aboveAverage="0" operator="equal" rank="0" text="" id="{00BD00E6-008A-4F89-B433-00E700050096}">
            <xm:f>"Provisional"</xm:f>
            <x14:dxf>
              <font>
                <b/>
                <i val="0"/>
                <sz val="10.000000"/>
                <name val="Calibri"/>
              </font>
            </x14:dxf>
          </x14:cfRule>
          <xm:sqref>P59</xm:sqref>
        </x14:conditionalFormatting>
        <x14:conditionalFormatting xmlns:xm="http://schemas.microsoft.com/office/excel/2006/main">
          <x14:cfRule type="notContainsText" priority="6" aboveAverage="0" operator="notContains" rank="0" text="e" id="{0009007B-001E-43B6-B1F5-005C00FB004B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P18</xm:sqref>
        </x14:conditionalFormatting>
        <x14:conditionalFormatting xmlns:xm="http://schemas.microsoft.com/office/excel/2006/main">
          <x14:cfRule type="notContainsText" priority="6" aboveAverage="0" operator="notContains" rank="0" text="e" id="{004F00B5-0001-4C01-AFD0-00AD00CD008B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P44</xm:sqref>
        </x14:conditionalFormatting>
        <x14:conditionalFormatting xmlns:xm="http://schemas.microsoft.com/office/excel/2006/main">
          <x14:cfRule type="notContainsText" priority="6" aboveAverage="0" operator="notContains" rank="0" text="e" id="{009F00C2-00AE-405E-8F4A-0001006200B7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P12</xm:sqref>
        </x14:conditionalFormatting>
        <x14:conditionalFormatting xmlns:xm="http://schemas.microsoft.com/office/excel/2006/main">
          <x14:cfRule type="notContainsText" priority="6" aboveAverage="0" operator="notContains" rank="0" text="e" id="{00C70010-005C-4779-A1FF-0050006A00FD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P26</xm:sqref>
        </x14:conditionalFormatting>
        <x14:conditionalFormatting xmlns:xm="http://schemas.microsoft.com/office/excel/2006/main">
          <x14:cfRule type="notContainsText" priority="6" aboveAverage="0" operator="notContains" rank="0" text="e" id="{00E700C2-00E8-42C9-B2B3-002800BE00DD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P31</xm:sqref>
        </x14:conditionalFormatting>
        <x14:conditionalFormatting xmlns:xm="http://schemas.microsoft.com/office/excel/2006/main">
          <x14:cfRule type="notContainsText" priority="6" aboveAverage="0" operator="notContains" rank="0" text="e" id="{0042006C-00E7-4A8A-B298-0010004A003A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P17</xm:sqref>
        </x14:conditionalFormatting>
        <x14:conditionalFormatting xmlns:xm="http://schemas.microsoft.com/office/excel/2006/main">
          <x14:cfRule type="notContainsText" priority="6" aboveAverage="0" operator="notContains" rank="0" text="e" id="{002E00A8-00C2-45D9-93D9-00E500050059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P58</xm:sqref>
        </x14:conditionalFormatting>
        <x14:conditionalFormatting xmlns:xm="http://schemas.microsoft.com/office/excel/2006/main">
          <x14:cfRule type="notContainsText" priority="6" aboveAverage="0" operator="notContains" rank="0" text="e" id="{0038000E-00D7-4B54-BDA6-0070002600A1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P48</xm:sqref>
        </x14:conditionalFormatting>
        <x14:conditionalFormatting xmlns:xm="http://schemas.microsoft.com/office/excel/2006/main">
          <x14:cfRule type="notContainsText" priority="6" aboveAverage="0" operator="notContains" rank="0" text="e" id="{003C00AD-00FA-4BA3-BA13-0090004900C9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P54</xm:sqref>
        </x14:conditionalFormatting>
        <x14:conditionalFormatting xmlns:xm="http://schemas.microsoft.com/office/excel/2006/main">
          <x14:cfRule type="notContainsText" priority="6" aboveAverage="0" operator="notContains" rank="0" text="e" id="{00100076-0018-4A75-9D4B-00AF001A0066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P57</xm:sqref>
        </x14:conditionalFormatting>
        <x14:conditionalFormatting xmlns:xm="http://schemas.microsoft.com/office/excel/2006/main">
          <x14:cfRule type="notContainsText" priority="6" aboveAverage="0" operator="notContains" rank="0" text="e" id="{005D00D9-006D-41ED-8329-000000E300CB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P56</xm:sqref>
        </x14:conditionalFormatting>
        <x14:conditionalFormatting xmlns:xm="http://schemas.microsoft.com/office/excel/2006/main">
          <x14:cfRule type="notContainsText" priority="6" aboveAverage="0" operator="notContains" rank="0" text="e" id="{00DE0057-0088-4912-BA21-007E008E00BD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P52</xm:sqref>
        </x14:conditionalFormatting>
        <x14:conditionalFormatting xmlns:xm="http://schemas.microsoft.com/office/excel/2006/main">
          <x14:cfRule type="notContainsText" priority="6" aboveAverage="0" operator="notContains" rank="0" text="e" id="{005B0007-0020-44F4-98DE-006100F90051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P30</xm:sqref>
        </x14:conditionalFormatting>
        <x14:conditionalFormatting xmlns:xm="http://schemas.microsoft.com/office/excel/2006/main">
          <x14:cfRule type="notContainsText" priority="6" aboveAverage="0" operator="notContains" rank="0" text="e" id="{00E60058-007A-4C5A-88D5-00A900A90034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P29</xm:sqref>
        </x14:conditionalFormatting>
        <x14:conditionalFormatting xmlns:xm="http://schemas.microsoft.com/office/excel/2006/main">
          <x14:cfRule type="notContainsText" priority="6" aboveAverage="0" operator="notContains" rank="0" text="e" id="{00E800F0-0077-4EDE-B320-001B00F9005B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P45</xm:sqref>
        </x14:conditionalFormatting>
        <x14:conditionalFormatting xmlns:xm="http://schemas.microsoft.com/office/excel/2006/main">
          <x14:cfRule type="containsText" priority="6" aboveAverage="0" operator="notContains" text="Recycling" id="{00D4002E-0093-4ABA-B340-00500035004D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P55</xm:sqref>
        </x14:conditionalFormatting>
        <x14:conditionalFormatting xmlns:xm="http://schemas.microsoft.com/office/excel/2006/main">
          <x14:cfRule type="containsText" priority="6" aboveAverage="0" operator="notContains" text="Recycling" id="{006C0028-0067-4471-A1EF-004200EA0005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P55</xm:sqref>
        </x14:conditionalFormatting>
        <x14:conditionalFormatting xmlns:xm="http://schemas.microsoft.com/office/excel/2006/main">
          <x14:cfRule type="containsText" priority="6" aboveAverage="0" operator="notContains" text="Recycling" id="{009E000D-001C-4D30-A135-00F100D200AD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P3</xm:sqref>
        </x14:conditionalFormatting>
        <x14:conditionalFormatting xmlns:xm="http://schemas.microsoft.com/office/excel/2006/main">
          <x14:cfRule type="containsText" priority="6" aboveAverage="0" operator="notContains" text="Recycling" id="{00B10062-00D5-4848-AB50-00F50099001F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P3</xm:sqref>
        </x14:conditionalFormatting>
        <x14:conditionalFormatting xmlns:xm="http://schemas.microsoft.com/office/excel/2006/main">
          <x14:cfRule type="containsText" priority="6" aboveAverage="0" operator="notContains" text="Recycling" id="{001E001E-0059-4773-A22C-00DE00920086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P4</xm:sqref>
        </x14:conditionalFormatting>
        <x14:conditionalFormatting xmlns:xm="http://schemas.microsoft.com/office/excel/2006/main">
          <x14:cfRule type="containsText" priority="6" aboveAverage="0" operator="notContains" text="Recycling" id="{00EB0029-0027-4383-B356-00790079000D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P4</xm:sqref>
        </x14:conditionalFormatting>
        <x14:conditionalFormatting xmlns:xm="http://schemas.microsoft.com/office/excel/2006/main">
          <x14:cfRule type="containsText" priority="6" aboveAverage="0" operator="notContains" text="Recycling" id="{00AB0025-0078-4FC2-B857-001F003200E2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P5</xm:sqref>
        </x14:conditionalFormatting>
        <x14:conditionalFormatting xmlns:xm="http://schemas.microsoft.com/office/excel/2006/main">
          <x14:cfRule type="containsText" priority="6" aboveAverage="0" operator="notContains" text="Recycling" id="{00480067-002B-4314-B561-00C100FF00BB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P5</xm:sqref>
        </x14:conditionalFormatting>
        <x14:conditionalFormatting xmlns:xm="http://schemas.microsoft.com/office/excel/2006/main">
          <x14:cfRule type="containsText" priority="6" aboveAverage="0" operator="notContains" text="Recycling" id="{009A0081-009A-4746-A540-0012002E000A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P6</xm:sqref>
        </x14:conditionalFormatting>
        <x14:conditionalFormatting xmlns:xm="http://schemas.microsoft.com/office/excel/2006/main">
          <x14:cfRule type="containsText" priority="6" aboveAverage="0" operator="notContains" text="Recycling" id="{0044003C-0066-45B4-9BB7-002C005C001B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P6</xm:sqref>
        </x14:conditionalFormatting>
        <x14:conditionalFormatting xmlns:xm="http://schemas.microsoft.com/office/excel/2006/main">
          <x14:cfRule type="containsText" priority="6" aboveAverage="0" operator="notContains" text="Recycling" id="{00A00033-0075-4F20-97E8-00960058009A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P7</xm:sqref>
        </x14:conditionalFormatting>
        <x14:conditionalFormatting xmlns:xm="http://schemas.microsoft.com/office/excel/2006/main">
          <x14:cfRule type="containsText" priority="6" aboveAverage="0" operator="notContains" text="Recycling" id="{000700E1-0065-4865-9AB8-00BF007E003A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P7</xm:sqref>
        </x14:conditionalFormatting>
        <x14:conditionalFormatting xmlns:xm="http://schemas.microsoft.com/office/excel/2006/main">
          <x14:cfRule type="containsText" priority="6" aboveAverage="0" operator="notContains" text="Recycling" id="{00250038-0083-4C0F-BD41-00C000300015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P8</xm:sqref>
        </x14:conditionalFormatting>
        <x14:conditionalFormatting xmlns:xm="http://schemas.microsoft.com/office/excel/2006/main">
          <x14:cfRule type="containsText" priority="6" aboveAverage="0" operator="notContains" text="Recycling" id="{00AD00D5-000B-4A47-8B56-00B400F50055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P8</xm:sqref>
        </x14:conditionalFormatting>
        <x14:conditionalFormatting xmlns:xm="http://schemas.microsoft.com/office/excel/2006/main">
          <x14:cfRule type="containsText" priority="6" aboveAverage="0" operator="notContains" text="Recycling" id="{000200CD-001F-4EBF-BEF0-009900940052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P9</xm:sqref>
        </x14:conditionalFormatting>
        <x14:conditionalFormatting xmlns:xm="http://schemas.microsoft.com/office/excel/2006/main">
          <x14:cfRule type="containsText" priority="6" aboveAverage="0" operator="notContains" text="Recycling" id="{00E800F4-0039-4272-ACE2-00ED00B00089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P9</xm:sqref>
        </x14:conditionalFormatting>
        <x14:conditionalFormatting xmlns:xm="http://schemas.microsoft.com/office/excel/2006/main">
          <x14:cfRule type="containsText" priority="6" aboveAverage="0" operator="notContains" text="Recycling" id="{00AA00B9-0063-4B39-9ED5-00130099001D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P10</xm:sqref>
        </x14:conditionalFormatting>
        <x14:conditionalFormatting xmlns:xm="http://schemas.microsoft.com/office/excel/2006/main">
          <x14:cfRule type="containsText" priority="6" aboveAverage="0" operator="notContains" text="Recycling" id="{0056004C-0022-4540-A45A-0018000D00FD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P10</xm:sqref>
        </x14:conditionalFormatting>
        <x14:conditionalFormatting xmlns:xm="http://schemas.microsoft.com/office/excel/2006/main">
          <x14:cfRule type="containsText" priority="6" aboveAverage="0" operator="notContains" text="Recycling" id="{003A00B7-00DF-4559-AFD3-00D200DA0014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P11</xm:sqref>
        </x14:conditionalFormatting>
        <x14:conditionalFormatting xmlns:xm="http://schemas.microsoft.com/office/excel/2006/main">
          <x14:cfRule type="containsText" priority="6" aboveAverage="0" operator="notContains" text="Recycling" id="{0031007B-0013-4FF7-93D9-00C400E30047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P11</xm:sqref>
        </x14:conditionalFormatting>
        <x14:conditionalFormatting xmlns:xm="http://schemas.microsoft.com/office/excel/2006/main">
          <x14:cfRule type="containsText" priority="6" aboveAverage="0" operator="notContains" text="Recycling" id="{00880026-00AA-4521-AC9D-009D00E900A5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P13</xm:sqref>
        </x14:conditionalFormatting>
        <x14:conditionalFormatting xmlns:xm="http://schemas.microsoft.com/office/excel/2006/main">
          <x14:cfRule type="containsText" priority="6" aboveAverage="0" operator="notContains" text="Recycling" id="{00EF0078-0063-415E-B5EB-00E9009A0030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P13</xm:sqref>
        </x14:conditionalFormatting>
        <x14:conditionalFormatting xmlns:xm="http://schemas.microsoft.com/office/excel/2006/main">
          <x14:cfRule type="containsText" priority="6" aboveAverage="0" operator="notContains" text="Recycling" id="{004A0090-00DB-4F24-9C16-009F00810099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P15</xm:sqref>
        </x14:conditionalFormatting>
        <x14:conditionalFormatting xmlns:xm="http://schemas.microsoft.com/office/excel/2006/main">
          <x14:cfRule type="containsText" priority="6" aboveAverage="0" operator="notContains" text="Recycling" id="{0043003B-002A-4884-972D-009D005D0083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P15</xm:sqref>
        </x14:conditionalFormatting>
        <x14:conditionalFormatting xmlns:xm="http://schemas.microsoft.com/office/excel/2006/main">
          <x14:cfRule type="containsText" priority="6" aboveAverage="0" operator="notContains" text="Recycling" id="{00F200CD-0056-417E-AC20-006100500081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P22</xm:sqref>
        </x14:conditionalFormatting>
        <x14:conditionalFormatting xmlns:xm="http://schemas.microsoft.com/office/excel/2006/main">
          <x14:cfRule type="containsText" priority="6" aboveAverage="0" operator="notContains" text="Recycling" id="{00360037-0048-4830-8007-00E7007E0014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P22</xm:sqref>
        </x14:conditionalFormatting>
        <x14:conditionalFormatting xmlns:xm="http://schemas.microsoft.com/office/excel/2006/main">
          <x14:cfRule type="containsText" priority="6" aboveAverage="0" operator="notContains" text="Recycling" id="{004A00AA-00DC-468B-B7E5-004600BC006E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P27</xm:sqref>
        </x14:conditionalFormatting>
        <x14:conditionalFormatting xmlns:xm="http://schemas.microsoft.com/office/excel/2006/main">
          <x14:cfRule type="containsText" priority="6" aboveAverage="0" operator="notContains" text="Recycling" id="{00C400C1-0042-4E79-8B63-00D000910038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P27</xm:sqref>
        </x14:conditionalFormatting>
        <x14:conditionalFormatting xmlns:xm="http://schemas.microsoft.com/office/excel/2006/main">
          <x14:cfRule type="containsText" priority="6" aboveAverage="0" operator="notContains" text="Recycling" id="{001A00BA-0059-4120-90F1-0082002C00F9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P28</xm:sqref>
        </x14:conditionalFormatting>
        <x14:conditionalFormatting xmlns:xm="http://schemas.microsoft.com/office/excel/2006/main">
          <x14:cfRule type="containsText" priority="6" aboveAverage="0" operator="notContains" text="Recycling" id="{005300E6-006D-4C39-8CA8-003300060021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P28</xm:sqref>
        </x14:conditionalFormatting>
        <x14:conditionalFormatting xmlns:xm="http://schemas.microsoft.com/office/excel/2006/main">
          <x14:cfRule type="containsText" priority="6" aboveAverage="0" operator="notContains" text="Recycling" id="{006D003C-0060-4553-AD54-00B900260060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P50</xm:sqref>
        </x14:conditionalFormatting>
        <x14:conditionalFormatting xmlns:xm="http://schemas.microsoft.com/office/excel/2006/main">
          <x14:cfRule type="containsText" priority="6" aboveAverage="0" operator="notContains" text="Recycling" id="{006A009C-0087-423C-BFF1-009700A10042}">
            <xm:f>NOT(ISERROR(SEARCH("Recycling",P3)))</xm:f>
            <x14:dxf>
              <font>
                <b/>
                <i/>
                <sz val="10.000000"/>
                <name val="Calibri"/>
              </font>
            </x14:dxf>
          </x14:cfRule>
          <xm:sqref>P50</xm:sqref>
        </x14:conditionalFormatting>
        <x14:conditionalFormatting xmlns:xm="http://schemas.microsoft.com/office/excel/2006/main">
          <x14:cfRule type="notContainsText" priority="6" aboveAverage="0" operator="notContains" rank="0" text="e" id="{00E700DC-00E8-4414-B92E-0089005F007F}">
            <xm:f>ISERROR(SEARCH("e",P3))</xm:f>
            <x14:dxf>
              <font>
                <b/>
                <i val="0"/>
                <sz val="10.000000"/>
                <name val="Calibri"/>
              </font>
            </x14:dxf>
          </x14:cfRule>
          <xm:sqref>P59</xm:sqref>
        </x14:conditionalFormatting>
        <x14:conditionalFormatting xmlns:xm="http://schemas.microsoft.com/office/excel/2006/main">
          <x14:cfRule type="containsText" priority="5" aboveAverage="0" operator="containsText" rank="0" text="Geliefert" id="{00140060-0051-43EC-9506-00BD00E000DB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5" aboveAverage="0" operator="containsText" rank="0" text="Geliefert" id="{0046008F-0022-4099-A051-00AA00B10043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P44</xm:sqref>
        </x14:conditionalFormatting>
        <x14:conditionalFormatting xmlns:xm="http://schemas.microsoft.com/office/excel/2006/main">
          <x14:cfRule type="containsText" priority="5" aboveAverage="0" operator="containsText" rank="0" text="Geliefert" id="{009A0033-0078-46DF-BA70-00EC0094003B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5" aboveAverage="0" operator="containsText" rank="0" text="Geliefert" id="{001B00BA-0052-4E75-99B5-0045006A0067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5" aboveAverage="0" operator="containsText" rank="0" text="Geliefert" id="{00B200D8-000B-4EA7-807C-00E000460031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ontainsText" priority="5" aboveAverage="0" operator="containsText" rank="0" text="Geliefert" id="{008300D5-0023-47F7-8105-00DF002E008E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5" aboveAverage="0" operator="containsText" rank="0" text="Geliefert" id="{00EA004D-005F-473F-81F4-001B0050001C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P58</xm:sqref>
        </x14:conditionalFormatting>
        <x14:conditionalFormatting xmlns:xm="http://schemas.microsoft.com/office/excel/2006/main">
          <x14:cfRule type="containsText" priority="5" aboveAverage="0" operator="containsText" rank="0" text="Geliefert" id="{00B800D6-00A1-4AD3-B724-009E0073006F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containsText" priority="5" aboveAverage="0" operator="containsText" rank="0" text="Geliefert" id="{004200A8-00F4-48FC-8631-009000FC00FB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P54</xm:sqref>
        </x14:conditionalFormatting>
        <x14:conditionalFormatting xmlns:xm="http://schemas.microsoft.com/office/excel/2006/main">
          <x14:cfRule type="containsText" priority="5" aboveAverage="0" operator="containsText" rank="0" text="Geliefert" id="{005F0082-00C9-41FE-B609-002200B80033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P57</xm:sqref>
        </x14:conditionalFormatting>
        <x14:conditionalFormatting xmlns:xm="http://schemas.microsoft.com/office/excel/2006/main">
          <x14:cfRule type="containsText" priority="5" aboveAverage="0" operator="containsText" rank="0" text="Geliefert" id="{00DB0075-009A-447D-A5B9-000000C700C3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P56</xm:sqref>
        </x14:conditionalFormatting>
        <x14:conditionalFormatting xmlns:xm="http://schemas.microsoft.com/office/excel/2006/main">
          <x14:cfRule type="containsText" priority="5" aboveAverage="0" operator="containsText" rank="0" text="Geliefert" id="{00F00051-006A-4B31-9EC2-00AB00EE00E2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ontainsText" priority="5" aboveAverage="0" operator="containsText" rank="0" text="Geliefert" id="{00F0005B-00C1-4709-AFEE-00B800DB00A8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ontainsText" priority="5" aboveAverage="0" operator="containsText" rank="0" text="Geliefert" id="{00A20027-0019-48C7-96FF-00B800C300B2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5" aboveAverage="0" operator="containsText" rank="0" text="Geliefert" id="{00DF001F-00AA-4075-80B8-008800F400BF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P45</xm:sqref>
        </x14:conditionalFormatting>
        <x14:conditionalFormatting xmlns:xm="http://schemas.microsoft.com/office/excel/2006/main">
          <x14:cfRule type="containsText" priority="5" aboveAverage="0" operator="containsText" text="Delivered" id="{00DF000D-007E-4B90-9EE8-00DE007D009C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ontainsText" priority="5" aboveAverage="0" operator="containsText" text="Delivered" id="{00DC00DC-0005-4F3C-A7AD-00AD00DA0084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ontainsText" priority="5" aboveAverage="0" operator="containsText" text="Delivered" id="{00BA00B5-008D-477F-A95A-004500BF00DF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5" aboveAverage="0" operator="containsText" text="Delivered" id="{006900B8-006E-493E-9F2B-0030003E002A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5" aboveAverage="0" operator="containsText" text="Delivered" id="{00CF00AC-0032-4769-A33E-006500C1008E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5" aboveAverage="0" operator="containsText" text="Delivered" id="{00A300A8-00D1-476F-AEDB-006000540091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5" aboveAverage="0" operator="containsText" text="Delivered" id="{00100054-00FD-4FEF-844C-0026006A00CB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5" aboveAverage="0" operator="containsText" text="Delivered" id="{00CD00FB-0053-4157-9E17-00BC009B002D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5" aboveAverage="0" operator="containsText" text="Delivered" id="{00E200C8-0086-456A-888A-008C002F00D3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5" aboveAverage="0" operator="containsText" text="Delivered" id="{000A0046-000B-4FFD-8231-00D8009E00C9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5" aboveAverage="0" operator="containsText" text="Delivered" id="{00D300EE-00AF-46C7-AD12-00FD003E0097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5" aboveAverage="0" operator="containsText" text="Delivered" id="{00E200A4-0068-4867-A6A9-00A900A80041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5" aboveAverage="0" operator="containsText" text="Delivered" id="{00D00064-00BF-430B-A71B-00A5002C00FA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5" aboveAverage="0" operator="containsText" text="Delivered" id="{0093008E-00F3-405B-BBF4-0018004A003F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5" aboveAverage="0" operator="containsText" text="Delivered" id="{00C9009C-0036-4B49-8223-00BA00EE000D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5" aboveAverage="0" operator="containsText" text="Delivered" id="{00D500DF-003A-47E1-A361-00BF00780009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5" aboveAverage="0" operator="containsText" text="Delivered" id="{00A2008E-0039-4E3F-88F1-00C900D30042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5" aboveAverage="0" operator="containsText" text="Delivered" id="{008000FC-00E3-4889-9DE7-00B0003D0000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5" aboveAverage="0" operator="containsText" text="Delivered" id="{00D800B8-0017-4FA4-835A-00F50000004B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5" aboveAverage="0" operator="containsText" text="Delivered" id="{004B0095-0024-4994-9527-000A00F5004E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5" aboveAverage="0" operator="containsText" text="Delivered" id="{00C100D3-0029-4976-B437-00E600000008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ontainsText" priority="5" aboveAverage="0" operator="containsText" text="Delivered" id="{00F20045-0009-46DE-BAEE-007D00A800C5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ontainsText" priority="5" aboveAverage="0" operator="containsText" text="Delivered" id="{00F40021-00BE-444B-BF09-003B00330053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5" aboveAverage="0" operator="containsText" text="Delivered" id="{00650022-0079-43C1-AC5B-009000F700E6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5" aboveAverage="0" operator="containsText" text="Delivered" id="{005300E5-00FE-4682-8A8F-002300780024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5" aboveAverage="0" operator="containsText" text="Delivered" id="{00F500E4-00D0-4924-A6EA-001900DF0048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5" aboveAverage="0" operator="containsText" text="Delivered" id="{007C0022-00D4-42B9-97FB-001D00970008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ontainsText" priority="5" aboveAverage="0" operator="containsText" text="Delivered" id="{009500EE-00DE-4DA9-ABD1-0088006300D3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ontainsText" priority="5" aboveAverage="0" operator="containsText" text="Delivered" id="{002F00FE-00E8-477C-8DCB-00E600830062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5" aboveAverage="0" operator="containsText" text="Delivered" id="{006A0030-00AE-4C3E-BEC1-0011007800B9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5" aboveAverage="0" operator="containsText" text="Delivered" id="{00D900DB-0071-4417-93CD-002E000A000D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P50</xm:sqref>
        </x14:conditionalFormatting>
        <x14:conditionalFormatting xmlns:xm="http://schemas.microsoft.com/office/excel/2006/main">
          <x14:cfRule type="containsText" priority="5" aboveAverage="0" operator="containsText" text="Delivered" id="{0000000B-00A8-42F6-8B43-00D500F200C8}">
            <xm:f>NOT(ISERROR(SEARCH("Delivered",P3)))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P50</xm:sqref>
        </x14:conditionalFormatting>
        <x14:conditionalFormatting xmlns:xm="http://schemas.microsoft.com/office/excel/2006/main">
          <x14:cfRule type="containsText" priority="5" aboveAverage="0" operator="containsText" rank="0" text="Geliefert" id="{00010003-001F-45D1-8772-00D800F20056}">
            <xm:f>NOT(ISERROR(SEARCH("Geliefert",P3)))</xm:f>
            <x14:dxf>
              <font>
                <b val="0"/>
                <i val="0"/>
                <sz val="10.000000"/>
                <color rgb="FF006600"/>
                <name val="Calibri"/>
              </font>
              <fill>
                <patternFill patternType="solid">
                  <fgColor indexed="42"/>
                  <bgColor indexed="42"/>
                </patternFill>
              </fill>
            </x14:dxf>
          </x14:cfRule>
          <xm:sqref>P59</xm:sqref>
        </x14:conditionalFormatting>
        <x14:conditionalFormatting xmlns:xm="http://schemas.microsoft.com/office/excel/2006/main">
          <x14:cfRule type="containsText" priority="4" aboveAverage="0" operator="containsText" rank="0" text="Bestellt" id="{00F200E8-0005-4E48-AAAA-00D8004000D0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4" aboveAverage="0" operator="containsText" rank="0" text="Bestellt" id="{00AA00B8-002A-4E89-91B8-005B004E0098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P44</xm:sqref>
        </x14:conditionalFormatting>
        <x14:conditionalFormatting xmlns:xm="http://schemas.microsoft.com/office/excel/2006/main">
          <x14:cfRule type="containsText" priority="4" aboveAverage="0" operator="containsText" rank="0" text="Bestellt" id="{00B100CB-00E8-42EF-8E8F-004300080022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4" aboveAverage="0" operator="containsText" rank="0" text="Bestellt" id="{00550022-00BA-4184-B828-007100D900D5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4" aboveAverage="0" operator="containsText" rank="0" text="Bestellt" id="{003A006C-0015-46A0-A955-00D60077009E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ontainsText" priority="4" aboveAverage="0" operator="containsText" rank="0" text="Bestellt" id="{00E60097-005C-42A8-8EA0-002E00ED0033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4" aboveAverage="0" operator="containsText" rank="0" text="Bestellt" id="{003500DF-009C-488C-8A9F-00CF0001000D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P58</xm:sqref>
        </x14:conditionalFormatting>
        <x14:conditionalFormatting xmlns:xm="http://schemas.microsoft.com/office/excel/2006/main">
          <x14:cfRule type="containsText" priority="4" aboveAverage="0" operator="containsText" rank="0" text="Bestellt" id="{007800C7-00BC-41AE-B594-0072004C004E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containsText" priority="4" aboveAverage="0" operator="containsText" rank="0" text="Bestellt" id="{001E0007-0080-4E56-83F5-006E006C0053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P54</xm:sqref>
        </x14:conditionalFormatting>
        <x14:conditionalFormatting xmlns:xm="http://schemas.microsoft.com/office/excel/2006/main">
          <x14:cfRule type="containsText" priority="4" aboveAverage="0" operator="containsText" rank="0" text="Bestellt" id="{002A0027-005F-45CE-BB08-0019008F0093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P57</xm:sqref>
        </x14:conditionalFormatting>
        <x14:conditionalFormatting xmlns:xm="http://schemas.microsoft.com/office/excel/2006/main">
          <x14:cfRule type="containsText" priority="4" aboveAverage="0" operator="containsText" rank="0" text="Bestellt" id="{00A5009A-00A6-45F4-9B23-007A00870091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P56</xm:sqref>
        </x14:conditionalFormatting>
        <x14:conditionalFormatting xmlns:xm="http://schemas.microsoft.com/office/excel/2006/main">
          <x14:cfRule type="containsText" priority="4" aboveAverage="0" operator="containsText" rank="0" text="Bestellt" id="{005D0035-0046-45B8-B4A8-0073000E00A0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ontainsText" priority="4" aboveAverage="0" operator="containsText" rank="0" text="Bestellt" id="{006100C9-006C-40AB-81F0-00C000D7002A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ontainsText" priority="4" aboveAverage="0" operator="containsText" rank="0" text="Bestellt" id="{00F60035-00B6-4977-B666-002600B500B8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4" aboveAverage="0" operator="containsText" rank="0" text="Bestellt" id="{002E0096-00EC-4B35-AFFC-007D00FF00AF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P45</xm:sqref>
        </x14:conditionalFormatting>
        <x14:conditionalFormatting xmlns:xm="http://schemas.microsoft.com/office/excel/2006/main">
          <x14:cfRule type="containsText" priority="4" aboveAverage="0" operator="containsText" text="Ordered" id="{000D00C5-0085-437D-8D07-00650091002A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ontainsText" priority="4" aboveAverage="0" operator="containsText" text="Ordered" id="{00DB001D-00BA-4FA1-9B2A-00B10022009C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ontainsText" priority="4" aboveAverage="0" operator="containsText" text="Ordered" id="{00A50099-0041-4C0D-9399-0068007300C8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4" aboveAverage="0" operator="containsText" text="Ordered" id="{00DD006F-0041-44FC-91D3-006A00FC0035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4" aboveAverage="0" operator="containsText" text="Ordered" id="{007700DB-003C-4E2D-BFA6-0053005F00A0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4" aboveAverage="0" operator="containsText" text="Ordered" id="{007C00F2-0075-4707-8934-00A5000800B2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4" aboveAverage="0" operator="containsText" text="Ordered" id="{001200C3-003E-421F-BC99-003B0043000D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4" aboveAverage="0" operator="containsText" text="Ordered" id="{00FC0046-0059-4AE9-A7F4-00B0002F0085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4" aboveAverage="0" operator="containsText" text="Ordered" id="{00540062-001A-42E2-BC25-00FE004F0072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4" aboveAverage="0" operator="containsText" text="Ordered" id="{0073003B-00DD-4364-9CD9-008D0034008B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4" aboveAverage="0" operator="containsText" text="Ordered" id="{00E5004B-00EC-4D9D-A4F9-001B000300DB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4" aboveAverage="0" operator="containsText" text="Ordered" id="{003600BF-00A2-4DD1-A103-0041004000F6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4" aboveAverage="0" operator="containsText" text="Ordered" id="{007F0079-005D-4397-8962-000800B700C7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4" aboveAverage="0" operator="containsText" text="Ordered" id="{00BC0003-0070-43A7-999B-00A1009400F3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4" aboveAverage="0" operator="containsText" text="Ordered" id="{00EB0033-002C-4CF8-B352-007700D300B9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4" aboveAverage="0" operator="containsText" text="Ordered" id="{00FA0012-00C4-4B7B-9062-00AB00FE002E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4" aboveAverage="0" operator="containsText" text="Ordered" id="{006400F8-0041-4D3D-B5DF-00E100DA00F0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4" aboveAverage="0" operator="containsText" text="Ordered" id="{00340092-009E-47C5-8BCB-00F70045000E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4" aboveAverage="0" operator="containsText" text="Ordered" id="{00920089-001C-4E86-BEC7-009B00730011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4" aboveAverage="0" operator="containsText" text="Ordered" id="{00C90073-0003-4099-9435-00D3001C0042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4" aboveAverage="0" operator="containsText" text="Ordered" id="{00A600CC-00F6-460D-B5CD-00C1006C0012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ontainsText" priority="4" aboveAverage="0" operator="containsText" text="Ordered" id="{003A0022-0015-4B05-94B7-0012005B00FE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ontainsText" priority="4" aboveAverage="0" operator="containsText" text="Ordered" id="{0010002E-0049-41EF-AA87-0066008B00E3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4" aboveAverage="0" operator="containsText" text="Ordered" id="{0042003B-00D0-472F-8877-000F00630020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4" aboveAverage="0" operator="containsText" text="Ordered" id="{0002002B-0097-4F9F-85EA-0065005300BC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4" aboveAverage="0" operator="containsText" text="Ordered" id="{0089003A-00C3-4D10-8170-00AE0091000F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4" aboveAverage="0" operator="containsText" text="Ordered" id="{007100AB-0040-48D7-8328-00A100E100F5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ontainsText" priority="4" aboveAverage="0" operator="containsText" text="Ordered" id="{000500B9-004A-4AA7-8715-002400B50061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ontainsText" priority="4" aboveAverage="0" operator="containsText" text="Ordered" id="{00410084-0030-4EF3-A19C-00F000E500B9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4" aboveAverage="0" operator="containsText" text="Ordered" id="{005A003E-00D9-49D4-BDBC-003F00810029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4" aboveAverage="0" operator="containsText" text="Ordered" id="{00760074-00E8-4DA7-805B-009C006F00DD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P50</xm:sqref>
        </x14:conditionalFormatting>
        <x14:conditionalFormatting xmlns:xm="http://schemas.microsoft.com/office/excel/2006/main">
          <x14:cfRule type="containsText" priority="4" aboveAverage="0" operator="containsText" text="Ordered" id="{00D50002-0090-4E50-979A-005B0077003E}">
            <xm:f>NOT(ISERROR(SEARCH("Ordered",P3)))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P50</xm:sqref>
        </x14:conditionalFormatting>
        <x14:conditionalFormatting xmlns:xm="http://schemas.microsoft.com/office/excel/2006/main">
          <x14:cfRule type="containsText" priority="4" aboveAverage="0" operator="containsText" rank="0" text="Bestellt" id="{002400DE-00BB-42DD-A1AE-004300BF0024}">
            <xm:f>NOT(ISERROR(SEARCH("Bestellt",P3)))</xm:f>
            <x14:dxf>
              <font>
                <b val="0"/>
                <i val="0"/>
                <sz val="10.000000"/>
                <color rgb="FF996600"/>
                <name val="Calibri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P59</xm:sqref>
        </x14:conditionalFormatting>
        <x14:conditionalFormatting xmlns:xm="http://schemas.microsoft.com/office/excel/2006/main">
          <x14:cfRule type="containsText" priority="3" aboveAverage="0" operator="containsText" rank="0" text="Ausstehend" id="{00CF008C-00DC-4108-8E91-00AE00B8000D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3" aboveAverage="0" operator="containsText" rank="0" text="Ausstehend" id="{009B0035-0020-40A7-B584-008800E20033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P44</xm:sqref>
        </x14:conditionalFormatting>
        <x14:conditionalFormatting xmlns:xm="http://schemas.microsoft.com/office/excel/2006/main">
          <x14:cfRule type="containsText" priority="3" aboveAverage="0" operator="containsText" rank="0" text="Ausstehend" id="{00C9009F-00D9-48F3-A78D-00D100D60047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3" aboveAverage="0" operator="containsText" rank="0" text="Ausstehend" id="{001100E1-0011-4851-BB9D-0072007D0075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3" aboveAverage="0" operator="containsText" rank="0" text="Ausstehend" id="{005D0077-00DA-43F8-A212-004600450098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ontainsText" priority="3" aboveAverage="0" operator="containsText" rank="0" text="Ausstehend" id="{00E5002F-0078-422C-A9DE-00F600570010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3" aboveAverage="0" operator="containsText" rank="0" text="Ausstehend" id="{003A007F-00FB-4A21-8E6A-001D00000031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P58</xm:sqref>
        </x14:conditionalFormatting>
        <x14:conditionalFormatting xmlns:xm="http://schemas.microsoft.com/office/excel/2006/main">
          <x14:cfRule type="containsText" priority="3" aboveAverage="0" operator="containsText" rank="0" text="Ausstehend" id="{002A005A-002A-4814-9AF3-009000FA0075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containsText" priority="3" aboveAverage="0" operator="containsText" rank="0" text="Ausstehend" id="{005F00C1-0053-4C7E-ADC3-003E0095004C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P54</xm:sqref>
        </x14:conditionalFormatting>
        <x14:conditionalFormatting xmlns:xm="http://schemas.microsoft.com/office/excel/2006/main">
          <x14:cfRule type="containsText" priority="3" aboveAverage="0" operator="containsText" rank="0" text="Ausstehend" id="{00D100D9-001F-4D05-97EE-00A70027003E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P57</xm:sqref>
        </x14:conditionalFormatting>
        <x14:conditionalFormatting xmlns:xm="http://schemas.microsoft.com/office/excel/2006/main">
          <x14:cfRule type="containsText" priority="3" aboveAverage="0" operator="containsText" rank="0" text="Ausstehend" id="{004A00FC-0052-434E-BAF8-00490074001B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P56</xm:sqref>
        </x14:conditionalFormatting>
        <x14:conditionalFormatting xmlns:xm="http://schemas.microsoft.com/office/excel/2006/main">
          <x14:cfRule type="containsText" priority="3" aboveAverage="0" operator="containsText" rank="0" text="Ausstehend" id="{00A20025-00DE-49FB-B82B-00F40001003D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ontainsText" priority="3" aboveAverage="0" operator="containsText" rank="0" text="Ausstehend" id="{0044003C-004E-4580-840B-007B00F400F4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ontainsText" priority="3" aboveAverage="0" operator="containsText" rank="0" text="Ausstehend" id="{0022006F-005F-468F-B3F4-0068005000FB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3" aboveAverage="0" operator="containsText" rank="0" text="Ausstehend" id="{00EB00B1-00CE-4B58-84CA-007B000500EB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P45</xm:sqref>
        </x14:conditionalFormatting>
        <x14:conditionalFormatting xmlns:xm="http://schemas.microsoft.com/office/excel/2006/main">
          <x14:cfRule type="containsText" priority="3" aboveAverage="0" operator="containsText" text="Pending" id="{00800036-0026-4D63-BFFB-00AD00A1007F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ontainsText" priority="3" aboveAverage="0" operator="containsText" text="Pending" id="{0055004D-008A-44F3-9365-00FA00FA00B4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ontainsText" priority="3" aboveAverage="0" operator="containsText" text="Pending" id="{00150043-00C5-49DE-BA28-00B1007600D0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3" aboveAverage="0" operator="containsText" text="Pending" id="{008A0027-0069-467E-99B7-0014006F005A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3" aboveAverage="0" operator="containsText" text="Pending" id="{008E0077-008D-4BF4-A42B-008400AA00C5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3" aboveAverage="0" operator="containsText" text="Pending" id="{0030003B-001A-4760-99BD-00DA00AE00E2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3" aboveAverage="0" operator="containsText" text="Pending" id="{00CF006B-002E-4F98-8385-000E00B10096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aboveAverage="0" operator="containsText" text="Pending" id="{00E000B8-0067-4D48-A502-002A00A90095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aboveAverage="0" operator="containsText" text="Pending" id="{00870024-0004-415C-8948-009100EE0004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aboveAverage="0" operator="containsText" text="Pending" id="{00D700AA-00E6-4CF8-A978-008100B600DD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aboveAverage="0" operator="containsText" text="Pending" id="{009E0026-003A-4A70-B09B-002A00B500E9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3" aboveAverage="0" operator="containsText" text="Pending" id="{009900D4-009E-4ABF-B06C-005F0055008F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3" aboveAverage="0" operator="containsText" text="Pending" id="{008C0040-0090-4B87-B2BF-008F00FD0065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3" aboveAverage="0" operator="containsText" text="Pending" id="{002A004D-00EB-4836-BDA1-00CF00D6007E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3" aboveAverage="0" operator="containsText" text="Pending" id="{007B00B2-008C-4C59-AC91-002300BA00D6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3" aboveAverage="0" operator="containsText" text="Pending" id="{00A10070-005E-4F73-A2CD-00D800BA0043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3" aboveAverage="0" operator="containsText" text="Pending" id="{008B0015-0091-4934-A40A-004B004F0094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3" aboveAverage="0" operator="containsText" text="Pending" id="{00770012-0029-4AE8-97E9-0001001A0056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3" aboveAverage="0" operator="containsText" text="Pending" id="{00E900AA-00D7-41DD-BF6B-00050063006F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3" aboveAverage="0" operator="containsText" text="Pending" id="{000900B0-003F-41A2-9CE7-00DC006A00DA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3" aboveAverage="0" operator="containsText" text="Pending" id="{00D2005E-0047-4AFC-AA69-008E00EB0009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ontainsText" priority="3" aboveAverage="0" operator="containsText" text="Pending" id="{00BC0022-0099-40DE-B3F5-00C700A40066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ontainsText" priority="3" aboveAverage="0" operator="containsText" text="Pending" id="{000E0000-0010-4E2B-BF8E-009E004B0081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aboveAverage="0" operator="containsText" text="Pending" id="{003E0034-0047-4F6D-BDBE-004300A900F7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aboveAverage="0" operator="containsText" text="Pending" id="{005C0080-00D4-4367-8666-006B0029007B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aboveAverage="0" operator="containsText" text="Pending" id="{00360014-0036-43E0-BFE0-00C100DF0027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aboveAverage="0" operator="containsText" text="Pending" id="{00200066-00A5-4772-82AA-00F800760016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ontainsText" priority="3" aboveAverage="0" operator="containsText" text="Pending" id="{00220019-00C6-444C-AEAC-005300EA000B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ontainsText" priority="3" aboveAverage="0" operator="containsText" text="Pending" id="{004200F5-0003-42F4-B537-0001002A0004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aboveAverage="0" operator="containsText" text="Pending" id="{006C00C7-002B-413A-95DE-0035007D0024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aboveAverage="0" operator="containsText" text="Pending" id="{007B00CC-001F-4025-9805-00C500DC009E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P50</xm:sqref>
        </x14:conditionalFormatting>
        <x14:conditionalFormatting xmlns:xm="http://schemas.microsoft.com/office/excel/2006/main">
          <x14:cfRule type="containsText" priority="3" aboveAverage="0" operator="containsText" text="Pending" id="{00A00000-0009-41DC-B773-00A300A400D0}">
            <xm:f>NOT(ISERROR(SEARCH("Pending",P3)))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P50</xm:sqref>
        </x14:conditionalFormatting>
        <x14:conditionalFormatting xmlns:xm="http://schemas.microsoft.com/office/excel/2006/main">
          <x14:cfRule type="containsText" priority="3" aboveAverage="0" operator="containsText" rank="0" text="Ausstehend" id="{009E0091-00DB-4A80-941F-0007004E0033}">
            <xm:f>NOT(ISERROR(SEARCH("Ausstehend",P3)))</xm:f>
            <x14:dxf>
              <font>
                <b val="0"/>
                <i val="0"/>
                <sz val="10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P59</xm:sqref>
        </x14:conditionalFormatting>
        <x14:conditionalFormatting xmlns:xm="http://schemas.microsoft.com/office/excel/2006/main">
          <x14:cfRule type="containsText" priority="2" aboveAverage="0" operator="containsText" rank="0" text="Vorläufig" id="{003C00EE-007D-4312-8F86-0091000F00A7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P18</xm:sqref>
        </x14:conditionalFormatting>
        <x14:conditionalFormatting xmlns:xm="http://schemas.microsoft.com/office/excel/2006/main">
          <x14:cfRule type="containsText" priority="2" aboveAverage="0" operator="containsText" rank="0" text="Vorläufig" id="{00BD00C8-000A-4BD9-B907-00CB009200D6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P44</xm:sqref>
        </x14:conditionalFormatting>
        <x14:conditionalFormatting xmlns:xm="http://schemas.microsoft.com/office/excel/2006/main">
          <x14:cfRule type="containsText" priority="2" aboveAverage="0" operator="containsText" rank="0" text="Vorläufig" id="{002C00FF-002E-4C81-906E-002500EB00AE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P12</xm:sqref>
        </x14:conditionalFormatting>
        <x14:conditionalFormatting xmlns:xm="http://schemas.microsoft.com/office/excel/2006/main">
          <x14:cfRule type="containsText" priority="2" aboveAverage="0" operator="containsText" rank="0" text="Vorläufig" id="{00C600C8-001D-4B3C-AE9E-005F00AB00D6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P26</xm:sqref>
        </x14:conditionalFormatting>
        <x14:conditionalFormatting xmlns:xm="http://schemas.microsoft.com/office/excel/2006/main">
          <x14:cfRule type="containsText" priority="2" aboveAverage="0" operator="containsText" rank="0" text="Vorläufig" id="{0058003B-0091-43D5-AFCD-00FE00FA0088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P31</xm:sqref>
        </x14:conditionalFormatting>
        <x14:conditionalFormatting xmlns:xm="http://schemas.microsoft.com/office/excel/2006/main">
          <x14:cfRule type="containsText" priority="2" aboveAverage="0" operator="containsText" rank="0" text="Vorläufig" id="{00F100B6-0060-48E6-A883-00E1008200A0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P17</xm:sqref>
        </x14:conditionalFormatting>
        <x14:conditionalFormatting xmlns:xm="http://schemas.microsoft.com/office/excel/2006/main">
          <x14:cfRule type="containsText" priority="2" aboveAverage="0" operator="containsText" rank="0" text="Vorläufig" id="{00E80001-00B2-421C-815A-000500A500FA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P58</xm:sqref>
        </x14:conditionalFormatting>
        <x14:conditionalFormatting xmlns:xm="http://schemas.microsoft.com/office/excel/2006/main">
          <x14:cfRule type="containsText" priority="2" aboveAverage="0" operator="containsText" rank="0" text="Vorläufig" id="{007500B0-00CB-4A11-B86A-00120002004E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P48</xm:sqref>
        </x14:conditionalFormatting>
        <x14:conditionalFormatting xmlns:xm="http://schemas.microsoft.com/office/excel/2006/main">
          <x14:cfRule type="containsText" priority="2" aboveAverage="0" operator="containsText" rank="0" text="Vorläufig" id="{00930016-0004-4B9F-9675-002600130055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P54</xm:sqref>
        </x14:conditionalFormatting>
        <x14:conditionalFormatting xmlns:xm="http://schemas.microsoft.com/office/excel/2006/main">
          <x14:cfRule type="containsText" priority="2" aboveAverage="0" operator="containsText" rank="0" text="Vorläufig" id="{0099006B-0073-4519-9E9C-001D00A9008D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P57</xm:sqref>
        </x14:conditionalFormatting>
        <x14:conditionalFormatting xmlns:xm="http://schemas.microsoft.com/office/excel/2006/main">
          <x14:cfRule type="containsText" priority="2" aboveAverage="0" operator="containsText" rank="0" text="Vorläufig" id="{003400C8-00FA-43BA-8A01-00A900500049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P56</xm:sqref>
        </x14:conditionalFormatting>
        <x14:conditionalFormatting xmlns:xm="http://schemas.microsoft.com/office/excel/2006/main">
          <x14:cfRule type="containsText" priority="2" aboveAverage="0" operator="containsText" rank="0" text="Vorläufig" id="{00BD00FA-00BE-4442-91CE-00AF003C0058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P52</xm:sqref>
        </x14:conditionalFormatting>
        <x14:conditionalFormatting xmlns:xm="http://schemas.microsoft.com/office/excel/2006/main">
          <x14:cfRule type="containsText" priority="2" aboveAverage="0" operator="containsText" rank="0" text="Vorläufig" id="{00AC005F-00CE-4BEA-AE29-00DB00BE0024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P30</xm:sqref>
        </x14:conditionalFormatting>
        <x14:conditionalFormatting xmlns:xm="http://schemas.microsoft.com/office/excel/2006/main">
          <x14:cfRule type="containsText" priority="2" aboveAverage="0" operator="containsText" rank="0" text="Vorläufig" id="{00DA00FE-00BF-4C8D-BC8B-00CB00DD00DB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P29</xm:sqref>
        </x14:conditionalFormatting>
        <x14:conditionalFormatting xmlns:xm="http://schemas.microsoft.com/office/excel/2006/main">
          <x14:cfRule type="containsText" priority="2" aboveAverage="0" operator="containsText" rank="0" text="Vorläufig" id="{008200A9-00EB-4564-AAAD-00DB008000FC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P45</xm:sqref>
        </x14:conditionalFormatting>
        <x14:conditionalFormatting xmlns:xm="http://schemas.microsoft.com/office/excel/2006/main">
          <x14:cfRule type="containsText" priority="2" aboveAverage="0" operator="containsText" text="Preliminary" id="{007A003C-0021-4FB1-B1C9-00F5002A0044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P55</xm:sqref>
        </x14:conditionalFormatting>
        <x14:conditionalFormatting xmlns:xm="http://schemas.microsoft.com/office/excel/2006/main">
          <x14:cfRule type="containsText" priority="2" aboveAverage="0" operator="containsText" text="Preliminary" id="{0070007A-00F5-44C0-BF5B-00E600EE007D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P55</xm:sqref>
        </x14:conditionalFormatting>
        <x14:conditionalFormatting xmlns:xm="http://schemas.microsoft.com/office/excel/2006/main">
          <x14:cfRule type="containsText" priority="2" aboveAverage="0" operator="containsText" text="Preliminary" id="{00C60072-000E-4339-A93A-00C6005B00CC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P3</xm:sqref>
        </x14:conditionalFormatting>
        <x14:conditionalFormatting xmlns:xm="http://schemas.microsoft.com/office/excel/2006/main">
          <x14:cfRule type="containsText" priority="2" aboveAverage="0" operator="containsText" text="Preliminary" id="{00F600AE-0066-4C93-A8B1-000000F40042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P3</xm:sqref>
        </x14:conditionalFormatting>
        <x14:conditionalFormatting xmlns:xm="http://schemas.microsoft.com/office/excel/2006/main">
          <x14:cfRule type="containsText" priority="2" aboveAverage="0" operator="containsText" text="Preliminary" id="{00EA00B7-00C1-4E58-B5F3-00890070009A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P4</xm:sqref>
        </x14:conditionalFormatting>
        <x14:conditionalFormatting xmlns:xm="http://schemas.microsoft.com/office/excel/2006/main">
          <x14:cfRule type="containsText" priority="2" aboveAverage="0" operator="containsText" text="Preliminary" id="{0014002A-00D7-4137-AD37-001D005900DF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P4</xm:sqref>
        </x14:conditionalFormatting>
        <x14:conditionalFormatting xmlns:xm="http://schemas.microsoft.com/office/excel/2006/main">
          <x14:cfRule type="containsText" priority="2" aboveAverage="0" operator="containsText" text="Preliminary" id="{00C30097-0048-4FC5-9B7F-009E0092001C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P5</xm:sqref>
        </x14:conditionalFormatting>
        <x14:conditionalFormatting xmlns:xm="http://schemas.microsoft.com/office/excel/2006/main">
          <x14:cfRule type="containsText" priority="2" aboveAverage="0" operator="containsText" text="Preliminary" id="{00DA007B-00C2-4250-89E4-00B2003F00B2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P5</xm:sqref>
        </x14:conditionalFormatting>
        <x14:conditionalFormatting xmlns:xm="http://schemas.microsoft.com/office/excel/2006/main">
          <x14:cfRule type="containsText" priority="2" aboveAverage="0" operator="containsText" text="Preliminary" id="{00A200C8-00EF-4A8F-90A9-00B0004C0011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P6</xm:sqref>
        </x14:conditionalFormatting>
        <x14:conditionalFormatting xmlns:xm="http://schemas.microsoft.com/office/excel/2006/main">
          <x14:cfRule type="containsText" priority="2" aboveAverage="0" operator="containsText" text="Preliminary" id="{00EE00C7-00E9-4C46-8401-002E005D0045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P6</xm:sqref>
        </x14:conditionalFormatting>
        <x14:conditionalFormatting xmlns:xm="http://schemas.microsoft.com/office/excel/2006/main">
          <x14:cfRule type="containsText" priority="2" aboveAverage="0" operator="containsText" text="Preliminary" id="{00780023-00D6-4CD3-9D30-00F9006700B5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P7</xm:sqref>
        </x14:conditionalFormatting>
        <x14:conditionalFormatting xmlns:xm="http://schemas.microsoft.com/office/excel/2006/main">
          <x14:cfRule type="containsText" priority="2" aboveAverage="0" operator="containsText" text="Preliminary" id="{00AA00A0-0050-4A4F-B172-0097001F009B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P7</xm:sqref>
        </x14:conditionalFormatting>
        <x14:conditionalFormatting xmlns:xm="http://schemas.microsoft.com/office/excel/2006/main">
          <x14:cfRule type="containsText" priority="2" aboveAverage="0" operator="containsText" text="Preliminary" id="{00D1009E-0053-407C-B704-007E006800F3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P8</xm:sqref>
        </x14:conditionalFormatting>
        <x14:conditionalFormatting xmlns:xm="http://schemas.microsoft.com/office/excel/2006/main">
          <x14:cfRule type="containsText" priority="2" aboveAverage="0" operator="containsText" text="Preliminary" id="{00DD0069-007E-4B97-9D80-008D00E800E4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P8</xm:sqref>
        </x14:conditionalFormatting>
        <x14:conditionalFormatting xmlns:xm="http://schemas.microsoft.com/office/excel/2006/main">
          <x14:cfRule type="containsText" priority="2" aboveAverage="0" operator="containsText" text="Preliminary" id="{00A600CE-00A2-4A05-A3F8-0073008A0058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P9</xm:sqref>
        </x14:conditionalFormatting>
        <x14:conditionalFormatting xmlns:xm="http://schemas.microsoft.com/office/excel/2006/main">
          <x14:cfRule type="containsText" priority="2" aboveAverage="0" operator="containsText" text="Preliminary" id="{00C200CC-0022-47A8-AFE9-0061008B00F0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P9</xm:sqref>
        </x14:conditionalFormatting>
        <x14:conditionalFormatting xmlns:xm="http://schemas.microsoft.com/office/excel/2006/main">
          <x14:cfRule type="containsText" priority="2" aboveAverage="0" operator="containsText" text="Preliminary" id="{00E90091-0076-4749-8DDA-00F800750027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P10</xm:sqref>
        </x14:conditionalFormatting>
        <x14:conditionalFormatting xmlns:xm="http://schemas.microsoft.com/office/excel/2006/main">
          <x14:cfRule type="containsText" priority="2" aboveAverage="0" operator="containsText" text="Preliminary" id="{00AF0045-00EA-42E5-B9F4-00B600C1007C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P10</xm:sqref>
        </x14:conditionalFormatting>
        <x14:conditionalFormatting xmlns:xm="http://schemas.microsoft.com/office/excel/2006/main">
          <x14:cfRule type="containsText" priority="2" aboveAverage="0" operator="containsText" text="Preliminary" id="{00080046-0075-4157-AEA0-0030005100C3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P11</xm:sqref>
        </x14:conditionalFormatting>
        <x14:conditionalFormatting xmlns:xm="http://schemas.microsoft.com/office/excel/2006/main">
          <x14:cfRule type="containsText" priority="2" aboveAverage="0" operator="containsText" text="Preliminary" id="{00E100A3-00FB-4FAD-9441-0024006100BC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P11</xm:sqref>
        </x14:conditionalFormatting>
        <x14:conditionalFormatting xmlns:xm="http://schemas.microsoft.com/office/excel/2006/main">
          <x14:cfRule type="containsText" priority="2" aboveAverage="0" operator="containsText" text="Preliminary" id="{00E500B0-008D-424A-B6AC-00000023003D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P13</xm:sqref>
        </x14:conditionalFormatting>
        <x14:conditionalFormatting xmlns:xm="http://schemas.microsoft.com/office/excel/2006/main">
          <x14:cfRule type="containsText" priority="2" aboveAverage="0" operator="containsText" text="Preliminary" id="{00040083-00B9-4141-A79B-001C00CB0099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P13</xm:sqref>
        </x14:conditionalFormatting>
        <x14:conditionalFormatting xmlns:xm="http://schemas.microsoft.com/office/excel/2006/main">
          <x14:cfRule type="containsText" priority="2" aboveAverage="0" operator="containsText" text="Preliminary" id="{00F40017-005A-4559-B246-002200C90005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P15</xm:sqref>
        </x14:conditionalFormatting>
        <x14:conditionalFormatting xmlns:xm="http://schemas.microsoft.com/office/excel/2006/main">
          <x14:cfRule type="containsText" priority="2" aboveAverage="0" operator="containsText" text="Preliminary" id="{006A00B9-00D5-46DE-A827-00D600EC00CE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P15</xm:sqref>
        </x14:conditionalFormatting>
        <x14:conditionalFormatting xmlns:xm="http://schemas.microsoft.com/office/excel/2006/main">
          <x14:cfRule type="containsText" priority="2" aboveAverage="0" operator="containsText" text="Preliminary" id="{00E2001A-005F-417D-8FF7-005C006600D2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P22</xm:sqref>
        </x14:conditionalFormatting>
        <x14:conditionalFormatting xmlns:xm="http://schemas.microsoft.com/office/excel/2006/main">
          <x14:cfRule type="containsText" priority="2" aboveAverage="0" operator="containsText" text="Preliminary" id="{0085003D-0055-4259-8456-00A9000B0069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P22</xm:sqref>
        </x14:conditionalFormatting>
        <x14:conditionalFormatting xmlns:xm="http://schemas.microsoft.com/office/excel/2006/main">
          <x14:cfRule type="containsText" priority="2" aboveAverage="0" operator="containsText" text="Preliminary" id="{00A100FB-0061-44BC-8393-00E600F600AF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P27</xm:sqref>
        </x14:conditionalFormatting>
        <x14:conditionalFormatting xmlns:xm="http://schemas.microsoft.com/office/excel/2006/main">
          <x14:cfRule type="containsText" priority="2" aboveAverage="0" operator="containsText" text="Preliminary" id="{00D70025-0025-4511-A5BD-00A900850062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P27</xm:sqref>
        </x14:conditionalFormatting>
        <x14:conditionalFormatting xmlns:xm="http://schemas.microsoft.com/office/excel/2006/main">
          <x14:cfRule type="containsText" priority="2" aboveAverage="0" operator="containsText" text="Preliminary" id="{00FE00FC-00EB-4A00-81AA-0077003E004A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P28</xm:sqref>
        </x14:conditionalFormatting>
        <x14:conditionalFormatting xmlns:xm="http://schemas.microsoft.com/office/excel/2006/main">
          <x14:cfRule type="containsText" priority="2" aboveAverage="0" operator="containsText" text="Preliminary" id="{001B00F4-0041-43A8-A746-005800C70009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P28</xm:sqref>
        </x14:conditionalFormatting>
        <x14:conditionalFormatting xmlns:xm="http://schemas.microsoft.com/office/excel/2006/main">
          <x14:cfRule type="containsText" priority="2" aboveAverage="0" operator="containsText" text="Preliminary" id="{00F900AB-0080-4371-953E-00DE00510060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P50</xm:sqref>
        </x14:conditionalFormatting>
        <x14:conditionalFormatting xmlns:xm="http://schemas.microsoft.com/office/excel/2006/main">
          <x14:cfRule type="containsText" priority="2" aboveAverage="0" operator="containsText" text="Preliminary" id="{006D00D0-00EE-4A3E-A874-009B005900B2}">
            <xm:f>NOT(ISERROR(SEARCH("Preliminary",P3)))</xm:f>
            <x14:dxf>
              <font>
                <b/>
                <i val="0"/>
                <sz val="10.000000"/>
                <name val="Calibri"/>
              </font>
            </x14:dxf>
          </x14:cfRule>
          <xm:sqref>P50</xm:sqref>
        </x14:conditionalFormatting>
        <x14:conditionalFormatting xmlns:xm="http://schemas.microsoft.com/office/excel/2006/main">
          <x14:cfRule type="containsText" priority="2" aboveAverage="0" operator="containsText" rank="0" text="Vorläufig" id="{00A20038-00B8-4DC2-91B3-00A000A0000C}">
            <xm:f>NOT(ISERROR(SEARCH("Vorläufig",P3)))</xm:f>
            <x14:dxf>
              <font>
                <b/>
                <i val="0"/>
                <sz val="10.000000"/>
                <name val="Calibri"/>
              </font>
            </x14:dxf>
          </x14:cfRule>
          <xm:sqref>P59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240</cp:revision>
  <dcterms:created xsi:type="dcterms:W3CDTF">2021-04-30T11:25:08Z</dcterms:created>
  <dcterms:modified xsi:type="dcterms:W3CDTF">2023-11-02T15:14:05Z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