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entlevings/Documents/Work/Otomatika/Personal/Engineer Time Sheet/files/"/>
    </mc:Choice>
  </mc:AlternateContent>
  <xr:revisionPtr revIDLastSave="0" documentId="8_{10E09904-097D-9F4D-81CB-4A8358EDCA57}" xr6:coauthVersionLast="47" xr6:coauthVersionMax="47" xr10:uidLastSave="{00000000-0000-0000-0000-000000000000}"/>
  <bookViews>
    <workbookView xWindow="0" yWindow="640" windowWidth="29400" windowHeight="18480" xr2:uid="{00000000-000D-0000-FFFF-FFFF00000000}"/>
  </bookViews>
  <sheets>
    <sheet name="January" sheetId="1" r:id="rId1"/>
    <sheet name="February" sheetId="13" r:id="rId2"/>
    <sheet name="March" sheetId="14" r:id="rId3"/>
    <sheet name="April" sheetId="15" r:id="rId4"/>
    <sheet name="May" sheetId="16" r:id="rId5"/>
    <sheet name="June" sheetId="17" r:id="rId6"/>
    <sheet name="July" sheetId="18" r:id="rId7"/>
    <sheet name="August" sheetId="19" r:id="rId8"/>
    <sheet name="September" sheetId="20" r:id="rId9"/>
    <sheet name="October" sheetId="21" r:id="rId10"/>
    <sheet name="November" sheetId="22" r:id="rId11"/>
    <sheet name="December" sheetId="23" r:id="rId1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3" l="1"/>
  <c r="E13" i="23"/>
  <c r="F13" i="23" s="1"/>
  <c r="F14" i="23" s="1"/>
  <c r="D9" i="23"/>
  <c r="G13" i="23" s="1"/>
  <c r="D4" i="23"/>
  <c r="H3" i="23"/>
  <c r="E14" i="22"/>
  <c r="E13" i="22"/>
  <c r="F13" i="22" s="1"/>
  <c r="F14" i="22" s="1"/>
  <c r="D9" i="22"/>
  <c r="G13" i="22" s="1"/>
  <c r="D4" i="22"/>
  <c r="H3" i="22"/>
  <c r="E14" i="21"/>
  <c r="E13" i="21"/>
  <c r="F13" i="21" s="1"/>
  <c r="F14" i="21" s="1"/>
  <c r="D9" i="21"/>
  <c r="G13" i="21" s="1"/>
  <c r="D4" i="21"/>
  <c r="H3" i="21"/>
  <c r="M2" i="21" s="1"/>
  <c r="I14" i="20"/>
  <c r="E14" i="20"/>
  <c r="I13" i="20"/>
  <c r="J13" i="20" s="1"/>
  <c r="J14" i="20" s="1"/>
  <c r="G13" i="20"/>
  <c r="H13" i="20" s="1"/>
  <c r="H14" i="20" s="1"/>
  <c r="E13" i="20"/>
  <c r="F13" i="20" s="1"/>
  <c r="F14" i="20" s="1"/>
  <c r="D9" i="20"/>
  <c r="D4" i="20"/>
  <c r="M3" i="20"/>
  <c r="H3" i="20"/>
  <c r="M2" i="20"/>
  <c r="M4" i="20" s="1"/>
  <c r="I14" i="19"/>
  <c r="E14" i="19"/>
  <c r="I13" i="19"/>
  <c r="J13" i="19" s="1"/>
  <c r="J14" i="19" s="1"/>
  <c r="G13" i="19"/>
  <c r="H13" i="19" s="1"/>
  <c r="H14" i="19" s="1"/>
  <c r="E13" i="19"/>
  <c r="F13" i="19" s="1"/>
  <c r="F14" i="19" s="1"/>
  <c r="D9" i="19"/>
  <c r="D4" i="19"/>
  <c r="M3" i="19"/>
  <c r="H3" i="19"/>
  <c r="M2" i="19"/>
  <c r="M4" i="19" s="1"/>
  <c r="E14" i="18"/>
  <c r="E13" i="18"/>
  <c r="F13" i="18" s="1"/>
  <c r="F14" i="18" s="1"/>
  <c r="D9" i="18"/>
  <c r="G13" i="18" s="1"/>
  <c r="D4" i="18"/>
  <c r="H3" i="18"/>
  <c r="M2" i="18" s="1"/>
  <c r="E14" i="17"/>
  <c r="E13" i="17"/>
  <c r="F13" i="17" s="1"/>
  <c r="F14" i="17" s="1"/>
  <c r="D9" i="17"/>
  <c r="G13" i="17" s="1"/>
  <c r="D4" i="17"/>
  <c r="H3" i="17"/>
  <c r="E14" i="16"/>
  <c r="E13" i="16"/>
  <c r="F13" i="16" s="1"/>
  <c r="F14" i="16" s="1"/>
  <c r="D9" i="16"/>
  <c r="G13" i="16" s="1"/>
  <c r="D4" i="16"/>
  <c r="H3" i="16"/>
  <c r="E14" i="15"/>
  <c r="E13" i="15"/>
  <c r="F13" i="15" s="1"/>
  <c r="F14" i="15" s="1"/>
  <c r="D9" i="15"/>
  <c r="M2" i="15" s="1"/>
  <c r="D4" i="15"/>
  <c r="H3" i="15"/>
  <c r="E14" i="14"/>
  <c r="E13" i="14"/>
  <c r="F13" i="14" s="1"/>
  <c r="F14" i="14" s="1"/>
  <c r="D9" i="14"/>
  <c r="G13" i="14" s="1"/>
  <c r="D4" i="14"/>
  <c r="H3" i="14"/>
  <c r="M2" i="14" s="1"/>
  <c r="E14" i="13"/>
  <c r="E13" i="13"/>
  <c r="F13" i="13" s="1"/>
  <c r="F14" i="13" s="1"/>
  <c r="D9" i="13"/>
  <c r="G13" i="13" s="1"/>
  <c r="D4" i="13"/>
  <c r="H3" i="13"/>
  <c r="M2" i="13" s="1"/>
  <c r="H3" i="1"/>
  <c r="M2" i="1" s="1"/>
  <c r="M4" i="1" s="1"/>
  <c r="E13" i="1"/>
  <c r="D9" i="1"/>
  <c r="D4" i="1"/>
  <c r="H13" i="23" l="1"/>
  <c r="H14" i="23" s="1"/>
  <c r="G14" i="23"/>
  <c r="I13" i="23"/>
  <c r="M2" i="23"/>
  <c r="H13" i="22"/>
  <c r="H14" i="22" s="1"/>
  <c r="I13" i="22"/>
  <c r="G14" i="22"/>
  <c r="M2" i="22"/>
  <c r="H13" i="21"/>
  <c r="H14" i="21" s="1"/>
  <c r="G14" i="21"/>
  <c r="I13" i="21"/>
  <c r="M3" i="21"/>
  <c r="M4" i="21"/>
  <c r="G14" i="20"/>
  <c r="G14" i="19"/>
  <c r="M3" i="18"/>
  <c r="M4" i="18"/>
  <c r="H13" i="18"/>
  <c r="H14" i="18" s="1"/>
  <c r="G14" i="18"/>
  <c r="I13" i="18"/>
  <c r="H13" i="17"/>
  <c r="H14" i="17" s="1"/>
  <c r="I13" i="17"/>
  <c r="G14" i="17"/>
  <c r="M2" i="17"/>
  <c r="H13" i="16"/>
  <c r="H14" i="16" s="1"/>
  <c r="G14" i="16"/>
  <c r="I13" i="16"/>
  <c r="M2" i="16"/>
  <c r="M4" i="15"/>
  <c r="M3" i="15"/>
  <c r="G13" i="15"/>
  <c r="H13" i="14"/>
  <c r="H14" i="14" s="1"/>
  <c r="G14" i="14"/>
  <c r="I13" i="14"/>
  <c r="M4" i="14"/>
  <c r="M3" i="14"/>
  <c r="H13" i="13"/>
  <c r="H14" i="13" s="1"/>
  <c r="G14" i="13"/>
  <c r="I13" i="13"/>
  <c r="M3" i="13"/>
  <c r="M4" i="13"/>
  <c r="M3" i="1"/>
  <c r="F13" i="1"/>
  <c r="F14" i="1" s="1"/>
  <c r="E14" i="1"/>
  <c r="G13" i="1"/>
  <c r="I14" i="23" l="1"/>
  <c r="J13" i="23"/>
  <c r="J14" i="23" s="1"/>
  <c r="M3" i="23"/>
  <c r="M4" i="23"/>
  <c r="M4" i="22"/>
  <c r="M3" i="22"/>
  <c r="I14" i="22"/>
  <c r="J13" i="22"/>
  <c r="J14" i="22" s="1"/>
  <c r="I14" i="21"/>
  <c r="J13" i="21"/>
  <c r="J14" i="21" s="1"/>
  <c r="I14" i="18"/>
  <c r="J13" i="18"/>
  <c r="J14" i="18" s="1"/>
  <c r="M4" i="17"/>
  <c r="M3" i="17"/>
  <c r="I14" i="17"/>
  <c r="J13" i="17"/>
  <c r="J14" i="17" s="1"/>
  <c r="M4" i="16"/>
  <c r="M3" i="16"/>
  <c r="J13" i="16"/>
  <c r="J14" i="16" s="1"/>
  <c r="I14" i="16"/>
  <c r="H13" i="15"/>
  <c r="H14" i="15" s="1"/>
  <c r="I13" i="15"/>
  <c r="G14" i="15"/>
  <c r="I14" i="14"/>
  <c r="J13" i="14"/>
  <c r="J14" i="14" s="1"/>
  <c r="I14" i="13"/>
  <c r="J13" i="13"/>
  <c r="J14" i="13" s="1"/>
  <c r="I13" i="1"/>
  <c r="H13" i="1"/>
  <c r="G14" i="1"/>
  <c r="I14" i="15" l="1"/>
  <c r="J13" i="15"/>
  <c r="J14" i="15" s="1"/>
  <c r="H14" i="1"/>
  <c r="I14" i="1"/>
  <c r="J13" i="1"/>
  <c r="J14" i="1" s="1"/>
</calcChain>
</file>

<file path=xl/sharedStrings.xml><?xml version="1.0" encoding="utf-8"?>
<sst xmlns="http://schemas.openxmlformats.org/spreadsheetml/2006/main" count="444" uniqueCount="31">
  <si>
    <t>Number of ADT's</t>
  </si>
  <si>
    <t>Trucks</t>
  </si>
  <si>
    <t>Rate per ADT Team</t>
  </si>
  <si>
    <r>
      <t>m</t>
    </r>
    <r>
      <rPr>
        <sz val="11"/>
        <color rgb="FF000000"/>
        <rFont val="Aptos Narrow (Body)"/>
        <family val="2"/>
      </rPr>
      <t>3</t>
    </r>
    <r>
      <rPr>
        <sz val="11"/>
        <color rgb="FF000000"/>
        <rFont val="Aptos Narrow (Body)"/>
        <family val="2"/>
      </rPr>
      <t>/hr</t>
    </r>
  </si>
  <si>
    <t>Rate per ADT</t>
  </si>
  <si>
    <t>Shifts to Date</t>
  </si>
  <si>
    <t>shifts</t>
  </si>
  <si>
    <t>Days to Date</t>
  </si>
  <si>
    <t>days</t>
  </si>
  <si>
    <t>Production Hours /day</t>
  </si>
  <si>
    <t>hrs/day</t>
  </si>
  <si>
    <t>Potential Work Hours</t>
  </si>
  <si>
    <t>hrs</t>
  </si>
  <si>
    <t>ADT</t>
  </si>
  <si>
    <t>Start</t>
  </si>
  <si>
    <t>Stop</t>
  </si>
  <si>
    <t>dt</t>
  </si>
  <si>
    <t>Total Cubes</t>
  </si>
  <si>
    <t>Potential Hours</t>
  </si>
  <si>
    <t>Potential Cubes</t>
  </si>
  <si>
    <t>Lost Hours</t>
  </si>
  <si>
    <t>Lost Production</t>
  </si>
  <si>
    <t>IS 552</t>
  </si>
  <si>
    <t>Totals</t>
  </si>
  <si>
    <t>Budget Days</t>
  </si>
  <si>
    <t>Budget Volume</t>
  </si>
  <si>
    <t>cubes</t>
  </si>
  <si>
    <t>Available Hours</t>
  </si>
  <si>
    <t>Remaining Hours</t>
  </si>
  <si>
    <t>L&amp;H</t>
  </si>
  <si>
    <t>Remaining Potential Cubes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</si>
</sst>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Narrow (Body)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15608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left"/>
    </xf>
    <xf numFmtId="3" fontId="2" fillId="2" borderId="5" xfId="0" applyNumberFormat="1" applyFont="1" applyFill="1" applyBorder="1" applyAlignment="1">
      <alignment horizontal="right"/>
    </xf>
    <xf numFmtId="164" fontId="2" fillId="0" borderId="6" xfId="0" applyNumberFormat="1" applyFont="1" applyBorder="1" applyAlignment="1">
      <alignment horizontal="left"/>
    </xf>
    <xf numFmtId="3" fontId="2" fillId="0" borderId="5" xfId="0" applyNumberFormat="1" applyFont="1" applyBorder="1" applyAlignment="1">
      <alignment horizontal="right"/>
    </xf>
    <xf numFmtId="4" fontId="2" fillId="2" borderId="5" xfId="0" applyNumberFormat="1" applyFont="1" applyFill="1" applyBorder="1" applyAlignment="1">
      <alignment horizontal="right"/>
    </xf>
    <xf numFmtId="4" fontId="2" fillId="0" borderId="8" xfId="0" applyNumberFormat="1" applyFont="1" applyBorder="1" applyAlignment="1">
      <alignment horizontal="right"/>
    </xf>
    <xf numFmtId="164" fontId="2" fillId="0" borderId="9" xfId="0" applyNumberFormat="1" applyFont="1" applyBorder="1" applyAlignment="1">
      <alignment horizontal="left"/>
    </xf>
    <xf numFmtId="164" fontId="3" fillId="3" borderId="10" xfId="0" applyNumberFormat="1" applyFont="1" applyFill="1" applyBorder="1" applyAlignment="1">
      <alignment horizontal="right"/>
    </xf>
    <xf numFmtId="164" fontId="3" fillId="3" borderId="12" xfId="0" applyNumberFormat="1" applyFont="1" applyFill="1" applyBorder="1" applyAlignment="1">
      <alignment horizontal="right"/>
    </xf>
    <xf numFmtId="164" fontId="3" fillId="3" borderId="14" xfId="0" applyNumberFormat="1" applyFont="1" applyFill="1" applyBorder="1" applyAlignment="1">
      <alignment horizontal="left"/>
    </xf>
    <xf numFmtId="164" fontId="0" fillId="0" borderId="11" xfId="0" applyNumberFormat="1" applyBorder="1" applyAlignment="1">
      <alignment horizontal="right"/>
    </xf>
    <xf numFmtId="0" fontId="0" fillId="0" borderId="11" xfId="0" applyBorder="1"/>
    <xf numFmtId="164" fontId="0" fillId="0" borderId="15" xfId="0" applyNumberFormat="1" applyBorder="1" applyAlignment="1">
      <alignment horizontal="right"/>
    </xf>
    <xf numFmtId="164" fontId="0" fillId="6" borderId="17" xfId="0" applyNumberFormat="1" applyFill="1" applyBorder="1" applyAlignment="1">
      <alignment horizontal="right"/>
    </xf>
    <xf numFmtId="164" fontId="0" fillId="0" borderId="18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6" borderId="22" xfId="0" applyFill="1" applyBorder="1"/>
    <xf numFmtId="0" fontId="0" fillId="0" borderId="23" xfId="0" applyBorder="1" applyAlignment="1">
      <alignment horizontal="left"/>
    </xf>
    <xf numFmtId="164" fontId="0" fillId="0" borderId="17" xfId="0" applyNumberFormat="1" applyBorder="1" applyAlignment="1">
      <alignment horizontal="right"/>
    </xf>
    <xf numFmtId="164" fontId="0" fillId="0" borderId="22" xfId="0" applyNumberFormat="1" applyBorder="1" applyAlignment="1">
      <alignment horizontal="right"/>
    </xf>
    <xf numFmtId="164" fontId="0" fillId="0" borderId="23" xfId="0" applyNumberFormat="1" applyBorder="1" applyAlignment="1">
      <alignment horizontal="left"/>
    </xf>
    <xf numFmtId="164" fontId="4" fillId="4" borderId="24" xfId="0" applyNumberFormat="1" applyFont="1" applyFill="1" applyBorder="1" applyAlignment="1">
      <alignment horizontal="right"/>
    </xf>
    <xf numFmtId="0" fontId="4" fillId="5" borderId="25" xfId="0" applyFont="1" applyFill="1" applyBorder="1" applyAlignment="1">
      <alignment horizontal="left"/>
    </xf>
    <xf numFmtId="164" fontId="4" fillId="5" borderId="26" xfId="0" applyNumberFormat="1" applyFont="1" applyFill="1" applyBorder="1" applyAlignment="1">
      <alignment horizontal="left"/>
    </xf>
    <xf numFmtId="164" fontId="3" fillId="3" borderId="27" xfId="0" applyNumberFormat="1" applyFont="1" applyFill="1" applyBorder="1" applyAlignment="1">
      <alignment horizontal="left"/>
    </xf>
    <xf numFmtId="0" fontId="4" fillId="4" borderId="13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164" fontId="6" fillId="0" borderId="16" xfId="0" applyNumberFormat="1" applyFont="1" applyBorder="1" applyAlignment="1">
      <alignment horizontal="right"/>
    </xf>
    <xf numFmtId="164" fontId="6" fillId="0" borderId="19" xfId="0" applyNumberFormat="1" applyFont="1" applyBorder="1" applyAlignment="1">
      <alignment horizontal="right"/>
    </xf>
    <xf numFmtId="0" fontId="6" fillId="0" borderId="21" xfId="0" applyFont="1" applyBorder="1" applyAlignment="1">
      <alignment horizontal="right"/>
    </xf>
    <xf numFmtId="164" fontId="6" fillId="0" borderId="16" xfId="0" applyNumberFormat="1" applyFont="1" applyBorder="1" applyAlignment="1">
      <alignment horizontal="right"/>
    </xf>
    <xf numFmtId="164" fontId="6" fillId="0" borderId="17" xfId="0" applyNumberFormat="1" applyFont="1" applyBorder="1" applyAlignment="1">
      <alignment horizontal="right"/>
    </xf>
    <xf numFmtId="164" fontId="6" fillId="0" borderId="19" xfId="0" applyNumberFormat="1" applyFont="1" applyBorder="1" applyAlignment="1">
      <alignment horizontal="right"/>
    </xf>
    <xf numFmtId="164" fontId="6" fillId="0" borderId="15" xfId="0" applyNumberFormat="1" applyFont="1" applyBorder="1" applyAlignment="1">
      <alignment horizontal="right"/>
    </xf>
    <xf numFmtId="164" fontId="6" fillId="0" borderId="21" xfId="0" applyNumberFormat="1" applyFont="1" applyBorder="1" applyAlignment="1">
      <alignment horizontal="right"/>
    </xf>
    <xf numFmtId="164" fontId="6" fillId="0" borderId="22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</cellXfs>
  <cellStyles count="1">
    <cellStyle name="Normal" xfId="0" builtinId="0"/>
  </cellStyles>
  <dxfs count="1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83CCEB"/>
          <bgColor rgb="FF83CCEB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numFmt numFmtId="164" formatCode="#,##0.0"/>
      <fill>
        <patternFill patternType="solid">
          <fgColor indexed="64"/>
          <bgColor rgb="FF15608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83CCEB"/>
          <bgColor rgb="FF83CCEB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numFmt numFmtId="164" formatCode="#,##0.0"/>
      <fill>
        <patternFill patternType="solid">
          <fgColor indexed="64"/>
          <bgColor rgb="FF15608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83CCEB"/>
          <bgColor rgb="FF83CCEB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numFmt numFmtId="164" formatCode="#,##0.0"/>
      <fill>
        <patternFill patternType="solid">
          <fgColor indexed="64"/>
          <bgColor rgb="FF15608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83CCEB"/>
          <bgColor rgb="FF83CCEB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numFmt numFmtId="164" formatCode="#,##0.0"/>
      <fill>
        <patternFill patternType="solid">
          <fgColor indexed="64"/>
          <bgColor rgb="FF15608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83CCEB"/>
          <bgColor rgb="FF83CCEB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numFmt numFmtId="164" formatCode="#,##0.0"/>
      <fill>
        <patternFill patternType="solid">
          <fgColor indexed="64"/>
          <bgColor rgb="FF15608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83CCEB"/>
          <bgColor rgb="FF83CCEB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numFmt numFmtId="164" formatCode="#,##0.0"/>
      <fill>
        <patternFill patternType="solid">
          <fgColor indexed="64"/>
          <bgColor rgb="FF15608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83CCEB"/>
          <bgColor rgb="FF83CCEB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numFmt numFmtId="164" formatCode="#,##0.0"/>
      <fill>
        <patternFill patternType="solid">
          <fgColor indexed="64"/>
          <bgColor rgb="FF15608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83CCEB"/>
          <bgColor rgb="FF83CCEB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numFmt numFmtId="164" formatCode="#,##0.0"/>
      <fill>
        <patternFill patternType="solid">
          <fgColor indexed="64"/>
          <bgColor rgb="FF15608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83CCEB"/>
          <bgColor rgb="FF83CCEB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numFmt numFmtId="164" formatCode="#,##0.0"/>
      <fill>
        <patternFill patternType="solid">
          <fgColor indexed="64"/>
          <bgColor rgb="FF15608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83CCEB"/>
          <bgColor rgb="FF83CCEB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numFmt numFmtId="164" formatCode="#,##0.0"/>
      <fill>
        <patternFill patternType="solid">
          <fgColor indexed="64"/>
          <bgColor rgb="FF15608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rgb="FF83CCEB"/>
          <bgColor rgb="FF83CCEB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numFmt numFmtId="164" formatCode="#,##0.0"/>
      <fill>
        <patternFill patternType="solid">
          <fgColor indexed="64"/>
          <bgColor rgb="FF15608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64" formatCode="#,##0.0"/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medium">
          <color rgb="FF000000"/>
        </top>
        <bottom/>
        <vertical/>
        <horizontal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numFmt numFmtId="164" formatCode="#,##0.0"/>
      <fill>
        <patternFill patternType="solid">
          <fgColor indexed="64"/>
          <bgColor rgb="FF15608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Loss/Gain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1"/>
          <c:cat>
            <c:strRef>
              <c:f>January!$B$13</c:f>
              <c:strCache>
                <c:ptCount val="1"/>
                <c:pt idx="0">
                  <c:v>IS 552</c:v>
                </c:pt>
              </c:strCache>
            </c:strRef>
          </c:cat>
          <c:val>
            <c:numRef>
              <c:f>January!$J$13</c:f>
              <c:numCache>
                <c:formatCode>#\ ##0.0</c:formatCode>
                <c:ptCount val="1"/>
                <c:pt idx="0">
                  <c:v>5331.7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B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12-78C3-A143-9F5B-2D55365B1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25567"/>
        <c:axId val="1781927279"/>
      </c:barChart>
      <c:catAx>
        <c:axId val="17819255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7279"/>
        <c:crosses val="autoZero"/>
        <c:auto val="1"/>
        <c:lblAlgn val="ctr"/>
        <c:lblOffset val="100"/>
        <c:noMultiLvlLbl val="0"/>
      </c:catAx>
      <c:valAx>
        <c:axId val="17819272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Lost</a:t>
                </a:r>
                <a:r>
                  <a:rPr lang="en-GB" baseline="0"/>
                  <a:t> Production [m</a:t>
                </a:r>
                <a:r>
                  <a:rPr lang="en-GB" baseline="30000"/>
                  <a:t>3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Loss/Gain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1"/>
          <c:cat>
            <c:strRef>
              <c:f>October!$B$13</c:f>
              <c:strCache>
                <c:ptCount val="1"/>
                <c:pt idx="0">
                  <c:v>IS 552</c:v>
                </c:pt>
              </c:strCache>
            </c:strRef>
          </c:cat>
          <c:val>
            <c:numRef>
              <c:f>October!$J$13</c:f>
              <c:numCache>
                <c:formatCode>#\ ##0.0</c:formatCode>
                <c:ptCount val="1"/>
                <c:pt idx="0">
                  <c:v>5331.7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B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E282-A44F-BD65-CBBB0FE22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25567"/>
        <c:axId val="1781927279"/>
      </c:barChart>
      <c:catAx>
        <c:axId val="17819255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7279"/>
        <c:crosses val="autoZero"/>
        <c:auto val="1"/>
        <c:lblAlgn val="ctr"/>
        <c:lblOffset val="100"/>
        <c:noMultiLvlLbl val="0"/>
      </c:catAx>
      <c:valAx>
        <c:axId val="17819272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Lost</a:t>
                </a:r>
                <a:r>
                  <a:rPr lang="en-GB" baseline="0"/>
                  <a:t> Production [m</a:t>
                </a:r>
                <a:r>
                  <a:rPr lang="en-GB" baseline="30000"/>
                  <a:t>3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Loss/Gain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1"/>
          <c:cat>
            <c:strRef>
              <c:f>November!$B$13</c:f>
              <c:strCache>
                <c:ptCount val="1"/>
                <c:pt idx="0">
                  <c:v>IS 552</c:v>
                </c:pt>
              </c:strCache>
            </c:strRef>
          </c:cat>
          <c:val>
            <c:numRef>
              <c:f>November!$J$13</c:f>
              <c:numCache>
                <c:formatCode>#\ ##0.0</c:formatCode>
                <c:ptCount val="1"/>
                <c:pt idx="0">
                  <c:v>5331.7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B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E11-314C-A5E8-728A777E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25567"/>
        <c:axId val="1781927279"/>
      </c:barChart>
      <c:catAx>
        <c:axId val="17819255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7279"/>
        <c:crosses val="autoZero"/>
        <c:auto val="1"/>
        <c:lblAlgn val="ctr"/>
        <c:lblOffset val="100"/>
        <c:noMultiLvlLbl val="0"/>
      </c:catAx>
      <c:valAx>
        <c:axId val="17819272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Lost</a:t>
                </a:r>
                <a:r>
                  <a:rPr lang="en-GB" baseline="0"/>
                  <a:t> Production [m</a:t>
                </a:r>
                <a:r>
                  <a:rPr lang="en-GB" baseline="30000"/>
                  <a:t>3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Loss/Gain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1"/>
          <c:cat>
            <c:strRef>
              <c:f>December!$B$13</c:f>
              <c:strCache>
                <c:ptCount val="1"/>
                <c:pt idx="0">
                  <c:v>IS 552</c:v>
                </c:pt>
              </c:strCache>
            </c:strRef>
          </c:cat>
          <c:val>
            <c:numRef>
              <c:f>December!$J$13</c:f>
              <c:numCache>
                <c:formatCode>#\ ##0.0</c:formatCode>
                <c:ptCount val="1"/>
                <c:pt idx="0">
                  <c:v>5331.7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B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0B3-2549-88F2-E419231B1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25567"/>
        <c:axId val="1781927279"/>
      </c:barChart>
      <c:catAx>
        <c:axId val="17819255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7279"/>
        <c:crosses val="autoZero"/>
        <c:auto val="1"/>
        <c:lblAlgn val="ctr"/>
        <c:lblOffset val="100"/>
        <c:noMultiLvlLbl val="0"/>
      </c:catAx>
      <c:valAx>
        <c:axId val="17819272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Lost</a:t>
                </a:r>
                <a:r>
                  <a:rPr lang="en-GB" baseline="0"/>
                  <a:t> Production [m</a:t>
                </a:r>
                <a:r>
                  <a:rPr lang="en-GB" baseline="30000"/>
                  <a:t>3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Loss/Gain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1"/>
          <c:cat>
            <c:strRef>
              <c:f>February!$B$13</c:f>
              <c:strCache>
                <c:ptCount val="1"/>
                <c:pt idx="0">
                  <c:v>IS 552</c:v>
                </c:pt>
              </c:strCache>
            </c:strRef>
          </c:cat>
          <c:val>
            <c:numRef>
              <c:f>February!$J$13</c:f>
              <c:numCache>
                <c:formatCode>#\ ##0.0</c:formatCode>
                <c:ptCount val="1"/>
                <c:pt idx="0">
                  <c:v>5331.7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B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C0C-0544-9558-693C99D23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25567"/>
        <c:axId val="1781927279"/>
      </c:barChart>
      <c:catAx>
        <c:axId val="17819255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7279"/>
        <c:crosses val="autoZero"/>
        <c:auto val="1"/>
        <c:lblAlgn val="ctr"/>
        <c:lblOffset val="100"/>
        <c:noMultiLvlLbl val="0"/>
      </c:catAx>
      <c:valAx>
        <c:axId val="17819272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Lost</a:t>
                </a:r>
                <a:r>
                  <a:rPr lang="en-GB" baseline="0"/>
                  <a:t> Production [m</a:t>
                </a:r>
                <a:r>
                  <a:rPr lang="en-GB" baseline="30000"/>
                  <a:t>3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Loss/Gain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1"/>
          <c:cat>
            <c:strRef>
              <c:f>March!$B$13</c:f>
              <c:strCache>
                <c:ptCount val="1"/>
                <c:pt idx="0">
                  <c:v>IS 552</c:v>
                </c:pt>
              </c:strCache>
            </c:strRef>
          </c:cat>
          <c:val>
            <c:numRef>
              <c:f>March!$J$13</c:f>
              <c:numCache>
                <c:formatCode>#\ ##0.0</c:formatCode>
                <c:ptCount val="1"/>
                <c:pt idx="0">
                  <c:v>5331.7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B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CE1-8E4D-B813-B3D6C17CE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25567"/>
        <c:axId val="1781927279"/>
      </c:barChart>
      <c:catAx>
        <c:axId val="17819255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7279"/>
        <c:crosses val="autoZero"/>
        <c:auto val="1"/>
        <c:lblAlgn val="ctr"/>
        <c:lblOffset val="100"/>
        <c:noMultiLvlLbl val="0"/>
      </c:catAx>
      <c:valAx>
        <c:axId val="17819272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Lost</a:t>
                </a:r>
                <a:r>
                  <a:rPr lang="en-GB" baseline="0"/>
                  <a:t> Production [m</a:t>
                </a:r>
                <a:r>
                  <a:rPr lang="en-GB" baseline="30000"/>
                  <a:t>3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Loss/Gain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1"/>
          <c:cat>
            <c:strRef>
              <c:f>April!$B$13</c:f>
              <c:strCache>
                <c:ptCount val="1"/>
                <c:pt idx="0">
                  <c:v>IS 552</c:v>
                </c:pt>
              </c:strCache>
            </c:strRef>
          </c:cat>
          <c:val>
            <c:numRef>
              <c:f>April!$J$13</c:f>
              <c:numCache>
                <c:formatCode>#\ ##0.0</c:formatCode>
                <c:ptCount val="1"/>
                <c:pt idx="0">
                  <c:v>5331.7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B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D1B-CF4D-BBBE-7982BD9B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25567"/>
        <c:axId val="1781927279"/>
      </c:barChart>
      <c:catAx>
        <c:axId val="17819255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7279"/>
        <c:crosses val="autoZero"/>
        <c:auto val="1"/>
        <c:lblAlgn val="ctr"/>
        <c:lblOffset val="100"/>
        <c:noMultiLvlLbl val="0"/>
      </c:catAx>
      <c:valAx>
        <c:axId val="17819272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Lost</a:t>
                </a:r>
                <a:r>
                  <a:rPr lang="en-GB" baseline="0"/>
                  <a:t> Production [m</a:t>
                </a:r>
                <a:r>
                  <a:rPr lang="en-GB" baseline="30000"/>
                  <a:t>3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Loss/Gain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1"/>
          <c:cat>
            <c:strRef>
              <c:f>May!$B$13</c:f>
              <c:strCache>
                <c:ptCount val="1"/>
                <c:pt idx="0">
                  <c:v>IS 552</c:v>
                </c:pt>
              </c:strCache>
            </c:strRef>
          </c:cat>
          <c:val>
            <c:numRef>
              <c:f>May!$J$13</c:f>
              <c:numCache>
                <c:formatCode>#\ ##0.0</c:formatCode>
                <c:ptCount val="1"/>
                <c:pt idx="0">
                  <c:v>5331.7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B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CEE-784D-A8A1-6ACDDFF63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25567"/>
        <c:axId val="1781927279"/>
      </c:barChart>
      <c:catAx>
        <c:axId val="17819255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7279"/>
        <c:crosses val="autoZero"/>
        <c:auto val="1"/>
        <c:lblAlgn val="ctr"/>
        <c:lblOffset val="100"/>
        <c:noMultiLvlLbl val="0"/>
      </c:catAx>
      <c:valAx>
        <c:axId val="17819272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Lost</a:t>
                </a:r>
                <a:r>
                  <a:rPr lang="en-GB" baseline="0"/>
                  <a:t> Production [m</a:t>
                </a:r>
                <a:r>
                  <a:rPr lang="en-GB" baseline="30000"/>
                  <a:t>3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Loss/Gain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1"/>
          <c:cat>
            <c:strRef>
              <c:f>June!$B$13</c:f>
              <c:strCache>
                <c:ptCount val="1"/>
                <c:pt idx="0">
                  <c:v>IS 552</c:v>
                </c:pt>
              </c:strCache>
            </c:strRef>
          </c:cat>
          <c:val>
            <c:numRef>
              <c:f>June!$J$13</c:f>
              <c:numCache>
                <c:formatCode>#\ ##0.0</c:formatCode>
                <c:ptCount val="1"/>
                <c:pt idx="0">
                  <c:v>5331.7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B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E3C-A046-9721-0F26438AF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25567"/>
        <c:axId val="1781927279"/>
      </c:barChart>
      <c:catAx>
        <c:axId val="17819255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7279"/>
        <c:crosses val="autoZero"/>
        <c:auto val="1"/>
        <c:lblAlgn val="ctr"/>
        <c:lblOffset val="100"/>
        <c:noMultiLvlLbl val="0"/>
      </c:catAx>
      <c:valAx>
        <c:axId val="17819272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Lost</a:t>
                </a:r>
                <a:r>
                  <a:rPr lang="en-GB" baseline="0"/>
                  <a:t> Production [m</a:t>
                </a:r>
                <a:r>
                  <a:rPr lang="en-GB" baseline="30000"/>
                  <a:t>3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Loss/Gain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1"/>
          <c:cat>
            <c:strRef>
              <c:f>July!$B$13</c:f>
              <c:strCache>
                <c:ptCount val="1"/>
                <c:pt idx="0">
                  <c:v>IS 552</c:v>
                </c:pt>
              </c:strCache>
            </c:strRef>
          </c:cat>
          <c:val>
            <c:numRef>
              <c:f>July!$J$13</c:f>
              <c:numCache>
                <c:formatCode>#\ ##0.0</c:formatCode>
                <c:ptCount val="1"/>
                <c:pt idx="0">
                  <c:v>5331.7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B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0D2-7544-9188-21025083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25567"/>
        <c:axId val="1781927279"/>
      </c:barChart>
      <c:catAx>
        <c:axId val="17819255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7279"/>
        <c:crosses val="autoZero"/>
        <c:auto val="1"/>
        <c:lblAlgn val="ctr"/>
        <c:lblOffset val="100"/>
        <c:noMultiLvlLbl val="0"/>
      </c:catAx>
      <c:valAx>
        <c:axId val="17819272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Lost</a:t>
                </a:r>
                <a:r>
                  <a:rPr lang="en-GB" baseline="0"/>
                  <a:t> Production [m</a:t>
                </a:r>
                <a:r>
                  <a:rPr lang="en-GB" baseline="30000"/>
                  <a:t>3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Loss/Gain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1"/>
          <c:cat>
            <c:strRef>
              <c:f>August!$B$13</c:f>
              <c:strCache>
                <c:ptCount val="1"/>
                <c:pt idx="0">
                  <c:v>IS 552</c:v>
                </c:pt>
              </c:strCache>
            </c:strRef>
          </c:cat>
          <c:val>
            <c:numRef>
              <c:f>August!$J$13</c:f>
              <c:numCache>
                <c:formatCode>#\ ##0.0</c:formatCode>
                <c:ptCount val="1"/>
                <c:pt idx="0">
                  <c:v>5331.7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B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2A4-7943-BDFB-B9FEA20B9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25567"/>
        <c:axId val="1781927279"/>
      </c:barChart>
      <c:catAx>
        <c:axId val="17819255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7279"/>
        <c:crosses val="autoZero"/>
        <c:auto val="1"/>
        <c:lblAlgn val="ctr"/>
        <c:lblOffset val="100"/>
        <c:noMultiLvlLbl val="0"/>
      </c:catAx>
      <c:valAx>
        <c:axId val="17819272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Lost</a:t>
                </a:r>
                <a:r>
                  <a:rPr lang="en-GB" baseline="0"/>
                  <a:t> Production [m</a:t>
                </a:r>
                <a:r>
                  <a:rPr lang="en-GB" baseline="30000"/>
                  <a:t>3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Production Loss/Gain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1"/>
          <c:cat>
            <c:strRef>
              <c:f>September!$B$13</c:f>
              <c:strCache>
                <c:ptCount val="1"/>
                <c:pt idx="0">
                  <c:v>IS 552</c:v>
                </c:pt>
              </c:strCache>
            </c:strRef>
          </c:cat>
          <c:val>
            <c:numRef>
              <c:f>September!$J$13</c:f>
              <c:numCache>
                <c:formatCode>#\ ##0.0</c:formatCode>
                <c:ptCount val="1"/>
                <c:pt idx="0">
                  <c:v>5331.7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00B05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871-5A48-BD87-D9AE4FEEF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925567"/>
        <c:axId val="1781927279"/>
      </c:barChart>
      <c:catAx>
        <c:axId val="17819255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7279"/>
        <c:crosses val="autoZero"/>
        <c:auto val="1"/>
        <c:lblAlgn val="ctr"/>
        <c:lblOffset val="100"/>
        <c:noMultiLvlLbl val="0"/>
      </c:catAx>
      <c:valAx>
        <c:axId val="17819272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Lost</a:t>
                </a:r>
                <a:r>
                  <a:rPr lang="en-GB" baseline="0"/>
                  <a:t> Production [m</a:t>
                </a:r>
                <a:r>
                  <a:rPr lang="en-GB" baseline="30000"/>
                  <a:t>3</a:t>
                </a:r>
                <a:r>
                  <a:rPr lang="en-GB" baseline="0"/>
                  <a:t>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736600</xdr:colOff>
      <xdr:row>12</xdr:row>
      <xdr:rowOff>38100</xdr:rowOff>
    </xdr:from>
    <xdr:to>
      <xdr:col>20</xdr:col>
      <xdr:colOff>599411</xdr:colOff>
      <xdr:row>35</xdr:row>
      <xdr:rowOff>66909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77979-E276-EF49-879D-91CD5263E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736600</xdr:colOff>
      <xdr:row>12</xdr:row>
      <xdr:rowOff>38100</xdr:rowOff>
    </xdr:from>
    <xdr:to>
      <xdr:col>20</xdr:col>
      <xdr:colOff>599411</xdr:colOff>
      <xdr:row>35</xdr:row>
      <xdr:rowOff>66909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2D436-6ECF-3C46-81B2-9496C0AAF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736600</xdr:colOff>
      <xdr:row>12</xdr:row>
      <xdr:rowOff>38100</xdr:rowOff>
    </xdr:from>
    <xdr:to>
      <xdr:col>20</xdr:col>
      <xdr:colOff>599411</xdr:colOff>
      <xdr:row>35</xdr:row>
      <xdr:rowOff>66909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5368B-90BB-224A-A7F7-B402D023C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736600</xdr:colOff>
      <xdr:row>12</xdr:row>
      <xdr:rowOff>38100</xdr:rowOff>
    </xdr:from>
    <xdr:to>
      <xdr:col>20</xdr:col>
      <xdr:colOff>599411</xdr:colOff>
      <xdr:row>35</xdr:row>
      <xdr:rowOff>66909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0AF33-FD9B-2441-BB07-94F3A2C44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736600</xdr:colOff>
      <xdr:row>12</xdr:row>
      <xdr:rowOff>38100</xdr:rowOff>
    </xdr:from>
    <xdr:to>
      <xdr:col>20</xdr:col>
      <xdr:colOff>599411</xdr:colOff>
      <xdr:row>35</xdr:row>
      <xdr:rowOff>66909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30251-84D4-0B45-A8B0-824B7A32F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736600</xdr:colOff>
      <xdr:row>12</xdr:row>
      <xdr:rowOff>38100</xdr:rowOff>
    </xdr:from>
    <xdr:to>
      <xdr:col>20</xdr:col>
      <xdr:colOff>599411</xdr:colOff>
      <xdr:row>35</xdr:row>
      <xdr:rowOff>66909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EFD73-C93D-E546-9EF5-F15331D15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736600</xdr:colOff>
      <xdr:row>12</xdr:row>
      <xdr:rowOff>38100</xdr:rowOff>
    </xdr:from>
    <xdr:to>
      <xdr:col>20</xdr:col>
      <xdr:colOff>599411</xdr:colOff>
      <xdr:row>35</xdr:row>
      <xdr:rowOff>66909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5CAA1C-9E3D-7048-8C16-1D78323DD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736600</xdr:colOff>
      <xdr:row>12</xdr:row>
      <xdr:rowOff>38100</xdr:rowOff>
    </xdr:from>
    <xdr:to>
      <xdr:col>20</xdr:col>
      <xdr:colOff>599411</xdr:colOff>
      <xdr:row>35</xdr:row>
      <xdr:rowOff>66909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5B2DE-430A-5140-AE2A-500DA5D41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736600</xdr:colOff>
      <xdr:row>12</xdr:row>
      <xdr:rowOff>38100</xdr:rowOff>
    </xdr:from>
    <xdr:to>
      <xdr:col>20</xdr:col>
      <xdr:colOff>599411</xdr:colOff>
      <xdr:row>35</xdr:row>
      <xdr:rowOff>66909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5FCC3-73E9-224C-891C-8EEC2D37E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736600</xdr:colOff>
      <xdr:row>12</xdr:row>
      <xdr:rowOff>38100</xdr:rowOff>
    </xdr:from>
    <xdr:to>
      <xdr:col>20</xdr:col>
      <xdr:colOff>599411</xdr:colOff>
      <xdr:row>35</xdr:row>
      <xdr:rowOff>66909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EF40D-A5FA-8546-9D04-4EB10DE7D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736600</xdr:colOff>
      <xdr:row>12</xdr:row>
      <xdr:rowOff>38100</xdr:rowOff>
    </xdr:from>
    <xdr:to>
      <xdr:col>20</xdr:col>
      <xdr:colOff>599411</xdr:colOff>
      <xdr:row>35</xdr:row>
      <xdr:rowOff>66909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2FC28-5050-684D-AB75-C3C0B9925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736600</xdr:colOff>
      <xdr:row>12</xdr:row>
      <xdr:rowOff>38100</xdr:rowOff>
    </xdr:from>
    <xdr:to>
      <xdr:col>20</xdr:col>
      <xdr:colOff>599411</xdr:colOff>
      <xdr:row>35</xdr:row>
      <xdr:rowOff>66909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03144-4B80-C54B-B81A-6FA12F818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F4EC892-36B3-6B4E-A02A-B2CDB15F2AAE}" name="Table1" displayName="Table1" ref="B12:J13" totalsRowShown="0" headerRowDxfId="143" dataDxfId="142" tableBorderDxfId="141">
  <autoFilter ref="B12:J13" xr:uid="{EF4EC892-36B3-6B4E-A02A-B2CDB15F2AAE}"/>
  <tableColumns count="9">
    <tableColumn id="1" xr3:uid="{53A0BC9D-2C08-1A4E-933C-59E2FBD1682C}" name="ADT" dataDxfId="140"/>
    <tableColumn id="2" xr3:uid="{5773CA13-6BE8-4946-BF23-86E724CFAD40}" name="Start" dataDxfId="139"/>
    <tableColumn id="3" xr3:uid="{E227B73E-7CB9-4E4F-A525-B511B47C778E}" name="Stop" dataDxfId="138"/>
    <tableColumn id="4" xr3:uid="{69A6C9FB-459B-2748-8E24-C884BF5665C7}" name="dt" dataDxfId="137">
      <calculatedColumnFormula>D13-C13</calculatedColumnFormula>
    </tableColumn>
    <tableColumn id="5" xr3:uid="{E5FACE5E-F47F-964E-87F4-33D46A771A05}" name="Total Cubes" dataDxfId="136">
      <calculatedColumnFormula>E13*$D$4</calculatedColumnFormula>
    </tableColumn>
    <tableColumn id="6" xr3:uid="{08F5F2D1-7C55-B64B-8042-FD3395A39615}" name="Potential Hours" dataDxfId="135">
      <calculatedColumnFormula>IF(D13&lt;&gt;0,$D$9,0)</calculatedColumnFormula>
    </tableColumn>
    <tableColumn id="7" xr3:uid="{B50C9F30-5091-334F-8E1F-A6EA68CDA487}" name="Potential Cubes" dataDxfId="134">
      <calculatedColumnFormula>G13*$D$4</calculatedColumnFormula>
    </tableColumn>
    <tableColumn id="8" xr3:uid="{643B0564-6244-7543-85E7-3A4AE47D7A0F}" name="Lost Hours" dataDxfId="133">
      <calculatedColumnFormula>G13-E13</calculatedColumnFormula>
    </tableColumn>
    <tableColumn id="9" xr3:uid="{690BF6DA-1518-4940-A1C4-5BE9BDDD19F5}" name="Lost Production" dataDxfId="132">
      <calculatedColumnFormula>I13*$D$4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B935242-157F-A447-9000-8A777A9D437D}" name="Table10" displayName="Table10" ref="B12:J13" totalsRowShown="0" headerRowDxfId="35" dataDxfId="34" tableBorderDxfId="33">
  <autoFilter ref="B12:J13" xr:uid="{EF4EC892-36B3-6B4E-A02A-B2CDB15F2AAE}"/>
  <tableColumns count="9">
    <tableColumn id="1" xr3:uid="{70294C44-79C9-DD48-BB72-7859F36B8E09}" name="ADT" dataDxfId="32"/>
    <tableColumn id="2" xr3:uid="{54BCCC11-B482-5647-A86F-01BEA9B4BF7E}" name="Start" dataDxfId="31"/>
    <tableColumn id="3" xr3:uid="{57144219-A1BE-CA49-AB53-D60B2599FBA6}" name="Stop" dataDxfId="30"/>
    <tableColumn id="4" xr3:uid="{86ECC585-9B74-8140-8519-E3400D68B73A}" name="dt" dataDxfId="29">
      <calculatedColumnFormula>D13-C13</calculatedColumnFormula>
    </tableColumn>
    <tableColumn id="5" xr3:uid="{2E66DA48-A4F5-754B-889A-5EFC321E0FEE}" name="Total Cubes" dataDxfId="28">
      <calculatedColumnFormula>E13*$D$4</calculatedColumnFormula>
    </tableColumn>
    <tableColumn id="6" xr3:uid="{E77B8594-CEE0-B740-B2ED-ABFD58EB03E3}" name="Potential Hours" dataDxfId="27">
      <calculatedColumnFormula>IF(D13&lt;&gt;0,$D$9,0)</calculatedColumnFormula>
    </tableColumn>
    <tableColumn id="7" xr3:uid="{146625AE-9637-A546-9F66-589AA6C986EE}" name="Potential Cubes" dataDxfId="26">
      <calculatedColumnFormula>G13*$D$4</calculatedColumnFormula>
    </tableColumn>
    <tableColumn id="8" xr3:uid="{E7D7BF04-BBA0-6A43-9B88-077FC9B1EDD5}" name="Lost Hours" dataDxfId="25">
      <calculatedColumnFormula>G13-E13</calculatedColumnFormula>
    </tableColumn>
    <tableColumn id="9" xr3:uid="{C93D6D90-ED49-3147-852C-0BE3D6ED9D74}" name="Lost Production" dataDxfId="24">
      <calculatedColumnFormula>I13*$D$4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E66F5FC-3397-7E40-9C8B-58EE7CD31796}" name="Table11" displayName="Table11" ref="B12:J13" totalsRowShown="0" headerRowDxfId="23" dataDxfId="22" tableBorderDxfId="21">
  <autoFilter ref="B12:J13" xr:uid="{EF4EC892-36B3-6B4E-A02A-B2CDB15F2AAE}"/>
  <tableColumns count="9">
    <tableColumn id="1" xr3:uid="{093764F4-22E5-1A4F-BE1C-9FC499D30A78}" name="ADT" dataDxfId="20"/>
    <tableColumn id="2" xr3:uid="{F52A53F6-30A7-CF49-B16C-4081297DE9BE}" name="Start" dataDxfId="19"/>
    <tableColumn id="3" xr3:uid="{EF721CA4-6F4B-0342-B064-860E69DAED4F}" name="Stop" dataDxfId="18"/>
    <tableColumn id="4" xr3:uid="{511BB007-E4B6-1243-BD8A-29BB80B02D1C}" name="dt" dataDxfId="17">
      <calculatedColumnFormula>D13-C13</calculatedColumnFormula>
    </tableColumn>
    <tableColumn id="5" xr3:uid="{AE4BBABF-4B3A-D34F-9EEC-404D76231C8B}" name="Total Cubes" dataDxfId="16">
      <calculatedColumnFormula>E13*$D$4</calculatedColumnFormula>
    </tableColumn>
    <tableColumn id="6" xr3:uid="{60E3F28F-2399-E44E-AA99-83FD38B1A6ED}" name="Potential Hours" dataDxfId="15">
      <calculatedColumnFormula>IF(D13&lt;&gt;0,$D$9,0)</calculatedColumnFormula>
    </tableColumn>
    <tableColumn id="7" xr3:uid="{84E53465-62BB-484C-A036-304AD106B5D5}" name="Potential Cubes" dataDxfId="14">
      <calculatedColumnFormula>G13*$D$4</calculatedColumnFormula>
    </tableColumn>
    <tableColumn id="8" xr3:uid="{244C44CC-CA31-9645-96A5-9C3EA1C2803E}" name="Lost Hours" dataDxfId="13">
      <calculatedColumnFormula>G13-E13</calculatedColumnFormula>
    </tableColumn>
    <tableColumn id="9" xr3:uid="{41190AD8-1EF7-BF46-A59C-C26C5EE021DD}" name="Lost Production" dataDxfId="12">
      <calculatedColumnFormula>I13*$D$4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278BC1E-EC2A-CC48-88ED-01D88CB7F270}" name="Table12" displayName="Table12" ref="B12:J13" totalsRowShown="0" headerRowDxfId="11" dataDxfId="10" tableBorderDxfId="9">
  <autoFilter ref="B12:J13" xr:uid="{EF4EC892-36B3-6B4E-A02A-B2CDB15F2AAE}"/>
  <tableColumns count="9">
    <tableColumn id="1" xr3:uid="{BC240725-C3C7-4A47-B4A6-D6C4420FAC84}" name="ADT" dataDxfId="8"/>
    <tableColumn id="2" xr3:uid="{7F2243BE-FC2B-8E4A-ADE2-FDD3346A421F}" name="Start" dataDxfId="7"/>
    <tableColumn id="3" xr3:uid="{A684C8DA-EFAD-4042-AAC4-7C328758F641}" name="Stop" dataDxfId="6"/>
    <tableColumn id="4" xr3:uid="{84825B1F-E4F3-9744-8EC7-319E296C8591}" name="dt" dataDxfId="5">
      <calculatedColumnFormula>D13-C13</calculatedColumnFormula>
    </tableColumn>
    <tableColumn id="5" xr3:uid="{0DE0865C-E230-1749-96C6-2E1FC2B1772A}" name="Total Cubes" dataDxfId="4">
      <calculatedColumnFormula>E13*$D$4</calculatedColumnFormula>
    </tableColumn>
    <tableColumn id="6" xr3:uid="{F1AD78E1-5754-F441-8DCA-E57E7B328AD3}" name="Potential Hours" dataDxfId="3">
      <calculatedColumnFormula>IF(D13&lt;&gt;0,$D$9,0)</calculatedColumnFormula>
    </tableColumn>
    <tableColumn id="7" xr3:uid="{F0F568D3-6DD8-664D-B70D-5D019D8CE41F}" name="Potential Cubes" dataDxfId="2">
      <calculatedColumnFormula>G13*$D$4</calculatedColumnFormula>
    </tableColumn>
    <tableColumn id="8" xr3:uid="{FAD132C3-D03C-5342-9F52-E487A6B45B27}" name="Lost Hours" dataDxfId="1">
      <calculatedColumnFormula>G13-E13</calculatedColumnFormula>
    </tableColumn>
    <tableColumn id="9" xr3:uid="{E21C6EC8-2B16-1C4B-8076-E1DA11861356}" name="Lost Production" dataDxfId="0">
      <calculatedColumnFormula>I13*$D$4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93EC0B-D2E4-5242-9B33-E28A29490CCC}" name="Table2" displayName="Table2" ref="B12:J13" totalsRowShown="0" headerRowDxfId="131" dataDxfId="130" tableBorderDxfId="129">
  <autoFilter ref="B12:J13" xr:uid="{EF4EC892-36B3-6B4E-A02A-B2CDB15F2AAE}"/>
  <tableColumns count="9">
    <tableColumn id="1" xr3:uid="{9E5CB411-B735-434C-B8CB-91710A770BF4}" name="ADT" dataDxfId="128"/>
    <tableColumn id="2" xr3:uid="{02385D22-CA2A-8241-AEFF-386238F6599C}" name="Start" dataDxfId="127"/>
    <tableColumn id="3" xr3:uid="{3EA0F421-FF68-4A47-BCAC-67A589E05A17}" name="Stop" dataDxfId="126"/>
    <tableColumn id="4" xr3:uid="{62A6E58B-0827-CF4F-8E6A-9F960388317C}" name="dt" dataDxfId="125">
      <calculatedColumnFormula>D13-C13</calculatedColumnFormula>
    </tableColumn>
    <tableColumn id="5" xr3:uid="{280DC2E7-4A61-E444-A231-6BC43B488091}" name="Total Cubes" dataDxfId="124">
      <calculatedColumnFormula>E13*$D$4</calculatedColumnFormula>
    </tableColumn>
    <tableColumn id="6" xr3:uid="{64A3C863-FC62-354D-968A-2DF7150CA659}" name="Potential Hours" dataDxfId="123">
      <calculatedColumnFormula>IF(D13&lt;&gt;0,$D$9,0)</calculatedColumnFormula>
    </tableColumn>
    <tableColumn id="7" xr3:uid="{C478E74F-9719-364B-B308-A7C4DE0C8DBD}" name="Potential Cubes" dataDxfId="122">
      <calculatedColumnFormula>G13*$D$4</calculatedColumnFormula>
    </tableColumn>
    <tableColumn id="8" xr3:uid="{4F3F7E41-F863-684F-A4CA-0AFAA8C9F307}" name="Lost Hours" dataDxfId="121">
      <calculatedColumnFormula>G13-E13</calculatedColumnFormula>
    </tableColumn>
    <tableColumn id="9" xr3:uid="{99CE96D5-D48B-D24A-BD0A-5A8E5637BA21}" name="Lost Production" dataDxfId="120">
      <calculatedColumnFormula>I13*$D$4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EB8641D-5284-884D-82D0-380BC495AD89}" name="Table3" displayName="Table3" ref="B12:J13" totalsRowShown="0" headerRowDxfId="119" dataDxfId="118" tableBorderDxfId="117">
  <autoFilter ref="B12:J13" xr:uid="{EF4EC892-36B3-6B4E-A02A-B2CDB15F2AAE}"/>
  <tableColumns count="9">
    <tableColumn id="1" xr3:uid="{1BE81E00-DC33-EF4D-89F0-1DDD5A107A9F}" name="ADT" dataDxfId="116"/>
    <tableColumn id="2" xr3:uid="{65D16E69-F076-E342-BB32-E4023B4E1AD6}" name="Start" dataDxfId="115"/>
    <tableColumn id="3" xr3:uid="{1FDFC7D2-D4EA-2441-A417-493812163F7B}" name="Stop" dataDxfId="114"/>
    <tableColumn id="4" xr3:uid="{160B2AFA-10D7-8F44-871E-9AA4F74A91DF}" name="dt" dataDxfId="113">
      <calculatedColumnFormula>D13-C13</calculatedColumnFormula>
    </tableColumn>
    <tableColumn id="5" xr3:uid="{ECE20473-7122-A741-A046-837B1566AD9C}" name="Total Cubes" dataDxfId="112">
      <calculatedColumnFormula>E13*$D$4</calculatedColumnFormula>
    </tableColumn>
    <tableColumn id="6" xr3:uid="{7532DFB3-25E1-C44E-8B3E-53A26C4BEC4D}" name="Potential Hours" dataDxfId="111">
      <calculatedColumnFormula>IF(D13&lt;&gt;0,$D$9,0)</calculatedColumnFormula>
    </tableColumn>
    <tableColumn id="7" xr3:uid="{B2F2B5F5-FEAB-2D4D-8A27-1DF1A52A9C23}" name="Potential Cubes" dataDxfId="110">
      <calculatedColumnFormula>G13*$D$4</calculatedColumnFormula>
    </tableColumn>
    <tableColumn id="8" xr3:uid="{D8258719-873C-8445-AF7E-832FC8DA1207}" name="Lost Hours" dataDxfId="109">
      <calculatedColumnFormula>G13-E13</calculatedColumnFormula>
    </tableColumn>
    <tableColumn id="9" xr3:uid="{04A7E95F-4A74-1541-9721-A0B2A26AC08B}" name="Lost Production" dataDxfId="108">
      <calculatedColumnFormula>I13*$D$4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AA12F06-FC69-8349-A244-E55BFC390D5A}" name="Table4" displayName="Table4" ref="B12:J13" totalsRowShown="0" headerRowDxfId="107" dataDxfId="106" tableBorderDxfId="105">
  <autoFilter ref="B12:J13" xr:uid="{EF4EC892-36B3-6B4E-A02A-B2CDB15F2AAE}"/>
  <tableColumns count="9">
    <tableColumn id="1" xr3:uid="{73DD8308-0024-6E45-B395-AE2B38FC2D09}" name="ADT" dataDxfId="104"/>
    <tableColumn id="2" xr3:uid="{48397A7F-D642-7F47-B88B-FEF0979B111D}" name="Start" dataDxfId="103"/>
    <tableColumn id="3" xr3:uid="{AF3AD343-9E1B-8A42-A7A4-0C44809CB1DB}" name="Stop" dataDxfId="102"/>
    <tableColumn id="4" xr3:uid="{3B31B839-CF23-834F-ACC7-0A0CE3867197}" name="dt" dataDxfId="101">
      <calculatedColumnFormula>D13-C13</calculatedColumnFormula>
    </tableColumn>
    <tableColumn id="5" xr3:uid="{9EEE3558-40C7-2D43-9E4E-9C0DD2EAB7CB}" name="Total Cubes" dataDxfId="100">
      <calculatedColumnFormula>E13*$D$4</calculatedColumnFormula>
    </tableColumn>
    <tableColumn id="6" xr3:uid="{E510384C-D333-8548-8F67-8DF9CFE9764F}" name="Potential Hours" dataDxfId="99">
      <calculatedColumnFormula>IF(D13&lt;&gt;0,$D$9,0)</calculatedColumnFormula>
    </tableColumn>
    <tableColumn id="7" xr3:uid="{5294F632-EF5E-0140-ACC6-4B14EBE6BE45}" name="Potential Cubes" dataDxfId="98">
      <calculatedColumnFormula>G13*$D$4</calculatedColumnFormula>
    </tableColumn>
    <tableColumn id="8" xr3:uid="{9F9B3BB8-CBC5-E445-867B-149B370404DB}" name="Lost Hours" dataDxfId="97">
      <calculatedColumnFormula>G13-E13</calculatedColumnFormula>
    </tableColumn>
    <tableColumn id="9" xr3:uid="{13C0AC9A-9029-A349-9A7D-C777A6F83654}" name="Lost Production" dataDxfId="96">
      <calculatedColumnFormula>I13*$D$4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6A0E45-8866-EE46-A5D7-A5C149E3A671}" name="Table5" displayName="Table5" ref="B12:J13" totalsRowShown="0" headerRowDxfId="95" dataDxfId="94" tableBorderDxfId="93">
  <autoFilter ref="B12:J13" xr:uid="{EF4EC892-36B3-6B4E-A02A-B2CDB15F2AAE}"/>
  <tableColumns count="9">
    <tableColumn id="1" xr3:uid="{342272DC-346D-7847-9EB1-04B287495566}" name="ADT" dataDxfId="92"/>
    <tableColumn id="2" xr3:uid="{C643DFEF-403F-CB4C-9FCD-8BFE3C2ABCE8}" name="Start" dataDxfId="91"/>
    <tableColumn id="3" xr3:uid="{8239583B-F21B-4242-A600-2258A8A562FA}" name="Stop" dataDxfId="90"/>
    <tableColumn id="4" xr3:uid="{733F6D3F-1A2C-6C42-BDE6-226DC132794F}" name="dt" dataDxfId="89">
      <calculatedColumnFormula>D13-C13</calculatedColumnFormula>
    </tableColumn>
    <tableColumn id="5" xr3:uid="{0F1219DA-EF78-3645-A9CC-1C82581813E6}" name="Total Cubes" dataDxfId="88">
      <calculatedColumnFormula>E13*$D$4</calculatedColumnFormula>
    </tableColumn>
    <tableColumn id="6" xr3:uid="{0E23FE2C-A9BD-8B4D-99C5-9BED12220D10}" name="Potential Hours" dataDxfId="87">
      <calculatedColumnFormula>IF(D13&lt;&gt;0,$D$9,0)</calculatedColumnFormula>
    </tableColumn>
    <tableColumn id="7" xr3:uid="{A23EFE49-550D-2749-9022-30F28EFBB6F9}" name="Potential Cubes" dataDxfId="86">
      <calculatedColumnFormula>G13*$D$4</calculatedColumnFormula>
    </tableColumn>
    <tableColumn id="8" xr3:uid="{B2AE36C5-9685-6C48-B2E0-DF2EE4C7FB36}" name="Lost Hours" dataDxfId="85">
      <calculatedColumnFormula>G13-E13</calculatedColumnFormula>
    </tableColumn>
    <tableColumn id="9" xr3:uid="{17E6642A-D672-164F-AC9A-3F15B2517C44}" name="Lost Production" dataDxfId="84">
      <calculatedColumnFormula>I13*$D$4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E47EF43-AFF3-C14F-A5D7-2582A820F1B7}" name="Table6" displayName="Table6" ref="B12:J13" totalsRowShown="0" headerRowDxfId="83" dataDxfId="82" tableBorderDxfId="81">
  <autoFilter ref="B12:J13" xr:uid="{EF4EC892-36B3-6B4E-A02A-B2CDB15F2AAE}"/>
  <tableColumns count="9">
    <tableColumn id="1" xr3:uid="{C8566583-1354-9345-92D9-15C407420900}" name="ADT" dataDxfId="80"/>
    <tableColumn id="2" xr3:uid="{DB760A8F-831E-8541-8DD1-D97D031CA1FE}" name="Start" dataDxfId="79"/>
    <tableColumn id="3" xr3:uid="{2B8F3493-297F-3342-A95F-D6DA79F53C53}" name="Stop" dataDxfId="78"/>
    <tableColumn id="4" xr3:uid="{66D5E358-1844-EA4F-92B8-F84FCFC8BCBC}" name="dt" dataDxfId="77">
      <calculatedColumnFormula>D13-C13</calculatedColumnFormula>
    </tableColumn>
    <tableColumn id="5" xr3:uid="{642DD7CE-7534-A441-9613-4EBF9B6C3A84}" name="Total Cubes" dataDxfId="76">
      <calculatedColumnFormula>E13*$D$4</calculatedColumnFormula>
    </tableColumn>
    <tableColumn id="6" xr3:uid="{96A5D51E-6004-3F4B-8D9B-5869CEB77ACB}" name="Potential Hours" dataDxfId="75">
      <calculatedColumnFormula>IF(D13&lt;&gt;0,$D$9,0)</calculatedColumnFormula>
    </tableColumn>
    <tableColumn id="7" xr3:uid="{15975BB8-818C-6845-B92E-18186380295A}" name="Potential Cubes" dataDxfId="74">
      <calculatedColumnFormula>G13*$D$4</calculatedColumnFormula>
    </tableColumn>
    <tableColumn id="8" xr3:uid="{8061ED1B-7151-A94D-9E2F-15587DFE9A5A}" name="Lost Hours" dataDxfId="73">
      <calculatedColumnFormula>G13-E13</calculatedColumnFormula>
    </tableColumn>
    <tableColumn id="9" xr3:uid="{13BC2CE9-0CE4-0247-9321-06B63CF73DA5}" name="Lost Production" dataDxfId="72">
      <calculatedColumnFormula>I13*$D$4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6E24252-EA50-A44B-B6C6-FF4B1526EDC5}" name="Table7" displayName="Table7" ref="B12:J13" totalsRowShown="0" headerRowDxfId="71" dataDxfId="70" tableBorderDxfId="69">
  <autoFilter ref="B12:J13" xr:uid="{EF4EC892-36B3-6B4E-A02A-B2CDB15F2AAE}"/>
  <tableColumns count="9">
    <tableColumn id="1" xr3:uid="{7F60F27A-0341-BB4A-9F73-31C5D53F1768}" name="ADT" dataDxfId="68"/>
    <tableColumn id="2" xr3:uid="{41D171E5-C5D7-C34D-95AA-AFA8DDF0BC0B}" name="Start" dataDxfId="67"/>
    <tableColumn id="3" xr3:uid="{9793F6CC-0762-5C4E-936F-5858875B6EAF}" name="Stop" dataDxfId="66"/>
    <tableColumn id="4" xr3:uid="{C3D1B3F9-25CE-A843-8F67-59465EF939E7}" name="dt" dataDxfId="65">
      <calculatedColumnFormula>D13-C13</calculatedColumnFormula>
    </tableColumn>
    <tableColumn id="5" xr3:uid="{FAAA6619-D849-D640-893D-7EEA575C30FF}" name="Total Cubes" dataDxfId="64">
      <calculatedColumnFormula>E13*$D$4</calculatedColumnFormula>
    </tableColumn>
    <tableColumn id="6" xr3:uid="{B468D0D7-A48F-4E44-906F-DAF7A2331E33}" name="Potential Hours" dataDxfId="63">
      <calculatedColumnFormula>IF(D13&lt;&gt;0,$D$9,0)</calculatedColumnFormula>
    </tableColumn>
    <tableColumn id="7" xr3:uid="{CB0231C1-61E9-1D46-8081-C4E8FBFEFD9D}" name="Potential Cubes" dataDxfId="62">
      <calculatedColumnFormula>G13*$D$4</calculatedColumnFormula>
    </tableColumn>
    <tableColumn id="8" xr3:uid="{725F4C0E-A91E-BD44-B17C-06B72FD07547}" name="Lost Hours" dataDxfId="61">
      <calculatedColumnFormula>G13-E13</calculatedColumnFormula>
    </tableColumn>
    <tableColumn id="9" xr3:uid="{2ADF2DAB-653A-D844-BA03-0E4FC1229654}" name="Lost Production" dataDxfId="60">
      <calculatedColumnFormula>I13*$D$4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9B5E0EC-41BD-D049-B025-84BA18507DAB}" name="Table8" displayName="Table8" ref="B12:J13" totalsRowShown="0" headerRowDxfId="59" dataDxfId="58" tableBorderDxfId="57">
  <autoFilter ref="B12:J13" xr:uid="{EF4EC892-36B3-6B4E-A02A-B2CDB15F2AAE}"/>
  <tableColumns count="9">
    <tableColumn id="1" xr3:uid="{000B68E9-A1AA-0B4F-A556-227168753D93}" name="ADT" dataDxfId="56"/>
    <tableColumn id="2" xr3:uid="{36718B97-417E-7647-833D-0238275CB138}" name="Start" dataDxfId="55"/>
    <tableColumn id="3" xr3:uid="{EA1E2BD3-0D07-AF48-A4C0-B4346AD97795}" name="Stop" dataDxfId="54"/>
    <tableColumn id="4" xr3:uid="{854F5039-B77D-7743-A91D-97C266FFB3FC}" name="dt" dataDxfId="53">
      <calculatedColumnFormula>D13-C13</calculatedColumnFormula>
    </tableColumn>
    <tableColumn id="5" xr3:uid="{77779E5C-7E75-3141-8564-0A0DEFFDDD76}" name="Total Cubes" dataDxfId="52">
      <calculatedColumnFormula>E13*$D$4</calculatedColumnFormula>
    </tableColumn>
    <tableColumn id="6" xr3:uid="{6D8931B3-2A5A-A14D-B984-6D5C83D259DB}" name="Potential Hours" dataDxfId="51">
      <calculatedColumnFormula>IF(D13&lt;&gt;0,$D$9,0)</calculatedColumnFormula>
    </tableColumn>
    <tableColumn id="7" xr3:uid="{EC545E62-B1C0-C644-84BF-4D3F997CA1C6}" name="Potential Cubes" dataDxfId="50">
      <calculatedColumnFormula>G13*$D$4</calculatedColumnFormula>
    </tableColumn>
    <tableColumn id="8" xr3:uid="{49D6EECF-E36C-7946-A54A-96DF9FCD94AD}" name="Lost Hours" dataDxfId="49">
      <calculatedColumnFormula>G13-E13</calculatedColumnFormula>
    </tableColumn>
    <tableColumn id="9" xr3:uid="{7E19E3DB-B9BE-3944-A6EE-089FF3A21DA8}" name="Lost Production" dataDxfId="48">
      <calculatedColumnFormula>I13*$D$4</calculatedColumnFormula>
    </tableColumn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A9C17FA-643F-D647-8C39-6C299A6E7E37}" name="Table9" displayName="Table9" ref="B12:J13" totalsRowShown="0" headerRowDxfId="47" dataDxfId="46" tableBorderDxfId="45">
  <autoFilter ref="B12:J13" xr:uid="{EF4EC892-36B3-6B4E-A02A-B2CDB15F2AAE}"/>
  <tableColumns count="9">
    <tableColumn id="1" xr3:uid="{BF0F3E07-35B7-3E45-B278-78414ADC67B7}" name="ADT" dataDxfId="44"/>
    <tableColumn id="2" xr3:uid="{AD804533-72E9-D444-BEF8-8F77A2407E9B}" name="Start" dataDxfId="43"/>
    <tableColumn id="3" xr3:uid="{F5520CB6-10A7-DF43-AEE6-88B09E30A850}" name="Stop" dataDxfId="42"/>
    <tableColumn id="4" xr3:uid="{D59A3F52-0035-2248-9276-8EFE1D036457}" name="dt" dataDxfId="41">
      <calculatedColumnFormula>D13-C13</calculatedColumnFormula>
    </tableColumn>
    <tableColumn id="5" xr3:uid="{57C6F7F9-5BC9-784B-8BBC-1F8278BCD267}" name="Total Cubes" dataDxfId="40">
      <calculatedColumnFormula>E13*$D$4</calculatedColumnFormula>
    </tableColumn>
    <tableColumn id="6" xr3:uid="{9F18B476-9C47-F34E-BFFE-58430FCDCACE}" name="Potential Hours" dataDxfId="39">
      <calculatedColumnFormula>IF(D13&lt;&gt;0,$D$9,0)</calculatedColumnFormula>
    </tableColumn>
    <tableColumn id="7" xr3:uid="{0C7410EE-3E52-2D47-A3FE-E274065851CE}" name="Potential Cubes" dataDxfId="38">
      <calculatedColumnFormula>G13*$D$4</calculatedColumnFormula>
    </tableColumn>
    <tableColumn id="8" xr3:uid="{873FB5AC-1DB7-5747-9D6D-AAFF78BE2941}" name="Lost Hours" dataDxfId="37">
      <calculatedColumnFormula>G13-E13</calculatedColumnFormula>
    </tableColumn>
    <tableColumn id="9" xr3:uid="{FACED501-2EAD-1D41-A36B-7A9D75103EFD}" name="Lost Production" dataDxfId="36">
      <calculatedColumnFormula>I13*$D$4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B1:N14"/>
  <sheetViews>
    <sheetView showGridLines="0" tabSelected="1" workbookViewId="0"/>
  </sheetViews>
  <sheetFormatPr baseColWidth="10" defaultColWidth="8.83203125" defaultRowHeight="15" x14ac:dyDescent="0.2"/>
  <cols>
    <col min="1" max="1" width="12.5" bestFit="1" customWidth="1"/>
    <col min="2" max="2" width="6.5" customWidth="1"/>
    <col min="3" max="3" width="13.6640625" style="1" bestFit="1" customWidth="1"/>
    <col min="4" max="4" width="8.5" style="1" bestFit="1" customWidth="1"/>
    <col min="5" max="5" width="7.1640625" style="2" bestFit="1" customWidth="1"/>
    <col min="6" max="6" width="12.6640625" style="2" customWidth="1"/>
    <col min="7" max="7" width="15.6640625" style="2" customWidth="1"/>
    <col min="8" max="8" width="16" style="2" customWidth="1"/>
    <col min="9" max="9" width="11.83203125" style="2" customWidth="1"/>
    <col min="10" max="10" width="15.83203125" style="2" customWidth="1"/>
    <col min="11" max="11" width="13" customWidth="1"/>
  </cols>
  <sheetData>
    <row r="1" spans="2:14" ht="17.25" customHeight="1" thickBot="1" x14ac:dyDescent="0.25"/>
    <row r="2" spans="2:14" ht="19.5" customHeight="1" x14ac:dyDescent="0.2">
      <c r="B2" s="44" t="s">
        <v>0</v>
      </c>
      <c r="C2" s="45"/>
      <c r="D2" s="3">
        <v>4</v>
      </c>
      <c r="E2" s="4" t="s">
        <v>1</v>
      </c>
      <c r="G2" s="31" t="s">
        <v>24</v>
      </c>
      <c r="H2" s="17">
        <v>20.329999999999998</v>
      </c>
      <c r="I2" s="18" t="s">
        <v>8</v>
      </c>
      <c r="J2" s="14"/>
      <c r="K2" s="34" t="s">
        <v>28</v>
      </c>
      <c r="L2" s="35"/>
      <c r="M2" s="22">
        <f>H3-D9</f>
        <v>251.99999999999994</v>
      </c>
      <c r="N2" s="18" t="s">
        <v>12</v>
      </c>
    </row>
    <row r="3" spans="2:14" ht="19.5" customHeight="1" x14ac:dyDescent="0.2">
      <c r="B3" s="40" t="s">
        <v>2</v>
      </c>
      <c r="C3" s="41"/>
      <c r="D3" s="5">
        <v>220</v>
      </c>
      <c r="E3" s="6" t="s">
        <v>3</v>
      </c>
      <c r="G3" s="32" t="s">
        <v>27</v>
      </c>
      <c r="H3" s="16">
        <f>H2*D8</f>
        <v>365.93999999999994</v>
      </c>
      <c r="I3" s="19" t="s">
        <v>12</v>
      </c>
      <c r="J3" s="14"/>
      <c r="K3" s="36" t="s">
        <v>30</v>
      </c>
      <c r="L3" s="37"/>
      <c r="M3" s="16">
        <f>M2*D3</f>
        <v>55439.999999999985</v>
      </c>
      <c r="N3" s="19" t="s">
        <v>26</v>
      </c>
    </row>
    <row r="4" spans="2:14" ht="19.5" customHeight="1" thickBot="1" x14ac:dyDescent="0.25">
      <c r="B4" s="40" t="s">
        <v>4</v>
      </c>
      <c r="C4" s="41"/>
      <c r="D4" s="7">
        <f>D3/D2</f>
        <v>55</v>
      </c>
      <c r="E4" s="6" t="s">
        <v>3</v>
      </c>
      <c r="G4" s="33" t="s">
        <v>25</v>
      </c>
      <c r="H4" s="20"/>
      <c r="I4" s="21" t="s">
        <v>26</v>
      </c>
      <c r="J4" s="14"/>
      <c r="K4" s="38" t="s">
        <v>29</v>
      </c>
      <c r="L4" s="39"/>
      <c r="M4" s="23">
        <f>M2*220</f>
        <v>55439.999999999985</v>
      </c>
      <c r="N4" s="24" t="s">
        <v>26</v>
      </c>
    </row>
    <row r="5" spans="2:14" ht="17.25" customHeight="1" x14ac:dyDescent="0.2">
      <c r="B5" s="46"/>
      <c r="C5" s="47"/>
      <c r="D5" s="47"/>
      <c r="E5" s="48"/>
      <c r="J5" s="14"/>
      <c r="K5" s="15"/>
      <c r="L5" s="15"/>
      <c r="M5" s="15"/>
    </row>
    <row r="6" spans="2:14" ht="19.5" customHeight="1" x14ac:dyDescent="0.2">
      <c r="B6" s="40" t="s">
        <v>5</v>
      </c>
      <c r="C6" s="41"/>
      <c r="D6" s="5">
        <v>16</v>
      </c>
      <c r="E6" s="6" t="s">
        <v>6</v>
      </c>
      <c r="G6" s="14"/>
      <c r="H6" s="14"/>
      <c r="I6" s="14"/>
      <c r="J6" s="14"/>
      <c r="K6" s="15"/>
      <c r="L6" s="15"/>
      <c r="M6" s="15"/>
    </row>
    <row r="7" spans="2:14" ht="19.5" customHeight="1" x14ac:dyDescent="0.2">
      <c r="B7" s="40" t="s">
        <v>7</v>
      </c>
      <c r="C7" s="41"/>
      <c r="D7" s="8">
        <v>6.33</v>
      </c>
      <c r="E7" s="6" t="s">
        <v>8</v>
      </c>
      <c r="J7" s="14"/>
      <c r="K7" s="15"/>
      <c r="L7" s="15"/>
      <c r="M7" s="15"/>
    </row>
    <row r="8" spans="2:14" ht="19.5" customHeight="1" x14ac:dyDescent="0.2">
      <c r="B8" s="40" t="s">
        <v>9</v>
      </c>
      <c r="C8" s="41"/>
      <c r="D8" s="5">
        <v>18</v>
      </c>
      <c r="E8" s="6" t="s">
        <v>10</v>
      </c>
    </row>
    <row r="9" spans="2:14" ht="20.25" customHeight="1" x14ac:dyDescent="0.2">
      <c r="B9" s="42" t="s">
        <v>11</v>
      </c>
      <c r="C9" s="43"/>
      <c r="D9" s="9">
        <f>D8*D7</f>
        <v>113.94</v>
      </c>
      <c r="E9" s="10" t="s">
        <v>12</v>
      </c>
    </row>
    <row r="10" spans="2:14" ht="18" customHeight="1" x14ac:dyDescent="0.2"/>
    <row r="11" spans="2:14" ht="17.25" customHeight="1" x14ac:dyDescent="0.2"/>
    <row r="12" spans="2:14" ht="20.25" customHeight="1" thickBot="1" x14ac:dyDescent="0.25">
      <c r="B12" s="30" t="s">
        <v>13</v>
      </c>
      <c r="C12" s="13" t="s">
        <v>14</v>
      </c>
      <c r="D12" s="13" t="s">
        <v>15</v>
      </c>
      <c r="E12" s="13" t="s">
        <v>16</v>
      </c>
      <c r="F12" s="13" t="s">
        <v>17</v>
      </c>
      <c r="G12" s="13" t="s">
        <v>18</v>
      </c>
      <c r="H12" s="13" t="s">
        <v>19</v>
      </c>
      <c r="I12" s="13" t="s">
        <v>20</v>
      </c>
      <c r="J12" s="13" t="s">
        <v>21</v>
      </c>
    </row>
    <row r="13" spans="2:14" ht="19.5" customHeight="1" thickBot="1" x14ac:dyDescent="0.25">
      <c r="B13" s="29" t="s">
        <v>22</v>
      </c>
      <c r="C13" s="25">
        <v>18853</v>
      </c>
      <c r="D13" s="25">
        <v>18870</v>
      </c>
      <c r="E13" s="25">
        <f t="shared" ref="E13" si="0">D13-C13</f>
        <v>17</v>
      </c>
      <c r="F13" s="25">
        <f t="shared" ref="F13" si="1">E13*$D$4</f>
        <v>935</v>
      </c>
      <c r="G13" s="25">
        <f t="shared" ref="G13" si="2">IF(D13&lt;&gt;0,$D$9,0)</f>
        <v>113.94</v>
      </c>
      <c r="H13" s="25">
        <f t="shared" ref="H13" si="3">G13*$D$4</f>
        <v>6266.7</v>
      </c>
      <c r="I13" s="25">
        <f t="shared" ref="I13" si="4">G13-E13</f>
        <v>96.94</v>
      </c>
      <c r="J13" s="25">
        <f t="shared" ref="J13" si="5">I13*$D$4</f>
        <v>5331.7</v>
      </c>
    </row>
    <row r="14" spans="2:14" ht="17.25" customHeight="1" thickBot="1" x14ac:dyDescent="0.25">
      <c r="B14" s="26"/>
      <c r="C14" s="27"/>
      <c r="D14" s="28" t="s">
        <v>23</v>
      </c>
      <c r="E14" s="12">
        <f t="shared" ref="E14:J14" si="6">SUM(E13:E13)</f>
        <v>17</v>
      </c>
      <c r="F14" s="12">
        <f t="shared" si="6"/>
        <v>935</v>
      </c>
      <c r="G14" s="12">
        <f t="shared" si="6"/>
        <v>113.94</v>
      </c>
      <c r="H14" s="12">
        <f t="shared" si="6"/>
        <v>6266.7</v>
      </c>
      <c r="I14" s="12">
        <f t="shared" si="6"/>
        <v>96.94</v>
      </c>
      <c r="J14" s="11">
        <f t="shared" si="6"/>
        <v>5331.7</v>
      </c>
    </row>
  </sheetData>
  <mergeCells count="11">
    <mergeCell ref="B9:C9"/>
    <mergeCell ref="B2:C2"/>
    <mergeCell ref="B3:C3"/>
    <mergeCell ref="B4:C4"/>
    <mergeCell ref="B5:E5"/>
    <mergeCell ref="B6:C6"/>
    <mergeCell ref="K2:L2"/>
    <mergeCell ref="K3:L3"/>
    <mergeCell ref="K4:L4"/>
    <mergeCell ref="B7:C7"/>
    <mergeCell ref="B8:C8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C18A-F2B5-C541-B744-3575BEDA0050}">
  <sheetPr codeName="Sheet10">
    <outlinePr summaryBelow="0"/>
  </sheetPr>
  <dimension ref="B1:N14"/>
  <sheetViews>
    <sheetView showGridLines="0" workbookViewId="0"/>
  </sheetViews>
  <sheetFormatPr baseColWidth="10" defaultColWidth="8.83203125" defaultRowHeight="15" x14ac:dyDescent="0.2"/>
  <cols>
    <col min="1" max="1" width="12.5" bestFit="1" customWidth="1"/>
    <col min="2" max="2" width="6.5" customWidth="1"/>
    <col min="3" max="3" width="13.6640625" style="1" bestFit="1" customWidth="1"/>
    <col min="4" max="4" width="8.5" style="1" bestFit="1" customWidth="1"/>
    <col min="5" max="5" width="7.1640625" style="2" bestFit="1" customWidth="1"/>
    <col min="6" max="6" width="12.6640625" style="2" customWidth="1"/>
    <col min="7" max="7" width="15.6640625" style="2" customWidth="1"/>
    <col min="8" max="8" width="16" style="2" customWidth="1"/>
    <col min="9" max="9" width="11.83203125" style="2" customWidth="1"/>
    <col min="10" max="10" width="15.83203125" style="2" customWidth="1"/>
    <col min="11" max="11" width="13" customWidth="1"/>
  </cols>
  <sheetData>
    <row r="1" spans="2:14" ht="17.25" customHeight="1" thickBot="1" x14ac:dyDescent="0.25"/>
    <row r="2" spans="2:14" ht="19.5" customHeight="1" x14ac:dyDescent="0.2">
      <c r="B2" s="44" t="s">
        <v>0</v>
      </c>
      <c r="C2" s="45"/>
      <c r="D2" s="3">
        <v>4</v>
      </c>
      <c r="E2" s="4" t="s">
        <v>1</v>
      </c>
      <c r="G2" s="31" t="s">
        <v>24</v>
      </c>
      <c r="H2" s="17">
        <v>20.329999999999998</v>
      </c>
      <c r="I2" s="18" t="s">
        <v>8</v>
      </c>
      <c r="J2" s="14"/>
      <c r="K2" s="34" t="s">
        <v>28</v>
      </c>
      <c r="L2" s="35"/>
      <c r="M2" s="22">
        <f>H3-D9</f>
        <v>251.99999999999994</v>
      </c>
      <c r="N2" s="18" t="s">
        <v>12</v>
      </c>
    </row>
    <row r="3" spans="2:14" ht="19.5" customHeight="1" x14ac:dyDescent="0.2">
      <c r="B3" s="40" t="s">
        <v>2</v>
      </c>
      <c r="C3" s="41"/>
      <c r="D3" s="5">
        <v>220</v>
      </c>
      <c r="E3" s="6" t="s">
        <v>3</v>
      </c>
      <c r="G3" s="32" t="s">
        <v>27</v>
      </c>
      <c r="H3" s="16">
        <f>H2*D8</f>
        <v>365.93999999999994</v>
      </c>
      <c r="I3" s="19" t="s">
        <v>12</v>
      </c>
      <c r="J3" s="14"/>
      <c r="K3" s="36" t="s">
        <v>30</v>
      </c>
      <c r="L3" s="37"/>
      <c r="M3" s="16">
        <f>M2*D3</f>
        <v>55439.999999999985</v>
      </c>
      <c r="N3" s="19" t="s">
        <v>26</v>
      </c>
    </row>
    <row r="4" spans="2:14" ht="19.5" customHeight="1" thickBot="1" x14ac:dyDescent="0.25">
      <c r="B4" s="40" t="s">
        <v>4</v>
      </c>
      <c r="C4" s="41"/>
      <c r="D4" s="7">
        <f>D3/D2</f>
        <v>55</v>
      </c>
      <c r="E4" s="6" t="s">
        <v>3</v>
      </c>
      <c r="G4" s="33" t="s">
        <v>25</v>
      </c>
      <c r="H4" s="20"/>
      <c r="I4" s="21" t="s">
        <v>26</v>
      </c>
      <c r="J4" s="14"/>
      <c r="K4" s="38" t="s">
        <v>29</v>
      </c>
      <c r="L4" s="39"/>
      <c r="M4" s="23">
        <f>M2*220</f>
        <v>55439.999999999985</v>
      </c>
      <c r="N4" s="24" t="s">
        <v>26</v>
      </c>
    </row>
    <row r="5" spans="2:14" ht="17.25" customHeight="1" x14ac:dyDescent="0.2">
      <c r="B5" s="46"/>
      <c r="C5" s="47"/>
      <c r="D5" s="47"/>
      <c r="E5" s="48"/>
      <c r="J5" s="14"/>
      <c r="K5" s="15"/>
      <c r="L5" s="15"/>
      <c r="M5" s="15"/>
    </row>
    <row r="6" spans="2:14" ht="19.5" customHeight="1" x14ac:dyDescent="0.2">
      <c r="B6" s="40" t="s">
        <v>5</v>
      </c>
      <c r="C6" s="41"/>
      <c r="D6" s="5">
        <v>16</v>
      </c>
      <c r="E6" s="6" t="s">
        <v>6</v>
      </c>
      <c r="G6" s="14"/>
      <c r="H6" s="14"/>
      <c r="I6" s="14"/>
      <c r="J6" s="14"/>
      <c r="K6" s="15"/>
      <c r="L6" s="15"/>
      <c r="M6" s="15"/>
    </row>
    <row r="7" spans="2:14" ht="19.5" customHeight="1" x14ac:dyDescent="0.2">
      <c r="B7" s="40" t="s">
        <v>7</v>
      </c>
      <c r="C7" s="41"/>
      <c r="D7" s="8">
        <v>6.33</v>
      </c>
      <c r="E7" s="6" t="s">
        <v>8</v>
      </c>
      <c r="J7" s="14"/>
      <c r="K7" s="15"/>
      <c r="L7" s="15"/>
      <c r="M7" s="15"/>
    </row>
    <row r="8" spans="2:14" ht="19.5" customHeight="1" x14ac:dyDescent="0.2">
      <c r="B8" s="40" t="s">
        <v>9</v>
      </c>
      <c r="C8" s="41"/>
      <c r="D8" s="5">
        <v>18</v>
      </c>
      <c r="E8" s="6" t="s">
        <v>10</v>
      </c>
    </row>
    <row r="9" spans="2:14" ht="20.25" customHeight="1" thickBot="1" x14ac:dyDescent="0.25">
      <c r="B9" s="42" t="s">
        <v>11</v>
      </c>
      <c r="C9" s="43"/>
      <c r="D9" s="9">
        <f>D8*D7</f>
        <v>113.94</v>
      </c>
      <c r="E9" s="10" t="s">
        <v>12</v>
      </c>
    </row>
    <row r="10" spans="2:14" ht="18" customHeight="1" x14ac:dyDescent="0.2"/>
    <row r="11" spans="2:14" ht="17.25" customHeight="1" x14ac:dyDescent="0.2"/>
    <row r="12" spans="2:14" ht="20.25" customHeight="1" thickBot="1" x14ac:dyDescent="0.25">
      <c r="B12" s="30" t="s">
        <v>13</v>
      </c>
      <c r="C12" s="13" t="s">
        <v>14</v>
      </c>
      <c r="D12" s="13" t="s">
        <v>15</v>
      </c>
      <c r="E12" s="13" t="s">
        <v>16</v>
      </c>
      <c r="F12" s="13" t="s">
        <v>17</v>
      </c>
      <c r="G12" s="13" t="s">
        <v>18</v>
      </c>
      <c r="H12" s="13" t="s">
        <v>19</v>
      </c>
      <c r="I12" s="13" t="s">
        <v>20</v>
      </c>
      <c r="J12" s="13" t="s">
        <v>21</v>
      </c>
    </row>
    <row r="13" spans="2:14" ht="19.5" customHeight="1" thickBot="1" x14ac:dyDescent="0.25">
      <c r="B13" s="29" t="s">
        <v>22</v>
      </c>
      <c r="C13" s="25">
        <v>18853</v>
      </c>
      <c r="D13" s="25">
        <v>18870</v>
      </c>
      <c r="E13" s="25">
        <f t="shared" ref="E13" si="0">D13-C13</f>
        <v>17</v>
      </c>
      <c r="F13" s="25">
        <f t="shared" ref="F13" si="1">E13*$D$4</f>
        <v>935</v>
      </c>
      <c r="G13" s="25">
        <f t="shared" ref="G13" si="2">IF(D13&lt;&gt;0,$D$9,0)</f>
        <v>113.94</v>
      </c>
      <c r="H13" s="25">
        <f t="shared" ref="H13" si="3">G13*$D$4</f>
        <v>6266.7</v>
      </c>
      <c r="I13" s="25">
        <f t="shared" ref="I13" si="4">G13-E13</f>
        <v>96.94</v>
      </c>
      <c r="J13" s="25">
        <f t="shared" ref="J13" si="5">I13*$D$4</f>
        <v>5331.7</v>
      </c>
    </row>
    <row r="14" spans="2:14" ht="17.25" customHeight="1" thickBot="1" x14ac:dyDescent="0.25">
      <c r="B14" s="26"/>
      <c r="C14" s="27"/>
      <c r="D14" s="28" t="s">
        <v>23</v>
      </c>
      <c r="E14" s="12">
        <f t="shared" ref="E14:J14" si="6">SUM(E13:E13)</f>
        <v>17</v>
      </c>
      <c r="F14" s="12">
        <f t="shared" si="6"/>
        <v>935</v>
      </c>
      <c r="G14" s="12">
        <f t="shared" si="6"/>
        <v>113.94</v>
      </c>
      <c r="H14" s="12">
        <f t="shared" si="6"/>
        <v>6266.7</v>
      </c>
      <c r="I14" s="12">
        <f t="shared" si="6"/>
        <v>96.94</v>
      </c>
      <c r="J14" s="11">
        <f t="shared" si="6"/>
        <v>5331.7</v>
      </c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9F4F-0589-C54A-9662-8DD94E1D2748}">
  <sheetPr codeName="Sheet11">
    <outlinePr summaryBelow="0"/>
  </sheetPr>
  <dimension ref="B1:N14"/>
  <sheetViews>
    <sheetView showGridLines="0" workbookViewId="0"/>
  </sheetViews>
  <sheetFormatPr baseColWidth="10" defaultColWidth="8.83203125" defaultRowHeight="15" x14ac:dyDescent="0.2"/>
  <cols>
    <col min="1" max="1" width="12.5" bestFit="1" customWidth="1"/>
    <col min="2" max="2" width="6.5" customWidth="1"/>
    <col min="3" max="3" width="13.6640625" style="1" bestFit="1" customWidth="1"/>
    <col min="4" max="4" width="8.5" style="1" bestFit="1" customWidth="1"/>
    <col min="5" max="5" width="7.1640625" style="2" bestFit="1" customWidth="1"/>
    <col min="6" max="6" width="12.6640625" style="2" customWidth="1"/>
    <col min="7" max="7" width="15.6640625" style="2" customWidth="1"/>
    <col min="8" max="8" width="16" style="2" customWidth="1"/>
    <col min="9" max="9" width="11.83203125" style="2" customWidth="1"/>
    <col min="10" max="10" width="15.83203125" style="2" customWidth="1"/>
    <col min="11" max="11" width="13" customWidth="1"/>
  </cols>
  <sheetData>
    <row r="1" spans="2:14" ht="17.25" customHeight="1" thickBot="1" x14ac:dyDescent="0.25"/>
    <row r="2" spans="2:14" ht="19.5" customHeight="1" x14ac:dyDescent="0.2">
      <c r="B2" s="44" t="s">
        <v>0</v>
      </c>
      <c r="C2" s="45"/>
      <c r="D2" s="3">
        <v>4</v>
      </c>
      <c r="E2" s="4" t="s">
        <v>1</v>
      </c>
      <c r="G2" s="31" t="s">
        <v>24</v>
      </c>
      <c r="H2" s="17">
        <v>20.329999999999998</v>
      </c>
      <c r="I2" s="18" t="s">
        <v>8</v>
      </c>
      <c r="J2" s="14"/>
      <c r="K2" s="34" t="s">
        <v>28</v>
      </c>
      <c r="L2" s="35"/>
      <c r="M2" s="22">
        <f>H3-D9</f>
        <v>251.99999999999994</v>
      </c>
      <c r="N2" s="18" t="s">
        <v>12</v>
      </c>
    </row>
    <row r="3" spans="2:14" ht="19.5" customHeight="1" x14ac:dyDescent="0.2">
      <c r="B3" s="40" t="s">
        <v>2</v>
      </c>
      <c r="C3" s="41"/>
      <c r="D3" s="5">
        <v>220</v>
      </c>
      <c r="E3" s="6" t="s">
        <v>3</v>
      </c>
      <c r="G3" s="32" t="s">
        <v>27</v>
      </c>
      <c r="H3" s="16">
        <f>H2*D8</f>
        <v>365.93999999999994</v>
      </c>
      <c r="I3" s="19" t="s">
        <v>12</v>
      </c>
      <c r="J3" s="14"/>
      <c r="K3" s="36" t="s">
        <v>30</v>
      </c>
      <c r="L3" s="37"/>
      <c r="M3" s="16">
        <f>M2*D3</f>
        <v>55439.999999999985</v>
      </c>
      <c r="N3" s="19" t="s">
        <v>26</v>
      </c>
    </row>
    <row r="4" spans="2:14" ht="19.5" customHeight="1" thickBot="1" x14ac:dyDescent="0.25">
      <c r="B4" s="40" t="s">
        <v>4</v>
      </c>
      <c r="C4" s="41"/>
      <c r="D4" s="7">
        <f>D3/D2</f>
        <v>55</v>
      </c>
      <c r="E4" s="6" t="s">
        <v>3</v>
      </c>
      <c r="G4" s="33" t="s">
        <v>25</v>
      </c>
      <c r="H4" s="20"/>
      <c r="I4" s="21" t="s">
        <v>26</v>
      </c>
      <c r="J4" s="14"/>
      <c r="K4" s="38" t="s">
        <v>29</v>
      </c>
      <c r="L4" s="39"/>
      <c r="M4" s="23">
        <f>M2*220</f>
        <v>55439.999999999985</v>
      </c>
      <c r="N4" s="24" t="s">
        <v>26</v>
      </c>
    </row>
    <row r="5" spans="2:14" ht="17.25" customHeight="1" x14ac:dyDescent="0.2">
      <c r="B5" s="46"/>
      <c r="C5" s="47"/>
      <c r="D5" s="47"/>
      <c r="E5" s="48"/>
      <c r="J5" s="14"/>
      <c r="K5" s="15"/>
      <c r="L5" s="15"/>
      <c r="M5" s="15"/>
    </row>
    <row r="6" spans="2:14" ht="19.5" customHeight="1" x14ac:dyDescent="0.2">
      <c r="B6" s="40" t="s">
        <v>5</v>
      </c>
      <c r="C6" s="41"/>
      <c r="D6" s="5">
        <v>16</v>
      </c>
      <c r="E6" s="6" t="s">
        <v>6</v>
      </c>
      <c r="G6" s="14"/>
      <c r="H6" s="14"/>
      <c r="I6" s="14"/>
      <c r="J6" s="14"/>
      <c r="K6" s="15"/>
      <c r="L6" s="15"/>
      <c r="M6" s="15"/>
    </row>
    <row r="7" spans="2:14" ht="19.5" customHeight="1" x14ac:dyDescent="0.2">
      <c r="B7" s="40" t="s">
        <v>7</v>
      </c>
      <c r="C7" s="41"/>
      <c r="D7" s="8">
        <v>6.33</v>
      </c>
      <c r="E7" s="6" t="s">
        <v>8</v>
      </c>
      <c r="J7" s="14"/>
      <c r="K7" s="15"/>
      <c r="L7" s="15"/>
      <c r="M7" s="15"/>
    </row>
    <row r="8" spans="2:14" ht="19.5" customHeight="1" x14ac:dyDescent="0.2">
      <c r="B8" s="40" t="s">
        <v>9</v>
      </c>
      <c r="C8" s="41"/>
      <c r="D8" s="5">
        <v>18</v>
      </c>
      <c r="E8" s="6" t="s">
        <v>10</v>
      </c>
    </row>
    <row r="9" spans="2:14" ht="20.25" customHeight="1" thickBot="1" x14ac:dyDescent="0.25">
      <c r="B9" s="42" t="s">
        <v>11</v>
      </c>
      <c r="C9" s="43"/>
      <c r="D9" s="9">
        <f>D8*D7</f>
        <v>113.94</v>
      </c>
      <c r="E9" s="10" t="s">
        <v>12</v>
      </c>
    </row>
    <row r="10" spans="2:14" ht="18" customHeight="1" x14ac:dyDescent="0.2"/>
    <row r="11" spans="2:14" ht="17.25" customHeight="1" x14ac:dyDescent="0.2"/>
    <row r="12" spans="2:14" ht="20.25" customHeight="1" thickBot="1" x14ac:dyDescent="0.25">
      <c r="B12" s="30" t="s">
        <v>13</v>
      </c>
      <c r="C12" s="13" t="s">
        <v>14</v>
      </c>
      <c r="D12" s="13" t="s">
        <v>15</v>
      </c>
      <c r="E12" s="13" t="s">
        <v>16</v>
      </c>
      <c r="F12" s="13" t="s">
        <v>17</v>
      </c>
      <c r="G12" s="13" t="s">
        <v>18</v>
      </c>
      <c r="H12" s="13" t="s">
        <v>19</v>
      </c>
      <c r="I12" s="13" t="s">
        <v>20</v>
      </c>
      <c r="J12" s="13" t="s">
        <v>21</v>
      </c>
    </row>
    <row r="13" spans="2:14" ht="19.5" customHeight="1" thickBot="1" x14ac:dyDescent="0.25">
      <c r="B13" s="29" t="s">
        <v>22</v>
      </c>
      <c r="C13" s="25">
        <v>18853</v>
      </c>
      <c r="D13" s="25">
        <v>18870</v>
      </c>
      <c r="E13" s="25">
        <f t="shared" ref="E13" si="0">D13-C13</f>
        <v>17</v>
      </c>
      <c r="F13" s="25">
        <f t="shared" ref="F13" si="1">E13*$D$4</f>
        <v>935</v>
      </c>
      <c r="G13" s="25">
        <f t="shared" ref="G13" si="2">IF(D13&lt;&gt;0,$D$9,0)</f>
        <v>113.94</v>
      </c>
      <c r="H13" s="25">
        <f t="shared" ref="H13" si="3">G13*$D$4</f>
        <v>6266.7</v>
      </c>
      <c r="I13" s="25">
        <f t="shared" ref="I13" si="4">G13-E13</f>
        <v>96.94</v>
      </c>
      <c r="J13" s="25">
        <f t="shared" ref="J13" si="5">I13*$D$4</f>
        <v>5331.7</v>
      </c>
    </row>
    <row r="14" spans="2:14" ht="17.25" customHeight="1" thickBot="1" x14ac:dyDescent="0.25">
      <c r="B14" s="26"/>
      <c r="C14" s="27"/>
      <c r="D14" s="28" t="s">
        <v>23</v>
      </c>
      <c r="E14" s="12">
        <f t="shared" ref="E14:J14" si="6">SUM(E13:E13)</f>
        <v>17</v>
      </c>
      <c r="F14" s="12">
        <f t="shared" si="6"/>
        <v>935</v>
      </c>
      <c r="G14" s="12">
        <f t="shared" si="6"/>
        <v>113.94</v>
      </c>
      <c r="H14" s="12">
        <f t="shared" si="6"/>
        <v>6266.7</v>
      </c>
      <c r="I14" s="12">
        <f t="shared" si="6"/>
        <v>96.94</v>
      </c>
      <c r="J14" s="11">
        <f t="shared" si="6"/>
        <v>5331.7</v>
      </c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D4D7-0816-2247-BAAC-4B6B70C2877D}">
  <sheetPr codeName="Sheet12">
    <outlinePr summaryBelow="0"/>
  </sheetPr>
  <dimension ref="B1:N14"/>
  <sheetViews>
    <sheetView showGridLines="0" workbookViewId="0"/>
  </sheetViews>
  <sheetFormatPr baseColWidth="10" defaultColWidth="8.83203125" defaultRowHeight="15" x14ac:dyDescent="0.2"/>
  <cols>
    <col min="1" max="1" width="12.5" bestFit="1" customWidth="1"/>
    <col min="2" max="2" width="6.5" customWidth="1"/>
    <col min="3" max="3" width="13.6640625" style="1" bestFit="1" customWidth="1"/>
    <col min="4" max="4" width="8.5" style="1" bestFit="1" customWidth="1"/>
    <col min="5" max="5" width="7.1640625" style="2" bestFit="1" customWidth="1"/>
    <col min="6" max="6" width="12.6640625" style="2" customWidth="1"/>
    <col min="7" max="7" width="15.6640625" style="2" customWidth="1"/>
    <col min="8" max="8" width="16" style="2" customWidth="1"/>
    <col min="9" max="9" width="11.83203125" style="2" customWidth="1"/>
    <col min="10" max="10" width="15.83203125" style="2" customWidth="1"/>
    <col min="11" max="11" width="13" customWidth="1"/>
  </cols>
  <sheetData>
    <row r="1" spans="2:14" ht="17.25" customHeight="1" thickBot="1" x14ac:dyDescent="0.25"/>
    <row r="2" spans="2:14" ht="19.5" customHeight="1" x14ac:dyDescent="0.2">
      <c r="B2" s="44" t="s">
        <v>0</v>
      </c>
      <c r="C2" s="45"/>
      <c r="D2" s="3">
        <v>4</v>
      </c>
      <c r="E2" s="4" t="s">
        <v>1</v>
      </c>
      <c r="G2" s="31" t="s">
        <v>24</v>
      </c>
      <c r="H2" s="17">
        <v>20.329999999999998</v>
      </c>
      <c r="I2" s="18" t="s">
        <v>8</v>
      </c>
      <c r="J2" s="14"/>
      <c r="K2" s="34" t="s">
        <v>28</v>
      </c>
      <c r="L2" s="35"/>
      <c r="M2" s="22">
        <f>H3-D9</f>
        <v>251.99999999999994</v>
      </c>
      <c r="N2" s="18" t="s">
        <v>12</v>
      </c>
    </row>
    <row r="3" spans="2:14" ht="19.5" customHeight="1" x14ac:dyDescent="0.2">
      <c r="B3" s="40" t="s">
        <v>2</v>
      </c>
      <c r="C3" s="41"/>
      <c r="D3" s="5">
        <v>220</v>
      </c>
      <c r="E3" s="6" t="s">
        <v>3</v>
      </c>
      <c r="G3" s="32" t="s">
        <v>27</v>
      </c>
      <c r="H3" s="16">
        <f>H2*D8</f>
        <v>365.93999999999994</v>
      </c>
      <c r="I3" s="19" t="s">
        <v>12</v>
      </c>
      <c r="J3" s="14"/>
      <c r="K3" s="36" t="s">
        <v>30</v>
      </c>
      <c r="L3" s="37"/>
      <c r="M3" s="16">
        <f>M2*D3</f>
        <v>55439.999999999985</v>
      </c>
      <c r="N3" s="19" t="s">
        <v>26</v>
      </c>
    </row>
    <row r="4" spans="2:14" ht="19.5" customHeight="1" thickBot="1" x14ac:dyDescent="0.25">
      <c r="B4" s="40" t="s">
        <v>4</v>
      </c>
      <c r="C4" s="41"/>
      <c r="D4" s="7">
        <f>D3/D2</f>
        <v>55</v>
      </c>
      <c r="E4" s="6" t="s">
        <v>3</v>
      </c>
      <c r="G4" s="33" t="s">
        <v>25</v>
      </c>
      <c r="H4" s="20"/>
      <c r="I4" s="21" t="s">
        <v>26</v>
      </c>
      <c r="J4" s="14"/>
      <c r="K4" s="38" t="s">
        <v>29</v>
      </c>
      <c r="L4" s="39"/>
      <c r="M4" s="23">
        <f>M2*220</f>
        <v>55439.999999999985</v>
      </c>
      <c r="N4" s="24" t="s">
        <v>26</v>
      </c>
    </row>
    <row r="5" spans="2:14" ht="17.25" customHeight="1" x14ac:dyDescent="0.2">
      <c r="B5" s="46"/>
      <c r="C5" s="47"/>
      <c r="D5" s="47"/>
      <c r="E5" s="48"/>
      <c r="J5" s="14"/>
      <c r="K5" s="15"/>
      <c r="L5" s="15"/>
      <c r="M5" s="15"/>
    </row>
    <row r="6" spans="2:14" ht="19.5" customHeight="1" x14ac:dyDescent="0.2">
      <c r="B6" s="40" t="s">
        <v>5</v>
      </c>
      <c r="C6" s="41"/>
      <c r="D6" s="5">
        <v>16</v>
      </c>
      <c r="E6" s="6" t="s">
        <v>6</v>
      </c>
      <c r="G6" s="14"/>
      <c r="H6" s="14"/>
      <c r="I6" s="14"/>
      <c r="J6" s="14"/>
      <c r="K6" s="15"/>
      <c r="L6" s="15"/>
      <c r="M6" s="15"/>
    </row>
    <row r="7" spans="2:14" ht="19.5" customHeight="1" x14ac:dyDescent="0.2">
      <c r="B7" s="40" t="s">
        <v>7</v>
      </c>
      <c r="C7" s="41"/>
      <c r="D7" s="8">
        <v>6.33</v>
      </c>
      <c r="E7" s="6" t="s">
        <v>8</v>
      </c>
      <c r="J7" s="14"/>
      <c r="K7" s="15"/>
      <c r="L7" s="15"/>
      <c r="M7" s="15"/>
    </row>
    <row r="8" spans="2:14" ht="19.5" customHeight="1" x14ac:dyDescent="0.2">
      <c r="B8" s="40" t="s">
        <v>9</v>
      </c>
      <c r="C8" s="41"/>
      <c r="D8" s="5">
        <v>18</v>
      </c>
      <c r="E8" s="6" t="s">
        <v>10</v>
      </c>
    </row>
    <row r="9" spans="2:14" ht="20.25" customHeight="1" thickBot="1" x14ac:dyDescent="0.25">
      <c r="B9" s="42" t="s">
        <v>11</v>
      </c>
      <c r="C9" s="43"/>
      <c r="D9" s="9">
        <f>D8*D7</f>
        <v>113.94</v>
      </c>
      <c r="E9" s="10" t="s">
        <v>12</v>
      </c>
    </row>
    <row r="10" spans="2:14" ht="18" customHeight="1" x14ac:dyDescent="0.2"/>
    <row r="11" spans="2:14" ht="17.25" customHeight="1" x14ac:dyDescent="0.2"/>
    <row r="12" spans="2:14" ht="20.25" customHeight="1" thickBot="1" x14ac:dyDescent="0.25">
      <c r="B12" s="30" t="s">
        <v>13</v>
      </c>
      <c r="C12" s="13" t="s">
        <v>14</v>
      </c>
      <c r="D12" s="13" t="s">
        <v>15</v>
      </c>
      <c r="E12" s="13" t="s">
        <v>16</v>
      </c>
      <c r="F12" s="13" t="s">
        <v>17</v>
      </c>
      <c r="G12" s="13" t="s">
        <v>18</v>
      </c>
      <c r="H12" s="13" t="s">
        <v>19</v>
      </c>
      <c r="I12" s="13" t="s">
        <v>20</v>
      </c>
      <c r="J12" s="13" t="s">
        <v>21</v>
      </c>
    </row>
    <row r="13" spans="2:14" ht="19.5" customHeight="1" thickBot="1" x14ac:dyDescent="0.25">
      <c r="B13" s="29" t="s">
        <v>22</v>
      </c>
      <c r="C13" s="25">
        <v>18853</v>
      </c>
      <c r="D13" s="25">
        <v>18870</v>
      </c>
      <c r="E13" s="25">
        <f t="shared" ref="E13" si="0">D13-C13</f>
        <v>17</v>
      </c>
      <c r="F13" s="25">
        <f t="shared" ref="F13" si="1">E13*$D$4</f>
        <v>935</v>
      </c>
      <c r="G13" s="25">
        <f t="shared" ref="G13" si="2">IF(D13&lt;&gt;0,$D$9,0)</f>
        <v>113.94</v>
      </c>
      <c r="H13" s="25">
        <f t="shared" ref="H13" si="3">G13*$D$4</f>
        <v>6266.7</v>
      </c>
      <c r="I13" s="25">
        <f t="shared" ref="I13" si="4">G13-E13</f>
        <v>96.94</v>
      </c>
      <c r="J13" s="25">
        <f t="shared" ref="J13" si="5">I13*$D$4</f>
        <v>5331.7</v>
      </c>
    </row>
    <row r="14" spans="2:14" ht="17.25" customHeight="1" thickBot="1" x14ac:dyDescent="0.25">
      <c r="B14" s="26"/>
      <c r="C14" s="27"/>
      <c r="D14" s="28" t="s">
        <v>23</v>
      </c>
      <c r="E14" s="12">
        <f t="shared" ref="E14:J14" si="6">SUM(E13:E13)</f>
        <v>17</v>
      </c>
      <c r="F14" s="12">
        <f t="shared" si="6"/>
        <v>935</v>
      </c>
      <c r="G14" s="12">
        <f t="shared" si="6"/>
        <v>113.94</v>
      </c>
      <c r="H14" s="12">
        <f t="shared" si="6"/>
        <v>6266.7</v>
      </c>
      <c r="I14" s="12">
        <f t="shared" si="6"/>
        <v>96.94</v>
      </c>
      <c r="J14" s="11">
        <f t="shared" si="6"/>
        <v>5331.7</v>
      </c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7F8B3-1981-F041-8CC8-83733BF74BDD}">
  <sheetPr codeName="Sheet2">
    <outlinePr summaryBelow="0"/>
  </sheetPr>
  <dimension ref="B1:N14"/>
  <sheetViews>
    <sheetView showGridLines="0" workbookViewId="0"/>
  </sheetViews>
  <sheetFormatPr baseColWidth="10" defaultColWidth="8.83203125" defaultRowHeight="15" x14ac:dyDescent="0.2"/>
  <cols>
    <col min="1" max="1" width="12.5" bestFit="1" customWidth="1"/>
    <col min="2" max="2" width="6.5" customWidth="1"/>
    <col min="3" max="3" width="13.6640625" style="1" bestFit="1" customWidth="1"/>
    <col min="4" max="4" width="8.5" style="1" bestFit="1" customWidth="1"/>
    <col min="5" max="5" width="7.1640625" style="2" bestFit="1" customWidth="1"/>
    <col min="6" max="6" width="12.6640625" style="2" customWidth="1"/>
    <col min="7" max="7" width="15.6640625" style="2" customWidth="1"/>
    <col min="8" max="8" width="16" style="2" customWidth="1"/>
    <col min="9" max="9" width="11.83203125" style="2" customWidth="1"/>
    <col min="10" max="10" width="15.83203125" style="2" customWidth="1"/>
    <col min="11" max="11" width="13" customWidth="1"/>
  </cols>
  <sheetData>
    <row r="1" spans="2:14" ht="17.25" customHeight="1" thickBot="1" x14ac:dyDescent="0.25"/>
    <row r="2" spans="2:14" ht="19.5" customHeight="1" x14ac:dyDescent="0.2">
      <c r="B2" s="44" t="s">
        <v>0</v>
      </c>
      <c r="C2" s="45"/>
      <c r="D2" s="3">
        <v>4</v>
      </c>
      <c r="E2" s="4" t="s">
        <v>1</v>
      </c>
      <c r="G2" s="31" t="s">
        <v>24</v>
      </c>
      <c r="H2" s="17">
        <v>20.329999999999998</v>
      </c>
      <c r="I2" s="18" t="s">
        <v>8</v>
      </c>
      <c r="J2" s="14"/>
      <c r="K2" s="34" t="s">
        <v>28</v>
      </c>
      <c r="L2" s="35"/>
      <c r="M2" s="22">
        <f>H3-D9</f>
        <v>251.99999999999994</v>
      </c>
      <c r="N2" s="18" t="s">
        <v>12</v>
      </c>
    </row>
    <row r="3" spans="2:14" ht="19.5" customHeight="1" x14ac:dyDescent="0.2">
      <c r="B3" s="40" t="s">
        <v>2</v>
      </c>
      <c r="C3" s="41"/>
      <c r="D3" s="5">
        <v>220</v>
      </c>
      <c r="E3" s="6" t="s">
        <v>3</v>
      </c>
      <c r="G3" s="32" t="s">
        <v>27</v>
      </c>
      <c r="H3" s="16">
        <f>H2*D8</f>
        <v>365.93999999999994</v>
      </c>
      <c r="I3" s="19" t="s">
        <v>12</v>
      </c>
      <c r="J3" s="14"/>
      <c r="K3" s="36" t="s">
        <v>30</v>
      </c>
      <c r="L3" s="37"/>
      <c r="M3" s="16">
        <f>M2*D3</f>
        <v>55439.999999999985</v>
      </c>
      <c r="N3" s="19" t="s">
        <v>26</v>
      </c>
    </row>
    <row r="4" spans="2:14" ht="19.5" customHeight="1" thickBot="1" x14ac:dyDescent="0.25">
      <c r="B4" s="40" t="s">
        <v>4</v>
      </c>
      <c r="C4" s="41"/>
      <c r="D4" s="7">
        <f>D3/D2</f>
        <v>55</v>
      </c>
      <c r="E4" s="6" t="s">
        <v>3</v>
      </c>
      <c r="G4" s="33" t="s">
        <v>25</v>
      </c>
      <c r="H4" s="20"/>
      <c r="I4" s="21" t="s">
        <v>26</v>
      </c>
      <c r="J4" s="14"/>
      <c r="K4" s="38" t="s">
        <v>29</v>
      </c>
      <c r="L4" s="39"/>
      <c r="M4" s="23">
        <f>M2*220</f>
        <v>55439.999999999985</v>
      </c>
      <c r="N4" s="24" t="s">
        <v>26</v>
      </c>
    </row>
    <row r="5" spans="2:14" ht="17.25" customHeight="1" x14ac:dyDescent="0.2">
      <c r="B5" s="46"/>
      <c r="C5" s="47"/>
      <c r="D5" s="47"/>
      <c r="E5" s="48"/>
      <c r="J5" s="14"/>
      <c r="K5" s="15"/>
      <c r="L5" s="15"/>
      <c r="M5" s="15"/>
    </row>
    <row r="6" spans="2:14" ht="19.5" customHeight="1" x14ac:dyDescent="0.2">
      <c r="B6" s="40" t="s">
        <v>5</v>
      </c>
      <c r="C6" s="41"/>
      <c r="D6" s="5">
        <v>16</v>
      </c>
      <c r="E6" s="6" t="s">
        <v>6</v>
      </c>
      <c r="G6" s="14"/>
      <c r="H6" s="14"/>
      <c r="I6" s="14"/>
      <c r="J6" s="14"/>
      <c r="K6" s="15"/>
      <c r="L6" s="15"/>
      <c r="M6" s="15"/>
    </row>
    <row r="7" spans="2:14" ht="19.5" customHeight="1" x14ac:dyDescent="0.2">
      <c r="B7" s="40" t="s">
        <v>7</v>
      </c>
      <c r="C7" s="41"/>
      <c r="D7" s="8">
        <v>6.33</v>
      </c>
      <c r="E7" s="6" t="s">
        <v>8</v>
      </c>
      <c r="J7" s="14"/>
      <c r="K7" s="15"/>
      <c r="L7" s="15"/>
      <c r="M7" s="15"/>
    </row>
    <row r="8" spans="2:14" ht="19.5" customHeight="1" x14ac:dyDescent="0.2">
      <c r="B8" s="40" t="s">
        <v>9</v>
      </c>
      <c r="C8" s="41"/>
      <c r="D8" s="5">
        <v>18</v>
      </c>
      <c r="E8" s="6" t="s">
        <v>10</v>
      </c>
    </row>
    <row r="9" spans="2:14" ht="20.25" customHeight="1" thickBot="1" x14ac:dyDescent="0.25">
      <c r="B9" s="42" t="s">
        <v>11</v>
      </c>
      <c r="C9" s="43"/>
      <c r="D9" s="9">
        <f>D8*D7</f>
        <v>113.94</v>
      </c>
      <c r="E9" s="10" t="s">
        <v>12</v>
      </c>
    </row>
    <row r="10" spans="2:14" ht="18" customHeight="1" x14ac:dyDescent="0.2"/>
    <row r="11" spans="2:14" ht="17.25" customHeight="1" x14ac:dyDescent="0.2"/>
    <row r="12" spans="2:14" ht="20.25" customHeight="1" thickBot="1" x14ac:dyDescent="0.25">
      <c r="B12" s="30" t="s">
        <v>13</v>
      </c>
      <c r="C12" s="13" t="s">
        <v>14</v>
      </c>
      <c r="D12" s="13" t="s">
        <v>15</v>
      </c>
      <c r="E12" s="13" t="s">
        <v>16</v>
      </c>
      <c r="F12" s="13" t="s">
        <v>17</v>
      </c>
      <c r="G12" s="13" t="s">
        <v>18</v>
      </c>
      <c r="H12" s="13" t="s">
        <v>19</v>
      </c>
      <c r="I12" s="13" t="s">
        <v>20</v>
      </c>
      <c r="J12" s="13" t="s">
        <v>21</v>
      </c>
    </row>
    <row r="13" spans="2:14" ht="19.5" customHeight="1" thickBot="1" x14ac:dyDescent="0.25">
      <c r="B13" s="29" t="s">
        <v>22</v>
      </c>
      <c r="C13" s="25">
        <v>18853</v>
      </c>
      <c r="D13" s="25">
        <v>18870</v>
      </c>
      <c r="E13" s="25">
        <f t="shared" ref="E13" si="0">D13-C13</f>
        <v>17</v>
      </c>
      <c r="F13" s="25">
        <f t="shared" ref="F13" si="1">E13*$D$4</f>
        <v>935</v>
      </c>
      <c r="G13" s="25">
        <f t="shared" ref="G13" si="2">IF(D13&lt;&gt;0,$D$9,0)</f>
        <v>113.94</v>
      </c>
      <c r="H13" s="25">
        <f t="shared" ref="H13" si="3">G13*$D$4</f>
        <v>6266.7</v>
      </c>
      <c r="I13" s="25">
        <f t="shared" ref="I13" si="4">G13-E13</f>
        <v>96.94</v>
      </c>
      <c r="J13" s="25">
        <f t="shared" ref="J13" si="5">I13*$D$4</f>
        <v>5331.7</v>
      </c>
    </row>
    <row r="14" spans="2:14" ht="17.25" customHeight="1" thickBot="1" x14ac:dyDescent="0.25">
      <c r="B14" s="26"/>
      <c r="C14" s="27"/>
      <c r="D14" s="28" t="s">
        <v>23</v>
      </c>
      <c r="E14" s="12">
        <f t="shared" ref="E14:J14" si="6">SUM(E13:E13)</f>
        <v>17</v>
      </c>
      <c r="F14" s="12">
        <f t="shared" si="6"/>
        <v>935</v>
      </c>
      <c r="G14" s="12">
        <f t="shared" si="6"/>
        <v>113.94</v>
      </c>
      <c r="H14" s="12">
        <f t="shared" si="6"/>
        <v>6266.7</v>
      </c>
      <c r="I14" s="12">
        <f t="shared" si="6"/>
        <v>96.94</v>
      </c>
      <c r="J14" s="11">
        <f t="shared" si="6"/>
        <v>5331.7</v>
      </c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4655-556E-1A4E-B661-829FF9DCC3E0}">
  <sheetPr codeName="Sheet3">
    <outlinePr summaryBelow="0"/>
  </sheetPr>
  <dimension ref="B1:N14"/>
  <sheetViews>
    <sheetView showGridLines="0" workbookViewId="0"/>
  </sheetViews>
  <sheetFormatPr baseColWidth="10" defaultColWidth="8.83203125" defaultRowHeight="15" x14ac:dyDescent="0.2"/>
  <cols>
    <col min="1" max="1" width="12.5" bestFit="1" customWidth="1"/>
    <col min="2" max="2" width="6.5" customWidth="1"/>
    <col min="3" max="3" width="13.6640625" style="1" bestFit="1" customWidth="1"/>
    <col min="4" max="4" width="8.5" style="1" bestFit="1" customWidth="1"/>
    <col min="5" max="5" width="7.1640625" style="2" bestFit="1" customWidth="1"/>
    <col min="6" max="6" width="12.6640625" style="2" customWidth="1"/>
    <col min="7" max="7" width="15.6640625" style="2" customWidth="1"/>
    <col min="8" max="8" width="16" style="2" customWidth="1"/>
    <col min="9" max="9" width="11.83203125" style="2" customWidth="1"/>
    <col min="10" max="10" width="15.83203125" style="2" customWidth="1"/>
    <col min="11" max="11" width="13" customWidth="1"/>
  </cols>
  <sheetData>
    <row r="1" spans="2:14" ht="17.25" customHeight="1" thickBot="1" x14ac:dyDescent="0.25"/>
    <row r="2" spans="2:14" ht="19.5" customHeight="1" x14ac:dyDescent="0.2">
      <c r="B2" s="44" t="s">
        <v>0</v>
      </c>
      <c r="C2" s="45"/>
      <c r="D2" s="3">
        <v>4</v>
      </c>
      <c r="E2" s="4" t="s">
        <v>1</v>
      </c>
      <c r="G2" s="31" t="s">
        <v>24</v>
      </c>
      <c r="H2" s="17">
        <v>20.329999999999998</v>
      </c>
      <c r="I2" s="18" t="s">
        <v>8</v>
      </c>
      <c r="J2" s="14"/>
      <c r="K2" s="34" t="s">
        <v>28</v>
      </c>
      <c r="L2" s="35"/>
      <c r="M2" s="22">
        <f>H3-D9</f>
        <v>251.99999999999994</v>
      </c>
      <c r="N2" s="18" t="s">
        <v>12</v>
      </c>
    </row>
    <row r="3" spans="2:14" ht="19.5" customHeight="1" x14ac:dyDescent="0.2">
      <c r="B3" s="40" t="s">
        <v>2</v>
      </c>
      <c r="C3" s="41"/>
      <c r="D3" s="5">
        <v>220</v>
      </c>
      <c r="E3" s="6" t="s">
        <v>3</v>
      </c>
      <c r="G3" s="32" t="s">
        <v>27</v>
      </c>
      <c r="H3" s="16">
        <f>H2*D8</f>
        <v>365.93999999999994</v>
      </c>
      <c r="I3" s="19" t="s">
        <v>12</v>
      </c>
      <c r="J3" s="14"/>
      <c r="K3" s="36" t="s">
        <v>30</v>
      </c>
      <c r="L3" s="37"/>
      <c r="M3" s="16">
        <f>M2*D3</f>
        <v>55439.999999999985</v>
      </c>
      <c r="N3" s="19" t="s">
        <v>26</v>
      </c>
    </row>
    <row r="4" spans="2:14" ht="19.5" customHeight="1" thickBot="1" x14ac:dyDescent="0.25">
      <c r="B4" s="40" t="s">
        <v>4</v>
      </c>
      <c r="C4" s="41"/>
      <c r="D4" s="7">
        <f>D3/D2</f>
        <v>55</v>
      </c>
      <c r="E4" s="6" t="s">
        <v>3</v>
      </c>
      <c r="G4" s="33" t="s">
        <v>25</v>
      </c>
      <c r="H4" s="20"/>
      <c r="I4" s="21" t="s">
        <v>26</v>
      </c>
      <c r="J4" s="14"/>
      <c r="K4" s="38" t="s">
        <v>29</v>
      </c>
      <c r="L4" s="39"/>
      <c r="M4" s="23">
        <f>M2*220</f>
        <v>55439.999999999985</v>
      </c>
      <c r="N4" s="24" t="s">
        <v>26</v>
      </c>
    </row>
    <row r="5" spans="2:14" ht="17.25" customHeight="1" x14ac:dyDescent="0.2">
      <c r="B5" s="46"/>
      <c r="C5" s="47"/>
      <c r="D5" s="47"/>
      <c r="E5" s="48"/>
      <c r="J5" s="14"/>
      <c r="K5" s="15"/>
      <c r="L5" s="15"/>
      <c r="M5" s="15"/>
    </row>
    <row r="6" spans="2:14" ht="19.5" customHeight="1" x14ac:dyDescent="0.2">
      <c r="B6" s="40" t="s">
        <v>5</v>
      </c>
      <c r="C6" s="41"/>
      <c r="D6" s="5">
        <v>16</v>
      </c>
      <c r="E6" s="6" t="s">
        <v>6</v>
      </c>
      <c r="G6" s="14"/>
      <c r="H6" s="14"/>
      <c r="I6" s="14"/>
      <c r="J6" s="14"/>
      <c r="K6" s="15"/>
      <c r="L6" s="15"/>
      <c r="M6" s="15"/>
    </row>
    <row r="7" spans="2:14" ht="19.5" customHeight="1" x14ac:dyDescent="0.2">
      <c r="B7" s="40" t="s">
        <v>7</v>
      </c>
      <c r="C7" s="41"/>
      <c r="D7" s="8">
        <v>6.33</v>
      </c>
      <c r="E7" s="6" t="s">
        <v>8</v>
      </c>
      <c r="J7" s="14"/>
      <c r="K7" s="15"/>
      <c r="L7" s="15"/>
      <c r="M7" s="15"/>
    </row>
    <row r="8" spans="2:14" ht="19.5" customHeight="1" x14ac:dyDescent="0.2">
      <c r="B8" s="40" t="s">
        <v>9</v>
      </c>
      <c r="C8" s="41"/>
      <c r="D8" s="5">
        <v>18</v>
      </c>
      <c r="E8" s="6" t="s">
        <v>10</v>
      </c>
    </row>
    <row r="9" spans="2:14" ht="20.25" customHeight="1" thickBot="1" x14ac:dyDescent="0.25">
      <c r="B9" s="42" t="s">
        <v>11</v>
      </c>
      <c r="C9" s="43"/>
      <c r="D9" s="9">
        <f>D8*D7</f>
        <v>113.94</v>
      </c>
      <c r="E9" s="10" t="s">
        <v>12</v>
      </c>
    </row>
    <row r="10" spans="2:14" ht="18" customHeight="1" x14ac:dyDescent="0.2"/>
    <row r="11" spans="2:14" ht="17.25" customHeight="1" x14ac:dyDescent="0.2"/>
    <row r="12" spans="2:14" ht="20.25" customHeight="1" thickBot="1" x14ac:dyDescent="0.25">
      <c r="B12" s="30" t="s">
        <v>13</v>
      </c>
      <c r="C12" s="13" t="s">
        <v>14</v>
      </c>
      <c r="D12" s="13" t="s">
        <v>15</v>
      </c>
      <c r="E12" s="13" t="s">
        <v>16</v>
      </c>
      <c r="F12" s="13" t="s">
        <v>17</v>
      </c>
      <c r="G12" s="13" t="s">
        <v>18</v>
      </c>
      <c r="H12" s="13" t="s">
        <v>19</v>
      </c>
      <c r="I12" s="13" t="s">
        <v>20</v>
      </c>
      <c r="J12" s="13" t="s">
        <v>21</v>
      </c>
    </row>
    <row r="13" spans="2:14" ht="19.5" customHeight="1" thickBot="1" x14ac:dyDescent="0.25">
      <c r="B13" s="29" t="s">
        <v>22</v>
      </c>
      <c r="C13" s="25">
        <v>18853</v>
      </c>
      <c r="D13" s="25">
        <v>18870</v>
      </c>
      <c r="E13" s="25">
        <f t="shared" ref="E13" si="0">D13-C13</f>
        <v>17</v>
      </c>
      <c r="F13" s="25">
        <f t="shared" ref="F13" si="1">E13*$D$4</f>
        <v>935</v>
      </c>
      <c r="G13" s="25">
        <f t="shared" ref="G13" si="2">IF(D13&lt;&gt;0,$D$9,0)</f>
        <v>113.94</v>
      </c>
      <c r="H13" s="25">
        <f t="shared" ref="H13" si="3">G13*$D$4</f>
        <v>6266.7</v>
      </c>
      <c r="I13" s="25">
        <f t="shared" ref="I13" si="4">G13-E13</f>
        <v>96.94</v>
      </c>
      <c r="J13" s="25">
        <f t="shared" ref="J13" si="5">I13*$D$4</f>
        <v>5331.7</v>
      </c>
    </row>
    <row r="14" spans="2:14" ht="17.25" customHeight="1" thickBot="1" x14ac:dyDescent="0.25">
      <c r="B14" s="26"/>
      <c r="C14" s="27"/>
      <c r="D14" s="28" t="s">
        <v>23</v>
      </c>
      <c r="E14" s="12">
        <f t="shared" ref="E14:J14" si="6">SUM(E13:E13)</f>
        <v>17</v>
      </c>
      <c r="F14" s="12">
        <f t="shared" si="6"/>
        <v>935</v>
      </c>
      <c r="G14" s="12">
        <f t="shared" si="6"/>
        <v>113.94</v>
      </c>
      <c r="H14" s="12">
        <f t="shared" si="6"/>
        <v>6266.7</v>
      </c>
      <c r="I14" s="12">
        <f t="shared" si="6"/>
        <v>96.94</v>
      </c>
      <c r="J14" s="11">
        <f t="shared" si="6"/>
        <v>5331.7</v>
      </c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1FD3-ABCE-A642-A508-07E57386FE3F}">
  <sheetPr codeName="Sheet4">
    <outlinePr summaryBelow="0"/>
  </sheetPr>
  <dimension ref="B1:N14"/>
  <sheetViews>
    <sheetView showGridLines="0" workbookViewId="0"/>
  </sheetViews>
  <sheetFormatPr baseColWidth="10" defaultColWidth="8.83203125" defaultRowHeight="15" x14ac:dyDescent="0.2"/>
  <cols>
    <col min="1" max="1" width="12.5" bestFit="1" customWidth="1"/>
    <col min="2" max="2" width="6.5" customWidth="1"/>
    <col min="3" max="3" width="13.6640625" style="1" bestFit="1" customWidth="1"/>
    <col min="4" max="4" width="8.5" style="1" bestFit="1" customWidth="1"/>
    <col min="5" max="5" width="7.1640625" style="2" bestFit="1" customWidth="1"/>
    <col min="6" max="6" width="12.6640625" style="2" customWidth="1"/>
    <col min="7" max="7" width="15.6640625" style="2" customWidth="1"/>
    <col min="8" max="8" width="16" style="2" customWidth="1"/>
    <col min="9" max="9" width="11.83203125" style="2" customWidth="1"/>
    <col min="10" max="10" width="15.83203125" style="2" customWidth="1"/>
    <col min="11" max="11" width="13" customWidth="1"/>
  </cols>
  <sheetData>
    <row r="1" spans="2:14" ht="17.25" customHeight="1" thickBot="1" x14ac:dyDescent="0.25"/>
    <row r="2" spans="2:14" ht="19.5" customHeight="1" x14ac:dyDescent="0.2">
      <c r="B2" s="44" t="s">
        <v>0</v>
      </c>
      <c r="C2" s="45"/>
      <c r="D2" s="3">
        <v>4</v>
      </c>
      <c r="E2" s="4" t="s">
        <v>1</v>
      </c>
      <c r="G2" s="31" t="s">
        <v>24</v>
      </c>
      <c r="H2" s="17">
        <v>20.329999999999998</v>
      </c>
      <c r="I2" s="18" t="s">
        <v>8</v>
      </c>
      <c r="J2" s="14"/>
      <c r="K2" s="34" t="s">
        <v>28</v>
      </c>
      <c r="L2" s="35"/>
      <c r="M2" s="22">
        <f>H3-D9</f>
        <v>251.99999999999994</v>
      </c>
      <c r="N2" s="18" t="s">
        <v>12</v>
      </c>
    </row>
    <row r="3" spans="2:14" ht="19.5" customHeight="1" x14ac:dyDescent="0.2">
      <c r="B3" s="40" t="s">
        <v>2</v>
      </c>
      <c r="C3" s="41"/>
      <c r="D3" s="5">
        <v>220</v>
      </c>
      <c r="E3" s="6" t="s">
        <v>3</v>
      </c>
      <c r="G3" s="32" t="s">
        <v>27</v>
      </c>
      <c r="H3" s="16">
        <f>H2*D8</f>
        <v>365.93999999999994</v>
      </c>
      <c r="I3" s="19" t="s">
        <v>12</v>
      </c>
      <c r="J3" s="14"/>
      <c r="K3" s="36" t="s">
        <v>30</v>
      </c>
      <c r="L3" s="37"/>
      <c r="M3" s="16">
        <f>M2*D3</f>
        <v>55439.999999999985</v>
      </c>
      <c r="N3" s="19" t="s">
        <v>26</v>
      </c>
    </row>
    <row r="4" spans="2:14" ht="19.5" customHeight="1" thickBot="1" x14ac:dyDescent="0.25">
      <c r="B4" s="40" t="s">
        <v>4</v>
      </c>
      <c r="C4" s="41"/>
      <c r="D4" s="7">
        <f>D3/D2</f>
        <v>55</v>
      </c>
      <c r="E4" s="6" t="s">
        <v>3</v>
      </c>
      <c r="G4" s="33" t="s">
        <v>25</v>
      </c>
      <c r="H4" s="20"/>
      <c r="I4" s="21" t="s">
        <v>26</v>
      </c>
      <c r="J4" s="14"/>
      <c r="K4" s="38" t="s">
        <v>29</v>
      </c>
      <c r="L4" s="39"/>
      <c r="M4" s="23">
        <f>M2*220</f>
        <v>55439.999999999985</v>
      </c>
      <c r="N4" s="24" t="s">
        <v>26</v>
      </c>
    </row>
    <row r="5" spans="2:14" ht="17.25" customHeight="1" x14ac:dyDescent="0.2">
      <c r="B5" s="46"/>
      <c r="C5" s="47"/>
      <c r="D5" s="47"/>
      <c r="E5" s="48"/>
      <c r="J5" s="14"/>
      <c r="K5" s="15"/>
      <c r="L5" s="15"/>
      <c r="M5" s="15"/>
    </row>
    <row r="6" spans="2:14" ht="19.5" customHeight="1" x14ac:dyDescent="0.2">
      <c r="B6" s="40" t="s">
        <v>5</v>
      </c>
      <c r="C6" s="41"/>
      <c r="D6" s="5">
        <v>16</v>
      </c>
      <c r="E6" s="6" t="s">
        <v>6</v>
      </c>
      <c r="G6" s="14"/>
      <c r="H6" s="14"/>
      <c r="I6" s="14"/>
      <c r="J6" s="14"/>
      <c r="K6" s="15"/>
      <c r="L6" s="15"/>
      <c r="M6" s="15"/>
    </row>
    <row r="7" spans="2:14" ht="19.5" customHeight="1" x14ac:dyDescent="0.2">
      <c r="B7" s="40" t="s">
        <v>7</v>
      </c>
      <c r="C7" s="41"/>
      <c r="D7" s="8">
        <v>6.33</v>
      </c>
      <c r="E7" s="6" t="s">
        <v>8</v>
      </c>
      <c r="J7" s="14"/>
      <c r="K7" s="15"/>
      <c r="L7" s="15"/>
      <c r="M7" s="15"/>
    </row>
    <row r="8" spans="2:14" ht="19.5" customHeight="1" x14ac:dyDescent="0.2">
      <c r="B8" s="40" t="s">
        <v>9</v>
      </c>
      <c r="C8" s="41"/>
      <c r="D8" s="5">
        <v>18</v>
      </c>
      <c r="E8" s="6" t="s">
        <v>10</v>
      </c>
    </row>
    <row r="9" spans="2:14" ht="20.25" customHeight="1" thickBot="1" x14ac:dyDescent="0.25">
      <c r="B9" s="42" t="s">
        <v>11</v>
      </c>
      <c r="C9" s="43"/>
      <c r="D9" s="9">
        <f>D8*D7</f>
        <v>113.94</v>
      </c>
      <c r="E9" s="10" t="s">
        <v>12</v>
      </c>
    </row>
    <row r="10" spans="2:14" ht="18" customHeight="1" x14ac:dyDescent="0.2"/>
    <row r="11" spans="2:14" ht="17.25" customHeight="1" x14ac:dyDescent="0.2"/>
    <row r="12" spans="2:14" ht="20.25" customHeight="1" thickBot="1" x14ac:dyDescent="0.25">
      <c r="B12" s="30" t="s">
        <v>13</v>
      </c>
      <c r="C12" s="13" t="s">
        <v>14</v>
      </c>
      <c r="D12" s="13" t="s">
        <v>15</v>
      </c>
      <c r="E12" s="13" t="s">
        <v>16</v>
      </c>
      <c r="F12" s="13" t="s">
        <v>17</v>
      </c>
      <c r="G12" s="13" t="s">
        <v>18</v>
      </c>
      <c r="H12" s="13" t="s">
        <v>19</v>
      </c>
      <c r="I12" s="13" t="s">
        <v>20</v>
      </c>
      <c r="J12" s="13" t="s">
        <v>21</v>
      </c>
    </row>
    <row r="13" spans="2:14" ht="19.5" customHeight="1" thickBot="1" x14ac:dyDescent="0.25">
      <c r="B13" s="29" t="s">
        <v>22</v>
      </c>
      <c r="C13" s="25">
        <v>18853</v>
      </c>
      <c r="D13" s="25">
        <v>18870</v>
      </c>
      <c r="E13" s="25">
        <f t="shared" ref="E13" si="0">D13-C13</f>
        <v>17</v>
      </c>
      <c r="F13" s="25">
        <f t="shared" ref="F13" si="1">E13*$D$4</f>
        <v>935</v>
      </c>
      <c r="G13" s="25">
        <f t="shared" ref="G13" si="2">IF(D13&lt;&gt;0,$D$9,0)</f>
        <v>113.94</v>
      </c>
      <c r="H13" s="25">
        <f t="shared" ref="H13" si="3">G13*$D$4</f>
        <v>6266.7</v>
      </c>
      <c r="I13" s="25">
        <f t="shared" ref="I13" si="4">G13-E13</f>
        <v>96.94</v>
      </c>
      <c r="J13" s="25">
        <f t="shared" ref="J13" si="5">I13*$D$4</f>
        <v>5331.7</v>
      </c>
    </row>
    <row r="14" spans="2:14" ht="17.25" customHeight="1" thickBot="1" x14ac:dyDescent="0.25">
      <c r="B14" s="26"/>
      <c r="C14" s="27"/>
      <c r="D14" s="28" t="s">
        <v>23</v>
      </c>
      <c r="E14" s="12">
        <f t="shared" ref="E14:J14" si="6">SUM(E13:E13)</f>
        <v>17</v>
      </c>
      <c r="F14" s="12">
        <f t="shared" si="6"/>
        <v>935</v>
      </c>
      <c r="G14" s="12">
        <f t="shared" si="6"/>
        <v>113.94</v>
      </c>
      <c r="H14" s="12">
        <f t="shared" si="6"/>
        <v>6266.7</v>
      </c>
      <c r="I14" s="12">
        <f t="shared" si="6"/>
        <v>96.94</v>
      </c>
      <c r="J14" s="11">
        <f t="shared" si="6"/>
        <v>5331.7</v>
      </c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7050-92B7-ED4B-979B-08E44ABD0AEC}">
  <sheetPr codeName="Sheet5">
    <outlinePr summaryBelow="0"/>
  </sheetPr>
  <dimension ref="B1:N14"/>
  <sheetViews>
    <sheetView showGridLines="0" workbookViewId="0"/>
  </sheetViews>
  <sheetFormatPr baseColWidth="10" defaultColWidth="8.83203125" defaultRowHeight="15" x14ac:dyDescent="0.2"/>
  <cols>
    <col min="1" max="1" width="12.5" bestFit="1" customWidth="1"/>
    <col min="2" max="2" width="6.5" customWidth="1"/>
    <col min="3" max="3" width="13.6640625" style="1" bestFit="1" customWidth="1"/>
    <col min="4" max="4" width="8.5" style="1" bestFit="1" customWidth="1"/>
    <col min="5" max="5" width="7.1640625" style="2" bestFit="1" customWidth="1"/>
    <col min="6" max="6" width="12.6640625" style="2" customWidth="1"/>
    <col min="7" max="7" width="15.6640625" style="2" customWidth="1"/>
    <col min="8" max="8" width="16" style="2" customWidth="1"/>
    <col min="9" max="9" width="11.83203125" style="2" customWidth="1"/>
    <col min="10" max="10" width="15.83203125" style="2" customWidth="1"/>
    <col min="11" max="11" width="13" customWidth="1"/>
  </cols>
  <sheetData>
    <row r="1" spans="2:14" ht="17.25" customHeight="1" thickBot="1" x14ac:dyDescent="0.25"/>
    <row r="2" spans="2:14" ht="19.5" customHeight="1" x14ac:dyDescent="0.2">
      <c r="B2" s="44" t="s">
        <v>0</v>
      </c>
      <c r="C2" s="45"/>
      <c r="D2" s="3">
        <v>4</v>
      </c>
      <c r="E2" s="4" t="s">
        <v>1</v>
      </c>
      <c r="G2" s="31" t="s">
        <v>24</v>
      </c>
      <c r="H2" s="17">
        <v>20.329999999999998</v>
      </c>
      <c r="I2" s="18" t="s">
        <v>8</v>
      </c>
      <c r="J2" s="14"/>
      <c r="K2" s="34" t="s">
        <v>28</v>
      </c>
      <c r="L2" s="35"/>
      <c r="M2" s="22">
        <f>H3-D9</f>
        <v>251.99999999999994</v>
      </c>
      <c r="N2" s="18" t="s">
        <v>12</v>
      </c>
    </row>
    <row r="3" spans="2:14" ht="19.5" customHeight="1" x14ac:dyDescent="0.2">
      <c r="B3" s="40" t="s">
        <v>2</v>
      </c>
      <c r="C3" s="41"/>
      <c r="D3" s="5">
        <v>220</v>
      </c>
      <c r="E3" s="6" t="s">
        <v>3</v>
      </c>
      <c r="G3" s="32" t="s">
        <v>27</v>
      </c>
      <c r="H3" s="16">
        <f>H2*D8</f>
        <v>365.93999999999994</v>
      </c>
      <c r="I3" s="19" t="s">
        <v>12</v>
      </c>
      <c r="J3" s="14"/>
      <c r="K3" s="36" t="s">
        <v>30</v>
      </c>
      <c r="L3" s="37"/>
      <c r="M3" s="16">
        <f>M2*D3</f>
        <v>55439.999999999985</v>
      </c>
      <c r="N3" s="19" t="s">
        <v>26</v>
      </c>
    </row>
    <row r="4" spans="2:14" ht="19.5" customHeight="1" thickBot="1" x14ac:dyDescent="0.25">
      <c r="B4" s="40" t="s">
        <v>4</v>
      </c>
      <c r="C4" s="41"/>
      <c r="D4" s="7">
        <f>D3/D2</f>
        <v>55</v>
      </c>
      <c r="E4" s="6" t="s">
        <v>3</v>
      </c>
      <c r="G4" s="33" t="s">
        <v>25</v>
      </c>
      <c r="H4" s="20"/>
      <c r="I4" s="21" t="s">
        <v>26</v>
      </c>
      <c r="J4" s="14"/>
      <c r="K4" s="38" t="s">
        <v>29</v>
      </c>
      <c r="L4" s="39"/>
      <c r="M4" s="23">
        <f>M2*220</f>
        <v>55439.999999999985</v>
      </c>
      <c r="N4" s="24" t="s">
        <v>26</v>
      </c>
    </row>
    <row r="5" spans="2:14" ht="17.25" customHeight="1" x14ac:dyDescent="0.2">
      <c r="B5" s="46"/>
      <c r="C5" s="47"/>
      <c r="D5" s="47"/>
      <c r="E5" s="48"/>
      <c r="J5" s="14"/>
      <c r="K5" s="15"/>
      <c r="L5" s="15"/>
      <c r="M5" s="15"/>
    </row>
    <row r="6" spans="2:14" ht="19.5" customHeight="1" x14ac:dyDescent="0.2">
      <c r="B6" s="40" t="s">
        <v>5</v>
      </c>
      <c r="C6" s="41"/>
      <c r="D6" s="5">
        <v>16</v>
      </c>
      <c r="E6" s="6" t="s">
        <v>6</v>
      </c>
      <c r="G6" s="14"/>
      <c r="H6" s="14"/>
      <c r="I6" s="14"/>
      <c r="J6" s="14"/>
      <c r="K6" s="15"/>
      <c r="L6" s="15"/>
      <c r="M6" s="15"/>
    </row>
    <row r="7" spans="2:14" ht="19.5" customHeight="1" x14ac:dyDescent="0.2">
      <c r="B7" s="40" t="s">
        <v>7</v>
      </c>
      <c r="C7" s="41"/>
      <c r="D7" s="8">
        <v>6.33</v>
      </c>
      <c r="E7" s="6" t="s">
        <v>8</v>
      </c>
      <c r="J7" s="14"/>
      <c r="K7" s="15"/>
      <c r="L7" s="15"/>
      <c r="M7" s="15"/>
    </row>
    <row r="8" spans="2:14" ht="19.5" customHeight="1" x14ac:dyDescent="0.2">
      <c r="B8" s="40" t="s">
        <v>9</v>
      </c>
      <c r="C8" s="41"/>
      <c r="D8" s="5">
        <v>18</v>
      </c>
      <c r="E8" s="6" t="s">
        <v>10</v>
      </c>
    </row>
    <row r="9" spans="2:14" ht="20.25" customHeight="1" thickBot="1" x14ac:dyDescent="0.25">
      <c r="B9" s="42" t="s">
        <v>11</v>
      </c>
      <c r="C9" s="43"/>
      <c r="D9" s="9">
        <f>D8*D7</f>
        <v>113.94</v>
      </c>
      <c r="E9" s="10" t="s">
        <v>12</v>
      </c>
    </row>
    <row r="10" spans="2:14" ht="18" customHeight="1" x14ac:dyDescent="0.2"/>
    <row r="11" spans="2:14" ht="17.25" customHeight="1" x14ac:dyDescent="0.2"/>
    <row r="12" spans="2:14" ht="20.25" customHeight="1" thickBot="1" x14ac:dyDescent="0.25">
      <c r="B12" s="30" t="s">
        <v>13</v>
      </c>
      <c r="C12" s="13" t="s">
        <v>14</v>
      </c>
      <c r="D12" s="13" t="s">
        <v>15</v>
      </c>
      <c r="E12" s="13" t="s">
        <v>16</v>
      </c>
      <c r="F12" s="13" t="s">
        <v>17</v>
      </c>
      <c r="G12" s="13" t="s">
        <v>18</v>
      </c>
      <c r="H12" s="13" t="s">
        <v>19</v>
      </c>
      <c r="I12" s="13" t="s">
        <v>20</v>
      </c>
      <c r="J12" s="13" t="s">
        <v>21</v>
      </c>
    </row>
    <row r="13" spans="2:14" ht="19.5" customHeight="1" thickBot="1" x14ac:dyDescent="0.25">
      <c r="B13" s="29" t="s">
        <v>22</v>
      </c>
      <c r="C13" s="25">
        <v>18853</v>
      </c>
      <c r="D13" s="25">
        <v>18870</v>
      </c>
      <c r="E13" s="25">
        <f t="shared" ref="E13" si="0">D13-C13</f>
        <v>17</v>
      </c>
      <c r="F13" s="25">
        <f t="shared" ref="F13" si="1">E13*$D$4</f>
        <v>935</v>
      </c>
      <c r="G13" s="25">
        <f t="shared" ref="G13" si="2">IF(D13&lt;&gt;0,$D$9,0)</f>
        <v>113.94</v>
      </c>
      <c r="H13" s="25">
        <f t="shared" ref="H13" si="3">G13*$D$4</f>
        <v>6266.7</v>
      </c>
      <c r="I13" s="25">
        <f t="shared" ref="I13" si="4">G13-E13</f>
        <v>96.94</v>
      </c>
      <c r="J13" s="25">
        <f t="shared" ref="J13" si="5">I13*$D$4</f>
        <v>5331.7</v>
      </c>
    </row>
    <row r="14" spans="2:14" ht="17.25" customHeight="1" thickBot="1" x14ac:dyDescent="0.25">
      <c r="B14" s="26"/>
      <c r="C14" s="27"/>
      <c r="D14" s="28" t="s">
        <v>23</v>
      </c>
      <c r="E14" s="12">
        <f t="shared" ref="E14:J14" si="6">SUM(E13:E13)</f>
        <v>17</v>
      </c>
      <c r="F14" s="12">
        <f t="shared" si="6"/>
        <v>935</v>
      </c>
      <c r="G14" s="12">
        <f t="shared" si="6"/>
        <v>113.94</v>
      </c>
      <c r="H14" s="12">
        <f t="shared" si="6"/>
        <v>6266.7</v>
      </c>
      <c r="I14" s="12">
        <f t="shared" si="6"/>
        <v>96.94</v>
      </c>
      <c r="J14" s="11">
        <f t="shared" si="6"/>
        <v>5331.7</v>
      </c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9795-0BB5-6B4A-B262-F212B8F1AA40}">
  <sheetPr codeName="Sheet6">
    <outlinePr summaryBelow="0"/>
  </sheetPr>
  <dimension ref="B1:N14"/>
  <sheetViews>
    <sheetView showGridLines="0" workbookViewId="0"/>
  </sheetViews>
  <sheetFormatPr baseColWidth="10" defaultColWidth="8.83203125" defaultRowHeight="15" x14ac:dyDescent="0.2"/>
  <cols>
    <col min="1" max="1" width="12.5" bestFit="1" customWidth="1"/>
    <col min="2" max="2" width="6.5" customWidth="1"/>
    <col min="3" max="3" width="13.6640625" style="1" bestFit="1" customWidth="1"/>
    <col min="4" max="4" width="8.5" style="1" bestFit="1" customWidth="1"/>
    <col min="5" max="5" width="7.1640625" style="2" bestFit="1" customWidth="1"/>
    <col min="6" max="6" width="12.6640625" style="2" customWidth="1"/>
    <col min="7" max="7" width="15.6640625" style="2" customWidth="1"/>
    <col min="8" max="8" width="16" style="2" customWidth="1"/>
    <col min="9" max="9" width="11.83203125" style="2" customWidth="1"/>
    <col min="10" max="10" width="15.83203125" style="2" customWidth="1"/>
    <col min="11" max="11" width="13" customWidth="1"/>
  </cols>
  <sheetData>
    <row r="1" spans="2:14" ht="17.25" customHeight="1" thickBot="1" x14ac:dyDescent="0.25"/>
    <row r="2" spans="2:14" ht="19.5" customHeight="1" x14ac:dyDescent="0.2">
      <c r="B2" s="44" t="s">
        <v>0</v>
      </c>
      <c r="C2" s="45"/>
      <c r="D2" s="3">
        <v>4</v>
      </c>
      <c r="E2" s="4" t="s">
        <v>1</v>
      </c>
      <c r="G2" s="31" t="s">
        <v>24</v>
      </c>
      <c r="H2" s="17">
        <v>20.329999999999998</v>
      </c>
      <c r="I2" s="18" t="s">
        <v>8</v>
      </c>
      <c r="J2" s="14"/>
      <c r="K2" s="34" t="s">
        <v>28</v>
      </c>
      <c r="L2" s="35"/>
      <c r="M2" s="22">
        <f>H3-D9</f>
        <v>251.99999999999994</v>
      </c>
      <c r="N2" s="18" t="s">
        <v>12</v>
      </c>
    </row>
    <row r="3" spans="2:14" ht="19.5" customHeight="1" x14ac:dyDescent="0.2">
      <c r="B3" s="40" t="s">
        <v>2</v>
      </c>
      <c r="C3" s="41"/>
      <c r="D3" s="5">
        <v>220</v>
      </c>
      <c r="E3" s="6" t="s">
        <v>3</v>
      </c>
      <c r="G3" s="32" t="s">
        <v>27</v>
      </c>
      <c r="H3" s="16">
        <f>H2*D8</f>
        <v>365.93999999999994</v>
      </c>
      <c r="I3" s="19" t="s">
        <v>12</v>
      </c>
      <c r="J3" s="14"/>
      <c r="K3" s="36" t="s">
        <v>30</v>
      </c>
      <c r="L3" s="37"/>
      <c r="M3" s="16">
        <f>M2*D3</f>
        <v>55439.999999999985</v>
      </c>
      <c r="N3" s="19" t="s">
        <v>26</v>
      </c>
    </row>
    <row r="4" spans="2:14" ht="19.5" customHeight="1" thickBot="1" x14ac:dyDescent="0.25">
      <c r="B4" s="40" t="s">
        <v>4</v>
      </c>
      <c r="C4" s="41"/>
      <c r="D4" s="7">
        <f>D3/D2</f>
        <v>55</v>
      </c>
      <c r="E4" s="6" t="s">
        <v>3</v>
      </c>
      <c r="G4" s="33" t="s">
        <v>25</v>
      </c>
      <c r="H4" s="20"/>
      <c r="I4" s="21" t="s">
        <v>26</v>
      </c>
      <c r="J4" s="14"/>
      <c r="K4" s="38" t="s">
        <v>29</v>
      </c>
      <c r="L4" s="39"/>
      <c r="M4" s="23">
        <f>M2*220</f>
        <v>55439.999999999985</v>
      </c>
      <c r="N4" s="24" t="s">
        <v>26</v>
      </c>
    </row>
    <row r="5" spans="2:14" ht="17.25" customHeight="1" x14ac:dyDescent="0.2">
      <c r="B5" s="46"/>
      <c r="C5" s="47"/>
      <c r="D5" s="47"/>
      <c r="E5" s="48"/>
      <c r="J5" s="14"/>
      <c r="K5" s="15"/>
      <c r="L5" s="15"/>
      <c r="M5" s="15"/>
    </row>
    <row r="6" spans="2:14" ht="19.5" customHeight="1" x14ac:dyDescent="0.2">
      <c r="B6" s="40" t="s">
        <v>5</v>
      </c>
      <c r="C6" s="41"/>
      <c r="D6" s="5">
        <v>16</v>
      </c>
      <c r="E6" s="6" t="s">
        <v>6</v>
      </c>
      <c r="G6" s="14"/>
      <c r="H6" s="14"/>
      <c r="I6" s="14"/>
      <c r="J6" s="14"/>
      <c r="K6" s="15"/>
      <c r="L6" s="15"/>
      <c r="M6" s="15"/>
    </row>
    <row r="7" spans="2:14" ht="19.5" customHeight="1" x14ac:dyDescent="0.2">
      <c r="B7" s="40" t="s">
        <v>7</v>
      </c>
      <c r="C7" s="41"/>
      <c r="D7" s="8">
        <v>6.33</v>
      </c>
      <c r="E7" s="6" t="s">
        <v>8</v>
      </c>
      <c r="J7" s="14"/>
      <c r="K7" s="15"/>
      <c r="L7" s="15"/>
      <c r="M7" s="15"/>
    </row>
    <row r="8" spans="2:14" ht="19.5" customHeight="1" x14ac:dyDescent="0.2">
      <c r="B8" s="40" t="s">
        <v>9</v>
      </c>
      <c r="C8" s="41"/>
      <c r="D8" s="5">
        <v>18</v>
      </c>
      <c r="E8" s="6" t="s">
        <v>10</v>
      </c>
    </row>
    <row r="9" spans="2:14" ht="20.25" customHeight="1" thickBot="1" x14ac:dyDescent="0.25">
      <c r="B9" s="42" t="s">
        <v>11</v>
      </c>
      <c r="C9" s="43"/>
      <c r="D9" s="9">
        <f>D8*D7</f>
        <v>113.94</v>
      </c>
      <c r="E9" s="10" t="s">
        <v>12</v>
      </c>
    </row>
    <row r="10" spans="2:14" ht="18" customHeight="1" x14ac:dyDescent="0.2"/>
    <row r="11" spans="2:14" ht="17.25" customHeight="1" x14ac:dyDescent="0.2"/>
    <row r="12" spans="2:14" ht="20.25" customHeight="1" thickBot="1" x14ac:dyDescent="0.25">
      <c r="B12" s="30" t="s">
        <v>13</v>
      </c>
      <c r="C12" s="13" t="s">
        <v>14</v>
      </c>
      <c r="D12" s="13" t="s">
        <v>15</v>
      </c>
      <c r="E12" s="13" t="s">
        <v>16</v>
      </c>
      <c r="F12" s="13" t="s">
        <v>17</v>
      </c>
      <c r="G12" s="13" t="s">
        <v>18</v>
      </c>
      <c r="H12" s="13" t="s">
        <v>19</v>
      </c>
      <c r="I12" s="13" t="s">
        <v>20</v>
      </c>
      <c r="J12" s="13" t="s">
        <v>21</v>
      </c>
    </row>
    <row r="13" spans="2:14" ht="19.5" customHeight="1" thickBot="1" x14ac:dyDescent="0.25">
      <c r="B13" s="29" t="s">
        <v>22</v>
      </c>
      <c r="C13" s="25">
        <v>18853</v>
      </c>
      <c r="D13" s="25">
        <v>18870</v>
      </c>
      <c r="E13" s="25">
        <f t="shared" ref="E13" si="0">D13-C13</f>
        <v>17</v>
      </c>
      <c r="F13" s="25">
        <f t="shared" ref="F13" si="1">E13*$D$4</f>
        <v>935</v>
      </c>
      <c r="G13" s="25">
        <f t="shared" ref="G13" si="2">IF(D13&lt;&gt;0,$D$9,0)</f>
        <v>113.94</v>
      </c>
      <c r="H13" s="25">
        <f t="shared" ref="H13" si="3">G13*$D$4</f>
        <v>6266.7</v>
      </c>
      <c r="I13" s="25">
        <f t="shared" ref="I13" si="4">G13-E13</f>
        <v>96.94</v>
      </c>
      <c r="J13" s="25">
        <f t="shared" ref="J13" si="5">I13*$D$4</f>
        <v>5331.7</v>
      </c>
    </row>
    <row r="14" spans="2:14" ht="17.25" customHeight="1" thickBot="1" x14ac:dyDescent="0.25">
      <c r="B14" s="26"/>
      <c r="C14" s="27"/>
      <c r="D14" s="28" t="s">
        <v>23</v>
      </c>
      <c r="E14" s="12">
        <f t="shared" ref="E14:J14" si="6">SUM(E13:E13)</f>
        <v>17</v>
      </c>
      <c r="F14" s="12">
        <f t="shared" si="6"/>
        <v>935</v>
      </c>
      <c r="G14" s="12">
        <f t="shared" si="6"/>
        <v>113.94</v>
      </c>
      <c r="H14" s="12">
        <f t="shared" si="6"/>
        <v>6266.7</v>
      </c>
      <c r="I14" s="12">
        <f t="shared" si="6"/>
        <v>96.94</v>
      </c>
      <c r="J14" s="11">
        <f t="shared" si="6"/>
        <v>5331.7</v>
      </c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4730-EE39-B94B-B14E-129BEE8C368C}">
  <sheetPr codeName="Sheet7">
    <outlinePr summaryBelow="0"/>
  </sheetPr>
  <dimension ref="B1:N14"/>
  <sheetViews>
    <sheetView showGridLines="0" workbookViewId="0"/>
  </sheetViews>
  <sheetFormatPr baseColWidth="10" defaultColWidth="8.83203125" defaultRowHeight="15" x14ac:dyDescent="0.2"/>
  <cols>
    <col min="1" max="1" width="12.5" bestFit="1" customWidth="1"/>
    <col min="2" max="2" width="6.5" customWidth="1"/>
    <col min="3" max="3" width="13.6640625" style="1" bestFit="1" customWidth="1"/>
    <col min="4" max="4" width="8.5" style="1" bestFit="1" customWidth="1"/>
    <col min="5" max="5" width="7.1640625" style="2" bestFit="1" customWidth="1"/>
    <col min="6" max="6" width="12.6640625" style="2" customWidth="1"/>
    <col min="7" max="7" width="15.6640625" style="2" customWidth="1"/>
    <col min="8" max="8" width="16" style="2" customWidth="1"/>
    <col min="9" max="9" width="11.83203125" style="2" customWidth="1"/>
    <col min="10" max="10" width="15.83203125" style="2" customWidth="1"/>
    <col min="11" max="11" width="13" customWidth="1"/>
  </cols>
  <sheetData>
    <row r="1" spans="2:14" ht="17.25" customHeight="1" thickBot="1" x14ac:dyDescent="0.25"/>
    <row r="2" spans="2:14" ht="19.5" customHeight="1" x14ac:dyDescent="0.2">
      <c r="B2" s="44" t="s">
        <v>0</v>
      </c>
      <c r="C2" s="45"/>
      <c r="D2" s="3">
        <v>4</v>
      </c>
      <c r="E2" s="4" t="s">
        <v>1</v>
      </c>
      <c r="G2" s="31" t="s">
        <v>24</v>
      </c>
      <c r="H2" s="17">
        <v>20.329999999999998</v>
      </c>
      <c r="I2" s="18" t="s">
        <v>8</v>
      </c>
      <c r="J2" s="14"/>
      <c r="K2" s="34" t="s">
        <v>28</v>
      </c>
      <c r="L2" s="35"/>
      <c r="M2" s="22">
        <f>H3-D9</f>
        <v>251.99999999999994</v>
      </c>
      <c r="N2" s="18" t="s">
        <v>12</v>
      </c>
    </row>
    <row r="3" spans="2:14" ht="19.5" customHeight="1" x14ac:dyDescent="0.2">
      <c r="B3" s="40" t="s">
        <v>2</v>
      </c>
      <c r="C3" s="41"/>
      <c r="D3" s="5">
        <v>220</v>
      </c>
      <c r="E3" s="6" t="s">
        <v>3</v>
      </c>
      <c r="G3" s="32" t="s">
        <v>27</v>
      </c>
      <c r="H3" s="16">
        <f>H2*D8</f>
        <v>365.93999999999994</v>
      </c>
      <c r="I3" s="19" t="s">
        <v>12</v>
      </c>
      <c r="J3" s="14"/>
      <c r="K3" s="36" t="s">
        <v>30</v>
      </c>
      <c r="L3" s="37"/>
      <c r="M3" s="16">
        <f>M2*D3</f>
        <v>55439.999999999985</v>
      </c>
      <c r="N3" s="19" t="s">
        <v>26</v>
      </c>
    </row>
    <row r="4" spans="2:14" ht="19.5" customHeight="1" thickBot="1" x14ac:dyDescent="0.25">
      <c r="B4" s="40" t="s">
        <v>4</v>
      </c>
      <c r="C4" s="41"/>
      <c r="D4" s="7">
        <f>D3/D2</f>
        <v>55</v>
      </c>
      <c r="E4" s="6" t="s">
        <v>3</v>
      </c>
      <c r="G4" s="33" t="s">
        <v>25</v>
      </c>
      <c r="H4" s="20"/>
      <c r="I4" s="21" t="s">
        <v>26</v>
      </c>
      <c r="J4" s="14"/>
      <c r="K4" s="38" t="s">
        <v>29</v>
      </c>
      <c r="L4" s="39"/>
      <c r="M4" s="23">
        <f>M2*220</f>
        <v>55439.999999999985</v>
      </c>
      <c r="N4" s="24" t="s">
        <v>26</v>
      </c>
    </row>
    <row r="5" spans="2:14" ht="17.25" customHeight="1" x14ac:dyDescent="0.2">
      <c r="B5" s="46"/>
      <c r="C5" s="47"/>
      <c r="D5" s="47"/>
      <c r="E5" s="48"/>
      <c r="J5" s="14"/>
      <c r="K5" s="15"/>
      <c r="L5" s="15"/>
      <c r="M5" s="15"/>
    </row>
    <row r="6" spans="2:14" ht="19.5" customHeight="1" x14ac:dyDescent="0.2">
      <c r="B6" s="40" t="s">
        <v>5</v>
      </c>
      <c r="C6" s="41"/>
      <c r="D6" s="5">
        <v>16</v>
      </c>
      <c r="E6" s="6" t="s">
        <v>6</v>
      </c>
      <c r="G6" s="14"/>
      <c r="H6" s="14"/>
      <c r="I6" s="14"/>
      <c r="J6" s="14"/>
      <c r="K6" s="15"/>
      <c r="L6" s="15"/>
      <c r="M6" s="15"/>
    </row>
    <row r="7" spans="2:14" ht="19.5" customHeight="1" x14ac:dyDescent="0.2">
      <c r="B7" s="40" t="s">
        <v>7</v>
      </c>
      <c r="C7" s="41"/>
      <c r="D7" s="8">
        <v>6.33</v>
      </c>
      <c r="E7" s="6" t="s">
        <v>8</v>
      </c>
      <c r="J7" s="14"/>
      <c r="K7" s="15"/>
      <c r="L7" s="15"/>
      <c r="M7" s="15"/>
    </row>
    <row r="8" spans="2:14" ht="19.5" customHeight="1" x14ac:dyDescent="0.2">
      <c r="B8" s="40" t="s">
        <v>9</v>
      </c>
      <c r="C8" s="41"/>
      <c r="D8" s="5">
        <v>18</v>
      </c>
      <c r="E8" s="6" t="s">
        <v>10</v>
      </c>
    </row>
    <row r="9" spans="2:14" ht="20.25" customHeight="1" thickBot="1" x14ac:dyDescent="0.25">
      <c r="B9" s="42" t="s">
        <v>11</v>
      </c>
      <c r="C9" s="43"/>
      <c r="D9" s="9">
        <f>D8*D7</f>
        <v>113.94</v>
      </c>
      <c r="E9" s="10" t="s">
        <v>12</v>
      </c>
    </row>
    <row r="10" spans="2:14" ht="18" customHeight="1" x14ac:dyDescent="0.2"/>
    <row r="11" spans="2:14" ht="17.25" customHeight="1" x14ac:dyDescent="0.2"/>
    <row r="12" spans="2:14" ht="20.25" customHeight="1" thickBot="1" x14ac:dyDescent="0.25">
      <c r="B12" s="30" t="s">
        <v>13</v>
      </c>
      <c r="C12" s="13" t="s">
        <v>14</v>
      </c>
      <c r="D12" s="13" t="s">
        <v>15</v>
      </c>
      <c r="E12" s="13" t="s">
        <v>16</v>
      </c>
      <c r="F12" s="13" t="s">
        <v>17</v>
      </c>
      <c r="G12" s="13" t="s">
        <v>18</v>
      </c>
      <c r="H12" s="13" t="s">
        <v>19</v>
      </c>
      <c r="I12" s="13" t="s">
        <v>20</v>
      </c>
      <c r="J12" s="13" t="s">
        <v>21</v>
      </c>
    </row>
    <row r="13" spans="2:14" ht="19.5" customHeight="1" thickBot="1" x14ac:dyDescent="0.25">
      <c r="B13" s="29" t="s">
        <v>22</v>
      </c>
      <c r="C13" s="25">
        <v>18853</v>
      </c>
      <c r="D13" s="25">
        <v>18870</v>
      </c>
      <c r="E13" s="25">
        <f t="shared" ref="E13" si="0">D13-C13</f>
        <v>17</v>
      </c>
      <c r="F13" s="25">
        <f t="shared" ref="F13" si="1">E13*$D$4</f>
        <v>935</v>
      </c>
      <c r="G13" s="25">
        <f t="shared" ref="G13" si="2">IF(D13&lt;&gt;0,$D$9,0)</f>
        <v>113.94</v>
      </c>
      <c r="H13" s="25">
        <f t="shared" ref="H13" si="3">G13*$D$4</f>
        <v>6266.7</v>
      </c>
      <c r="I13" s="25">
        <f t="shared" ref="I13" si="4">G13-E13</f>
        <v>96.94</v>
      </c>
      <c r="J13" s="25">
        <f t="shared" ref="J13" si="5">I13*$D$4</f>
        <v>5331.7</v>
      </c>
    </row>
    <row r="14" spans="2:14" ht="17.25" customHeight="1" thickBot="1" x14ac:dyDescent="0.25">
      <c r="B14" s="26"/>
      <c r="C14" s="27"/>
      <c r="D14" s="28" t="s">
        <v>23</v>
      </c>
      <c r="E14" s="12">
        <f t="shared" ref="E14:J14" si="6">SUM(E13:E13)</f>
        <v>17</v>
      </c>
      <c r="F14" s="12">
        <f t="shared" si="6"/>
        <v>935</v>
      </c>
      <c r="G14" s="12">
        <f t="shared" si="6"/>
        <v>113.94</v>
      </c>
      <c r="H14" s="12">
        <f t="shared" si="6"/>
        <v>6266.7</v>
      </c>
      <c r="I14" s="12">
        <f t="shared" si="6"/>
        <v>96.94</v>
      </c>
      <c r="J14" s="11">
        <f t="shared" si="6"/>
        <v>5331.7</v>
      </c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EB95-3645-284C-85D3-3977E750AA6D}">
  <sheetPr codeName="Sheet8">
    <outlinePr summaryBelow="0"/>
  </sheetPr>
  <dimension ref="B1:N14"/>
  <sheetViews>
    <sheetView showGridLines="0" workbookViewId="0"/>
  </sheetViews>
  <sheetFormatPr baseColWidth="10" defaultColWidth="8.83203125" defaultRowHeight="15" x14ac:dyDescent="0.2"/>
  <cols>
    <col min="1" max="1" width="12.5" bestFit="1" customWidth="1"/>
    <col min="2" max="2" width="6.5" customWidth="1"/>
    <col min="3" max="3" width="13.6640625" style="1" bestFit="1" customWidth="1"/>
    <col min="4" max="4" width="8.5" style="1" bestFit="1" customWidth="1"/>
    <col min="5" max="5" width="7.1640625" style="2" bestFit="1" customWidth="1"/>
    <col min="6" max="6" width="12.6640625" style="2" customWidth="1"/>
    <col min="7" max="7" width="15.6640625" style="2" customWidth="1"/>
    <col min="8" max="8" width="16" style="2" customWidth="1"/>
    <col min="9" max="9" width="11.83203125" style="2" customWidth="1"/>
    <col min="10" max="10" width="15.83203125" style="2" customWidth="1"/>
    <col min="11" max="11" width="13" customWidth="1"/>
  </cols>
  <sheetData>
    <row r="1" spans="2:14" ht="17.25" customHeight="1" thickBot="1" x14ac:dyDescent="0.25"/>
    <row r="2" spans="2:14" ht="19.5" customHeight="1" x14ac:dyDescent="0.2">
      <c r="B2" s="44" t="s">
        <v>0</v>
      </c>
      <c r="C2" s="45"/>
      <c r="D2" s="3">
        <v>4</v>
      </c>
      <c r="E2" s="4" t="s">
        <v>1</v>
      </c>
      <c r="G2" s="31" t="s">
        <v>24</v>
      </c>
      <c r="H2" s="17">
        <v>20.329999999999998</v>
      </c>
      <c r="I2" s="18" t="s">
        <v>8</v>
      </c>
      <c r="J2" s="14"/>
      <c r="K2" s="34" t="s">
        <v>28</v>
      </c>
      <c r="L2" s="35"/>
      <c r="M2" s="22">
        <f>H3-D9</f>
        <v>251.99999999999994</v>
      </c>
      <c r="N2" s="18" t="s">
        <v>12</v>
      </c>
    </row>
    <row r="3" spans="2:14" ht="19.5" customHeight="1" x14ac:dyDescent="0.2">
      <c r="B3" s="40" t="s">
        <v>2</v>
      </c>
      <c r="C3" s="41"/>
      <c r="D3" s="5">
        <v>220</v>
      </c>
      <c r="E3" s="6" t="s">
        <v>3</v>
      </c>
      <c r="G3" s="32" t="s">
        <v>27</v>
      </c>
      <c r="H3" s="16">
        <f>H2*D8</f>
        <v>365.93999999999994</v>
      </c>
      <c r="I3" s="19" t="s">
        <v>12</v>
      </c>
      <c r="J3" s="14"/>
      <c r="K3" s="36" t="s">
        <v>30</v>
      </c>
      <c r="L3" s="37"/>
      <c r="M3" s="16">
        <f>M2*D3</f>
        <v>55439.999999999985</v>
      </c>
      <c r="N3" s="19" t="s">
        <v>26</v>
      </c>
    </row>
    <row r="4" spans="2:14" ht="19.5" customHeight="1" thickBot="1" x14ac:dyDescent="0.25">
      <c r="B4" s="40" t="s">
        <v>4</v>
      </c>
      <c r="C4" s="41"/>
      <c r="D4" s="7">
        <f>D3/D2</f>
        <v>55</v>
      </c>
      <c r="E4" s="6" t="s">
        <v>3</v>
      </c>
      <c r="G4" s="33" t="s">
        <v>25</v>
      </c>
      <c r="H4" s="20"/>
      <c r="I4" s="21" t="s">
        <v>26</v>
      </c>
      <c r="J4" s="14"/>
      <c r="K4" s="38" t="s">
        <v>29</v>
      </c>
      <c r="L4" s="39"/>
      <c r="M4" s="23">
        <f>M2*220</f>
        <v>55439.999999999985</v>
      </c>
      <c r="N4" s="24" t="s">
        <v>26</v>
      </c>
    </row>
    <row r="5" spans="2:14" ht="17.25" customHeight="1" x14ac:dyDescent="0.2">
      <c r="B5" s="46"/>
      <c r="C5" s="47"/>
      <c r="D5" s="47"/>
      <c r="E5" s="48"/>
      <c r="J5" s="14"/>
      <c r="K5" s="15"/>
      <c r="L5" s="15"/>
      <c r="M5" s="15"/>
    </row>
    <row r="6" spans="2:14" ht="19.5" customHeight="1" x14ac:dyDescent="0.2">
      <c r="B6" s="40" t="s">
        <v>5</v>
      </c>
      <c r="C6" s="41"/>
      <c r="D6" s="5">
        <v>16</v>
      </c>
      <c r="E6" s="6" t="s">
        <v>6</v>
      </c>
      <c r="G6" s="14"/>
      <c r="H6" s="14"/>
      <c r="I6" s="14"/>
      <c r="J6" s="14"/>
      <c r="K6" s="15"/>
      <c r="L6" s="15"/>
      <c r="M6" s="15"/>
    </row>
    <row r="7" spans="2:14" ht="19.5" customHeight="1" x14ac:dyDescent="0.2">
      <c r="B7" s="40" t="s">
        <v>7</v>
      </c>
      <c r="C7" s="41"/>
      <c r="D7" s="8">
        <v>6.33</v>
      </c>
      <c r="E7" s="6" t="s">
        <v>8</v>
      </c>
      <c r="J7" s="14"/>
      <c r="K7" s="15"/>
      <c r="L7" s="15"/>
      <c r="M7" s="15"/>
    </row>
    <row r="8" spans="2:14" ht="19.5" customHeight="1" x14ac:dyDescent="0.2">
      <c r="B8" s="40" t="s">
        <v>9</v>
      </c>
      <c r="C8" s="41"/>
      <c r="D8" s="5">
        <v>18</v>
      </c>
      <c r="E8" s="6" t="s">
        <v>10</v>
      </c>
    </row>
    <row r="9" spans="2:14" ht="20.25" customHeight="1" thickBot="1" x14ac:dyDescent="0.25">
      <c r="B9" s="42" t="s">
        <v>11</v>
      </c>
      <c r="C9" s="43"/>
      <c r="D9" s="9">
        <f>D8*D7</f>
        <v>113.94</v>
      </c>
      <c r="E9" s="10" t="s">
        <v>12</v>
      </c>
    </row>
    <row r="10" spans="2:14" ht="18" customHeight="1" x14ac:dyDescent="0.2"/>
    <row r="11" spans="2:14" ht="17.25" customHeight="1" x14ac:dyDescent="0.2"/>
    <row r="12" spans="2:14" ht="20.25" customHeight="1" thickBot="1" x14ac:dyDescent="0.25">
      <c r="B12" s="30" t="s">
        <v>13</v>
      </c>
      <c r="C12" s="13" t="s">
        <v>14</v>
      </c>
      <c r="D12" s="13" t="s">
        <v>15</v>
      </c>
      <c r="E12" s="13" t="s">
        <v>16</v>
      </c>
      <c r="F12" s="13" t="s">
        <v>17</v>
      </c>
      <c r="G12" s="13" t="s">
        <v>18</v>
      </c>
      <c r="H12" s="13" t="s">
        <v>19</v>
      </c>
      <c r="I12" s="13" t="s">
        <v>20</v>
      </c>
      <c r="J12" s="13" t="s">
        <v>21</v>
      </c>
    </row>
    <row r="13" spans="2:14" ht="19.5" customHeight="1" thickBot="1" x14ac:dyDescent="0.25">
      <c r="B13" s="29" t="s">
        <v>22</v>
      </c>
      <c r="C13" s="25">
        <v>18853</v>
      </c>
      <c r="D13" s="25">
        <v>18870</v>
      </c>
      <c r="E13" s="25">
        <f t="shared" ref="E13" si="0">D13-C13</f>
        <v>17</v>
      </c>
      <c r="F13" s="25">
        <f t="shared" ref="F13" si="1">E13*$D$4</f>
        <v>935</v>
      </c>
      <c r="G13" s="25">
        <f t="shared" ref="G13" si="2">IF(D13&lt;&gt;0,$D$9,0)</f>
        <v>113.94</v>
      </c>
      <c r="H13" s="25">
        <f t="shared" ref="H13" si="3">G13*$D$4</f>
        <v>6266.7</v>
      </c>
      <c r="I13" s="25">
        <f t="shared" ref="I13" si="4">G13-E13</f>
        <v>96.94</v>
      </c>
      <c r="J13" s="25">
        <f t="shared" ref="J13" si="5">I13*$D$4</f>
        <v>5331.7</v>
      </c>
    </row>
    <row r="14" spans="2:14" ht="17.25" customHeight="1" thickBot="1" x14ac:dyDescent="0.25">
      <c r="B14" s="26"/>
      <c r="C14" s="27"/>
      <c r="D14" s="28" t="s">
        <v>23</v>
      </c>
      <c r="E14" s="12">
        <f t="shared" ref="E14:J14" si="6">SUM(E13:E13)</f>
        <v>17</v>
      </c>
      <c r="F14" s="12">
        <f t="shared" si="6"/>
        <v>935</v>
      </c>
      <c r="G14" s="12">
        <f t="shared" si="6"/>
        <v>113.94</v>
      </c>
      <c r="H14" s="12">
        <f t="shared" si="6"/>
        <v>6266.7</v>
      </c>
      <c r="I14" s="12">
        <f t="shared" si="6"/>
        <v>96.94</v>
      </c>
      <c r="J14" s="11">
        <f t="shared" si="6"/>
        <v>5331.7</v>
      </c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EE01-6C51-ED4F-B454-0D717535339B}">
  <sheetPr codeName="Sheet9">
    <outlinePr summaryBelow="0"/>
  </sheetPr>
  <dimension ref="B1:N14"/>
  <sheetViews>
    <sheetView showGridLines="0" workbookViewId="0"/>
  </sheetViews>
  <sheetFormatPr baseColWidth="10" defaultColWidth="8.83203125" defaultRowHeight="15" x14ac:dyDescent="0.2"/>
  <cols>
    <col min="1" max="1" width="12.5" bestFit="1" customWidth="1"/>
    <col min="2" max="2" width="6.5" customWidth="1"/>
    <col min="3" max="3" width="13.6640625" style="1" bestFit="1" customWidth="1"/>
    <col min="4" max="4" width="8.5" style="1" bestFit="1" customWidth="1"/>
    <col min="5" max="5" width="7.1640625" style="2" bestFit="1" customWidth="1"/>
    <col min="6" max="6" width="12.6640625" style="2" customWidth="1"/>
    <col min="7" max="7" width="15.6640625" style="2" customWidth="1"/>
    <col min="8" max="8" width="16" style="2" customWidth="1"/>
    <col min="9" max="9" width="11.83203125" style="2" customWidth="1"/>
    <col min="10" max="10" width="15.83203125" style="2" customWidth="1"/>
    <col min="11" max="11" width="13" customWidth="1"/>
  </cols>
  <sheetData>
    <row r="1" spans="2:14" ht="17.25" customHeight="1" thickBot="1" x14ac:dyDescent="0.25"/>
    <row r="2" spans="2:14" ht="19.5" customHeight="1" x14ac:dyDescent="0.2">
      <c r="B2" s="44" t="s">
        <v>0</v>
      </c>
      <c r="C2" s="45"/>
      <c r="D2" s="3">
        <v>4</v>
      </c>
      <c r="E2" s="4" t="s">
        <v>1</v>
      </c>
      <c r="G2" s="31" t="s">
        <v>24</v>
      </c>
      <c r="H2" s="17">
        <v>20.329999999999998</v>
      </c>
      <c r="I2" s="18" t="s">
        <v>8</v>
      </c>
      <c r="J2" s="14"/>
      <c r="K2" s="34" t="s">
        <v>28</v>
      </c>
      <c r="L2" s="35"/>
      <c r="M2" s="22">
        <f>H3-D9</f>
        <v>251.99999999999994</v>
      </c>
      <c r="N2" s="18" t="s">
        <v>12</v>
      </c>
    </row>
    <row r="3" spans="2:14" ht="19.5" customHeight="1" x14ac:dyDescent="0.2">
      <c r="B3" s="40" t="s">
        <v>2</v>
      </c>
      <c r="C3" s="41"/>
      <c r="D3" s="5">
        <v>220</v>
      </c>
      <c r="E3" s="6" t="s">
        <v>3</v>
      </c>
      <c r="G3" s="32" t="s">
        <v>27</v>
      </c>
      <c r="H3" s="16">
        <f>H2*D8</f>
        <v>365.93999999999994</v>
      </c>
      <c r="I3" s="19" t="s">
        <v>12</v>
      </c>
      <c r="J3" s="14"/>
      <c r="K3" s="36" t="s">
        <v>30</v>
      </c>
      <c r="L3" s="37"/>
      <c r="M3" s="16">
        <f>M2*D3</f>
        <v>55439.999999999985</v>
      </c>
      <c r="N3" s="19" t="s">
        <v>26</v>
      </c>
    </row>
    <row r="4" spans="2:14" ht="19.5" customHeight="1" thickBot="1" x14ac:dyDescent="0.25">
      <c r="B4" s="40" t="s">
        <v>4</v>
      </c>
      <c r="C4" s="41"/>
      <c r="D4" s="7">
        <f>D3/D2</f>
        <v>55</v>
      </c>
      <c r="E4" s="6" t="s">
        <v>3</v>
      </c>
      <c r="G4" s="33" t="s">
        <v>25</v>
      </c>
      <c r="H4" s="20"/>
      <c r="I4" s="21" t="s">
        <v>26</v>
      </c>
      <c r="J4" s="14"/>
      <c r="K4" s="38" t="s">
        <v>29</v>
      </c>
      <c r="L4" s="39"/>
      <c r="M4" s="23">
        <f>M2*220</f>
        <v>55439.999999999985</v>
      </c>
      <c r="N4" s="24" t="s">
        <v>26</v>
      </c>
    </row>
    <row r="5" spans="2:14" ht="17.25" customHeight="1" x14ac:dyDescent="0.2">
      <c r="B5" s="46"/>
      <c r="C5" s="47"/>
      <c r="D5" s="47"/>
      <c r="E5" s="48"/>
      <c r="J5" s="14"/>
      <c r="K5" s="15"/>
      <c r="L5" s="15"/>
      <c r="M5" s="15"/>
    </row>
    <row r="6" spans="2:14" ht="19.5" customHeight="1" x14ac:dyDescent="0.2">
      <c r="B6" s="40" t="s">
        <v>5</v>
      </c>
      <c r="C6" s="41"/>
      <c r="D6" s="5">
        <v>16</v>
      </c>
      <c r="E6" s="6" t="s">
        <v>6</v>
      </c>
      <c r="G6" s="14"/>
      <c r="H6" s="14"/>
      <c r="I6" s="14"/>
      <c r="J6" s="14"/>
      <c r="K6" s="15"/>
      <c r="L6" s="15"/>
      <c r="M6" s="15"/>
    </row>
    <row r="7" spans="2:14" ht="19.5" customHeight="1" x14ac:dyDescent="0.2">
      <c r="B7" s="40" t="s">
        <v>7</v>
      </c>
      <c r="C7" s="41"/>
      <c r="D7" s="8">
        <v>6.33</v>
      </c>
      <c r="E7" s="6" t="s">
        <v>8</v>
      </c>
      <c r="J7" s="14"/>
      <c r="K7" s="15"/>
      <c r="L7" s="15"/>
      <c r="M7" s="15"/>
    </row>
    <row r="8" spans="2:14" ht="19.5" customHeight="1" x14ac:dyDescent="0.2">
      <c r="B8" s="40" t="s">
        <v>9</v>
      </c>
      <c r="C8" s="41"/>
      <c r="D8" s="5">
        <v>18</v>
      </c>
      <c r="E8" s="6" t="s">
        <v>10</v>
      </c>
    </row>
    <row r="9" spans="2:14" ht="20.25" customHeight="1" thickBot="1" x14ac:dyDescent="0.25">
      <c r="B9" s="42" t="s">
        <v>11</v>
      </c>
      <c r="C9" s="43"/>
      <c r="D9" s="9">
        <f>D8*D7</f>
        <v>113.94</v>
      </c>
      <c r="E9" s="10" t="s">
        <v>12</v>
      </c>
    </row>
    <row r="10" spans="2:14" ht="18" customHeight="1" x14ac:dyDescent="0.2"/>
    <row r="11" spans="2:14" ht="17.25" customHeight="1" x14ac:dyDescent="0.2"/>
    <row r="12" spans="2:14" ht="20.25" customHeight="1" thickBot="1" x14ac:dyDescent="0.25">
      <c r="B12" s="30" t="s">
        <v>13</v>
      </c>
      <c r="C12" s="13" t="s">
        <v>14</v>
      </c>
      <c r="D12" s="13" t="s">
        <v>15</v>
      </c>
      <c r="E12" s="13" t="s">
        <v>16</v>
      </c>
      <c r="F12" s="13" t="s">
        <v>17</v>
      </c>
      <c r="G12" s="13" t="s">
        <v>18</v>
      </c>
      <c r="H12" s="13" t="s">
        <v>19</v>
      </c>
      <c r="I12" s="13" t="s">
        <v>20</v>
      </c>
      <c r="J12" s="13" t="s">
        <v>21</v>
      </c>
    </row>
    <row r="13" spans="2:14" ht="19.5" customHeight="1" thickBot="1" x14ac:dyDescent="0.25">
      <c r="B13" s="29" t="s">
        <v>22</v>
      </c>
      <c r="C13" s="25">
        <v>18853</v>
      </c>
      <c r="D13" s="25">
        <v>18870</v>
      </c>
      <c r="E13" s="25">
        <f t="shared" ref="E13" si="0">D13-C13</f>
        <v>17</v>
      </c>
      <c r="F13" s="25">
        <f t="shared" ref="F13" si="1">E13*$D$4</f>
        <v>935</v>
      </c>
      <c r="G13" s="25">
        <f t="shared" ref="G13" si="2">IF(D13&lt;&gt;0,$D$9,0)</f>
        <v>113.94</v>
      </c>
      <c r="H13" s="25">
        <f t="shared" ref="H13" si="3">G13*$D$4</f>
        <v>6266.7</v>
      </c>
      <c r="I13" s="25">
        <f t="shared" ref="I13" si="4">G13-E13</f>
        <v>96.94</v>
      </c>
      <c r="J13" s="25">
        <f t="shared" ref="J13" si="5">I13*$D$4</f>
        <v>5331.7</v>
      </c>
    </row>
    <row r="14" spans="2:14" ht="17.25" customHeight="1" thickBot="1" x14ac:dyDescent="0.25">
      <c r="B14" s="26"/>
      <c r="C14" s="27"/>
      <c r="D14" s="28" t="s">
        <v>23</v>
      </c>
      <c r="E14" s="12">
        <f t="shared" ref="E14:J14" si="6">SUM(E13:E13)</f>
        <v>17</v>
      </c>
      <c r="F14" s="12">
        <f t="shared" si="6"/>
        <v>935</v>
      </c>
      <c r="G14" s="12">
        <f t="shared" si="6"/>
        <v>113.94</v>
      </c>
      <c r="H14" s="12">
        <f t="shared" si="6"/>
        <v>6266.7</v>
      </c>
      <c r="I14" s="12">
        <f t="shared" si="6"/>
        <v>96.94</v>
      </c>
      <c r="J14" s="11">
        <f t="shared" si="6"/>
        <v>5331.7</v>
      </c>
    </row>
  </sheetData>
  <mergeCells count="11">
    <mergeCell ref="B2:C2"/>
    <mergeCell ref="K2:L2"/>
    <mergeCell ref="B3:C3"/>
    <mergeCell ref="K3:L3"/>
    <mergeCell ref="B4:C4"/>
    <mergeCell ref="K4:L4"/>
    <mergeCell ref="B5:E5"/>
    <mergeCell ref="B6:C6"/>
    <mergeCell ref="B7:C7"/>
    <mergeCell ref="B8:C8"/>
    <mergeCell ref="B9:C9"/>
  </mergeCells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Brent Levings</cp:lastModifiedBy>
  <dcterms:created xsi:type="dcterms:W3CDTF">2024-12-27T19:42:14Z</dcterms:created>
  <dcterms:modified xsi:type="dcterms:W3CDTF">2024-12-29T17:13:31Z</dcterms:modified>
</cp:coreProperties>
</file>