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Shutey\Desktop\MSN_Econ\Haul_Analysis\"/>
    </mc:Choice>
  </mc:AlternateContent>
  <xr:revisionPtr revIDLastSave="0" documentId="13_ncr:1_{76E265DF-9985-4199-A324-BF7C16FA0BCE}" xr6:coauthVersionLast="47" xr6:coauthVersionMax="47" xr10:uidLastSave="{00000000-0000-0000-0000-000000000000}"/>
  <bookViews>
    <workbookView xWindow="43780" yWindow="1780" windowWidth="28800" windowHeight="15450" activeTab="1" xr2:uid="{00000000-000D-0000-FFFF-FFFF00000000}"/>
  </bookViews>
  <sheets>
    <sheet name="Delays" sheetId="1" r:id="rId1"/>
    <sheet name="Sheet1" sheetId="2" r:id="rId2"/>
  </sheets>
  <calcPr calcId="191029"/>
  <pivotCaches>
    <pivotCache cacheId="0" r:id="rId3"/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" l="1"/>
  <c r="L6" i="2"/>
  <c r="L7" i="2"/>
  <c r="L10" i="2"/>
  <c r="L1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O13" i="1"/>
  <c r="O14" i="1"/>
  <c r="O15" i="1"/>
  <c r="O16" i="1"/>
  <c r="O17" i="1"/>
  <c r="O12" i="1"/>
</calcChain>
</file>

<file path=xl/sharedStrings.xml><?xml version="1.0" encoding="utf-8"?>
<sst xmlns="http://schemas.openxmlformats.org/spreadsheetml/2006/main" count="83" uniqueCount="60">
  <si>
    <t>year</t>
  </si>
  <si>
    <t>BRIDGE/BOULDERS</t>
  </si>
  <si>
    <t>CR 1ST CLEANUP</t>
  </si>
  <si>
    <t>DELAY FOR BLAST</t>
  </si>
  <si>
    <t>DRILL BIT/STEEL CHANGE</t>
  </si>
  <si>
    <t>FIELD SERVICE</t>
  </si>
  <si>
    <t>FUEL/LUBE</t>
  </si>
  <si>
    <t>GENERAL OPERATIONS</t>
  </si>
  <si>
    <t>HOUSEKEEPING</t>
  </si>
  <si>
    <t>LONG MUCK WATERING</t>
  </si>
  <si>
    <t>LONG SHOVEL CLEANUP</t>
  </si>
  <si>
    <t>LUBE CENTER</t>
  </si>
  <si>
    <t>LUNCH</t>
  </si>
  <si>
    <t>METAL DETECT</t>
  </si>
  <si>
    <t>MSHA INSPECTION</t>
  </si>
  <si>
    <t>MUCK WATERING</t>
  </si>
  <si>
    <t>NEED SHIFTER - CAN'T OPERATE</t>
  </si>
  <si>
    <t>OPERATOR BREAK</t>
  </si>
  <si>
    <t>OUT OF WATER</t>
  </si>
  <si>
    <t>POWER CABLE WORK</t>
  </si>
  <si>
    <t>PRE-OP</t>
  </si>
  <si>
    <t>REDBURN TIRE CHECK</t>
  </si>
  <si>
    <t>ROAD BLOCK</t>
  </si>
  <si>
    <t>SCALE STUDY</t>
  </si>
  <si>
    <t>SEATBELT ALARM</t>
  </si>
  <si>
    <t>SHIFT CHANGE</t>
  </si>
  <si>
    <t>SHORT SHOVEL CLEANUP</t>
  </si>
  <si>
    <t>SHOVEL MOVE</t>
  </si>
  <si>
    <t>STEERING/BRAKE TEST</t>
  </si>
  <si>
    <t>TRAMMING TO LOCATION</t>
  </si>
  <si>
    <t>WAITING FOR CRUSHER</t>
  </si>
  <si>
    <t>WAITING FOR SHOVELS</t>
  </si>
  <si>
    <t>WEATHER</t>
  </si>
  <si>
    <t>Row Labels</t>
  </si>
  <si>
    <t>Grand Total</t>
  </si>
  <si>
    <t>Sum of CR 1ST CLEANUP</t>
  </si>
  <si>
    <t>Sum of DELAY FOR BLAST</t>
  </si>
  <si>
    <t>Sum of FIELD SERVICE</t>
  </si>
  <si>
    <t>Sum of FUEL/LUBE</t>
  </si>
  <si>
    <t>Sum of LUBE CENTER</t>
  </si>
  <si>
    <t>Sum of LUNCH</t>
  </si>
  <si>
    <t>Sum of OPERATOR BREAK</t>
  </si>
  <si>
    <t>Sum of PRE-OP</t>
  </si>
  <si>
    <t>Sum of ROAD BLOCK</t>
  </si>
  <si>
    <t>Sum of SHIFT CHANGE</t>
  </si>
  <si>
    <t>Sum of WAITING FOR CRUSHER</t>
  </si>
  <si>
    <t>Sum of WAITING FOR SHOVELS</t>
  </si>
  <si>
    <t>AvgTimeLoading</t>
  </si>
  <si>
    <t>Loads</t>
  </si>
  <si>
    <t>Shovel</t>
  </si>
  <si>
    <t>L530</t>
  </si>
  <si>
    <t>L532</t>
  </si>
  <si>
    <t>L548</t>
  </si>
  <si>
    <t>S515</t>
  </si>
  <si>
    <t>S516</t>
  </si>
  <si>
    <t>S517</t>
  </si>
  <si>
    <t>S518</t>
  </si>
  <si>
    <t>Load_wt</t>
  </si>
  <si>
    <t>Sum of Loads</t>
  </si>
  <si>
    <t>Sum of Load_wt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</si>
</sst>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[MSN_Delays.xlsx]Delays!PivotTable1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Delays!$C$11</c:f>
              <c:strCache>
                <c:ptCount val="1"/>
                <c:pt idx="0">
                  <c:v>Sum of FIELD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Delays!$C$12:$C$18</c:f>
              <c:numCache>
                <c:formatCode>General</c:formatCode>
                <c:ptCount val="6"/>
                <c:pt idx="0">
                  <c:v>4.9613469499586692E-2</c:v>
                </c:pt>
                <c:pt idx="1">
                  <c:v>6.6823847559334751E-2</c:v>
                </c:pt>
                <c:pt idx="2">
                  <c:v>5.2304240703062228E-2</c:v>
                </c:pt>
                <c:pt idx="3">
                  <c:v>0.1129990187721583</c:v>
                </c:pt>
                <c:pt idx="4">
                  <c:v>0.13870942365009301</c:v>
                </c:pt>
                <c:pt idx="5">
                  <c:v>0.159183762086686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D-4F58-951C-FEA186B651DA}"/>
            </c:ext>
          </c:extLst>
        </c:ser>
        <c:ser>
          <c:idx val="1"/>
          <c:order val="1"/>
          <c:tx>
            <c:strRef>
              <c:f>Delays!$D$11</c:f>
              <c:strCache>
                <c:ptCount val="1"/>
                <c:pt idx="0">
                  <c:v>Sum of DELAY FOR BLAST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Delays!$D$12:$D$18</c:f>
              <c:numCache>
                <c:formatCode>General</c:formatCode>
                <c:ptCount val="6"/>
                <c:pt idx="0">
                  <c:v>2.7167321968165951E-3</c:v>
                </c:pt>
                <c:pt idx="1">
                  <c:v>3.0876631865033661E-2</c:v>
                </c:pt>
                <c:pt idx="2">
                  <c:v>4.3255938671358102E-2</c:v>
                </c:pt>
                <c:pt idx="3">
                  <c:v>1.8713217039925938E-2</c:v>
                </c:pt>
                <c:pt idx="4">
                  <c:v>4.5615686605588526E-3</c:v>
                </c:pt>
                <c:pt idx="5">
                  <c:v>5.1524304560443164E-3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D-4F58-951C-FEA186B651DA}"/>
            </c:ext>
          </c:extLst>
        </c:ser>
        <c:ser>
          <c:idx val="2"/>
          <c:order val="2"/>
          <c:tx>
            <c:strRef>
              <c:f>Delays!$E$11</c:f>
              <c:strCache>
                <c:ptCount val="1"/>
                <c:pt idx="0">
                  <c:v>Sum of ROAD BLOCK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Delays!$E$12:$E$18</c:f>
              <c:numCache>
                <c:formatCode>General</c:formatCode>
                <c:ptCount val="6"/>
                <c:pt idx="0">
                  <c:v>8.0430862843280087E-3</c:v>
                </c:pt>
                <c:pt idx="1">
                  <c:v>1.5649242386969329E-2</c:v>
                </c:pt>
                <c:pt idx="2">
                  <c:v>2.1749473022660021E-2</c:v>
                </c:pt>
                <c:pt idx="3">
                  <c:v>1.028465713704063E-2</c:v>
                </c:pt>
                <c:pt idx="4">
                  <c:v>9.8486888543080908E-3</c:v>
                </c:pt>
                <c:pt idx="5">
                  <c:v>1.380906476371045E-2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D-4F58-951C-FEA186B651DA}"/>
            </c:ext>
          </c:extLst>
        </c:ser>
        <c:ser>
          <c:idx val="3"/>
          <c:order val="3"/>
          <c:tx>
            <c:strRef>
              <c:f>Delays!$F$11</c:f>
              <c:strCache>
                <c:ptCount val="1"/>
                <c:pt idx="0">
                  <c:v>Sum of CR 1ST CLEANUP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Delays!$F$12:$F$18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3.1245463573457201E-4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D-4F58-951C-FEA186B651DA}"/>
            </c:ext>
          </c:extLst>
        </c:ser>
        <c:ser>
          <c:idx val="4"/>
          <c:order val="4"/>
          <c:tx>
            <c:strRef>
              <c:f>Delays!$G$11</c:f>
              <c:strCache>
                <c:ptCount val="1"/>
                <c:pt idx="0">
                  <c:v>Sum of FUEL/LUBE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Delays!$G$12:$G$18</c:f>
              <c:numCache>
                <c:formatCode>General</c:formatCode>
                <c:ptCount val="6"/>
                <c:pt idx="0">
                  <c:v>2.1471035470181899E-3</c:v>
                </c:pt>
                <c:pt idx="1">
                  <c:v>9.0930378412747647E-4</c:v>
                </c:pt>
                <c:pt idx="2">
                  <c:v>1.48626771863942E-3</c:v>
                </c:pt>
                <c:pt idx="3">
                  <c:v>2.7581102175681322E-3</c:v>
                </c:pt>
                <c:pt idx="4">
                  <c:v>2.2479131356535772E-3</c:v>
                </c:pt>
                <c:pt idx="5">
                  <c:v>1.3155644466597189E-3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D-4F58-951C-FEA186B651DA}"/>
            </c:ext>
          </c:extLst>
        </c:ser>
        <c:ser>
          <c:idx val="5"/>
          <c:order val="5"/>
          <c:tx>
            <c:strRef>
              <c:f>Delays!$H$11</c:f>
              <c:strCache>
                <c:ptCount val="1"/>
                <c:pt idx="0">
                  <c:v>Sum of LUNCH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Delays!$H$12:$H$18</c:f>
              <c:numCache>
                <c:formatCode>General</c:formatCode>
                <c:ptCount val="6"/>
                <c:pt idx="0">
                  <c:v>1.073179571791838</c:v>
                </c:pt>
                <c:pt idx="1">
                  <c:v>1.157630211538069</c:v>
                </c:pt>
                <c:pt idx="2">
                  <c:v>1.204515005972514</c:v>
                </c:pt>
                <c:pt idx="3">
                  <c:v>1.222664594392691</c:v>
                </c:pt>
                <c:pt idx="4">
                  <c:v>1.2009966189089949</c:v>
                </c:pt>
                <c:pt idx="5">
                  <c:v>1.2052643622579531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D-4F58-951C-FEA186B651DA}"/>
            </c:ext>
          </c:extLst>
        </c:ser>
        <c:ser>
          <c:idx val="6"/>
          <c:order val="6"/>
          <c:tx>
            <c:strRef>
              <c:f>Delays!$I$11</c:f>
              <c:strCache>
                <c:ptCount val="1"/>
                <c:pt idx="0">
                  <c:v>Sum of OPERATOR BREAK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Delays!$I$12:$I$18</c:f>
              <c:numCache>
                <c:formatCode>General</c:formatCode>
                <c:ptCount val="6"/>
                <c:pt idx="0">
                  <c:v>0.2148215886780879</c:v>
                </c:pt>
                <c:pt idx="1">
                  <c:v>0.39361118406424023</c:v>
                </c:pt>
                <c:pt idx="2">
                  <c:v>0.31869918942665643</c:v>
                </c:pt>
                <c:pt idx="3">
                  <c:v>0.39560809321546092</c:v>
                </c:pt>
                <c:pt idx="4">
                  <c:v>0.36568584626088713</c:v>
                </c:pt>
                <c:pt idx="5">
                  <c:v>0.4262920385646235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D-4F58-951C-FEA186B651DA}"/>
            </c:ext>
          </c:extLst>
        </c:ser>
        <c:ser>
          <c:idx val="7"/>
          <c:order val="7"/>
          <c:tx>
            <c:strRef>
              <c:f>Delays!$J$11</c:f>
              <c:strCache>
                <c:ptCount val="1"/>
                <c:pt idx="0">
                  <c:v>Sum of PRE-OP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Delays!$J$12:$J$18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0.1225522065451375</c:v>
                </c:pt>
                <c:pt idx="5">
                  <c:v>0.66386811020424086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D-4F58-951C-FEA186B651DA}"/>
            </c:ext>
          </c:extLst>
        </c:ser>
        <c:ser>
          <c:idx val="8"/>
          <c:order val="8"/>
          <c:tx>
            <c:strRef>
              <c:f>Delays!$K$11</c:f>
              <c:strCache>
                <c:ptCount val="1"/>
                <c:pt idx="0">
                  <c:v>Sum of SHIFT CHANGE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Delays!$K$12:$K$18</c:f>
              <c:numCache>
                <c:formatCode>General</c:formatCode>
                <c:ptCount val="6"/>
                <c:pt idx="0">
                  <c:v>0.19312069844345531</c:v>
                </c:pt>
                <c:pt idx="1">
                  <c:v>0.13046047270864519</c:v>
                </c:pt>
                <c:pt idx="2">
                  <c:v>9.5816846589491092E-2</c:v>
                </c:pt>
                <c:pt idx="3">
                  <c:v>0.16212255706474091</c:v>
                </c:pt>
                <c:pt idx="4">
                  <c:v>0.33949637263071702</c:v>
                </c:pt>
                <c:pt idx="5">
                  <c:v>1.645208428735078E-3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DD-4F58-951C-FEA186B651DA}"/>
            </c:ext>
          </c:extLst>
        </c:ser>
        <c:ser>
          <c:idx val="9"/>
          <c:order val="9"/>
          <c:tx>
            <c:strRef>
              <c:f>Delays!$L$11</c:f>
              <c:strCache>
                <c:ptCount val="1"/>
                <c:pt idx="0">
                  <c:v>Sum of WAITING FOR CRUSHER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Delays!$L$12:$L$18</c:f>
              <c:numCache>
                <c:formatCode>General</c:formatCode>
                <c:ptCount val="6"/>
                <c:pt idx="0">
                  <c:v>2.6096000078542288E-2</c:v>
                </c:pt>
                <c:pt idx="1">
                  <c:v>7.6817163911348144E-2</c:v>
                </c:pt>
                <c:pt idx="2">
                  <c:v>9.180203397473348E-2</c:v>
                </c:pt>
                <c:pt idx="3">
                  <c:v>4.6514917965391339E-2</c:v>
                </c:pt>
                <c:pt idx="4">
                  <c:v>7.7662082421251527E-2</c:v>
                </c:pt>
                <c:pt idx="5">
                  <c:v>8.0022152214440992E-2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DD-4F58-951C-FEA186B651DA}"/>
            </c:ext>
          </c:extLst>
        </c:ser>
        <c:ser>
          <c:idx val="10"/>
          <c:order val="10"/>
          <c:tx>
            <c:strRef>
              <c:f>Delays!$M$11</c:f>
              <c:strCache>
                <c:ptCount val="1"/>
                <c:pt idx="0">
                  <c:v>Sum of WAITING FOR SHOVELS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Delays!$M$12:$M$18</c:f>
              <c:numCache>
                <c:formatCode>General</c:formatCode>
                <c:ptCount val="6"/>
                <c:pt idx="0">
                  <c:v>3.4657182163848693E-2</c:v>
                </c:pt>
                <c:pt idx="1">
                  <c:v>0.1298297140898847</c:v>
                </c:pt>
                <c:pt idx="2">
                  <c:v>0.13021874523352811</c:v>
                </c:pt>
                <c:pt idx="3">
                  <c:v>0.1216309770371768</c:v>
                </c:pt>
                <c:pt idx="4">
                  <c:v>0.12553953053450381</c:v>
                </c:pt>
                <c:pt idx="5">
                  <c:v>0.1109199101691862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DD-4F58-951C-FEA186B651DA}"/>
            </c:ext>
          </c:extLst>
        </c:ser>
        <c:ser>
          <c:idx val="11"/>
          <c:order val="11"/>
          <c:tx>
            <c:strRef>
              <c:f>Delays!$N$11</c:f>
              <c:strCache>
                <c:ptCount val="1"/>
                <c:pt idx="0">
                  <c:v>Sum of LUBE CENTER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Delays!$N$12:$N$18</c:f>
              <c:numCache>
                <c:formatCode>General</c:formatCode>
                <c:ptCount val="6"/>
                <c:pt idx="0">
                  <c:v>0.56823246669693439</c:v>
                </c:pt>
                <c:pt idx="1">
                  <c:v>0.51800930640616127</c:v>
                </c:pt>
                <c:pt idx="2">
                  <c:v>0.58998646373413066</c:v>
                </c:pt>
                <c:pt idx="3">
                  <c:v>0.68246897813392204</c:v>
                </c:pt>
                <c:pt idx="4">
                  <c:v>0.69737270633997372</c:v>
                </c:pt>
                <c:pt idx="5">
                  <c:v>0.73649598438570496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1DD-4F58-951C-FEA186B6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945471"/>
        <c:axId val="955952127"/>
      </c:lineChart>
      <c:catAx>
        <c:axId val="9559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2127"/>
        <c:crosses val="autoZero"/>
        <c:auto val="1"/>
        <c:lblAlgn val="ctr"/>
        <c:lblOffset val="100"/>
        <c:noMultiLvlLbl val="0"/>
      </c:catAx>
      <c:valAx>
        <c:axId val="955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81053086418555"/>
          <c:y val="0.19081991617454341"/>
          <c:w val="0.1271314889411336"/>
          <c:h val="0.31524248101941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681990</xdr:colOff>
      <xdr:row>21</xdr:row>
      <xdr:rowOff>30480</xdr:rowOff>
    </xdr:from>
    <xdr:to>
      <xdr:col>12</xdr:col>
      <xdr:colOff>598714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F55C4-711E-E79E-14D3-432767446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Shutey" refreshedDate="44686.660822337966" createdVersion="7" refreshedVersion="7" minRefreshableVersion="3" recordCount="6" xr:uid="{C6CD8F08-4B0E-4C73-A0C5-BAE8E1105BAD}">
  <cacheSource type="worksheet">
    <worksheetSource ref="A1:AG7" sheet="Delays"/>
  </cacheSource>
  <cacheFields count="33">
    <cacheField name="year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BRIDGE/BOULDERS" numFmtId="164">
      <sharedItems containsSemiMixedTypes="0" containsString="0" containsNumber="1" minValue="0" maxValue="9.5264843021246033E-4"/>
    </cacheField>
    <cacheField name="CR 1ST CLEANUP" numFmtId="164">
      <sharedItems containsSemiMixedTypes="0" containsString="0" containsNumber="1" minValue="0" maxValue="3.1245463573457201E-4"/>
    </cacheField>
    <cacheField name="DELAY FOR BLAST" numFmtId="164">
      <sharedItems containsSemiMixedTypes="0" containsString="0" containsNumber="1" minValue="2.7167321968165951E-3" maxValue="4.3255938671358102E-2"/>
    </cacheField>
    <cacheField name="DRILL BIT/STEEL CHANGE" numFmtId="164">
      <sharedItems containsSemiMixedTypes="0" containsString="0" containsNumber="1" minValue="0" maxValue="1.9066367793756761E-5"/>
    </cacheField>
    <cacheField name="FIELD SERVICE" numFmtId="164">
      <sharedItems containsSemiMixedTypes="0" containsString="0" containsNumber="1" minValue="4.9613469499586692E-2" maxValue="0.159183762086686"/>
    </cacheField>
    <cacheField name="FUEL/LUBE" numFmtId="164">
      <sharedItems containsSemiMixedTypes="0" containsString="0" containsNumber="1" minValue="9.0930378412747647E-4" maxValue="2.7581102175681322E-3"/>
    </cacheField>
    <cacheField name="GENERAL OPERATIONS" numFmtId="164">
      <sharedItems containsSemiMixedTypes="0" containsString="0" containsNumber="1" minValue="3.30570095445403E-2" maxValue="5.3878762396601991E-2"/>
    </cacheField>
    <cacheField name="HOUSEKEEPING" numFmtId="164">
      <sharedItems containsSemiMixedTypes="0" containsString="0" containsNumber="1" minValue="4.2581931578382202E-4" maxValue="5.8198368613883219E-3"/>
    </cacheField>
    <cacheField name="LONG MUCK WATERING" numFmtId="164">
      <sharedItems containsSemiMixedTypes="0" containsString="0" containsNumber="1" minValue="0" maxValue="9.4981327244027507E-4"/>
    </cacheField>
    <cacheField name="LONG SHOVEL CLEANUP" numFmtId="164">
      <sharedItems containsSemiMixedTypes="0" containsString="0" containsNumber="1" minValue="1.1909750798465219E-3" maxValue="1.8031180658332431E-2"/>
    </cacheField>
    <cacheField name="LUBE CENTER" numFmtId="164">
      <sharedItems containsSemiMixedTypes="0" containsString="0" containsNumber="1" minValue="0.51800930640616127" maxValue="0.73649598438570496"/>
    </cacheField>
    <cacheField name="LUNCH" numFmtId="164">
      <sharedItems containsSemiMixedTypes="0" containsString="0" containsNumber="1" minValue="1.073179571791838" maxValue="1.222664594392691"/>
    </cacheField>
    <cacheField name="METAL DETECT" numFmtId="164">
      <sharedItems containsSemiMixedTypes="0" containsString="0" containsNumber="1" minValue="0" maxValue="1.7791922185277101E-4"/>
    </cacheField>
    <cacheField name="MSHA INSPECTION" numFmtId="164">
      <sharedItems containsSemiMixedTypes="0" containsString="0" containsNumber="1" minValue="1.4704681768949409E-4" maxValue="5.1178609664822216E-3"/>
    </cacheField>
    <cacheField name="MUCK WATERING" numFmtId="164">
      <sharedItems containsSemiMixedTypes="0" containsString="0" containsNumber="1" minValue="4.7566553650081438E-4" maxValue="2.3267835438369171E-3"/>
    </cacheField>
    <cacheField name="NEED SHIFTER - CAN'T OPERATE" numFmtId="164">
      <sharedItems containsSemiMixedTypes="0" containsString="0" containsNumber="1" minValue="1.070272799782534E-3" maxValue="1.391017276157212E-2"/>
    </cacheField>
    <cacheField name="OPERATOR BREAK" numFmtId="164">
      <sharedItems containsSemiMixedTypes="0" containsString="0" containsNumber="1" minValue="0.2148215886780879" maxValue="0.4262920385646235"/>
    </cacheField>
    <cacheField name="OUT OF WATER" numFmtId="164">
      <sharedItems containsSemiMixedTypes="0" containsString="0" containsNumber="1" minValue="0" maxValue="2.1903773744751589E-6"/>
    </cacheField>
    <cacheField name="POWER CABLE WORK" numFmtId="164">
      <sharedItems containsSemiMixedTypes="0" containsString="0" containsNumber="1" minValue="0" maxValue="3.9250379750279439E-5"/>
    </cacheField>
    <cacheField name="PRE-OP" numFmtId="164">
      <sharedItems containsSemiMixedTypes="0" containsString="0" containsNumber="1" minValue="0" maxValue="0.66386811020424086"/>
    </cacheField>
    <cacheField name="REDBURN TIRE CHECK" numFmtId="164">
      <sharedItems containsSemiMixedTypes="0" containsString="0" containsNumber="1" minValue="1.6295520752106531E-2" maxValue="3.4391415665919023E-2"/>
    </cacheField>
    <cacheField name="ROAD BLOCK" numFmtId="164">
      <sharedItems containsSemiMixedTypes="0" containsString="0" containsNumber="1" minValue="8.0430862843280087E-3" maxValue="2.1749473022660021E-2"/>
    </cacheField>
    <cacheField name="SCALE STUDY" numFmtId="164">
      <sharedItems containsSemiMixedTypes="0" containsString="0" containsNumber="1" minValue="0" maxValue="7.7130382082252994E-4"/>
    </cacheField>
    <cacheField name="SEATBELT ALARM" numFmtId="164">
      <sharedItems containsSemiMixedTypes="0" containsString="0" containsNumber="1" minValue="9.5761388421180724E-4" maxValue="6.2425579860656052E-3"/>
    </cacheField>
    <cacheField name="SHIFT CHANGE" numFmtId="164">
      <sharedItems containsSemiMixedTypes="0" containsString="0" containsNumber="1" minValue="1.645208428735078E-3" maxValue="0.33949637263071702"/>
    </cacheField>
    <cacheField name="SHORT SHOVEL CLEANUP" numFmtId="164">
      <sharedItems containsSemiMixedTypes="0" containsString="0" containsNumber="1" minValue="3.0004482970115861E-3" maxValue="2.5986372770308609E-2"/>
    </cacheField>
    <cacheField name="SHOVEL MOVE" numFmtId="164">
      <sharedItems containsSemiMixedTypes="0" containsString="0" containsNumber="1" minValue="1.5395457699422499E-3" maxValue="1.386184307973134E-2"/>
    </cacheField>
    <cacheField name="STEERING/BRAKE TEST" numFmtId="164">
      <sharedItems containsSemiMixedTypes="0" containsString="0" containsNumber="1" minValue="1.180052706952521E-2" maxValue="9.5446014655262729E-2"/>
    </cacheField>
    <cacheField name="TRAMMING TO LOCATION" numFmtId="164">
      <sharedItems containsSemiMixedTypes="0" containsString="0" containsNumber="1" minValue="0" maxValue="4.1411566125132668E-7"/>
    </cacheField>
    <cacheField name="WAITING FOR CRUSHER" numFmtId="164">
      <sharedItems containsSemiMixedTypes="0" containsString="0" containsNumber="1" minValue="2.6096000078542288E-2" maxValue="9.180203397473348E-2"/>
    </cacheField>
    <cacheField name="WAITING FOR SHOVELS" numFmtId="164">
      <sharedItems containsSemiMixedTypes="0" containsString="0" containsNumber="1" minValue="3.4657182163848693E-2" maxValue="0.13021874523352811" count="6">
        <n v="3.4657182163848693E-2"/>
        <n v="0.1298297140898847"/>
        <n v="0.13021874523352811"/>
        <n v="0.1216309770371768"/>
        <n v="0.12553953053450381"/>
        <n v="0.1109199101691862"/>
      </sharedItems>
    </cacheField>
    <cacheField name="WEATHER" numFmtId="164">
      <sharedItems containsSemiMixedTypes="0" containsString="0" containsNumber="1" minValue="3.8908030487238211E-6" maxValue="4.6495983722521061E-2" count="6">
        <n v="5.7466308362931191E-4"/>
        <n v="1.51112580983606E-2"/>
        <n v="2.1501128325725719E-2"/>
        <n v="6.553803426852061E-3"/>
        <n v="4.6495983722521061E-2"/>
        <n v="3.8908030487238211E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Shutey" refreshedDate="44697.55230520833" createdVersion="7" refreshedVersion="7" minRefreshableVersion="3" recordCount="21" xr:uid="{2E40135A-75FF-4078-BD56-05B1042EB59C}">
  <cacheSource type="worksheet">
    <worksheetSource ref="A1:D22" sheet="Sheet1"/>
  </cacheSource>
  <cacheFields count="4">
    <cacheField name="Shovel" numFmtId="0">
      <sharedItems count="7">
        <s v="L530"/>
        <s v="L532"/>
        <s v="L548"/>
        <s v="S515"/>
        <s v="S516"/>
        <s v="S517"/>
        <s v="S518"/>
      </sharedItems>
    </cacheField>
    <cacheField name="AvgTimeLoading" numFmtId="0">
      <sharedItems containsSemiMixedTypes="0" containsString="0" containsNumber="1" minValue="2.0996350000000001" maxValue="6.8226599999999999"/>
    </cacheField>
    <cacheField name="Loads" numFmtId="0">
      <sharedItems containsSemiMixedTypes="0" containsString="0" containsNumber="1" containsInteger="1" minValue="1100" maxValue="40340"/>
    </cacheField>
    <cacheField name="Load_wt" numFmtId="0">
      <sharedItems containsSemiMixedTypes="0" containsString="0" containsNumber="1" minValue="7504.7664999999997" maxValue="93157.342382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.349966292845085E-4"/>
    <n v="0"/>
    <n v="2.7167321968165951E-3"/>
    <n v="0"/>
    <n v="4.9613469499586692E-2"/>
    <n v="2.1471035470181899E-3"/>
    <n v="4.6268540010817698E-2"/>
    <n v="5.6916793008236061E-4"/>
    <n v="0"/>
    <n v="3.9613982139449014E-3"/>
    <n v="0.56823246669693439"/>
    <n v="1.073179571791838"/>
    <n v="1.7791922185277101E-4"/>
    <n v="9.6238920276965623E-4"/>
    <n v="4.7566553650081438E-4"/>
    <n v="1.070272799782534E-3"/>
    <n v="0.2148215886780879"/>
    <n v="5.0073184462751539E-7"/>
    <n v="3.6882844407624352E-5"/>
    <n v="0"/>
    <n v="1.6295520752106531E-2"/>
    <n v="8.0430862843280087E-3"/>
    <n v="0"/>
    <n v="9.5761388421180724E-4"/>
    <n v="0.19312069844345531"/>
    <n v="3.0004482970115861E-3"/>
    <n v="3.7127048737698749E-3"/>
    <n v="1.180052706952521E-2"/>
    <n v="0"/>
    <n v="2.6096000078542288E-2"/>
    <x v="0"/>
    <x v="0"/>
  </r>
  <r>
    <x v="1"/>
    <n v="8.2968524483550201E-5"/>
    <n v="0"/>
    <n v="3.0876631865033661E-2"/>
    <n v="0"/>
    <n v="6.6823847559334751E-2"/>
    <n v="9.0930378412747647E-4"/>
    <n v="3.30570095445403E-2"/>
    <n v="7.7410781493403107E-4"/>
    <n v="0"/>
    <n v="1.8031180658332431E-2"/>
    <n v="0.51800930640616127"/>
    <n v="1.157630211538069"/>
    <n v="6.1044400206387392E-5"/>
    <n v="2.3499620176781612E-3"/>
    <n v="8.7553455803676672E-4"/>
    <n v="2.6011568797393398E-3"/>
    <n v="0.39361118406424023"/>
    <n v="0"/>
    <n v="1.244135158106152E-5"/>
    <n v="0"/>
    <n v="1.6926328909435219E-2"/>
    <n v="1.5649242386969329E-2"/>
    <n v="0"/>
    <n v="6.2425579860656052E-3"/>
    <n v="0.13046047270864519"/>
    <n v="2.5986372770308609E-2"/>
    <n v="1.386184307973134E-2"/>
    <n v="5.3078731758532317E-2"/>
    <n v="0"/>
    <n v="7.6817163911348144E-2"/>
    <x v="1"/>
    <x v="1"/>
  </r>
  <r>
    <x v="2"/>
    <n v="6.9294718854735564E-4"/>
    <n v="3.1245463573457201E-4"/>
    <n v="4.3255938671358102E-2"/>
    <n v="0"/>
    <n v="5.2304240703062228E-2"/>
    <n v="1.48626771863942E-3"/>
    <n v="5.3878762396601991E-2"/>
    <n v="4.2581931578382202E-4"/>
    <n v="0"/>
    <n v="7.2557027179458444E-3"/>
    <n v="0.58998646373413066"/>
    <n v="1.204515005972514"/>
    <n v="8.4329668980027134E-5"/>
    <n v="1.4704681768949409E-4"/>
    <n v="1.49864741071042E-3"/>
    <n v="4.2613876316381222E-3"/>
    <n v="0.31869918942665643"/>
    <n v="7.0160277374759444E-7"/>
    <n v="0"/>
    <n v="0"/>
    <n v="2.8543201992629181E-2"/>
    <n v="2.1749473022660021E-2"/>
    <n v="7.7130382082252994E-4"/>
    <n v="5.7500090668153444E-3"/>
    <n v="9.5816846589491092E-2"/>
    <n v="9.2841775758175562E-3"/>
    <n v="5.4701605901380304E-3"/>
    <n v="3.101556044175131E-2"/>
    <n v="0"/>
    <n v="9.180203397473348E-2"/>
    <x v="2"/>
    <x v="2"/>
  </r>
  <r>
    <x v="3"/>
    <n v="9.5264843021246033E-4"/>
    <n v="0"/>
    <n v="1.8713217039925938E-2"/>
    <n v="0"/>
    <n v="0.1129990187721583"/>
    <n v="2.7581102175681322E-3"/>
    <n v="5.3252833832347399E-2"/>
    <n v="8.2565515230114436E-4"/>
    <n v="0"/>
    <n v="1.86552203264965E-3"/>
    <n v="0.68246897813392204"/>
    <n v="1.222664594392691"/>
    <n v="0"/>
    <n v="1.336589789633682E-3"/>
    <n v="2.0439517973920721E-3"/>
    <n v="8.6534382502662533E-3"/>
    <n v="0.39560809321546092"/>
    <n v="2.1903773744751589E-6"/>
    <n v="3.6051645415172659E-5"/>
    <n v="0"/>
    <n v="3.0368691532122401E-2"/>
    <n v="1.028465713704063E-2"/>
    <n v="0"/>
    <n v="2.8168683625835618E-3"/>
    <n v="0.16212255706474091"/>
    <n v="4.8555043257426708E-3"/>
    <n v="1.5395457699422499E-3"/>
    <n v="4.6221311557499728E-2"/>
    <n v="4.1411566125132668E-7"/>
    <n v="4.6514917965391339E-2"/>
    <x v="3"/>
    <x v="3"/>
  </r>
  <r>
    <x v="4"/>
    <n v="2.8365661128689179E-4"/>
    <n v="0"/>
    <n v="4.5615686605588526E-3"/>
    <n v="1.9066367793756761E-5"/>
    <n v="0.13870942365009301"/>
    <n v="2.2479131356535772E-3"/>
    <n v="3.5054674281758548E-2"/>
    <n v="5.6899354770749346E-4"/>
    <n v="9.4981327244027507E-4"/>
    <n v="1.6922345410655441E-3"/>
    <n v="0.69737270633997372"/>
    <n v="1.2009966189089949"/>
    <n v="3.8451862043704907E-5"/>
    <n v="5.1178609664822216E-3"/>
    <n v="2.3267835438369171E-3"/>
    <n v="1.307575341077373E-2"/>
    <n v="0.36568584626088713"/>
    <n v="0"/>
    <n v="3.9250379750279439E-5"/>
    <n v="0.1225522065451375"/>
    <n v="3.0121139310821249E-2"/>
    <n v="9.8486888543080908E-3"/>
    <n v="0"/>
    <n v="3.1073824587085131E-3"/>
    <n v="0.33949637263071702"/>
    <n v="4.2542229911783566E-3"/>
    <n v="2.374902427537756E-3"/>
    <n v="6.7626746164327831E-2"/>
    <n v="0"/>
    <n v="7.7662082421251527E-2"/>
    <x v="4"/>
    <x v="4"/>
  </r>
  <r>
    <x v="5"/>
    <n v="0"/>
    <n v="0"/>
    <n v="5.1524304560443164E-3"/>
    <n v="0"/>
    <n v="0.159183762086686"/>
    <n v="1.3155644466597189E-3"/>
    <n v="3.5530210792207667E-2"/>
    <n v="5.8198368613883219E-3"/>
    <n v="1.7579012551400709E-4"/>
    <n v="1.1909750798465219E-3"/>
    <n v="0.73649598438570496"/>
    <n v="1.2052643622579531"/>
    <n v="0"/>
    <n v="6.2580396017092104E-4"/>
    <n v="1.2030928323052781E-3"/>
    <n v="1.391017276157212E-2"/>
    <n v="0.4262920385646235"/>
    <n v="0"/>
    <n v="0"/>
    <n v="0.66386811020424086"/>
    <n v="3.4391415665919023E-2"/>
    <n v="1.380906476371045E-2"/>
    <n v="0"/>
    <n v="2.8211915259910309E-3"/>
    <n v="1.645208428735078E-3"/>
    <n v="5.6883981603627256E-3"/>
    <n v="3.0871693925500539E-3"/>
    <n v="9.5446014655262729E-2"/>
    <n v="0"/>
    <n v="8.0022152214440992E-2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4.7134260000000001"/>
    <n v="19052"/>
    <n v="89800.192152000003"/>
  </r>
  <r>
    <x v="1"/>
    <n v="4.5869980000000004"/>
    <n v="20309"/>
    <n v="93157.342382000003"/>
  </r>
  <r>
    <x v="2"/>
    <n v="6.8226599999999999"/>
    <n v="3251"/>
    <n v="22180.467659999998"/>
  </r>
  <r>
    <x v="3"/>
    <n v="4.4856769999999999"/>
    <n v="19539"/>
    <n v="87645.642903"/>
  </r>
  <r>
    <x v="4"/>
    <n v="4.1259220000000001"/>
    <n v="20368"/>
    <n v="84036.779296000008"/>
  </r>
  <r>
    <x v="5"/>
    <n v="3.132177"/>
    <n v="25381"/>
    <n v="79497.784436999995"/>
  </r>
  <r>
    <x v="6"/>
    <n v="2.158588"/>
    <n v="34738"/>
    <n v="74985.029943999994"/>
  </r>
  <r>
    <x v="0"/>
    <n v="4.1626620000000001"/>
    <n v="21894"/>
    <n v="91137.321828"/>
  </r>
  <r>
    <x v="1"/>
    <n v="4.4430430000000003"/>
    <n v="18303"/>
    <n v="81321.016029000006"/>
  </r>
  <r>
    <x v="2"/>
    <n v="5.7666890000000004"/>
    <n v="4513"/>
    <n v="26025.067457000001"/>
  </r>
  <r>
    <x v="3"/>
    <n v="4.5164530000000003"/>
    <n v="16733"/>
    <n v="75573.808048999999"/>
  </r>
  <r>
    <x v="4"/>
    <n v="3.84694"/>
    <n v="22863"/>
    <n v="87952.589219999994"/>
  </r>
  <r>
    <x v="5"/>
    <n v="2.734642"/>
    <n v="28296"/>
    <n v="77379.430032000004"/>
  </r>
  <r>
    <x v="6"/>
    <n v="2.260723"/>
    <n v="40340"/>
    <n v="91197.565820000003"/>
  </r>
  <r>
    <x v="0"/>
    <n v="4.8240809999999996"/>
    <n v="6015"/>
    <n v="29016.847214999998"/>
  </r>
  <r>
    <x v="1"/>
    <n v="4.658893"/>
    <n v="8889"/>
    <n v="41412.899876999996"/>
  </r>
  <r>
    <x v="2"/>
    <n v="6.8225150000000001"/>
    <n v="1100"/>
    <n v="7504.7664999999997"/>
  </r>
  <r>
    <x v="3"/>
    <n v="3.781542"/>
    <n v="6447"/>
    <n v="24379.601274000001"/>
  </r>
  <r>
    <x v="4"/>
    <n v="4.1406450000000001"/>
    <n v="6426"/>
    <n v="26607.784770000002"/>
  </r>
  <r>
    <x v="5"/>
    <n v="2.6526610000000002"/>
    <n v="12313"/>
    <n v="32662.214893"/>
  </r>
  <r>
    <x v="6"/>
    <n v="2.0996350000000001"/>
    <n v="10917"/>
    <n v="22921.715295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97D97-5393-4681-A394-BB322B804A7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1:N18" firstHeaderRow="0" firstDataRow="1" firstDataCol="1"/>
  <pivotFields count="3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dataField="1" numFmtId="164" showAll="0"/>
    <pivotField dataField="1"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>
      <items count="7">
        <item x="0"/>
        <item x="5"/>
        <item x="3"/>
        <item x="4"/>
        <item x="1"/>
        <item x="2"/>
        <item t="default"/>
      </items>
    </pivotField>
    <pivotField numFmtId="164" showAll="0">
      <items count="7">
        <item x="5"/>
        <item x="0"/>
        <item x="3"/>
        <item x="1"/>
        <item x="2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FIELD SERVICE" fld="5" baseField="0" baseItem="0"/>
    <dataField name="Sum of DELAY FOR BLAST" fld="3" baseField="0" baseItem="0"/>
    <dataField name="Sum of ROAD BLOCK" fld="22" baseField="0" baseItem="0"/>
    <dataField name="Sum of CR 1ST CLEANUP" fld="2" baseField="0" baseItem="0"/>
    <dataField name="Sum of FUEL/LUBE" fld="6" baseField="0" baseItem="0"/>
    <dataField name="Sum of LUNCH" fld="12" baseField="0" baseItem="0"/>
    <dataField name="Sum of OPERATOR BREAK" fld="17" baseField="0" baseItem="0"/>
    <dataField name="Sum of PRE-OP" fld="20" baseField="0" baseItem="0"/>
    <dataField name="Sum of SHIFT CHANGE" fld="25" baseField="0" baseItem="0"/>
    <dataField name="Sum of WAITING FOR CRUSHER" fld="30" baseField="0" baseItem="0"/>
    <dataField name="Sum of WAITING FOR SHOVELS" fld="31" baseField="0" baseItem="0"/>
    <dataField name="Sum of LUBE CENTER" fld="11" baseField="0" baseItem="0"/>
  </dataFields>
  <chartFormats count="36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6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6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6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7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8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7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7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A48D7-054F-47DF-8A16-1FD812EC6A4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J12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ds" fld="2" baseField="0" baseItem="0"/>
    <dataField name="Sum of Load_w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zoomScale="70" zoomScaleNormal="70" workbookViewId="0">
      <pane xSplit="1" topLeftCell="B1" activePane="topRight" state="frozen"/>
      <selection pane="topRight" activeCell="O27" sqref="O27"/>
    </sheetView>
  </sheetViews>
  <sheetFormatPr defaultRowHeight="14.5" x14ac:dyDescent="0.35"/>
  <cols>
    <col min="1" max="1" width="5" bestFit="1" customWidth="1"/>
    <col min="2" max="2" width="13.08984375" bestFit="1" customWidth="1"/>
    <col min="3" max="3" width="19.08984375" bestFit="1" customWidth="1"/>
    <col min="4" max="4" width="21.90625" bestFit="1" customWidth="1"/>
    <col min="5" max="5" width="18.08984375" bestFit="1" customWidth="1"/>
    <col min="6" max="6" width="21.08984375" bestFit="1" customWidth="1"/>
    <col min="7" max="7" width="16.1796875" bestFit="1" customWidth="1"/>
    <col min="8" max="8" width="12.90625" bestFit="1" customWidth="1"/>
    <col min="9" max="9" width="22.453125" bestFit="1" customWidth="1"/>
    <col min="10" max="10" width="13.453125" bestFit="1" customWidth="1"/>
    <col min="11" max="11" width="19.453125" bestFit="1" customWidth="1"/>
    <col min="12" max="12" width="27.08984375" bestFit="1" customWidth="1"/>
    <col min="13" max="13" width="26.81640625" bestFit="1" customWidth="1"/>
    <col min="14" max="14" width="18.36328125" bestFit="1" customWidth="1"/>
    <col min="15" max="15" width="24.1796875" bestFit="1" customWidth="1"/>
    <col min="16" max="16" width="30.54296875" bestFit="1" customWidth="1"/>
    <col min="17" max="17" width="20.54296875" bestFit="1" customWidth="1"/>
    <col min="18" max="18" width="29.81640625" bestFit="1" customWidth="1"/>
    <col min="19" max="19" width="19.08984375" bestFit="1" customWidth="1"/>
    <col min="20" max="20" width="20.453125" bestFit="1" customWidth="1"/>
    <col min="21" max="21" width="29.08984375" bestFit="1" customWidth="1"/>
    <col min="22" max="22" width="28.90625" bestFit="1" customWidth="1"/>
    <col min="23" max="23" width="21.08984375" bestFit="1" customWidth="1"/>
    <col min="24" max="24" width="27.54296875" bestFit="1" customWidth="1"/>
    <col min="25" max="25" width="29.453125" bestFit="1" customWidth="1"/>
    <col min="26" max="34" width="28" bestFit="1" customWidth="1"/>
    <col min="35" max="35" width="15.906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">
        <v>2017</v>
      </c>
      <c r="B2" s="2">
        <v>4.349966292845085E-4</v>
      </c>
      <c r="C2" s="2">
        <v>0</v>
      </c>
      <c r="D2" s="2">
        <v>2.7167321968165951E-3</v>
      </c>
      <c r="E2" s="2">
        <v>0</v>
      </c>
      <c r="F2" s="2">
        <v>4.9613469499586692E-2</v>
      </c>
      <c r="G2" s="2">
        <v>2.1471035470181899E-3</v>
      </c>
      <c r="H2" s="2">
        <v>4.6268540010817698E-2</v>
      </c>
      <c r="I2" s="2">
        <v>5.6916793008236061E-4</v>
      </c>
      <c r="J2" s="2">
        <v>0</v>
      </c>
      <c r="K2" s="2">
        <v>3.9613982139449014E-3</v>
      </c>
      <c r="L2" s="2">
        <v>0.56823246669693439</v>
      </c>
      <c r="M2" s="2">
        <v>1.073179571791838</v>
      </c>
      <c r="N2" s="2">
        <v>1.7791922185277101E-4</v>
      </c>
      <c r="O2" s="2">
        <v>9.6238920276965623E-4</v>
      </c>
      <c r="P2" s="2">
        <v>4.7566553650081438E-4</v>
      </c>
      <c r="Q2" s="2">
        <v>1.070272799782534E-3</v>
      </c>
      <c r="R2" s="2">
        <v>0.2148215886780879</v>
      </c>
      <c r="S2" s="2">
        <v>5.0073184462751539E-7</v>
      </c>
      <c r="T2" s="2">
        <v>3.6882844407624352E-5</v>
      </c>
      <c r="U2" s="2">
        <v>0</v>
      </c>
      <c r="V2" s="2">
        <v>1.6295520752106531E-2</v>
      </c>
      <c r="W2" s="2">
        <v>8.0430862843280087E-3</v>
      </c>
      <c r="X2" s="2">
        <v>0</v>
      </c>
      <c r="Y2" s="2">
        <v>9.5761388421180724E-4</v>
      </c>
      <c r="Z2" s="2">
        <v>0.19312069844345531</v>
      </c>
      <c r="AA2" s="2">
        <v>3.0004482970115861E-3</v>
      </c>
      <c r="AB2" s="2">
        <v>3.7127048737698749E-3</v>
      </c>
      <c r="AC2" s="2">
        <v>1.180052706952521E-2</v>
      </c>
      <c r="AD2" s="2">
        <v>0</v>
      </c>
      <c r="AE2" s="2">
        <v>2.6096000078542288E-2</v>
      </c>
      <c r="AF2" s="2">
        <v>3.4657182163848693E-2</v>
      </c>
      <c r="AG2" s="2">
        <v>5.7466308362931191E-4</v>
      </c>
    </row>
    <row r="3" spans="1:33" x14ac:dyDescent="0.35">
      <c r="A3" s="3">
        <v>2018</v>
      </c>
      <c r="B3" s="2">
        <v>8.2968524483550201E-5</v>
      </c>
      <c r="C3" s="2">
        <v>0</v>
      </c>
      <c r="D3" s="2">
        <v>3.0876631865033661E-2</v>
      </c>
      <c r="E3" s="2">
        <v>0</v>
      </c>
      <c r="F3" s="2">
        <v>6.6823847559334751E-2</v>
      </c>
      <c r="G3" s="2">
        <v>9.0930378412747647E-4</v>
      </c>
      <c r="H3" s="2">
        <v>3.30570095445403E-2</v>
      </c>
      <c r="I3" s="2">
        <v>7.7410781493403107E-4</v>
      </c>
      <c r="J3" s="2">
        <v>0</v>
      </c>
      <c r="K3" s="2">
        <v>1.8031180658332431E-2</v>
      </c>
      <c r="L3" s="2">
        <v>0.51800930640616127</v>
      </c>
      <c r="M3" s="2">
        <v>1.157630211538069</v>
      </c>
      <c r="N3" s="2">
        <v>6.1044400206387392E-5</v>
      </c>
      <c r="O3" s="2">
        <v>2.3499620176781612E-3</v>
      </c>
      <c r="P3" s="2">
        <v>8.7553455803676672E-4</v>
      </c>
      <c r="Q3" s="2">
        <v>2.6011568797393398E-3</v>
      </c>
      <c r="R3" s="2">
        <v>0.39361118406424023</v>
      </c>
      <c r="S3" s="2">
        <v>0</v>
      </c>
      <c r="T3" s="2">
        <v>1.244135158106152E-5</v>
      </c>
      <c r="U3" s="2">
        <v>0</v>
      </c>
      <c r="V3" s="2">
        <v>1.6926328909435219E-2</v>
      </c>
      <c r="W3" s="2">
        <v>1.5649242386969329E-2</v>
      </c>
      <c r="X3" s="2">
        <v>0</v>
      </c>
      <c r="Y3" s="2">
        <v>6.2425579860656052E-3</v>
      </c>
      <c r="Z3" s="2">
        <v>0.13046047270864519</v>
      </c>
      <c r="AA3" s="2">
        <v>2.5986372770308609E-2</v>
      </c>
      <c r="AB3" s="2">
        <v>1.386184307973134E-2</v>
      </c>
      <c r="AC3" s="2">
        <v>5.3078731758532317E-2</v>
      </c>
      <c r="AD3" s="2">
        <v>0</v>
      </c>
      <c r="AE3" s="2">
        <v>7.6817163911348144E-2</v>
      </c>
      <c r="AF3" s="2">
        <v>0.1298297140898847</v>
      </c>
      <c r="AG3" s="2">
        <v>1.51112580983606E-2</v>
      </c>
    </row>
    <row r="4" spans="1:33" x14ac:dyDescent="0.35">
      <c r="A4" s="3">
        <v>2019</v>
      </c>
      <c r="B4" s="2">
        <v>6.9294718854735564E-4</v>
      </c>
      <c r="C4" s="2">
        <v>3.1245463573457201E-4</v>
      </c>
      <c r="D4" s="2">
        <v>4.3255938671358102E-2</v>
      </c>
      <c r="E4" s="2">
        <v>0</v>
      </c>
      <c r="F4" s="2">
        <v>5.2304240703062228E-2</v>
      </c>
      <c r="G4" s="2">
        <v>1.48626771863942E-3</v>
      </c>
      <c r="H4" s="2">
        <v>5.3878762396601991E-2</v>
      </c>
      <c r="I4" s="2">
        <v>4.2581931578382202E-4</v>
      </c>
      <c r="J4" s="2">
        <v>0</v>
      </c>
      <c r="K4" s="2">
        <v>7.2557027179458444E-3</v>
      </c>
      <c r="L4" s="2">
        <v>0.58998646373413066</v>
      </c>
      <c r="M4" s="2">
        <v>1.204515005972514</v>
      </c>
      <c r="N4" s="2">
        <v>8.4329668980027134E-5</v>
      </c>
      <c r="O4" s="2">
        <v>1.4704681768949409E-4</v>
      </c>
      <c r="P4" s="2">
        <v>1.49864741071042E-3</v>
      </c>
      <c r="Q4" s="2">
        <v>4.2613876316381222E-3</v>
      </c>
      <c r="R4" s="2">
        <v>0.31869918942665643</v>
      </c>
      <c r="S4" s="2">
        <v>7.0160277374759444E-7</v>
      </c>
      <c r="T4" s="2">
        <v>0</v>
      </c>
      <c r="U4" s="2">
        <v>0</v>
      </c>
      <c r="V4" s="2">
        <v>2.8543201992629181E-2</v>
      </c>
      <c r="W4" s="2">
        <v>2.1749473022660021E-2</v>
      </c>
      <c r="X4" s="2">
        <v>7.7130382082252994E-4</v>
      </c>
      <c r="Y4" s="2">
        <v>5.7500090668153444E-3</v>
      </c>
      <c r="Z4" s="2">
        <v>9.5816846589491092E-2</v>
      </c>
      <c r="AA4" s="2">
        <v>9.2841775758175562E-3</v>
      </c>
      <c r="AB4" s="2">
        <v>5.4701605901380304E-3</v>
      </c>
      <c r="AC4" s="2">
        <v>3.101556044175131E-2</v>
      </c>
      <c r="AD4" s="2">
        <v>0</v>
      </c>
      <c r="AE4" s="2">
        <v>9.180203397473348E-2</v>
      </c>
      <c r="AF4" s="2">
        <v>0.13021874523352811</v>
      </c>
      <c r="AG4" s="2">
        <v>2.1501128325725719E-2</v>
      </c>
    </row>
    <row r="5" spans="1:33" x14ac:dyDescent="0.35">
      <c r="A5" s="3">
        <v>2020</v>
      </c>
      <c r="B5" s="2">
        <v>9.5264843021246033E-4</v>
      </c>
      <c r="C5" s="2">
        <v>0</v>
      </c>
      <c r="D5" s="2">
        <v>1.8713217039925938E-2</v>
      </c>
      <c r="E5" s="2">
        <v>0</v>
      </c>
      <c r="F5" s="2">
        <v>0.1129990187721583</v>
      </c>
      <c r="G5" s="2">
        <v>2.7581102175681322E-3</v>
      </c>
      <c r="H5" s="2">
        <v>5.3252833832347399E-2</v>
      </c>
      <c r="I5" s="2">
        <v>8.2565515230114436E-4</v>
      </c>
      <c r="J5" s="2">
        <v>0</v>
      </c>
      <c r="K5" s="2">
        <v>1.86552203264965E-3</v>
      </c>
      <c r="L5" s="2">
        <v>0.68246897813392204</v>
      </c>
      <c r="M5" s="2">
        <v>1.222664594392691</v>
      </c>
      <c r="N5" s="2">
        <v>0</v>
      </c>
      <c r="O5" s="2">
        <v>1.336589789633682E-3</v>
      </c>
      <c r="P5" s="2">
        <v>2.0439517973920721E-3</v>
      </c>
      <c r="Q5" s="2">
        <v>8.6534382502662533E-3</v>
      </c>
      <c r="R5" s="2">
        <v>0.39560809321546092</v>
      </c>
      <c r="S5" s="2">
        <v>2.1903773744751589E-6</v>
      </c>
      <c r="T5" s="2">
        <v>3.6051645415172659E-5</v>
      </c>
      <c r="U5" s="2">
        <v>0</v>
      </c>
      <c r="V5" s="2">
        <v>3.0368691532122401E-2</v>
      </c>
      <c r="W5" s="2">
        <v>1.028465713704063E-2</v>
      </c>
      <c r="X5" s="2">
        <v>0</v>
      </c>
      <c r="Y5" s="2">
        <v>2.8168683625835618E-3</v>
      </c>
      <c r="Z5" s="2">
        <v>0.16212255706474091</v>
      </c>
      <c r="AA5" s="2">
        <v>4.8555043257426708E-3</v>
      </c>
      <c r="AB5" s="2">
        <v>1.5395457699422499E-3</v>
      </c>
      <c r="AC5" s="2">
        <v>4.6221311557499728E-2</v>
      </c>
      <c r="AD5" s="2">
        <v>4.1411566125132668E-7</v>
      </c>
      <c r="AE5" s="2">
        <v>4.6514917965391339E-2</v>
      </c>
      <c r="AF5" s="2">
        <v>0.1216309770371768</v>
      </c>
      <c r="AG5" s="2">
        <v>6.553803426852061E-3</v>
      </c>
    </row>
    <row r="6" spans="1:33" x14ac:dyDescent="0.35">
      <c r="A6" s="3">
        <v>2021</v>
      </c>
      <c r="B6" s="2">
        <v>2.8365661128689179E-4</v>
      </c>
      <c r="C6" s="2">
        <v>0</v>
      </c>
      <c r="D6" s="2">
        <v>4.5615686605588526E-3</v>
      </c>
      <c r="E6" s="2">
        <v>1.9066367793756761E-5</v>
      </c>
      <c r="F6" s="2">
        <v>0.13870942365009301</v>
      </c>
      <c r="G6" s="2">
        <v>2.2479131356535772E-3</v>
      </c>
      <c r="H6" s="2">
        <v>3.5054674281758548E-2</v>
      </c>
      <c r="I6" s="2">
        <v>5.6899354770749346E-4</v>
      </c>
      <c r="J6" s="2">
        <v>9.4981327244027507E-4</v>
      </c>
      <c r="K6" s="2">
        <v>1.6922345410655441E-3</v>
      </c>
      <c r="L6" s="2">
        <v>0.69737270633997372</v>
      </c>
      <c r="M6" s="2">
        <v>1.2009966189089949</v>
      </c>
      <c r="N6" s="2">
        <v>3.8451862043704907E-5</v>
      </c>
      <c r="O6" s="2">
        <v>5.1178609664822216E-3</v>
      </c>
      <c r="P6" s="2">
        <v>2.3267835438369171E-3</v>
      </c>
      <c r="Q6" s="2">
        <v>1.307575341077373E-2</v>
      </c>
      <c r="R6" s="2">
        <v>0.36568584626088713</v>
      </c>
      <c r="S6" s="2">
        <v>0</v>
      </c>
      <c r="T6" s="2">
        <v>3.9250379750279439E-5</v>
      </c>
      <c r="U6" s="2">
        <v>0.1225522065451375</v>
      </c>
      <c r="V6" s="2">
        <v>3.0121139310821249E-2</v>
      </c>
      <c r="W6" s="2">
        <v>9.8486888543080908E-3</v>
      </c>
      <c r="X6" s="2">
        <v>0</v>
      </c>
      <c r="Y6" s="2">
        <v>3.1073824587085131E-3</v>
      </c>
      <c r="Z6" s="2">
        <v>0.33949637263071702</v>
      </c>
      <c r="AA6" s="2">
        <v>4.2542229911783566E-3</v>
      </c>
      <c r="AB6" s="2">
        <v>2.374902427537756E-3</v>
      </c>
      <c r="AC6" s="2">
        <v>6.7626746164327831E-2</v>
      </c>
      <c r="AD6" s="2">
        <v>0</v>
      </c>
      <c r="AE6" s="2">
        <v>7.7662082421251527E-2</v>
      </c>
      <c r="AF6" s="2">
        <v>0.12553953053450381</v>
      </c>
      <c r="AG6" s="2">
        <v>4.6495983722521061E-2</v>
      </c>
    </row>
    <row r="7" spans="1:33" x14ac:dyDescent="0.35">
      <c r="A7" s="3">
        <v>2022</v>
      </c>
      <c r="B7" s="2">
        <v>0</v>
      </c>
      <c r="C7" s="2">
        <v>0</v>
      </c>
      <c r="D7" s="2">
        <v>5.1524304560443164E-3</v>
      </c>
      <c r="E7" s="2">
        <v>0</v>
      </c>
      <c r="F7" s="2">
        <v>0.159183762086686</v>
      </c>
      <c r="G7" s="2">
        <v>1.3155644466597189E-3</v>
      </c>
      <c r="H7" s="2">
        <v>3.5530210792207667E-2</v>
      </c>
      <c r="I7" s="2">
        <v>5.8198368613883219E-3</v>
      </c>
      <c r="J7" s="2">
        <v>1.7579012551400709E-4</v>
      </c>
      <c r="K7" s="2">
        <v>1.1909750798465219E-3</v>
      </c>
      <c r="L7" s="2">
        <v>0.73649598438570496</v>
      </c>
      <c r="M7" s="2">
        <v>1.2052643622579531</v>
      </c>
      <c r="N7" s="2">
        <v>0</v>
      </c>
      <c r="O7" s="2">
        <v>6.2580396017092104E-4</v>
      </c>
      <c r="P7" s="2">
        <v>1.2030928323052781E-3</v>
      </c>
      <c r="Q7" s="2">
        <v>1.391017276157212E-2</v>
      </c>
      <c r="R7" s="2">
        <v>0.4262920385646235</v>
      </c>
      <c r="S7" s="2">
        <v>0</v>
      </c>
      <c r="T7" s="2">
        <v>0</v>
      </c>
      <c r="U7" s="2">
        <v>0.66386811020424086</v>
      </c>
      <c r="V7" s="2">
        <v>3.4391415665919023E-2</v>
      </c>
      <c r="W7" s="2">
        <v>1.380906476371045E-2</v>
      </c>
      <c r="X7" s="2">
        <v>0</v>
      </c>
      <c r="Y7" s="2">
        <v>2.8211915259910309E-3</v>
      </c>
      <c r="Z7" s="2">
        <v>1.645208428735078E-3</v>
      </c>
      <c r="AA7" s="2">
        <v>5.6883981603627256E-3</v>
      </c>
      <c r="AB7" s="2">
        <v>3.0871693925500539E-3</v>
      </c>
      <c r="AC7" s="2">
        <v>9.5446014655262729E-2</v>
      </c>
      <c r="AD7" s="2">
        <v>0</v>
      </c>
      <c r="AE7" s="2">
        <v>8.0022152214440992E-2</v>
      </c>
      <c r="AF7" s="2">
        <v>0.1109199101691862</v>
      </c>
      <c r="AG7" s="2">
        <v>3.8908030487238211E-6</v>
      </c>
    </row>
    <row r="11" spans="1:33" x14ac:dyDescent="0.35">
      <c r="B11" s="4" t="s">
        <v>33</v>
      </c>
      <c r="C11" t="s">
        <v>37</v>
      </c>
      <c r="D11" t="s">
        <v>36</v>
      </c>
      <c r="E11" t="s">
        <v>43</v>
      </c>
      <c r="F11" t="s">
        <v>35</v>
      </c>
      <c r="G11" t="s">
        <v>38</v>
      </c>
      <c r="H11" t="s">
        <v>40</v>
      </c>
      <c r="I11" t="s">
        <v>41</v>
      </c>
      <c r="J11" t="s">
        <v>42</v>
      </c>
      <c r="K11" t="s">
        <v>44</v>
      </c>
      <c r="L11" t="s">
        <v>45</v>
      </c>
      <c r="M11" t="s">
        <v>46</v>
      </c>
      <c r="N11" t="s">
        <v>39</v>
      </c>
    </row>
    <row r="12" spans="1:33" x14ac:dyDescent="0.35">
      <c r="B12" s="5">
        <v>2017</v>
      </c>
      <c r="C12" s="6">
        <v>4.9613469499586692E-2</v>
      </c>
      <c r="D12" s="6">
        <v>2.7167321968165951E-3</v>
      </c>
      <c r="E12" s="6">
        <v>8.0430862843280087E-3</v>
      </c>
      <c r="F12" s="6">
        <v>0</v>
      </c>
      <c r="G12" s="6">
        <v>2.1471035470181899E-3</v>
      </c>
      <c r="H12" s="6">
        <v>1.073179571791838</v>
      </c>
      <c r="I12" s="6">
        <v>0.2148215886780879</v>
      </c>
      <c r="J12" s="6">
        <v>0</v>
      </c>
      <c r="K12" s="6">
        <v>0.19312069844345531</v>
      </c>
      <c r="L12" s="6">
        <v>2.6096000078542288E-2</v>
      </c>
      <c r="M12" s="6">
        <v>3.4657182163848693E-2</v>
      </c>
      <c r="N12" s="6">
        <v>0.56823246669693439</v>
      </c>
      <c r="O12">
        <f>+SUM(C12:N12)</f>
        <v>2.1726278993804558</v>
      </c>
    </row>
    <row r="13" spans="1:33" x14ac:dyDescent="0.35">
      <c r="B13" s="5">
        <v>2018</v>
      </c>
      <c r="C13" s="6">
        <v>6.6823847559334751E-2</v>
      </c>
      <c r="D13" s="6">
        <v>3.0876631865033661E-2</v>
      </c>
      <c r="E13" s="6">
        <v>1.5649242386969329E-2</v>
      </c>
      <c r="F13" s="6">
        <v>0</v>
      </c>
      <c r="G13" s="6">
        <v>9.0930378412747647E-4</v>
      </c>
      <c r="H13" s="6">
        <v>1.157630211538069</v>
      </c>
      <c r="I13" s="6">
        <v>0.39361118406424023</v>
      </c>
      <c r="J13" s="6">
        <v>0</v>
      </c>
      <c r="K13" s="6">
        <v>0.13046047270864519</v>
      </c>
      <c r="L13" s="6">
        <v>7.6817163911348144E-2</v>
      </c>
      <c r="M13" s="6">
        <v>0.1298297140898847</v>
      </c>
      <c r="N13" s="6">
        <v>0.51800930640616127</v>
      </c>
      <c r="O13">
        <f t="shared" ref="O13:O17" si="0">+SUM(C13:N13)</f>
        <v>2.5206170783138138</v>
      </c>
    </row>
    <row r="14" spans="1:33" x14ac:dyDescent="0.35">
      <c r="B14" s="5">
        <v>2019</v>
      </c>
      <c r="C14" s="6">
        <v>5.2304240703062228E-2</v>
      </c>
      <c r="D14" s="6">
        <v>4.3255938671358102E-2</v>
      </c>
      <c r="E14" s="6">
        <v>2.1749473022660021E-2</v>
      </c>
      <c r="F14" s="6">
        <v>3.1245463573457201E-4</v>
      </c>
      <c r="G14" s="6">
        <v>1.48626771863942E-3</v>
      </c>
      <c r="H14" s="6">
        <v>1.204515005972514</v>
      </c>
      <c r="I14" s="6">
        <v>0.31869918942665643</v>
      </c>
      <c r="J14" s="6">
        <v>0</v>
      </c>
      <c r="K14" s="6">
        <v>9.5816846589491092E-2</v>
      </c>
      <c r="L14" s="6">
        <v>9.180203397473348E-2</v>
      </c>
      <c r="M14" s="6">
        <v>0.13021874523352811</v>
      </c>
      <c r="N14" s="6">
        <v>0.58998646373413066</v>
      </c>
      <c r="O14">
        <f t="shared" si="0"/>
        <v>2.550146659682508</v>
      </c>
    </row>
    <row r="15" spans="1:33" x14ac:dyDescent="0.35">
      <c r="B15" s="5">
        <v>2020</v>
      </c>
      <c r="C15" s="6">
        <v>0.1129990187721583</v>
      </c>
      <c r="D15" s="6">
        <v>1.8713217039925938E-2</v>
      </c>
      <c r="E15" s="6">
        <v>1.028465713704063E-2</v>
      </c>
      <c r="F15" s="6">
        <v>0</v>
      </c>
      <c r="G15" s="6">
        <v>2.7581102175681322E-3</v>
      </c>
      <c r="H15" s="6">
        <v>1.222664594392691</v>
      </c>
      <c r="I15" s="6">
        <v>0.39560809321546092</v>
      </c>
      <c r="J15" s="6">
        <v>0</v>
      </c>
      <c r="K15" s="6">
        <v>0.16212255706474091</v>
      </c>
      <c r="L15" s="6">
        <v>4.6514917965391339E-2</v>
      </c>
      <c r="M15" s="6">
        <v>0.1216309770371768</v>
      </c>
      <c r="N15" s="6">
        <v>0.68246897813392204</v>
      </c>
      <c r="O15">
        <f t="shared" si="0"/>
        <v>2.7757651209760761</v>
      </c>
    </row>
    <row r="16" spans="1:33" x14ac:dyDescent="0.35">
      <c r="B16" s="5">
        <v>2021</v>
      </c>
      <c r="C16" s="6">
        <v>0.13870942365009301</v>
      </c>
      <c r="D16" s="6">
        <v>4.5615686605588526E-3</v>
      </c>
      <c r="E16" s="6">
        <v>9.8486888543080908E-3</v>
      </c>
      <c r="F16" s="6">
        <v>0</v>
      </c>
      <c r="G16" s="6">
        <v>2.2479131356535772E-3</v>
      </c>
      <c r="H16" s="6">
        <v>1.2009966189089949</v>
      </c>
      <c r="I16" s="6">
        <v>0.36568584626088713</v>
      </c>
      <c r="J16" s="6">
        <v>0.1225522065451375</v>
      </c>
      <c r="K16" s="6">
        <v>0.33949637263071702</v>
      </c>
      <c r="L16" s="6">
        <v>7.7662082421251527E-2</v>
      </c>
      <c r="M16" s="6">
        <v>0.12553953053450381</v>
      </c>
      <c r="N16" s="6">
        <v>0.69737270633997372</v>
      </c>
      <c r="O16">
        <f t="shared" si="0"/>
        <v>3.0846729579420793</v>
      </c>
    </row>
    <row r="17" spans="2:15" x14ac:dyDescent="0.35">
      <c r="B17" s="5">
        <v>2022</v>
      </c>
      <c r="C17" s="6">
        <v>0.159183762086686</v>
      </c>
      <c r="D17" s="6">
        <v>5.1524304560443164E-3</v>
      </c>
      <c r="E17" s="6">
        <v>1.380906476371045E-2</v>
      </c>
      <c r="F17" s="6">
        <v>0</v>
      </c>
      <c r="G17" s="6">
        <v>1.3155644466597189E-3</v>
      </c>
      <c r="H17" s="6">
        <v>1.2052643622579531</v>
      </c>
      <c r="I17" s="6">
        <v>0.4262920385646235</v>
      </c>
      <c r="J17" s="6">
        <v>0.66386811020424086</v>
      </c>
      <c r="K17" s="6">
        <v>1.645208428735078E-3</v>
      </c>
      <c r="L17" s="6">
        <v>8.0022152214440992E-2</v>
      </c>
      <c r="M17" s="6">
        <v>0.1109199101691862</v>
      </c>
      <c r="N17" s="6">
        <v>0.73649598438570496</v>
      </c>
      <c r="O17">
        <f t="shared" si="0"/>
        <v>3.4039685879779853</v>
      </c>
    </row>
    <row r="18" spans="2:15" x14ac:dyDescent="0.35">
      <c r="B18" s="5" t="s">
        <v>34</v>
      </c>
      <c r="C18" s="6">
        <v>0.57963376227092089</v>
      </c>
      <c r="D18" s="6">
        <v>0.10527651888973748</v>
      </c>
      <c r="E18" s="6">
        <v>7.9384212449016528E-2</v>
      </c>
      <c r="F18" s="6">
        <v>3.1245463573457201E-4</v>
      </c>
      <c r="G18" s="6">
        <v>1.0864262849666515E-2</v>
      </c>
      <c r="H18" s="6">
        <v>7.06425036486206</v>
      </c>
      <c r="I18" s="6">
        <v>2.1147179402099563</v>
      </c>
      <c r="J18" s="6">
        <v>0.7864203167493784</v>
      </c>
      <c r="K18" s="6">
        <v>0.92266215586578459</v>
      </c>
      <c r="L18" s="6">
        <v>0.39891435056570779</v>
      </c>
      <c r="M18" s="6">
        <v>0.65279605922812833</v>
      </c>
      <c r="N18" s="6">
        <v>3.7925659056968271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174-6382-4ADA-AADE-2F083B0F147E}">
  <dimension ref="A1:L22"/>
  <sheetViews>
    <sheetView tabSelected="1" workbookViewId="0">
      <selection activeCell="J22" sqref="J22"/>
    </sheetView>
  </sheetViews>
  <sheetFormatPr defaultRowHeight="14.5" x14ac:dyDescent="0.35"/>
  <cols>
    <col min="2" max="2" width="10.6328125" customWidth="1"/>
    <col min="7" max="8" width="12.36328125" bestFit="1" customWidth="1"/>
    <col min="9" max="9" width="11.90625" bestFit="1" customWidth="1"/>
    <col min="10" max="10" width="14.36328125" bestFit="1" customWidth="1"/>
  </cols>
  <sheetData>
    <row r="1" spans="1:12" x14ac:dyDescent="0.35">
      <c r="A1" s="7" t="s">
        <v>49</v>
      </c>
      <c r="B1" s="7" t="s">
        <v>47</v>
      </c>
      <c r="C1" s="7" t="s">
        <v>48</v>
      </c>
      <c r="D1" s="7" t="s">
        <v>57</v>
      </c>
    </row>
    <row r="2" spans="1:12" x14ac:dyDescent="0.35">
      <c r="A2" s="8" t="s">
        <v>50</v>
      </c>
      <c r="B2" s="9">
        <v>4.7134260000000001</v>
      </c>
      <c r="C2" s="9">
        <v>19052</v>
      </c>
      <c r="D2">
        <f>+B2*C2</f>
        <v>89800.192152000003</v>
      </c>
    </row>
    <row r="3" spans="1:12" x14ac:dyDescent="0.35">
      <c r="A3" s="7" t="s">
        <v>51</v>
      </c>
      <c r="B3" s="10">
        <v>4.5869980000000004</v>
      </c>
      <c r="C3" s="10">
        <v>20309</v>
      </c>
      <c r="D3">
        <f t="shared" ref="D3:D22" si="0">+B3*C3</f>
        <v>93157.342382000003</v>
      </c>
    </row>
    <row r="4" spans="1:12" x14ac:dyDescent="0.35">
      <c r="A4" s="8" t="s">
        <v>52</v>
      </c>
      <c r="B4" s="9">
        <v>6.8226599999999999</v>
      </c>
      <c r="C4" s="9">
        <v>3251</v>
      </c>
      <c r="D4">
        <f t="shared" si="0"/>
        <v>22180.467659999998</v>
      </c>
      <c r="H4" s="4" t="s">
        <v>33</v>
      </c>
      <c r="I4" t="s">
        <v>58</v>
      </c>
      <c r="J4" t="s">
        <v>59</v>
      </c>
    </row>
    <row r="5" spans="1:12" x14ac:dyDescent="0.35">
      <c r="A5" s="7" t="s">
        <v>53</v>
      </c>
      <c r="B5" s="10">
        <v>4.4856769999999999</v>
      </c>
      <c r="C5" s="10">
        <v>19539</v>
      </c>
      <c r="D5">
        <f t="shared" si="0"/>
        <v>87645.642903</v>
      </c>
      <c r="H5" s="5" t="s">
        <v>50</v>
      </c>
      <c r="I5" s="6">
        <v>46961</v>
      </c>
      <c r="J5" s="6">
        <v>209954.36119499998</v>
      </c>
    </row>
    <row r="6" spans="1:12" x14ac:dyDescent="0.35">
      <c r="A6" s="8" t="s">
        <v>54</v>
      </c>
      <c r="B6" s="9">
        <v>4.1259220000000001</v>
      </c>
      <c r="C6" s="9">
        <v>20368</v>
      </c>
      <c r="D6">
        <f t="shared" si="0"/>
        <v>84036.779296000008</v>
      </c>
      <c r="H6" s="5" t="s">
        <v>51</v>
      </c>
      <c r="I6" s="6">
        <v>47501</v>
      </c>
      <c r="J6" s="6">
        <v>215891.25828799998</v>
      </c>
      <c r="L6">
        <f>+(J6+J5)/(I6+I5)</f>
        <v>4.5081156389130017</v>
      </c>
    </row>
    <row r="7" spans="1:12" x14ac:dyDescent="0.35">
      <c r="A7" s="7" t="s">
        <v>55</v>
      </c>
      <c r="B7" s="10">
        <v>3.132177</v>
      </c>
      <c r="C7" s="10">
        <v>25381</v>
      </c>
      <c r="D7">
        <f t="shared" si="0"/>
        <v>79497.784436999995</v>
      </c>
      <c r="H7" s="5" t="s">
        <v>52</v>
      </c>
      <c r="I7" s="6">
        <v>8864</v>
      </c>
      <c r="J7" s="6">
        <v>55710.301616999997</v>
      </c>
      <c r="L7">
        <f t="shared" ref="L6:L11" si="1">+J7/I7</f>
        <v>6.2850069513763538</v>
      </c>
    </row>
    <row r="8" spans="1:12" x14ac:dyDescent="0.35">
      <c r="A8" s="8" t="s">
        <v>56</v>
      </c>
      <c r="B8" s="9">
        <v>2.158588</v>
      </c>
      <c r="C8" s="9">
        <v>34738</v>
      </c>
      <c r="D8">
        <f t="shared" si="0"/>
        <v>74985.029943999994</v>
      </c>
      <c r="H8" s="5" t="s">
        <v>53</v>
      </c>
      <c r="I8" s="6">
        <v>42719</v>
      </c>
      <c r="J8" s="6">
        <v>187599.052226</v>
      </c>
    </row>
    <row r="9" spans="1:12" x14ac:dyDescent="0.35">
      <c r="A9" s="7" t="s">
        <v>50</v>
      </c>
      <c r="B9" s="10">
        <v>4.1626620000000001</v>
      </c>
      <c r="C9" s="10">
        <v>21894</v>
      </c>
      <c r="D9">
        <f t="shared" si="0"/>
        <v>91137.321828</v>
      </c>
      <c r="H9" s="5" t="s">
        <v>54</v>
      </c>
      <c r="I9" s="6">
        <v>49657</v>
      </c>
      <c r="J9" s="6">
        <v>198597.15328599999</v>
      </c>
      <c r="L9">
        <f>+(J9+J8)/(I9+I8)</f>
        <v>4.1806985094829825</v>
      </c>
    </row>
    <row r="10" spans="1:12" x14ac:dyDescent="0.35">
      <c r="A10" s="8" t="s">
        <v>51</v>
      </c>
      <c r="B10" s="9">
        <v>4.4430430000000003</v>
      </c>
      <c r="C10" s="9">
        <v>18303</v>
      </c>
      <c r="D10">
        <f t="shared" si="0"/>
        <v>81321.016029000006</v>
      </c>
      <c r="H10" s="5" t="s">
        <v>55</v>
      </c>
      <c r="I10" s="6">
        <v>65990</v>
      </c>
      <c r="J10" s="6">
        <v>189539.429362</v>
      </c>
      <c r="L10">
        <f t="shared" si="1"/>
        <v>2.8722447243824822</v>
      </c>
    </row>
    <row r="11" spans="1:12" x14ac:dyDescent="0.35">
      <c r="A11" s="7" t="s">
        <v>52</v>
      </c>
      <c r="B11" s="10">
        <v>5.7666890000000004</v>
      </c>
      <c r="C11" s="10">
        <v>4513</v>
      </c>
      <c r="D11">
        <f t="shared" si="0"/>
        <v>26025.067457000001</v>
      </c>
      <c r="H11" s="5" t="s">
        <v>56</v>
      </c>
      <c r="I11" s="6">
        <v>85995</v>
      </c>
      <c r="J11" s="6">
        <v>189104.311059</v>
      </c>
      <c r="L11">
        <f t="shared" si="1"/>
        <v>2.1990151876155593</v>
      </c>
    </row>
    <row r="12" spans="1:12" x14ac:dyDescent="0.35">
      <c r="A12" s="8" t="s">
        <v>53</v>
      </c>
      <c r="B12" s="9">
        <v>4.5164530000000003</v>
      </c>
      <c r="C12" s="9">
        <v>16733</v>
      </c>
      <c r="D12">
        <f t="shared" si="0"/>
        <v>75573.808048999999</v>
      </c>
      <c r="H12" s="5" t="s">
        <v>34</v>
      </c>
      <c r="I12" s="6">
        <v>347687</v>
      </c>
      <c r="J12" s="6">
        <v>1246395.8670329999</v>
      </c>
    </row>
    <row r="13" spans="1:12" x14ac:dyDescent="0.35">
      <c r="A13" s="7" t="s">
        <v>54</v>
      </c>
      <c r="B13" s="10">
        <v>3.84694</v>
      </c>
      <c r="C13" s="10">
        <v>22863</v>
      </c>
      <c r="D13">
        <f t="shared" si="0"/>
        <v>87952.589219999994</v>
      </c>
    </row>
    <row r="14" spans="1:12" x14ac:dyDescent="0.35">
      <c r="A14" s="8" t="s">
        <v>55</v>
      </c>
      <c r="B14" s="9">
        <v>2.734642</v>
      </c>
      <c r="C14" s="9">
        <v>28296</v>
      </c>
      <c r="D14">
        <f t="shared" si="0"/>
        <v>77379.430032000004</v>
      </c>
    </row>
    <row r="15" spans="1:12" x14ac:dyDescent="0.35">
      <c r="A15" s="7" t="s">
        <v>56</v>
      </c>
      <c r="B15" s="10">
        <v>2.260723</v>
      </c>
      <c r="C15" s="10">
        <v>40340</v>
      </c>
      <c r="D15">
        <f t="shared" si="0"/>
        <v>91197.565820000003</v>
      </c>
    </row>
    <row r="16" spans="1:12" x14ac:dyDescent="0.35">
      <c r="A16" s="8" t="s">
        <v>50</v>
      </c>
      <c r="B16" s="9">
        <v>4.8240809999999996</v>
      </c>
      <c r="C16" s="9">
        <v>6015</v>
      </c>
      <c r="D16">
        <f t="shared" si="0"/>
        <v>29016.847214999998</v>
      </c>
    </row>
    <row r="17" spans="1:4" x14ac:dyDescent="0.35">
      <c r="A17" s="7" t="s">
        <v>51</v>
      </c>
      <c r="B17" s="10">
        <v>4.658893</v>
      </c>
      <c r="C17" s="10">
        <v>8889</v>
      </c>
      <c r="D17">
        <f t="shared" si="0"/>
        <v>41412.899876999996</v>
      </c>
    </row>
    <row r="18" spans="1:4" x14ac:dyDescent="0.35">
      <c r="A18" s="8" t="s">
        <v>52</v>
      </c>
      <c r="B18" s="9">
        <v>6.8225150000000001</v>
      </c>
      <c r="C18" s="9">
        <v>1100</v>
      </c>
      <c r="D18">
        <f t="shared" si="0"/>
        <v>7504.7664999999997</v>
      </c>
    </row>
    <row r="19" spans="1:4" x14ac:dyDescent="0.35">
      <c r="A19" s="7" t="s">
        <v>53</v>
      </c>
      <c r="B19" s="10">
        <v>3.781542</v>
      </c>
      <c r="C19" s="10">
        <v>6447</v>
      </c>
      <c r="D19">
        <f t="shared" si="0"/>
        <v>24379.601274000001</v>
      </c>
    </row>
    <row r="20" spans="1:4" x14ac:dyDescent="0.35">
      <c r="A20" s="8" t="s">
        <v>54</v>
      </c>
      <c r="B20" s="9">
        <v>4.1406450000000001</v>
      </c>
      <c r="C20" s="9">
        <v>6426</v>
      </c>
      <c r="D20">
        <f t="shared" si="0"/>
        <v>26607.784770000002</v>
      </c>
    </row>
    <row r="21" spans="1:4" x14ac:dyDescent="0.35">
      <c r="A21" s="7" t="s">
        <v>55</v>
      </c>
      <c r="B21" s="10">
        <v>2.6526610000000002</v>
      </c>
      <c r="C21" s="10">
        <v>12313</v>
      </c>
      <c r="D21">
        <f t="shared" si="0"/>
        <v>32662.214893</v>
      </c>
    </row>
    <row r="22" spans="1:4" x14ac:dyDescent="0.35">
      <c r="A22" s="8" t="s">
        <v>56</v>
      </c>
      <c r="B22" s="9">
        <v>2.0996350000000001</v>
      </c>
      <c r="C22" s="9">
        <v>10917</v>
      </c>
      <c r="D22">
        <f t="shared" si="0"/>
        <v>22921.715295000002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Shutey</cp:lastModifiedBy>
  <dcterms:created xsi:type="dcterms:W3CDTF">2022-05-05T22:48:05Z</dcterms:created>
  <dcterms:modified xsi:type="dcterms:W3CDTF">2022-05-16T20:16:36Z</dcterms:modified>
</cp:coreProperties>
</file>