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0910"/>
  <workbookPr codeName="DieseArbeitsmappe" autoCompressPictures="0"/>
  <bookViews>
    <workbookView xWindow="0" yWindow="0" windowWidth="24640" windowHeight="15600"/>
  </bookViews>
  <sheets>
    <sheet name="CALIFORNIA" sheetId="1" r:id="rId1"/>
    <sheet name="CAL analysis" sheetId="2" r:id="rId2"/>
    <sheet name="Informationen" sheetId="3" r:id="rId3"/>
  </sheets>
  <definedNames>
    <definedName name="_CTVL001b9de992347aa4cdb9d4d5aa6effbbe8c" localSheetId="2">Informationen!$B$2</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4" i="2" l="1"/>
  <c r="G23" i="2"/>
  <c r="G22" i="2"/>
  <c r="G21" i="2"/>
  <c r="G20" i="2"/>
  <c r="G19" i="2"/>
  <c r="G17" i="2"/>
  <c r="G18" i="2"/>
  <c r="G15" i="2"/>
  <c r="G14" i="2"/>
  <c r="G13" i="2"/>
  <c r="G12" i="2"/>
  <c r="G11" i="2"/>
  <c r="G10" i="2"/>
  <c r="G16" i="2"/>
  <c r="G9" i="2"/>
  <c r="G8" i="2"/>
  <c r="G7" i="2"/>
  <c r="G6" i="2"/>
  <c r="G5" i="2"/>
  <c r="G4" i="2"/>
  <c r="G25" i="2"/>
  <c r="A736" i="1"/>
  <c r="D21" i="2"/>
  <c r="D20" i="2"/>
  <c r="D19" i="2"/>
  <c r="D18" i="2"/>
  <c r="C21" i="2"/>
  <c r="C20" i="2"/>
  <c r="C19" i="2"/>
  <c r="C18" i="2"/>
  <c r="D17" i="2"/>
  <c r="C17" i="2"/>
  <c r="C22" i="2"/>
  <c r="D22" i="2"/>
  <c r="A107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1" i="1"/>
  <c r="A702" i="1"/>
  <c r="A703" i="1"/>
  <c r="A704" i="1"/>
  <c r="A705" i="1"/>
  <c r="A706" i="1"/>
  <c r="A707" i="1"/>
  <c r="A708" i="1"/>
  <c r="A710" i="1"/>
  <c r="A712" i="1"/>
  <c r="A713" i="1"/>
  <c r="A714" i="1"/>
  <c r="A715" i="1"/>
  <c r="A716" i="1"/>
  <c r="A717" i="1"/>
  <c r="A718" i="1"/>
  <c r="A719" i="1"/>
  <c r="A720" i="1"/>
  <c r="A721" i="1"/>
  <c r="A722" i="1"/>
  <c r="A723" i="1"/>
  <c r="A724" i="1"/>
  <c r="A725" i="1"/>
  <c r="A726" i="1"/>
  <c r="A727" i="1"/>
  <c r="A728" i="1"/>
  <c r="A729" i="1"/>
  <c r="A730" i="1"/>
  <c r="A731" i="1"/>
  <c r="A732" i="1"/>
  <c r="A733" i="1"/>
  <c r="A734" i="1"/>
  <c r="A735" i="1"/>
  <c r="A737" i="1"/>
  <c r="A739" i="1"/>
  <c r="A740" i="1"/>
  <c r="A741" i="1"/>
  <c r="A742" i="1"/>
  <c r="A743" i="1"/>
  <c r="A744" i="1"/>
  <c r="A745" i="1"/>
  <c r="A746" i="1"/>
  <c r="A747" i="1"/>
  <c r="A748" i="1"/>
  <c r="A749" i="1"/>
  <c r="A750" i="1"/>
  <c r="A751" i="1"/>
  <c r="A752" i="1"/>
  <c r="A753" i="1"/>
  <c r="A754" i="1"/>
  <c r="A755" i="1"/>
  <c r="A756" i="1"/>
  <c r="A757" i="1"/>
  <c r="A758"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2" i="1"/>
  <c r="A823" i="1"/>
  <c r="A824" i="1"/>
  <c r="A825" i="1"/>
  <c r="A826" i="1"/>
  <c r="A827" i="1"/>
  <c r="A828" i="1"/>
  <c r="A829" i="1"/>
  <c r="A830" i="1"/>
  <c r="A831" i="1"/>
  <c r="A832" i="1"/>
  <c r="A833" i="1"/>
  <c r="A834" i="1"/>
  <c r="A835" i="1"/>
  <c r="A836" i="1"/>
  <c r="A837" i="1"/>
  <c r="A838" i="1"/>
  <c r="A839" i="1"/>
  <c r="A840" i="1"/>
  <c r="A841" i="1"/>
  <c r="A843" i="1"/>
  <c r="A845" i="1"/>
  <c r="A846" i="1"/>
  <c r="A847" i="1"/>
  <c r="A848" i="1"/>
  <c r="A849" i="1"/>
  <c r="A850" i="1"/>
  <c r="A851" i="1"/>
  <c r="A852" i="1"/>
  <c r="A853" i="1"/>
  <c r="A854" i="1"/>
  <c r="A855" i="1"/>
  <c r="A856" i="1"/>
  <c r="A857" i="1"/>
  <c r="A858" i="1"/>
  <c r="A859" i="1"/>
  <c r="A860" i="1"/>
  <c r="A861" i="1"/>
  <c r="A862" i="1"/>
  <c r="A863" i="1"/>
  <c r="A864"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8" i="1"/>
  <c r="A919" i="1"/>
  <c r="A920" i="1"/>
  <c r="A921" i="1"/>
  <c r="A922" i="1"/>
  <c r="A923" i="1"/>
  <c r="A924" i="1"/>
  <c r="A925"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2" i="1"/>
  <c r="A973" i="1"/>
  <c r="A974" i="1"/>
  <c r="A975" i="1"/>
  <c r="A976" i="1"/>
  <c r="A977" i="1"/>
  <c r="A978" i="1"/>
  <c r="A979" i="1"/>
  <c r="A980" i="1"/>
  <c r="A981" i="1"/>
  <c r="A982" i="1"/>
  <c r="A983" i="1"/>
  <c r="A984" i="1"/>
  <c r="A985" i="1"/>
  <c r="A986" i="1"/>
  <c r="A987" i="1"/>
  <c r="A988" i="1"/>
  <c r="A989" i="1"/>
  <c r="A990"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6" i="1"/>
  <c r="A1037" i="1"/>
  <c r="A1041" i="1"/>
  <c r="A1042" i="1"/>
  <c r="A1043" i="1"/>
  <c r="A1044" i="1"/>
  <c r="A1047" i="1"/>
  <c r="A1048" i="1"/>
  <c r="A1049"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D37" i="2"/>
  <c r="E37" i="2"/>
  <c r="E33" i="2"/>
  <c r="D33" i="2"/>
  <c r="D24" i="2"/>
  <c r="D23" i="2"/>
  <c r="D16" i="2"/>
  <c r="D15" i="2"/>
  <c r="D14" i="2"/>
  <c r="D13" i="2"/>
  <c r="D12" i="2"/>
  <c r="D11" i="2"/>
  <c r="D10" i="2"/>
  <c r="D9" i="2"/>
  <c r="D8" i="2"/>
  <c r="D7" i="2"/>
  <c r="D6" i="2"/>
  <c r="D5" i="2"/>
  <c r="D4" i="2"/>
  <c r="C24" i="2"/>
  <c r="C23" i="2"/>
  <c r="C16" i="2"/>
  <c r="C15" i="2"/>
  <c r="C14" i="2"/>
  <c r="C13" i="2"/>
  <c r="C12" i="2"/>
  <c r="C11" i="2"/>
  <c r="C10" i="2"/>
  <c r="C9" i="2"/>
  <c r="C8" i="2"/>
  <c r="C7" i="2"/>
  <c r="C6" i="2"/>
  <c r="C5" i="2"/>
  <c r="C4" i="2"/>
  <c r="D25" i="2"/>
  <c r="F4" i="2"/>
  <c r="C25" i="2"/>
  <c r="E4" i="2"/>
  <c r="C28" i="2"/>
  <c r="F9" i="2"/>
  <c r="F16" i="2"/>
  <c r="F8" i="2"/>
  <c r="E16" i="2"/>
  <c r="E9" i="2"/>
  <c r="E8" i="2"/>
  <c r="A4" i="1"/>
</calcChain>
</file>

<file path=xl/sharedStrings.xml><?xml version="1.0" encoding="utf-8"?>
<sst xmlns="http://schemas.openxmlformats.org/spreadsheetml/2006/main" count="3777" uniqueCount="1789">
  <si>
    <t>00:03:02:00</t>
  </si>
  <si>
    <t>00:04:18:01</t>
  </si>
  <si>
    <t>00:04:23:12</t>
  </si>
  <si>
    <t>00:04:25:26</t>
  </si>
  <si>
    <t>00:04:28:03</t>
  </si>
  <si>
    <t>muted name</t>
  </si>
  <si>
    <t>00:04:30:09</t>
  </si>
  <si>
    <t>00:04:32:25</t>
  </si>
  <si>
    <t>00:04:37:15</t>
  </si>
  <si>
    <t>00:04:40:17</t>
  </si>
  <si>
    <t>00:05:37:04</t>
  </si>
  <si>
    <t>00:05:41:00</t>
  </si>
  <si>
    <t>00:05:43:21</t>
  </si>
  <si>
    <t>00:05:48:24</t>
  </si>
  <si>
    <t>00:05:54:13</t>
  </si>
  <si>
    <t>00:06:04:15</t>
  </si>
  <si>
    <t>00:06:11:16</t>
  </si>
  <si>
    <t>00:06:22:13</t>
  </si>
  <si>
    <t>00:06:33:23</t>
  </si>
  <si>
    <t>00:06:52:07</t>
  </si>
  <si>
    <t>00:07:00:23</t>
  </si>
  <si>
    <t>00:07:10:04</t>
  </si>
  <si>
    <t>00:07:14:21</t>
  </si>
  <si>
    <t>00:07:19:07</t>
  </si>
  <si>
    <t>00:07:25:20</t>
  </si>
  <si>
    <t>00:07:29:21</t>
  </si>
  <si>
    <t>00:08:14:21</t>
  </si>
  <si>
    <t>00:09:00:21</t>
  </si>
  <si>
    <t>00:09:02:02</t>
  </si>
  <si>
    <t>00:09:04:22</t>
  </si>
  <si>
    <t>00:09:19:21</t>
  </si>
  <si>
    <t>00:09:28:00</t>
  </si>
  <si>
    <t>00:09:34:01</t>
  </si>
  <si>
    <t>00:09:39:03</t>
  </si>
  <si>
    <t>00:09:42:24</t>
  </si>
  <si>
    <t>00:09:48:24</t>
  </si>
  <si>
    <t>00:09:56:00</t>
  </si>
  <si>
    <t>00:09:59:10</t>
  </si>
  <si>
    <t>00:12:21:04</t>
  </si>
  <si>
    <t>00:12:30:23</t>
  </si>
  <si>
    <t>00:12:34:23</t>
  </si>
  <si>
    <t>00:12:40:03</t>
  </si>
  <si>
    <t>00:13:20:21</t>
  </si>
  <si>
    <t>00:14:07:24</t>
  </si>
  <si>
    <t>00:14:47:19</t>
  </si>
  <si>
    <t>00:14:49:19</t>
  </si>
  <si>
    <t>00:15:36:19</t>
  </si>
  <si>
    <t>00:16:10:18</t>
  </si>
  <si>
    <t>00:16:12:18</t>
  </si>
  <si>
    <t>00:16:14:12</t>
  </si>
  <si>
    <t>00:19:11:24</t>
  </si>
  <si>
    <t>00:19:13:24</t>
  </si>
  <si>
    <t>00:21:14:04</t>
  </si>
  <si>
    <t>00:30:12:16</t>
  </si>
  <si>
    <t>00:31:12:10</t>
  </si>
  <si>
    <t>00:31:19:11</t>
  </si>
  <si>
    <t>00:33:44:11</t>
  </si>
  <si>
    <t>00:38:21:19</t>
  </si>
  <si>
    <t>00:38:51:11</t>
  </si>
  <si>
    <t>00:39:08:17</t>
  </si>
  <si>
    <t>00:39:12:19</t>
  </si>
  <si>
    <t>00:39:47:00</t>
  </si>
  <si>
    <t>00:39:51:00</t>
  </si>
  <si>
    <t>00:40:21:00</t>
  </si>
  <si>
    <t>00:40:33:04</t>
  </si>
  <si>
    <t>00:40:36:02</t>
  </si>
  <si>
    <t>00:40:39:01</t>
  </si>
  <si>
    <t>00:45:13:14</t>
  </si>
  <si>
    <t>00:45:16:22</t>
  </si>
  <si>
    <t>00:45:20:00</t>
  </si>
  <si>
    <t>00:45:26:18</t>
  </si>
  <si>
    <t>00:45:34:22</t>
  </si>
  <si>
    <t>Over a little bit. Over to the back wall! And over to the back wall!</t>
  </si>
  <si>
    <t>00:45:43:13</t>
  </si>
  <si>
    <t>00:45:47:23</t>
  </si>
  <si>
    <t>00:45:52:03</t>
  </si>
  <si>
    <t>00:45:57:06</t>
  </si>
  <si>
    <t>00:46:07:07</t>
  </si>
  <si>
    <t>00:46:16:11</t>
  </si>
  <si>
    <t>00:46:32:19</t>
  </si>
  <si>
    <t>00:46:38:15</t>
  </si>
  <si>
    <t>00:46:42:15</t>
  </si>
  <si>
    <t>00:46:48:09</t>
  </si>
  <si>
    <t>00:46:52:09</t>
  </si>
  <si>
    <t>00:47:03:14</t>
  </si>
  <si>
    <t>00:47:06:16</t>
  </si>
  <si>
    <t>00:47:15:20</t>
  </si>
  <si>
    <t>00:47:21:17</t>
  </si>
  <si>
    <t>00:47:32:12</t>
  </si>
  <si>
    <t>00:47:44:12</t>
  </si>
  <si>
    <t>00:47:45:23</t>
  </si>
  <si>
    <t>00:47:52:12</t>
  </si>
  <si>
    <t>00:47:59:17</t>
  </si>
  <si>
    <t>00:48:09:09</t>
  </si>
  <si>
    <t>00:48:27:00</t>
  </si>
  <si>
    <t>00:48:56:20</t>
  </si>
  <si>
    <t>00:49:00:11</t>
  </si>
  <si>
    <t>00:49:04:03</t>
  </si>
  <si>
    <t>00:49:10:03</t>
  </si>
  <si>
    <t>00:52:25:16</t>
  </si>
  <si>
    <t>00:52:36:09</t>
  </si>
  <si>
    <t>00:52:41:03</t>
  </si>
  <si>
    <t>00:52:48:22</t>
  </si>
  <si>
    <t>00:53:03:22</t>
  </si>
  <si>
    <t>00:53:29:18</t>
  </si>
  <si>
    <t>00:53:33:09</t>
  </si>
  <si>
    <t>00:53:35:05</t>
  </si>
  <si>
    <t>00:53:42:23</t>
  </si>
  <si>
    <t>00:53:48:13</t>
  </si>
  <si>
    <t>00:53:50:26</t>
  </si>
  <si>
    <t>00:53:53:10</t>
  </si>
  <si>
    <t>00:54:06:11</t>
  </si>
  <si>
    <t>00:55:54:21</t>
  </si>
  <si>
    <t>00:56:01:18</t>
  </si>
  <si>
    <t>00:56:05:03</t>
  </si>
  <si>
    <t>00:56:09:06</t>
  </si>
  <si>
    <t>00:56:14:02</t>
  </si>
  <si>
    <t>00:58:41:05</t>
  </si>
  <si>
    <t>00:58:45:11</t>
  </si>
  <si>
    <t>00:58:50:03</t>
  </si>
  <si>
    <t>00:58:53:00</t>
  </si>
  <si>
    <t>00:58:57:07</t>
  </si>
  <si>
    <t>00:59:25:10</t>
  </si>
  <si>
    <t>00:59:28:24</t>
  </si>
  <si>
    <t>00:59:34:19</t>
  </si>
  <si>
    <t>01:00:07:01</t>
  </si>
  <si>
    <t>01:00:13:01</t>
  </si>
  <si>
    <t>01:00:19:13</t>
  </si>
  <si>
    <t>01:00:28:09</t>
  </si>
  <si>
    <t>01:00:30:24</t>
  </si>
  <si>
    <t>01:02:14:02</t>
  </si>
  <si>
    <t>01:03:14:04</t>
  </si>
  <si>
    <t>01:05:05:01</t>
  </si>
  <si>
    <t>01:05:07:21</t>
  </si>
  <si>
    <t>01:05:14:15</t>
  </si>
  <si>
    <t>01:05:26:04</t>
  </si>
  <si>
    <t>01:05:30:01</t>
  </si>
  <si>
    <t>01:05:44:16</t>
  </si>
  <si>
    <t>01:05:46:15</t>
  </si>
  <si>
    <t>01:05:48:15</t>
  </si>
  <si>
    <t>01:05:53:06</t>
  </si>
  <si>
    <t>01:06:51:23</t>
  </si>
  <si>
    <t>01:06:57:07</t>
  </si>
  <si>
    <t>01:07:00:06</t>
  </si>
  <si>
    <t>01:07:03:05</t>
  </si>
  <si>
    <t>01:07:08:11</t>
  </si>
  <si>
    <t>01:07:11:04</t>
  </si>
  <si>
    <t>01:07:29:16</t>
  </si>
  <si>
    <t>01:07:39:16</t>
  </si>
  <si>
    <t>01:07:47:00</t>
  </si>
  <si>
    <t>01:07:49:14</t>
  </si>
  <si>
    <t>01:07:51:14</t>
  </si>
  <si>
    <t>01:07:54:08</t>
  </si>
  <si>
    <t>01:08:11:10</t>
  </si>
  <si>
    <t>01:08:14:20</t>
  </si>
  <si>
    <t>01:08:21:12</t>
  </si>
  <si>
    <t>01:08:26:09</t>
  </si>
  <si>
    <t>01:08:50:01</t>
  </si>
  <si>
    <t>01:08:54:20</t>
  </si>
  <si>
    <t>01:09:10:10</t>
  </si>
  <si>
    <t>01:09:48:17</t>
  </si>
  <si>
    <t>01:09:55:01</t>
  </si>
  <si>
    <t>01:09:58:02</t>
  </si>
  <si>
    <t>01:10:00:27</t>
  </si>
  <si>
    <t>01:12:30:08</t>
  </si>
  <si>
    <t>01:12:49:07</t>
  </si>
  <si>
    <t>01:12:51:29</t>
  </si>
  <si>
    <t>01:13:02:04</t>
  </si>
  <si>
    <t>01:13:11:21</t>
  </si>
  <si>
    <t>01:13:33:23</t>
  </si>
  <si>
    <t>01:14:02:16</t>
  </si>
  <si>
    <t>01:14:06:01</t>
  </si>
  <si>
    <t>01:14:30:00</t>
  </si>
  <si>
    <t>01:14:37:04</t>
  </si>
  <si>
    <t>01:14:40:11</t>
  </si>
  <si>
    <t>01:14:43:19</t>
  </si>
  <si>
    <t>01:14:47:07</t>
  </si>
  <si>
    <t>01:15:08:02</t>
  </si>
  <si>
    <t>01:15:10:14</t>
  </si>
  <si>
    <t>01:15:13:02</t>
  </si>
  <si>
    <t>01:15:16:02</t>
  </si>
  <si>
    <t>01:15:18:17</t>
  </si>
  <si>
    <t>01:15:24:15</t>
  </si>
  <si>
    <t>01:15:42:11</t>
  </si>
  <si>
    <t>01:15:46:23</t>
  </si>
  <si>
    <t>01:15:51:20</t>
  </si>
  <si>
    <t>01:15:56:00</t>
  </si>
  <si>
    <t>01:15:57:13</t>
  </si>
  <si>
    <t>01:15:59:24</t>
  </si>
  <si>
    <t>01:16:13:10</t>
  </si>
  <si>
    <t>01:16:18:03</t>
  </si>
  <si>
    <t>01:16:28:20</t>
  </si>
  <si>
    <t>01:16:31:17</t>
  </si>
  <si>
    <t>01:16:47:14</t>
  </si>
  <si>
    <t>01:16:51:23</t>
  </si>
  <si>
    <t>01:16:56:09</t>
  </si>
  <si>
    <t>01:17:00:19</t>
  </si>
  <si>
    <t>[teacher walks to the board and draws something on it]</t>
  </si>
  <si>
    <t>01:17:12:04</t>
  </si>
  <si>
    <t>01:17:15:11</t>
  </si>
  <si>
    <t>01:17:17:16</t>
  </si>
  <si>
    <t>01:17:21:05</t>
  </si>
  <si>
    <t>01:17:25:19</t>
  </si>
  <si>
    <t>01:20:04:13</t>
  </si>
  <si>
    <t>01:21:01:12</t>
  </si>
  <si>
    <t>01:22:13:04</t>
  </si>
  <si>
    <t>01:22:19:15</t>
  </si>
  <si>
    <t>01:22:32:08</t>
  </si>
  <si>
    <t>01:22:35:04</t>
  </si>
  <si>
    <t>01:23:44:24</t>
  </si>
  <si>
    <t>[students speak all over the shop- ist incomprehensible]</t>
  </si>
  <si>
    <t>01:23:52:23</t>
  </si>
  <si>
    <t>01:24:00:21</t>
  </si>
  <si>
    <t xml:space="preserve">01:01:26:15    </t>
  </si>
  <si>
    <t>01:23:57:19</t>
  </si>
  <si>
    <t>[teacher raises hand to request student doing the same]</t>
  </si>
  <si>
    <t>[teacher draws a treble clef on the board]</t>
  </si>
  <si>
    <t>[teacher adds four spaces to fill something in and adds four sharps next to the treble clef]</t>
  </si>
  <si>
    <t>[teacher points at the D- sharp]</t>
  </si>
  <si>
    <t>tvI?</t>
  </si>
  <si>
    <t>tbI.</t>
  </si>
  <si>
    <t>svR?</t>
  </si>
  <si>
    <t xml:space="preserve">Okay. [teacher write something on the board] Oh duh. [tvE] </t>
  </si>
  <si>
    <t>[students laughing]</t>
  </si>
  <si>
    <t>[teacher holds up hand to start counting]</t>
  </si>
  <si>
    <t>[adds the dominant to the board]</t>
  </si>
  <si>
    <t>[teacher points to the board]</t>
  </si>
  <si>
    <t>[teacher points at student]</t>
  </si>
  <si>
    <t>[teacher raises his head up and looks at the presented piano signboard]</t>
  </si>
  <si>
    <t>[teacher moves down three - half steps and points at the piano key of c sharp]</t>
  </si>
  <si>
    <t>tvE-</t>
  </si>
  <si>
    <t>?</t>
  </si>
  <si>
    <t>T</t>
  </si>
  <si>
    <t>S</t>
  </si>
  <si>
    <t>SS</t>
  </si>
  <si>
    <t>Ss</t>
  </si>
  <si>
    <t>[teacher pointing at the clef going around the second line]</t>
  </si>
  <si>
    <t>[teacher wipes off all sharps/flats]</t>
  </si>
  <si>
    <t xml:space="preserve">You’re going to look at key signatures and start going, "Oh my God, he's poisoned me; he's poisoned me. </t>
  </si>
  <si>
    <t xml:space="preserve">[students laughing] </t>
  </si>
  <si>
    <t>ssvE</t>
  </si>
  <si>
    <t>tvI.</t>
  </si>
  <si>
    <t>[teacher counts the flats and circles one of them ]</t>
  </si>
  <si>
    <t>[teacher draws a d note on the board]</t>
  </si>
  <si>
    <t>[teacher writes something on the board ]</t>
  </si>
  <si>
    <t>[teacher holds up a chart ]</t>
  </si>
  <si>
    <t>tvI!</t>
  </si>
  <si>
    <t>svI?</t>
  </si>
  <si>
    <t>svR+</t>
  </si>
  <si>
    <t>tvR?</t>
  </si>
  <si>
    <t>svR.</t>
  </si>
  <si>
    <t>tvE=</t>
  </si>
  <si>
    <t xml:space="preserve">tvI. </t>
  </si>
  <si>
    <t xml:space="preserve">Okay. I'd let you use mine but then you'd really be blind. </t>
  </si>
  <si>
    <t xml:space="preserve">tvR+. </t>
  </si>
  <si>
    <t>[teacher writes example of possible mistake on the board]</t>
  </si>
  <si>
    <t>[teacher wipes off shown mistake ]</t>
  </si>
  <si>
    <t>Everybody let's start at D flat.</t>
  </si>
  <si>
    <t>[teacher holds up hand to signal counting]</t>
  </si>
  <si>
    <t>[students laughing, one student spelling g-e-o-r]</t>
  </si>
  <si>
    <t xml:space="preserve">monologische Phrase - keine dialogische Intention zu erkennen </t>
  </si>
  <si>
    <t>[opens the book and shows student a chart]</t>
  </si>
  <si>
    <t xml:space="preserve">tbI. </t>
  </si>
  <si>
    <t>[teacher points at the board]</t>
  </si>
  <si>
    <t>[writes down a treble clef]</t>
  </si>
  <si>
    <t>[calls out the letter and draws the according sharp on the proper line]</t>
  </si>
  <si>
    <t>[wipes off the sharps and replaces them with flats]</t>
  </si>
  <si>
    <t>[T puts back the book and moves the board back to it’s place]</t>
  </si>
  <si>
    <t>[T wipes off previous example]</t>
  </si>
  <si>
    <t>[T writes down the first letter of every word: F- C- G- D- A- E- B]</t>
  </si>
  <si>
    <t xml:space="preserve">[teacher makes a downward movement with his arms] </t>
  </si>
  <si>
    <t>[teacher points at student to answer]</t>
  </si>
  <si>
    <t xml:space="preserve">[student raises her arm] </t>
  </si>
  <si>
    <t>[teacher noticing student raising her arm and nods to signal her asking the question]</t>
  </si>
  <si>
    <t>tvR+</t>
  </si>
  <si>
    <t>tvR.</t>
  </si>
  <si>
    <t>svR-</t>
  </si>
  <si>
    <t>svI.</t>
  </si>
  <si>
    <t>s</t>
  </si>
  <si>
    <t xml:space="preserve">tvR+ </t>
  </si>
  <si>
    <t xml:space="preserve">Do we need to know (incomprehensible)? </t>
  </si>
  <si>
    <t>tbR+</t>
  </si>
  <si>
    <t>We finish the test within the period and we actually correct it during the period, and the process of doing it and correcting it usually takes the whole period. But I think it's something like -- it's usually somewhere between 65 and 80 points.</t>
  </si>
  <si>
    <t>The truth is it's not that -- in fact here's the way I want to approach that test. I would love it if the first time through it, you didn't use your notes even if notes are allowed, but if you went through it the first time and didn't use your notes - remember the test will not make or break anyone, but it will let me know where you are and hopefully it will let you know where you are. Okay?</t>
  </si>
  <si>
    <t>And then that will help you find out the thing that maybe you need to look at a little more. Maybe you're better with sharp key signatures than flat key signatures Maybe you don't know your composers as well as you should. Maybe you need to know how to draw your eighth note better Maybe you need to know how to draw your eighth note better all these little things. Maybe you need to know what’s the difference between melody and harmony. What are the syncopation red flags, that kind of thing. Okay?</t>
  </si>
  <si>
    <t>[…]</t>
  </si>
  <si>
    <t>sbI?</t>
  </si>
  <si>
    <t>tvR+!</t>
  </si>
  <si>
    <t>[teacher pauses to let students fill in the rest of the sentence]</t>
  </si>
  <si>
    <t xml:space="preserve">[teacher writes down definition of intonation] </t>
  </si>
  <si>
    <t>[teacher completes the definition of intonation on the board]</t>
  </si>
  <si>
    <t xml:space="preserve">svIr. </t>
  </si>
  <si>
    <t>tvR-!</t>
  </si>
  <si>
    <t>svI!</t>
  </si>
  <si>
    <t>[teacher wipes off the definition of intonation]</t>
  </si>
  <si>
    <t>[teacher holds up his finger to seek for attention]</t>
  </si>
  <si>
    <t xml:space="preserve">And by the way, talk to me about your listening log. [tvI!] </t>
  </si>
  <si>
    <t>[teacher adds the third point to the board and presents different kinds of how to speak openly]</t>
  </si>
  <si>
    <t>You can use any notes you've written. See I believe you should benefit from your notes, you know. This is not some hidden treasure or anything.becos at the end of the day all this is hopefully because at the end of the day all this is hopefully going to be helping you to make better music on stage. That's what it's hopefully all doing, but I don't want just, you know, have you guys go out there like a bunch of trained monkeys, you know. I want you guys to know what you're doing, why you're doing it and be able to do it better because you have a solid foundation underneath. [tvR.=]</t>
  </si>
  <si>
    <t>sbR?</t>
  </si>
  <si>
    <t>In fact, [teacher points to the board] this is why they're called articulation markings like accents and tenutos. They help you with the way you say it so that you can get more expression, bring more expression to the song. That's the composer telling you, "Hey, I want you to do it this way." But having said that, some words they don't have - and you've still got to find a way to make it happen [teacher takes a seat], you know, make it expressive, because at the end of the day music is an expressive art. It's not just something, you know, you turn the radio on, at least not the way we do it. [teacher makes gestures with his arm] Yeah, I listen to rock and roll too, it's fun to listen to, but if I'm creating art like you guys are going to be doing and have been doing and will doing in another month, your job is to take an audience, a live music audience, and take them somewhere. Because they come to you as children, little kids [teacher gestures with his hand the height of a little kid], and they're basically saying, "Take me somewhere, take me to a place somewhere far away from here that I can use my imagination," and you guys are their vehicle.</t>
  </si>
  <si>
    <t xml:space="preserve">svI. </t>
  </si>
  <si>
    <t>Überlappung?</t>
  </si>
  <si>
    <t>I'd say this guy knows what he's talking about. But the truth is, is that's kind of what I hope and pray: The things we do in music have application across the board. Some of our text, for example, they are some of the text that you study in English. When we talk about historical composers and things like that obviously we're studying history. When we start breaking down quarter notes, half notes, eighth notes, we're talking about math. When we're running around the building that' sphysical education, all right?</t>
  </si>
  <si>
    <t>What we do here has application to every other subject, even science, and if you really wanted to, we could talk about the biology of the breath. You go like, "No, I want to sing that," right?</t>
  </si>
  <si>
    <t>mono?</t>
  </si>
  <si>
    <t>[teacher and students still hanging with their heads and upper bodies down]</t>
  </si>
  <si>
    <t>Stretch, good! Shake it out a little bit.</t>
  </si>
  <si>
    <t>[piano key goes up half note- same melody follows half note up]</t>
  </si>
  <si>
    <t xml:space="preserve">[teacher sings from a high note to low one- students imitate] „uohh“ </t>
  </si>
  <si>
    <t xml:space="preserve">[teacher speaks with a „loose jaw“] The whole trick to doing that, is making sure the jaw is loose. Like if you went to the dentist and have a novacain. </t>
  </si>
  <si>
    <t>[students sing melody all over in major key]</t>
  </si>
  <si>
    <t>ssvE+</t>
  </si>
  <si>
    <t>00:49:27:19</t>
  </si>
  <si>
    <t>00:49:32:14</t>
  </si>
  <si>
    <t>00:49:35:00</t>
  </si>
  <si>
    <t>00:49:37:16</t>
  </si>
  <si>
    <t>00:49:41:09</t>
  </si>
  <si>
    <t>00:49:47:04</t>
  </si>
  <si>
    <t>Sopranos, let's hear you! Maybe you will be our first runners today. 63.</t>
  </si>
  <si>
    <t>Again, ready? And if you snap it is... our goal... that's why the composer Cos you can see where the beat is. puts the groups of eighth and quarter notes like he does.</t>
  </si>
  <si>
    <t xml:space="preserve">Altos you do the same, right? </t>
  </si>
  <si>
    <t>tvR=+</t>
  </si>
  <si>
    <t>[students are laughing]</t>
  </si>
  <si>
    <t>[teacher gives misses the right start for students to engage]</t>
  </si>
  <si>
    <t>[teacher pauses before finishing the sentence to let students answer]</t>
  </si>
  <si>
    <t>[teacher reminds students while singing]</t>
  </si>
  <si>
    <t>[students react astonished]</t>
  </si>
  <si>
    <t>You don't need to have the most beautiful voice in the world, I don't. You know? I really don't. I'm not a solo part. Oh, in some song I am. But in most songs I'm not. But I come prepared, I come... and I give the best I have and I add to the sound of the chorus. And I let the people with the pretty voice do the solo. I don't care about that. I just like being on the bus. You know? For me being on the bus is cool. I like being on the bus. You know? But you've got to bring something…</t>
  </si>
  <si>
    <t>[they stop on the word dream]</t>
  </si>
  <si>
    <t>[students laughter]</t>
  </si>
  <si>
    <t>t</t>
  </si>
  <si>
    <t>[students mumbling an unclear answer] (incomprehensible)</t>
  </si>
  <si>
    <t xml:space="preserve">[teacher moves his fist up and down on his open hand] </t>
  </si>
  <si>
    <t>T/SS</t>
  </si>
  <si>
    <t xml:space="preserve">[two students raising their arm] </t>
  </si>
  <si>
    <t>P</t>
  </si>
  <si>
    <t>tvR-</t>
  </si>
  <si>
    <t>Well, I got to tell you. The only way I've ever figured out a difference is first of all they're both not really good. But sharp, sharp is annoying.</t>
  </si>
  <si>
    <t>[teacher adds annoying to definition]</t>
  </si>
  <si>
    <t xml:space="preserve">listen </t>
  </si>
  <si>
    <t>T/Ss</t>
  </si>
  <si>
    <t xml:space="preserve">When you are doing it again, you need to do same thing that you do. Keep the quarter beat. </t>
  </si>
  <si>
    <t>No.</t>
  </si>
  <si>
    <t>time</t>
  </si>
  <si>
    <t>agent</t>
  </si>
  <si>
    <t>action</t>
  </si>
  <si>
    <t>00:10:54:13</t>
  </si>
  <si>
    <t>00:10:57:15</t>
  </si>
  <si>
    <t>00:11:09:11</t>
  </si>
  <si>
    <t>00:11:12:06</t>
  </si>
  <si>
    <t>00:11:32:23</t>
  </si>
  <si>
    <t>00:11:36:09</t>
  </si>
  <si>
    <t>00:11:40:09</t>
  </si>
  <si>
    <t>00:11:44:01</t>
  </si>
  <si>
    <t>00:11:54:06</t>
  </si>
  <si>
    <t>00:12:00:12</t>
  </si>
  <si>
    <t>00:12:06:20</t>
  </si>
  <si>
    <t>00:12:42:17</t>
  </si>
  <si>
    <t>00:12:47:01</t>
  </si>
  <si>
    <t>00:12:09:29</t>
  </si>
  <si>
    <t>00:12:13:08</t>
  </si>
  <si>
    <t>00:12:49:19</t>
  </si>
  <si>
    <t>00:12:52:05</t>
  </si>
  <si>
    <t>00:12:54:05</t>
  </si>
  <si>
    <t>00:12:55:21</t>
  </si>
  <si>
    <t>00:12:59:08</t>
  </si>
  <si>
    <t>00:13:02:06</t>
  </si>
  <si>
    <t>00:13:03:17</t>
  </si>
  <si>
    <t>00:13:10:00</t>
  </si>
  <si>
    <t>00:13:11:19</t>
  </si>
  <si>
    <t>00:13:15:20</t>
  </si>
  <si>
    <t>00:13:21:21</t>
  </si>
  <si>
    <t>00:13:24:20</t>
  </si>
  <si>
    <t>00:13:26:29</t>
  </si>
  <si>
    <t>00:13:29:08</t>
  </si>
  <si>
    <t>00:13:32:06</t>
  </si>
  <si>
    <t>00:13:38:26</t>
  </si>
  <si>
    <t>00:13:42:11</t>
  </si>
  <si>
    <t>00:13:44:13</t>
  </si>
  <si>
    <t>00:13:55:14</t>
  </si>
  <si>
    <t>00:14:01:15</t>
  </si>
  <si>
    <t>00:14:09:24</t>
  </si>
  <si>
    <t>00:14:15:06</t>
  </si>
  <si>
    <t>00:14:28:07</t>
  </si>
  <si>
    <t>00:14:31:16</t>
  </si>
  <si>
    <t>00:14:35:17</t>
  </si>
  <si>
    <t>00:14:38:03</t>
  </si>
  <si>
    <t>00:14:40:20</t>
  </si>
  <si>
    <t>00:14:45:19</t>
  </si>
  <si>
    <t>00:14:53:05</t>
  </si>
  <si>
    <t>00:14:55:05</t>
  </si>
  <si>
    <t>00:15:03:18</t>
  </si>
  <si>
    <t>00:15:05:18</t>
  </si>
  <si>
    <t>00:15:34:01</t>
  </si>
  <si>
    <t>00:15:39:08</t>
  </si>
  <si>
    <t>00:15:41:08</t>
  </si>
  <si>
    <t>00:15:43:14</t>
  </si>
  <si>
    <t>00:15:46:21</t>
  </si>
  <si>
    <t>00:15:50:09</t>
  </si>
  <si>
    <t>00:15:53:17</t>
  </si>
  <si>
    <t>00:15:57:10</t>
  </si>
  <si>
    <t>00:16:02:07</t>
  </si>
  <si>
    <t>00:16:06:04</t>
  </si>
  <si>
    <t>00:16:08:11</t>
  </si>
  <si>
    <t>00:16:16:12</t>
  </si>
  <si>
    <t>00:16:19:05</t>
  </si>
  <si>
    <t>00:16:25:12</t>
  </si>
  <si>
    <t>00:16:32:10</t>
  </si>
  <si>
    <t>00:16:34:22</t>
  </si>
  <si>
    <t>00:16:39:03</t>
  </si>
  <si>
    <t>00:16:44:05</t>
  </si>
  <si>
    <t>00:16:46:21</t>
  </si>
  <si>
    <t>00:16:51:04</t>
  </si>
  <si>
    <t xml:space="preserve">00:16:53:04  </t>
  </si>
  <si>
    <t>00:16:57:14</t>
  </si>
  <si>
    <t>00:17:06:00</t>
  </si>
  <si>
    <t>00:17:08:20</t>
  </si>
  <si>
    <t>00:17:12:15</t>
  </si>
  <si>
    <t>00:17:15:15</t>
  </si>
  <si>
    <t>00:17:18:16</t>
  </si>
  <si>
    <t>00:17:23:20</t>
  </si>
  <si>
    <t>00:17:32:07</t>
  </si>
  <si>
    <t>00:17:38:08</t>
  </si>
  <si>
    <t>00:17:43:00</t>
  </si>
  <si>
    <t>00:17:46:19</t>
  </si>
  <si>
    <t>00:17:49:21</t>
  </si>
  <si>
    <t>00:17:52:09</t>
  </si>
  <si>
    <t>00:17:56:21</t>
  </si>
  <si>
    <t>00:18:04:14</t>
  </si>
  <si>
    <t>00:18:09:13</t>
  </si>
  <si>
    <t>00:18:15:23</t>
  </si>
  <si>
    <t>00:18:21:14</t>
  </si>
  <si>
    <t>00:18:23:18</t>
  </si>
  <si>
    <t>00:18:26:14</t>
  </si>
  <si>
    <t>00:18:30:12</t>
  </si>
  <si>
    <t>00:18:33:00</t>
  </si>
  <si>
    <t>00:18:42:13</t>
  </si>
  <si>
    <t>00:18:51:17</t>
  </si>
  <si>
    <t>00:18:55:03</t>
  </si>
  <si>
    <t>00:19:04:06</t>
  </si>
  <si>
    <t>00:19:09:14</t>
  </si>
  <si>
    <t>00:19:19:20</t>
  </si>
  <si>
    <t>00:19:22:11</t>
  </si>
  <si>
    <t>00:19:28:13</t>
  </si>
  <si>
    <t>00:19:31:24</t>
  </si>
  <si>
    <t>00:19:37:12</t>
  </si>
  <si>
    <t>00:19:45:19</t>
  </si>
  <si>
    <t>00:19:51:11</t>
  </si>
  <si>
    <t>00:19:55:02</t>
  </si>
  <si>
    <t>00:20:02:07</t>
  </si>
  <si>
    <t>00:20:08:18</t>
  </si>
  <si>
    <t>00:20:11:14</t>
  </si>
  <si>
    <t>00:20:14:10</t>
  </si>
  <si>
    <t>00:20:18:15</t>
  </si>
  <si>
    <t>00:20:20:23</t>
  </si>
  <si>
    <t>00:20:23:01</t>
  </si>
  <si>
    <t>00:20:25:19</t>
  </si>
  <si>
    <t>00:20:48:10</t>
  </si>
  <si>
    <t>00:20:50:21</t>
  </si>
  <si>
    <t>00:20:52:17</t>
  </si>
  <si>
    <t>00:21:02:00</t>
  </si>
  <si>
    <t>00:21:09:22</t>
  </si>
  <si>
    <t>00:21:19:06</t>
  </si>
  <si>
    <t>00:21:25:08</t>
  </si>
  <si>
    <t>00:21:34:14</t>
  </si>
  <si>
    <t>00:21:16:13</t>
  </si>
  <si>
    <t>00:21:30:17</t>
  </si>
  <si>
    <t>00:21:39:13</t>
  </si>
  <si>
    <t>00:21:43:03</t>
  </si>
  <si>
    <t>00:21:46:24</t>
  </si>
  <si>
    <t>00:21:57:17</t>
  </si>
  <si>
    <t>00:21:59:03</t>
  </si>
  <si>
    <t>00:22:00:20</t>
  </si>
  <si>
    <t>00:22:02:20</t>
  </si>
  <si>
    <t>00:22:06:01</t>
  </si>
  <si>
    <t>00:22:17:06</t>
  </si>
  <si>
    <t>00:22:28:08</t>
  </si>
  <si>
    <t>00:22:31:23</t>
  </si>
  <si>
    <t>00:22:35:08</t>
  </si>
  <si>
    <t>00:22:39:21</t>
  </si>
  <si>
    <t>00:22:51:11</t>
  </si>
  <si>
    <t>00:22:56:02</t>
  </si>
  <si>
    <t>00:23:04:04</t>
  </si>
  <si>
    <t>00:23:06:12</t>
  </si>
  <si>
    <t>00:23:08:21</t>
  </si>
  <si>
    <t>00:23:13:03</t>
  </si>
  <si>
    <t>00:23:18:12</t>
  </si>
  <si>
    <t>00:23:22:00</t>
  </si>
  <si>
    <t>00:23:29:22</t>
  </si>
  <si>
    <t>00:23:34:06</t>
  </si>
  <si>
    <t>00:24:11:24</t>
  </si>
  <si>
    <t>00:24:15:14</t>
  </si>
  <si>
    <t>00:24:19:24</t>
  </si>
  <si>
    <t>00:24:23:24</t>
  </si>
  <si>
    <t>00:24:35:04</t>
  </si>
  <si>
    <t>00:24:44:16</t>
  </si>
  <si>
    <t>00:24:49:20</t>
  </si>
  <si>
    <t>00:24:52:08</t>
  </si>
  <si>
    <t>00:24:56:24</t>
  </si>
  <si>
    <t>00:24:59:05</t>
  </si>
  <si>
    <t>00:25:04:16</t>
  </si>
  <si>
    <t>00:25:08:17</t>
  </si>
  <si>
    <t>00:25:12:10</t>
  </si>
  <si>
    <t>00:25:18:03</t>
  </si>
  <si>
    <t>00:25:25:09</t>
  </si>
  <si>
    <t>00:25:30:22</t>
  </si>
  <si>
    <t>00:25:39:11</t>
  </si>
  <si>
    <t>00:25:46:17</t>
  </si>
  <si>
    <t>00:25:48:27</t>
  </si>
  <si>
    <t>00:25:51:07</t>
  </si>
  <si>
    <t>00:25:59:00</t>
  </si>
  <si>
    <t>00:26:04:23</t>
  </si>
  <si>
    <t xml:space="preserve">00:26:20:09  </t>
  </si>
  <si>
    <t>00:26:36:23</t>
  </si>
  <si>
    <t>00:26:40:22</t>
  </si>
  <si>
    <t>00:27:04:19</t>
  </si>
  <si>
    <t>00:27:13:21</t>
  </si>
  <si>
    <t>00:27:19:23</t>
  </si>
  <si>
    <t>00:27:22:06</t>
  </si>
  <si>
    <t>00:27:25:18</t>
  </si>
  <si>
    <t>00:27:29:01</t>
  </si>
  <si>
    <t>00:27:34:09</t>
  </si>
  <si>
    <t>00:27:52:03</t>
  </si>
  <si>
    <t>00:28:19:22</t>
  </si>
  <si>
    <t>00:28:44:01</t>
  </si>
  <si>
    <t>00:28:59:20</t>
  </si>
  <si>
    <t>00:29:03:20</t>
  </si>
  <si>
    <t>00:29:08:05</t>
  </si>
  <si>
    <t>00:29:10:05</t>
  </si>
  <si>
    <t>00:29:18:20</t>
  </si>
  <si>
    <t>00:29:28:20</t>
  </si>
  <si>
    <t>00:29:33:11</t>
  </si>
  <si>
    <t>00:29:41:09</t>
  </si>
  <si>
    <t>00:29:47:17</t>
  </si>
  <si>
    <t>00:29:49:22</t>
  </si>
  <si>
    <t>00:29:53:20</t>
  </si>
  <si>
    <t>00:30:08:07</t>
  </si>
  <si>
    <t>00:30:15:07</t>
  </si>
  <si>
    <t>00:30:18:20</t>
  </si>
  <si>
    <t>00:30:22:03</t>
  </si>
  <si>
    <t>00:30:27:12</t>
  </si>
  <si>
    <t>00:30:32:00</t>
  </si>
  <si>
    <t>00:31:23:22</t>
  </si>
  <si>
    <t>00:31:27:17</t>
  </si>
  <si>
    <t>00:31:33:11</t>
  </si>
  <si>
    <t>00:31:37:03</t>
  </si>
  <si>
    <t>00:31:39:16</t>
  </si>
  <si>
    <t>00:31:45:03</t>
  </si>
  <si>
    <t>00:31:48:09</t>
  </si>
  <si>
    <t>00:31:51:20</t>
  </si>
  <si>
    <t>00:31:58:14</t>
  </si>
  <si>
    <t>00:32:03:03</t>
  </si>
  <si>
    <t>00:32:06:20</t>
  </si>
  <si>
    <t>00:32:20:25</t>
  </si>
  <si>
    <t>00:32:23:14</t>
  </si>
  <si>
    <t>00:32:30:19</t>
  </si>
  <si>
    <t>00:32:34:19</t>
  </si>
  <si>
    <t>00:32:39:19</t>
  </si>
  <si>
    <t>00:32:46:14</t>
  </si>
  <si>
    <t>             00:32:50:18</t>
  </si>
  <si>
    <t>             00:32:52:16</t>
  </si>
  <si>
    <t>00:32:54:16</t>
  </si>
  <si>
    <t>00:32:59:23</t>
  </si>
  <si>
    <t>00:33:07:01</t>
  </si>
  <si>
    <t>00:33:17:12</t>
  </si>
  <si>
    <t>00:33:23:24</t>
  </si>
  <si>
    <t>00:33:36:10</t>
  </si>
  <si>
    <t>00:33:50:04</t>
  </si>
  <si>
    <t>00:33:56:24</t>
  </si>
  <si>
    <t>00:34:07:09</t>
  </si>
  <si>
    <t>00:34:20:09</t>
  </si>
  <si>
    <t>00:34:28:01</t>
  </si>
  <si>
    <t>00:34:38:00</t>
  </si>
  <si>
    <t>00:34:43:21</t>
  </si>
  <si>
    <t>00:34:47:21</t>
  </si>
  <si>
    <t>00:34:52:20</t>
  </si>
  <si>
    <t>00:35:23:24</t>
  </si>
  <si>
    <t>00:35:27:03</t>
  </si>
  <si>
    <t>00:35:35:11</t>
  </si>
  <si>
    <t>00:35:42:11</t>
  </si>
  <si>
    <t>00:35:45:03</t>
  </si>
  <si>
    <t>00:35:54:01</t>
  </si>
  <si>
    <t>00:36:30:03</t>
  </si>
  <si>
    <t>00:36:39:07</t>
  </si>
  <si>
    <t>00:36:51:13</t>
  </si>
  <si>
    <t>00:37:23:03</t>
  </si>
  <si>
    <t xml:space="preserve"> 00:40:58:12</t>
  </si>
  <si>
    <t>00:40:43:16</t>
  </si>
  <si>
    <t>00:40:48:16</t>
  </si>
  <si>
    <t>00:41:02:14</t>
  </si>
  <si>
    <t>00:41:14:17</t>
  </si>
  <si>
    <t>00:41:19:02</t>
  </si>
  <si>
    <t>00:41:25:05</t>
  </si>
  <si>
    <t>00:41:29:01</t>
  </si>
  <si>
    <t>00:41:34:21</t>
  </si>
  <si>
    <t>00:41:39:07</t>
  </si>
  <si>
    <t>00:41:51:03</t>
  </si>
  <si>
    <t>00:42:01:21</t>
  </si>
  <si>
    <t>00:42:08:01</t>
  </si>
  <si>
    <t>00:42:29:21</t>
  </si>
  <si>
    <t>00:42:35:20</t>
  </si>
  <si>
    <t>00:42:38:19</t>
  </si>
  <si>
    <t>00:42:41:18</t>
  </si>
  <si>
    <t>00:42:45:04</t>
  </si>
  <si>
    <t>00:42:51:24</t>
  </si>
  <si>
    <t>00:43:02:12</t>
  </si>
  <si>
    <t>00:43:10:06</t>
  </si>
  <si>
    <t>00:43:19:12</t>
  </si>
  <si>
    <t>00:43:25:01</t>
  </si>
  <si>
    <t>00:43:35:09</t>
  </si>
  <si>
    <t>00:43:44:05</t>
  </si>
  <si>
    <t>00:43:59:05</t>
  </si>
  <si>
    <t>00:44:15:19</t>
  </si>
  <si>
    <t>00:44:19:19</t>
  </si>
  <si>
    <t>00:44:26:06</t>
  </si>
  <si>
    <t>00:44:35:06</t>
  </si>
  <si>
    <t>00:44:38:22</t>
  </si>
  <si>
    <t>00:44:42:14</t>
  </si>
  <si>
    <t>00:44:47:17</t>
  </si>
  <si>
    <t>00:44:51:23</t>
  </si>
  <si>
    <t>00:44:56:16</t>
  </si>
  <si>
    <t>00:45:00:16</t>
  </si>
  <si>
    <t>00:45:05:08</t>
  </si>
  <si>
    <t>00:45:09:08</t>
  </si>
  <si>
    <t>00:49:52:08</t>
  </si>
  <si>
    <t>00:50:20:03</t>
  </si>
  <si>
    <t>00:50:30:18</t>
  </si>
  <si>
    <t>00:50:41:02</t>
  </si>
  <si>
    <t>00:50:47:02</t>
  </si>
  <si>
    <t xml:space="preserve">00:50:57:14 </t>
  </si>
  <si>
    <t>00:51:03:21</t>
  </si>
  <si>
    <t>00:51:17:10</t>
  </si>
  <si>
    <t>00:51:43:06</t>
  </si>
  <si>
    <t>00:51:50:09</t>
  </si>
  <si>
    <t>00:51:53:24</t>
  </si>
  <si>
    <t>00:51:58:00</t>
  </si>
  <si>
    <t>00:52:02:04</t>
  </si>
  <si>
    <t>00:54:10:02</t>
  </si>
  <si>
    <t>00:54:21:00</t>
  </si>
  <si>
    <t>00:54:26:12</t>
  </si>
  <si>
    <t>00:54:28:12</t>
  </si>
  <si>
    <t>00:54:45:14</t>
  </si>
  <si>
    <t>00:54:51:12</t>
  </si>
  <si>
    <t xml:space="preserve">00:55:28:02   </t>
  </si>
  <si>
    <t>00:55:32:03</t>
  </si>
  <si>
    <t>00:55:38:20</t>
  </si>
  <si>
    <t>00:55:46:03</t>
  </si>
  <si>
    <t>00:56:17:01</t>
  </si>
  <si>
    <t>00:56:20:01</t>
  </si>
  <si>
    <t>00:56:30:22</t>
  </si>
  <si>
    <t>00:56:43:05</t>
  </si>
  <si>
    <t>00:56:45:05</t>
  </si>
  <si>
    <t>00:56:52:06</t>
  </si>
  <si>
    <t>00:56:57:18</t>
  </si>
  <si>
    <t>00:57:01:18</t>
  </si>
  <si>
    <t>00:57:16:20</t>
  </si>
  <si>
    <t>00:57:21:23</t>
  </si>
  <si>
    <t>00:57:30:24</t>
  </si>
  <si>
    <t>00:57:42:09</t>
  </si>
  <si>
    <t>00:58:37:05</t>
  </si>
  <si>
    <t>00:59:06:05</t>
  </si>
  <si>
    <t>00:59:08:09</t>
  </si>
  <si>
    <t>00:59:10:11</t>
  </si>
  <si>
    <t>00:59:12:13</t>
  </si>
  <si>
    <t>00:59:18:16</t>
  </si>
  <si>
    <t>01:00:39:07</t>
  </si>
  <si>
    <t>01:00:41:25</t>
  </si>
  <si>
    <t>01:00:49:08</t>
  </si>
  <si>
    <t xml:space="preserve">01:00:53:08  </t>
  </si>
  <si>
    <t>01:01:21:18</t>
  </si>
  <si>
    <t>01:01:36:14</t>
  </si>
  <si>
    <t xml:space="preserve">01:01:39:15 </t>
  </si>
  <si>
    <t>01:01:44:03</t>
  </si>
  <si>
    <t>01:01:51:14</t>
  </si>
  <si>
    <t>01:02:00:24</t>
  </si>
  <si>
    <t>01:02:08:05</t>
  </si>
  <si>
    <t>1:02:27:17</t>
  </si>
  <si>
    <t>1:02:42:17</t>
  </si>
  <si>
    <t>1:02:57:00</t>
  </si>
  <si>
    <t>1:03:08:23</t>
  </si>
  <si>
    <t>01:03:19:09</t>
  </si>
  <si>
    <t>01:03:23:09</t>
  </si>
  <si>
    <t>01:03:32:00</t>
  </si>
  <si>
    <t>01:03:34:02</t>
  </si>
  <si>
    <t>01:04:05:22</t>
  </si>
  <si>
    <t>01:04:54:24</t>
  </si>
  <si>
    <t>01:10:03:22</t>
  </si>
  <si>
    <t>01:10:06:21</t>
  </si>
  <si>
    <t>01:10:25:07</t>
  </si>
  <si>
    <t>01:10:33:24</t>
  </si>
  <si>
    <t>01:10:39:21</t>
  </si>
  <si>
    <t>01:10:52:17</t>
  </si>
  <si>
    <t>01:11:05:08</t>
  </si>
  <si>
    <t>01:11:12:03</t>
  </si>
  <si>
    <t>01:11:16:12</t>
  </si>
  <si>
    <t>01:11:22:09</t>
  </si>
  <si>
    <t>01:11:48:13</t>
  </si>
  <si>
    <t>01:12:01:13</t>
  </si>
  <si>
    <t>01:20:08:06</t>
  </si>
  <si>
    <t>01:20:12:18</t>
  </si>
  <si>
    <t>01:20:21:03</t>
  </si>
  <si>
    <t>01:20:37:00</t>
  </si>
  <si>
    <t>01:20:47:23</t>
  </si>
  <si>
    <t>01:20:53:15</t>
  </si>
  <si>
    <t>01:21:06:20</t>
  </si>
  <si>
    <t>01:21:10:20</t>
  </si>
  <si>
    <t>01:21:15:11</t>
  </si>
  <si>
    <t>01:21:54:23</t>
  </si>
  <si>
    <t>01:21:58:23</t>
  </si>
  <si>
    <t>A</t>
  </si>
  <si>
    <t>tvR!</t>
  </si>
  <si>
    <t>tvE.</t>
  </si>
  <si>
    <t>ssvR-</t>
  </si>
  <si>
    <t>sbR+</t>
  </si>
  <si>
    <t xml:space="preserve">Alrighty then, so last day before finals. First finals for some of you. </t>
  </si>
  <si>
    <t>als Aussage zu verstehen, was sagt Zandén?</t>
  </si>
  <si>
    <t>ssvR.</t>
  </si>
  <si>
    <t>tvR-.</t>
  </si>
  <si>
    <t>svR-.</t>
  </si>
  <si>
    <t>ist eine Verneinung der Aussage, dass sie nicht aufgeregt wären. Er wiederspricht</t>
  </si>
  <si>
    <t>bezieht sich auf oben, daher R</t>
  </si>
  <si>
    <t xml:space="preserve">tvR. </t>
  </si>
  <si>
    <t>ssbE</t>
  </si>
  <si>
    <t>svE</t>
  </si>
  <si>
    <t>tvE</t>
  </si>
  <si>
    <t>svR+.</t>
  </si>
  <si>
    <t>ssbR+</t>
  </si>
  <si>
    <t>tvbI!</t>
  </si>
  <si>
    <t>tbI!</t>
  </si>
  <si>
    <t xml:space="preserve">tvE </t>
  </si>
  <si>
    <t>How many people, even if you don't know it, could-</t>
  </si>
  <si>
    <t xml:space="preserve">without your notes, try to do it without your notes </t>
  </si>
  <si>
    <t>Turns</t>
  </si>
  <si>
    <t>teacher</t>
  </si>
  <si>
    <t>students</t>
  </si>
  <si>
    <t>I</t>
  </si>
  <si>
    <t>I.</t>
  </si>
  <si>
    <t>I?</t>
  </si>
  <si>
    <t>I!</t>
  </si>
  <si>
    <t>Ir</t>
  </si>
  <si>
    <t>R</t>
  </si>
  <si>
    <t>R.</t>
  </si>
  <si>
    <t>R+</t>
  </si>
  <si>
    <t>R-</t>
  </si>
  <si>
    <t>R=</t>
  </si>
  <si>
    <t>R!</t>
  </si>
  <si>
    <t>R?</t>
  </si>
  <si>
    <t>E</t>
  </si>
  <si>
    <t>v</t>
  </si>
  <si>
    <t>b</t>
  </si>
  <si>
    <t>m</t>
  </si>
  <si>
    <t>all</t>
  </si>
  <si>
    <t>tvR+?</t>
  </si>
  <si>
    <t>tvE?</t>
  </si>
  <si>
    <t>svE+</t>
  </si>
  <si>
    <t xml:space="preserve">tvE. </t>
  </si>
  <si>
    <t>ssvR+</t>
  </si>
  <si>
    <t>tbIr.</t>
  </si>
  <si>
    <t>All major keys are capitals.</t>
  </si>
  <si>
    <t>ssbI?</t>
  </si>
  <si>
    <t>tvbR!</t>
  </si>
  <si>
    <t>svR=+</t>
  </si>
  <si>
    <t>[raises hand]</t>
  </si>
  <si>
    <t>[doesn't say anymore]</t>
  </si>
  <si>
    <t>sbIr.</t>
  </si>
  <si>
    <t xml:space="preserve">tvI? </t>
  </si>
  <si>
    <t xml:space="preserve">ssvR. </t>
  </si>
  <si>
    <t>ssbE+</t>
  </si>
  <si>
    <t>Humor. Lässt sich das so darstellen?</t>
  </si>
  <si>
    <t>hier wird durch das erneute Fragen nach den (fantasie)tonika ein neues topic aufgemacht</t>
  </si>
  <si>
    <t xml:space="preserve">tbI! </t>
  </si>
  <si>
    <t>the one place you're allowed to abbreviate on the test.</t>
  </si>
  <si>
    <t>tbR=+</t>
  </si>
  <si>
    <t>allall</t>
  </si>
  <si>
    <t>[some raise arms]</t>
  </si>
  <si>
    <t>tvR=+.</t>
  </si>
  <si>
    <t>tvR=?</t>
  </si>
  <si>
    <t>ssvR?</t>
  </si>
  <si>
    <t>right next?</t>
  </si>
  <si>
    <t xml:space="preserve">tvR- </t>
  </si>
  <si>
    <t>Instruction, coordination or rebuke</t>
  </si>
  <si>
    <t>Testing konwoledge or skills</t>
  </si>
  <si>
    <t>Developing knowledge or skills</t>
  </si>
  <si>
    <t>Reflecting</t>
  </si>
  <si>
    <t>Total</t>
  </si>
  <si>
    <t>Number of Encounters</t>
  </si>
  <si>
    <t>Encounters with evidenced shared understanding</t>
  </si>
  <si>
    <t>Percentage of turns using musical modalities among encounters with completed topics</t>
  </si>
  <si>
    <t>ce</t>
  </si>
  <si>
    <t>r</t>
  </si>
  <si>
    <t>(incomprehensible)</t>
  </si>
  <si>
    <t>svE?</t>
  </si>
  <si>
    <t xml:space="preserve">svR. </t>
  </si>
  <si>
    <t xml:space="preserve">tbR. </t>
  </si>
  <si>
    <t xml:space="preserve">But this is where people miss this one. They see it's D but they just forget to put D flat. So, make sure it's D flat. </t>
  </si>
  <si>
    <t xml:space="preserve">I forgot to do that again. Let's see. </t>
  </si>
  <si>
    <t xml:space="preserve">tvI, </t>
  </si>
  <si>
    <t>tbR?</t>
  </si>
  <si>
    <t>extraunterrichtliches topic</t>
  </si>
  <si>
    <t>tvR=</t>
  </si>
  <si>
    <t>Beispiele für mehrere Topic in einem Dialog</t>
  </si>
  <si>
    <t>[reaching for pen and paper]</t>
  </si>
  <si>
    <t>[incomprehensible)</t>
  </si>
  <si>
    <t>lassen sich Aussagen auch so zusammenfügen?</t>
  </si>
  <si>
    <t>Are we good here, in tune, intonation (incomprehensible)?</t>
  </si>
  <si>
    <t xml:space="preserve">[teacher turns to the board] All right, the next question was [teacher turns back to students and remembers the question] </t>
  </si>
  <si>
    <t xml:space="preserve">— Thank you, S. </t>
  </si>
  <si>
    <t>[teacher turns to the board and starts writing while speaking]</t>
  </si>
  <si>
    <t>einer der wenigen Momente, das eine körperliche Reaktion als Antwort erfolgt</t>
  </si>
  <si>
    <t>was ist eigentlich geschriebenes Wort? --&gt; eigentlich v</t>
  </si>
  <si>
    <t>[adds the fourth point to the board]</t>
  </si>
  <si>
    <t xml:space="preserve">Oh, sweetie, you didn't get any sleep last night, did you? </t>
  </si>
  <si>
    <t>[shakes head]</t>
  </si>
  <si>
    <t>[students gives bottle to another student ] [svR.]</t>
  </si>
  <si>
    <t xml:space="preserve">There you go - Merry Christmas. </t>
  </si>
  <si>
    <t>S2</t>
  </si>
  <si>
    <t>Yes</t>
  </si>
  <si>
    <t>ssbmR+</t>
  </si>
  <si>
    <t>tvmI!</t>
  </si>
  <si>
    <t>ssmR+</t>
  </si>
  <si>
    <t xml:space="preserve">tvmI. </t>
  </si>
  <si>
    <t>tbR!</t>
  </si>
  <si>
    <t>tssmR+</t>
  </si>
  <si>
    <t>ssmR.</t>
  </si>
  <si>
    <t>PmI!</t>
  </si>
  <si>
    <t>Piano Player</t>
  </si>
  <si>
    <t>ssmE</t>
  </si>
  <si>
    <t>ssmIr+</t>
  </si>
  <si>
    <t>tmI!</t>
  </si>
  <si>
    <t>ssmE+</t>
  </si>
  <si>
    <t xml:space="preserve">I feel, I could swallow a watermelon in whole. Look, I did! </t>
  </si>
  <si>
    <t>pvI?</t>
  </si>
  <si>
    <t>pmR+</t>
  </si>
  <si>
    <t>[plays Major key]</t>
  </si>
  <si>
    <t>pmR.</t>
  </si>
  <si>
    <t>ssvmR+</t>
  </si>
  <si>
    <t xml:space="preserve">tvE- </t>
  </si>
  <si>
    <t>tvmR-.</t>
  </si>
  <si>
    <t xml:space="preserve">[teacher counts in by snapping with his fingers and counting] </t>
  </si>
  <si>
    <t>tmbI.</t>
  </si>
  <si>
    <t xml:space="preserve">[teacher walks back and takes a seat] </t>
  </si>
  <si>
    <t>Kind of like when you did that mixed (meter?) piece Same idea. Ok, here we go. „mary had a golden chain“ [tvR.] you saw where the threes were, where the twos where. Same idea.</t>
  </si>
  <si>
    <t>tvbmI!</t>
  </si>
  <si>
    <t xml:space="preserve">ssbE. </t>
  </si>
  <si>
    <t>pvIr!</t>
  </si>
  <si>
    <t>tvI-!</t>
  </si>
  <si>
    <t>[dont do anything]</t>
  </si>
  <si>
    <t>[writing in their sheets]</t>
  </si>
  <si>
    <t>ssbR-</t>
  </si>
  <si>
    <t>pmI!</t>
  </si>
  <si>
    <t>[teacher takes a seat in the middle of his students and performs what he wants the students to do]</t>
  </si>
  <si>
    <t>pbI!</t>
  </si>
  <si>
    <t xml:space="preserve">tvR-. </t>
  </si>
  <si>
    <t>tvE+</t>
  </si>
  <si>
    <t>[some] Ya</t>
  </si>
  <si>
    <t>tvmR.</t>
  </si>
  <si>
    <t>svmI.</t>
  </si>
  <si>
    <t>ssvmR-</t>
  </si>
  <si>
    <t>tvR-?</t>
  </si>
  <si>
    <t>svR</t>
  </si>
  <si>
    <t>tbmI!</t>
  </si>
  <si>
    <t xml:space="preserve">[teacher counts in and taps the beat with his pen] </t>
  </si>
  <si>
    <t xml:space="preserve">ssbE </t>
  </si>
  <si>
    <t xml:space="preserve">ssvR+ </t>
  </si>
  <si>
    <t>pvR!</t>
  </si>
  <si>
    <t>pvR.</t>
  </si>
  <si>
    <t xml:space="preserve">Page eleven. Bottom system. Second bar. Page eleven. Bottom system. [tvR.] Second bar. The key. </t>
  </si>
  <si>
    <t>ya</t>
  </si>
  <si>
    <t>pvI!</t>
  </si>
  <si>
    <t>tmR-.</t>
  </si>
  <si>
    <t>tmI-.</t>
  </si>
  <si>
    <t>tbI-.</t>
  </si>
  <si>
    <t xml:space="preserve">ssmR+ </t>
  </si>
  <si>
    <t>[miss a word or rythmical figure]</t>
  </si>
  <si>
    <t>ssmIr.</t>
  </si>
  <si>
    <t>[circling missed part in sheets]</t>
  </si>
  <si>
    <t>pvI.</t>
  </si>
  <si>
    <t>tmR.!</t>
  </si>
  <si>
    <t>pvR?</t>
  </si>
  <si>
    <t>ssmbR+</t>
  </si>
  <si>
    <t xml:space="preserve">tmI. </t>
  </si>
  <si>
    <t xml:space="preserve">Ja ja ja </t>
  </si>
  <si>
    <t>tvmR!</t>
  </si>
  <si>
    <t>tmIr.</t>
  </si>
  <si>
    <t>pvR-.</t>
  </si>
  <si>
    <t>pmI.</t>
  </si>
  <si>
    <t>pmI?</t>
  </si>
  <si>
    <t>[nod]</t>
  </si>
  <si>
    <t>svIr.</t>
  </si>
  <si>
    <t>tvR+.</t>
  </si>
  <si>
    <t>ssmR-</t>
  </si>
  <si>
    <t>[teacher continues singing with deep voice]</t>
  </si>
  <si>
    <t>[giggling]</t>
  </si>
  <si>
    <t>ssvmIr.</t>
  </si>
  <si>
    <t>ssvE-</t>
  </si>
  <si>
    <t>[laughs devilishly]</t>
  </si>
  <si>
    <t>No</t>
  </si>
  <si>
    <t>ssvR+?</t>
  </si>
  <si>
    <t xml:space="preserve">(yaa) </t>
  </si>
  <si>
    <t xml:space="preserve">[teacher starts conducting, piano player engages ] </t>
  </si>
  <si>
    <t>[starts playing]</t>
  </si>
  <si>
    <t>[start singing]</t>
  </si>
  <si>
    <t>ssmR+/ssmIr.</t>
  </si>
  <si>
    <t xml:space="preserve">Some of you try... [sings] ohh, the train is leaving. </t>
  </si>
  <si>
    <t>[laugh]</t>
  </si>
  <si>
    <t>sbR!</t>
  </si>
  <si>
    <t>tmI-!</t>
  </si>
  <si>
    <t>scheint eintsudierte Floskel zu sein, die jedoch nichts über ein Verständnis des zuvor gesagten aussagt: daher ist eher aufforderung des lehrer, das Kata mitzuspielen</t>
  </si>
  <si>
    <t xml:space="preserve">That’s the most important thing about intonation. </t>
  </si>
  <si>
    <t>E.</t>
  </si>
  <si>
    <t>E=</t>
  </si>
  <si>
    <t>E-</t>
  </si>
  <si>
    <t>E?</t>
  </si>
  <si>
    <t>E+</t>
  </si>
  <si>
    <t>Ok, count off!</t>
  </si>
  <si>
    <t>muted name [teacher calls student’s name]</t>
  </si>
  <si>
    <t xml:space="preserve">Yes [named student confirms his/her presence] </t>
  </si>
  <si>
    <t xml:space="preserve">Yes  [named student confirms his/her presence] </t>
  </si>
  <si>
    <t>Yes  [named student confirms his/her presence]</t>
  </si>
  <si>
    <t xml:space="preserve">Now, anybody who has that permission slip. Turn it in. </t>
  </si>
  <si>
    <t>Cos we are video taping today.</t>
  </si>
  <si>
    <t xml:space="preserve">Just pass it on down, ok? </t>
  </si>
  <si>
    <t xml:space="preserve">If you forgot it, take your hair out of the ponytails. I can cut. </t>
  </si>
  <si>
    <t xml:space="preserve">I don't know, how the people are do right about there, what do you think? </t>
  </si>
  <si>
    <t xml:space="preserve">Ladies pass out down. If you didn't bring it today then bring it next time. </t>
  </si>
  <si>
    <t>And if you are, one of you is like, "No, I don't want to be an international rockstar, then just let me know after class and we will make sure that we fuzz your face, ok?</t>
  </si>
  <si>
    <t>Who is that person?</t>
  </si>
  <si>
    <t>Anybody else? Going once, going twice…</t>
  </si>
  <si>
    <t>Oh by the way, after class make sure you remind me that you came in, so we don't go through that whole pink slip nonsense again, ok?</t>
  </si>
  <si>
    <t xml:space="preserve">Are you excited? </t>
  </si>
  <si>
    <t xml:space="preserve">No! </t>
  </si>
  <si>
    <t xml:space="preserve">Oh, come on! You've got to be excited for finals! </t>
  </si>
  <si>
    <t>No!</t>
  </si>
  <si>
    <t xml:space="preserve">Sure you are! Think about it. </t>
  </si>
  <si>
    <t>Oh, by the way, somebody dropped these. It was over in this area. Does this look like anybody's? [teacher holds up flash cards ]</t>
  </si>
  <si>
    <t xml:space="preserve">[student raising her hand] </t>
  </si>
  <si>
    <t xml:space="preserve">My pleasure. </t>
  </si>
  <si>
    <t xml:space="preserve">Alright. Oh, come on, you know, you are excited for finals. Everybody is excited for finals.Then you've got to get to go to winter formal and be very formally winter. [cleans up whiteboard while talking] Oh, listen. Go and find some girlfriends and just go stag. That's fun. Who needs boys anyway? Boys are complete waste of time. Right? Trust me. I'm one. I know. When I was a teenager I was complete waste of time. I wanted to play golf. Yeah, that's a good thing. Go, and have some fun. You don't have to do that whole "Oh, I wanna date" thing. You know? </t>
  </si>
  <si>
    <t>And by the way, if some boy asks you and you don't want to go, it's ok to say „no". Ok? Sometimes it's "Well, I have to say yes. Somebody asks...!" No, you don’t. If you don't want, there are many ways to say. You don't say, "Nooo! Not with you!!" You don't say it that way. You could say, "Oh, sorry. Somebody already asked me." Oh, and you know what? And then, "Oh sorry, I'm are going out of town that night." And if they keep pressing you, you say "Listen, I don't want to go with you, ok?" If you say it in a way... Trust me the guys will know,ok, she is trying to let me down easy, that's cool. Yeah, if sometimes they don't get it in, then you need to be a little bit more direct. "Get away from me.“</t>
  </si>
  <si>
    <t>You can say, you are ugly!</t>
  </si>
  <si>
    <t>No, you don't have get personal.</t>
  </si>
  <si>
    <t xml:space="preserve">But you could say, "Listen, I'm really... I don't know if I want to go to the formal with anyone." That is a nice way to say it. But you know, you don't have to be cruel. You know, you are ugly and your dog stinks. </t>
  </si>
  <si>
    <t>I mean... I hate you and the horse you rode it on.</t>
  </si>
  <si>
    <t>Ok, but who is going to formal? Anybody? Okay.</t>
  </si>
  <si>
    <t>Did any of you asked the boy or did the boy asked you or did you decide to go as a group?</t>
  </si>
  <si>
    <t xml:space="preserve">My friend goes to (name of a outstanding arts high school) </t>
  </si>
  <si>
    <t xml:space="preserve">Oh, I don't even know what that school is.  (Name of the school) that sounds like "Oh, I wish I could be in (name of the own school).“ </t>
  </si>
  <si>
    <t xml:space="preserve">Ok, so, you know, have some fun and you guys know what some big keys of doing well on finals are? ay </t>
  </si>
  <si>
    <t xml:space="preserve">Sleep </t>
  </si>
  <si>
    <t xml:space="preserve">sleep is a big one. </t>
  </si>
  <si>
    <t xml:space="preserve">Better to go to bed super early if you're tired, like nine o'clock, wake up at like four and do study for two hours before, because then you're doing it on sleep. Rather than staying awake till, you know, and then waking up completely zombied and trying to amp by caffeine and it's not healthy. Get sleep. Get good nutrition. Okay? That's the best way to go. </t>
  </si>
  <si>
    <t xml:space="preserve">And then especially your first finals with me, how lucky for you, totally lucky, wait till you see my final. It's so much fun, right? It's a fun final. You guys will enjoy it because, you see, I make the questions fun for me. I have to look at 350 tests. You better believe that some of it is going to be fun for me. After a while I'm like, "No, you got this wrong!" I don't want to do that. Yeah. </t>
  </si>
  <si>
    <t xml:space="preserve">Is tomorrow one of these days we go to all of our periods? </t>
  </si>
  <si>
    <t xml:space="preserve">Sorry?  </t>
  </si>
  <si>
    <t xml:space="preserve">Is tomorrow … </t>
  </si>
  <si>
    <t xml:space="preserve">No, it won't be one of those giant review days. I don't believe so. I think it's just a regular even day. I'm pretty sure. I may be wrong. </t>
  </si>
  <si>
    <t xml:space="preserve">No, it’s a regular unit. </t>
  </si>
  <si>
    <t>It’s a regular unit. That’s what I thought.</t>
  </si>
  <si>
    <t xml:space="preserve">Speaking about your final, now it's review time. It's your chance to ask me anything. That's right, it's review day. So, if you have something you would like me to go over, I mean anything. It could be anything from vocal technique to theory, to key signatures, to historical periods.I mean we've been doing it all the way through January </t>
  </si>
  <si>
    <t xml:space="preserve">so you should feel pretty safe about most of this stuff, but is there anything would you like me to do one of those classic key signature examples? </t>
  </si>
  <si>
    <t xml:space="preserve">[students nodding] </t>
  </si>
  <si>
    <t>Okay, I saw some heads nodding. Okay, cool.</t>
  </si>
  <si>
    <t>Let me get my blue pen because (name of the school) is blue. All right then. I thought I had a blue pen. Well, sushi. Black pen, is it a good one? Okay, cool.</t>
  </si>
  <si>
    <t xml:space="preserve">All right, so hopefully, you guys all know how to draw a treble clef. That would be cool. </t>
  </si>
  <si>
    <t xml:space="preserve">All right and I'll ask you the four questions there. </t>
  </si>
  <si>
    <t xml:space="preserve">Okay. </t>
  </si>
  <si>
    <t xml:space="preserve">Okay. Hopefully by this time you have your flash cards. </t>
  </si>
  <si>
    <t xml:space="preserve">Can you look at that and you just know what it is, hands up? </t>
  </si>
  <si>
    <t xml:space="preserve">[approximately seven students raise their hands] </t>
  </si>
  <si>
    <t xml:space="preserve">Pretty good, that's a lot more hands. Good for you. </t>
  </si>
  <si>
    <t xml:space="preserve">could figure it out by looking at it? </t>
  </si>
  <si>
    <t>[approximately three students raise their hand ]</t>
  </si>
  <si>
    <t xml:space="preserve">[teacher calls on student to answer and points on a student ] </t>
  </si>
  <si>
    <t xml:space="preserve">Good. (Name of a student), explain how you do that. </t>
  </si>
  <si>
    <t xml:space="preserve">You go to the first one and then. </t>
  </si>
  <si>
    <t>You mean this one, right, the first one?</t>
  </si>
  <si>
    <t xml:space="preserve">No, the first one. </t>
  </si>
  <si>
    <t xml:space="preserve">So, you come from this side of planet earth and you encounter the first one. </t>
  </si>
  <si>
    <t xml:space="preserve">yeah  </t>
  </si>
  <si>
    <t>And then what would you do?</t>
  </si>
  <si>
    <t xml:space="preserve">Go a half step up. </t>
  </si>
  <si>
    <t>Okay. So, you identify it and then you go a half step up because all of these sharps are which scale degree?</t>
  </si>
  <si>
    <t>Leading.</t>
  </si>
  <si>
    <t>They're all leading tones.</t>
  </si>
  <si>
    <t>So, if you identify the sharp, that sharp will lead you to the proper key.</t>
  </si>
  <si>
    <t>Good. Okay, cool. So, what it is, (name of a student), what is this sharp?</t>
  </si>
  <si>
    <t>D sharp?</t>
  </si>
  <si>
    <t xml:space="preserve">So, she obviously knows her lines and her spaces, doesn't she? </t>
  </si>
  <si>
    <t xml:space="preserve">If you don't know your lines and your spaces, I would suggest between now and Monday that you do. </t>
  </si>
  <si>
    <t>[student raises arm]</t>
  </si>
  <si>
    <t>Okay, yes, ma’am?</t>
  </si>
  <si>
    <t>Aren't sharps the second one in?</t>
  </si>
  <si>
    <t>No, that's flats.</t>
  </si>
  <si>
    <t>Oh, yeah.</t>
  </si>
  <si>
    <t>Okay?</t>
  </si>
  <si>
    <t xml:space="preserve">Think of sharp. First sharp has a really sharp point. It's the first one, right at the point, okay? </t>
  </si>
  <si>
    <t>I just made that up. I hope it works for you.</t>
  </si>
  <si>
    <t xml:space="preserve">That's why I say go into all this. First, if you just look at them and know them, it's so much quicker, so much easier. You save yourself from having a whole bunch of useless trivia in your head, you know. </t>
  </si>
  <si>
    <t>All right, so it's D sharp, good.</t>
  </si>
  <si>
    <t>D sharp leads to. everybody?</t>
  </si>
  <si>
    <t>E.[students answer all together]</t>
  </si>
  <si>
    <t xml:space="preserve">[teacher writes something on the board] </t>
  </si>
  <si>
    <t xml:space="preserve">[students are mumbling] </t>
  </si>
  <si>
    <t>So, did I do something wrong?</t>
  </si>
  <si>
    <t>What did I do?</t>
  </si>
  <si>
    <t xml:space="preserve">You didn’t capitalize it. </t>
  </si>
  <si>
    <t>I didn't capitalize it, yes.</t>
  </si>
  <si>
    <t>[teacher draws a quarter note on the board]</t>
  </si>
  <si>
    <t xml:space="preserve">Okay, what type of note is it? </t>
  </si>
  <si>
    <t xml:space="preserve">In other words, what kind of note is it? What is its name? </t>
  </si>
  <si>
    <t>[students raise their arm]</t>
  </si>
  <si>
    <t xml:space="preserve">[teacher calls on student to answer and points on student] </t>
  </si>
  <si>
    <t>A quarter note.</t>
  </si>
  <si>
    <t>It's a quarter note.  Good for you, S.</t>
  </si>
  <si>
    <t xml:space="preserve">Please spell quarter correctly. </t>
  </si>
  <si>
    <t xml:space="preserve">All right, now what is its name? In other words, what is its letter name? </t>
  </si>
  <si>
    <t xml:space="preserve">(Name of a student), bust a move, home girl. </t>
  </si>
  <si>
    <t xml:space="preserve">Is it A? </t>
  </si>
  <si>
    <t xml:space="preserve">Close. </t>
  </si>
  <si>
    <t xml:space="preserve">No, it's all right. </t>
  </si>
  <si>
    <t xml:space="preserve">Okay, let's try together. </t>
  </si>
  <si>
    <t xml:space="preserve">Elvis, right? Elvis goes boogying down freeway? [teacher writes down note on the line of e] Okay so D in the space, C on the line [teacher points at the different spots of certain notes ], what is it, girlfriend? [teacher points at the spot of b] </t>
  </si>
  <si>
    <t xml:space="preserve">B. </t>
  </si>
  <si>
    <t>There you go. [teacher writes down b]</t>
  </si>
  <si>
    <t>And I will do this because these are kind of confusing, I agree. You can start getting all these ledger lines in there. Notice it was right next door to it on A. So if you ever have one of these, do your little ledger lines like we just did together, you'll get it every time. But these are ones that don't feel bad about getting these. These, I mean every once in a while, I'll still mistake A for C and that kind of thing, you know, because you're looking at it quick and it just goes by you. So, no worries, but I would use what we just did if you're at all unsure.</t>
  </si>
  <si>
    <t xml:space="preserve">Wakari masu ka? </t>
  </si>
  <si>
    <t>Hai! (Japanese)</t>
  </si>
  <si>
    <t xml:space="preserve">Verstehen Sie das? </t>
  </si>
  <si>
    <t xml:space="preserve">Ja, Ja, Ja. (German) </t>
  </si>
  <si>
    <t xml:space="preserve">There you go. </t>
  </si>
  <si>
    <t>All right, so, what is your scale degree?</t>
  </si>
  <si>
    <t xml:space="preserve">Okay? If you're in the key of E, what's your tonic? </t>
  </si>
  <si>
    <t xml:space="preserve">Now you have the answer right there in front of you. </t>
  </si>
  <si>
    <t xml:space="preserve">If you're in the key of L, what's your tonic?  </t>
  </si>
  <si>
    <t xml:space="preserve">L. </t>
  </si>
  <si>
    <t xml:space="preserve">If you're in the key of babubla what's your tonic? </t>
  </si>
  <si>
    <t>Babubla.</t>
  </si>
  <si>
    <t xml:space="preserve">What's the leading tone to babubla? I have no idea. </t>
  </si>
  <si>
    <t xml:space="preserve">Iggly-squiggly sharp, you know. </t>
  </si>
  <si>
    <t>Anyway, so you have E. E is the tonic.</t>
  </si>
  <si>
    <t xml:space="preserve">So, what you do is just count up until you get to B, right? </t>
  </si>
  <si>
    <t>Everybody ready?</t>
  </si>
  <si>
    <t>E,</t>
  </si>
  <si>
    <t>F.</t>
  </si>
  <si>
    <t>Sharp.</t>
  </si>
  <si>
    <t xml:space="preserve">G. </t>
  </si>
  <si>
    <t>A. B.</t>
  </si>
  <si>
    <t>This scale degree, what is it, everybody?</t>
  </si>
  <si>
    <t>Dominant.</t>
  </si>
  <si>
    <t xml:space="preserve">It's the dominant, </t>
  </si>
  <si>
    <t>Now, in the third quarter and the fourth quarter, we're going to start going and you'll also have to know minor key. And I'm not going to worry about the type of note anymore.</t>
  </si>
  <si>
    <t xml:space="preserve">I figure by the end of the year, if you don't know a half note from a quarter note, we've got much bigger issues. </t>
  </si>
  <si>
    <t xml:space="preserve">Okay? But I won't ask you about type of note anymore. I will ask you about the minor. </t>
  </si>
  <si>
    <t xml:space="preserve">I think we went over minor, didn't we? </t>
  </si>
  <si>
    <t xml:space="preserve">[students mumbling a „yeah“] </t>
  </si>
  <si>
    <t xml:space="preserve">In a very beginning way? How do we find the minor, anybody remember? </t>
  </si>
  <si>
    <t>[teacher raises his arm to request students knowing the answer raising their arm]</t>
  </si>
  <si>
    <t xml:space="preserve">(Name of a student), remember? </t>
  </si>
  <si>
    <t xml:space="preserve">You go three half-steps down. </t>
  </si>
  <si>
    <t xml:space="preserve">You go three half-steps down So, you find E and let's go to it down. </t>
  </si>
  <si>
    <t xml:space="preserve">But I don't play the piano. But you should all know your way around the piano, okay?  You all know where one note is.  </t>
  </si>
  <si>
    <t xml:space="preserve">What's the one note you all should know? </t>
  </si>
  <si>
    <t xml:space="preserve">D. </t>
  </si>
  <si>
    <t xml:space="preserve">D, why? </t>
  </si>
  <si>
    <t xml:space="preserve">[teacher points at the piano key d] Because it's in.? </t>
  </si>
  <si>
    <t>The middle.</t>
  </si>
  <si>
    <t xml:space="preserve">The middle. </t>
  </si>
  <si>
    <t xml:space="preserve">All right, so here's D. </t>
  </si>
  <si>
    <t xml:space="preserve">[teacher still points at the piano key of d] Where's E? </t>
  </si>
  <si>
    <t xml:space="preserve">Right next door, right? </t>
  </si>
  <si>
    <t xml:space="preserve">So, here we go, E, three half-steps down, one, two, three. what is it? </t>
  </si>
  <si>
    <t xml:space="preserve">C sharp. </t>
  </si>
  <si>
    <t xml:space="preserve">Are you sure it's not D flat? </t>
  </si>
  <si>
    <t xml:space="preserve">[students mumbling an answer ] (incomprehensible) </t>
  </si>
  <si>
    <t xml:space="preserve">No, it could not be. </t>
  </si>
  <si>
    <t xml:space="preserve">You're right, the note could be called C sharp or D flat, it can be called that, but in our example here [teacher point at the board with the example], could it be called D flat minor? </t>
  </si>
  <si>
    <t xml:space="preserve">No. </t>
  </si>
  <si>
    <t xml:space="preserve">It can only be called C sharp because think about it [teacher points at the board], with four sharps in the key signature, does it make sense to have D flat minor? </t>
  </si>
  <si>
    <t xml:space="preserve">No because it's C sharp.  [teacher points at the different sharps next to the clef] </t>
  </si>
  <si>
    <t xml:space="preserve">See, there's the C sharp right there, okay. </t>
  </si>
  <si>
    <t xml:space="preserve">Should we do a flat one?  </t>
  </si>
  <si>
    <t xml:space="preserve">[students mumbling and one raising her hand] </t>
  </si>
  <si>
    <t>Yes ma’am.</t>
  </si>
  <si>
    <t>Oh wait, so then the minor key has to be relative to the key signature.</t>
  </si>
  <si>
    <t>I couldn't have said it any better than that. [teacher walks towards the student]</t>
  </si>
  <si>
    <t>The minor key has to be relative to the key signature, exactly right.</t>
  </si>
  <si>
    <t xml:space="preserve">Love you. Well done. Good and great job and everything. Yeah, I know that word. </t>
  </si>
  <si>
    <t>All right, so let's do a flat one. [teacher wipes off previous example off the board ]</t>
  </si>
  <si>
    <t xml:space="preserve">Time to clean my board. </t>
  </si>
  <si>
    <t>All right, so let's do a flat one, get it up a little higher here. [teacher writes down a G clef on the upper line]</t>
  </si>
  <si>
    <t xml:space="preserve">What's this called again? </t>
  </si>
  <si>
    <t>[teacher points at the clef] Treble clef.</t>
  </si>
  <si>
    <t xml:space="preserve">Anybody remember what it's also called? </t>
  </si>
  <si>
    <t xml:space="preserve">[teacher still pointing at the clef] G clef. </t>
  </si>
  <si>
    <t xml:space="preserve">It's called a G clef, good for you, because this little hook is around the G. </t>
  </si>
  <si>
    <t xml:space="preserve">That's old school; that's like older than me kind of thing. </t>
  </si>
  <si>
    <t xml:space="preserve">It used to be that sometimes you'd see this kind of thing happening, and then it was an E clef [teacher draws an E clef on the board] or a B clef. [teacher draws a B clef on the board] </t>
  </si>
  <si>
    <t xml:space="preserve">It's pretty crazy huh? Yeah, what do you know? Yeah, not many people -- they don't go old school like that anymore. </t>
  </si>
  <si>
    <t>Here's a good one.</t>
  </si>
  <si>
    <t xml:space="preserve">I do this when I test and I always get people asking, "There's no key signature there.“ [tvI.] But there is. Yeah, there is. C major right, no sharps, no flats. </t>
  </si>
  <si>
    <t xml:space="preserve">And remember: all flat key signatures. </t>
  </si>
  <si>
    <t xml:space="preserve">[teacher holds his hand up to his ear] Have a flat in their name. </t>
  </si>
  <si>
    <t>Have a.</t>
  </si>
  <si>
    <t xml:space="preserve">Flat in their name. </t>
  </si>
  <si>
    <t xml:space="preserve">...except the?  </t>
  </si>
  <si>
    <t xml:space="preserve">First. </t>
  </si>
  <si>
    <t xml:space="preserve">The first one, </t>
  </si>
  <si>
    <t xml:space="preserve">[teacher draws three flats on the board] You're going to remember that the rest of your life.  </t>
  </si>
  <si>
    <t xml:space="preserve">You know that, right? </t>
  </si>
  <si>
    <t xml:space="preserve">[students mumbling in approval] </t>
  </si>
  <si>
    <t xml:space="preserve">I've been infected by (name of the teacher).“ </t>
  </si>
  <si>
    <t xml:space="preserve">Okay, all right. So, here we go. Let's do this one. That will be fun. [teacher hums while drawing the new example on the board] </t>
  </si>
  <si>
    <t>Let's do it here.</t>
  </si>
  <si>
    <t>All right, what's our major key?</t>
  </si>
  <si>
    <t>(Name of a student), bust a move, home girl.</t>
  </si>
  <si>
    <t xml:space="preserve">Now, how many people know it just by looking at it?  </t>
  </si>
  <si>
    <t>[teacher raises his arm to request students knowing the answer raising their hand] [approximately half of the class raises their hand]</t>
  </si>
  <si>
    <t>Good. I remember when I first asked that question, there were six hands that went up. Now, I see probably 46 hands, so that's getting a lot better. Good for you.</t>
  </si>
  <si>
    <t>What?</t>
  </si>
  <si>
    <t>[teacher holds his hand close to his ear to show that he did not understand the student] D flat.</t>
  </si>
  <si>
    <t xml:space="preserve">D flat. </t>
  </si>
  <si>
    <t xml:space="preserve">How did you do it? </t>
  </si>
  <si>
    <t>The second in.</t>
  </si>
  <si>
    <t xml:space="preserve">The second one in - one, two - and you simply identify it. </t>
  </si>
  <si>
    <t>And you knew your lines and spaces.</t>
  </si>
  <si>
    <t>Alot of people, what they'll do and they'll miss this one, they'll just put D.</t>
  </si>
  <si>
    <t>Remember every -- is that what you did?</t>
  </si>
  <si>
    <t xml:space="preserve">Well, no, but I'll probably do that on the test. </t>
  </si>
  <si>
    <t>No, you won't.</t>
  </si>
  <si>
    <t>You’ll be fine.</t>
  </si>
  <si>
    <t>I don't know if everybody can see that.</t>
  </si>
  <si>
    <t xml:space="preserve">What does it say? </t>
  </si>
  <si>
    <t>We are…</t>
  </si>
  <si>
    <t xml:space="preserve">together. </t>
  </si>
  <si>
    <t xml:space="preserve">[reading sign] We are what we repeatedly do. Excellence then is not an act, but a habit. </t>
  </si>
  <si>
    <t xml:space="preserve">I was just wondering if you knew that. </t>
  </si>
  <si>
    <t xml:space="preserve">Don't say anything. You guys that know it, don't say anything. It's always a fun one. </t>
  </si>
  <si>
    <t xml:space="preserve">Okay, note name, what is the letter name of this note?  [student raises hand] </t>
  </si>
  <si>
    <t xml:space="preserve">Yes ma'am?  </t>
  </si>
  <si>
    <t xml:space="preserve">G flat. </t>
  </si>
  <si>
    <t xml:space="preserve">Good for you, G flat. </t>
  </si>
  <si>
    <t xml:space="preserve">Always, always, always, after you identify it, Elvis goes boogying down the freeway, this is a G. </t>
  </si>
  <si>
    <t xml:space="preserve">Apply your note through your key signature and there is the G flat right there. Yeah? </t>
  </si>
  <si>
    <t xml:space="preserve">Yeah.  </t>
  </si>
  <si>
    <t xml:space="preserve">Yeah, yeah, yeah.  </t>
  </si>
  <si>
    <t xml:space="preserve">But the G flat's not up there?  </t>
  </si>
  <si>
    <t>It doesn't matter.</t>
  </si>
  <si>
    <t xml:space="preserve">If it's flat here, it's flat infinity up and infinity down. </t>
  </si>
  <si>
    <t xml:space="preserve">Okay? </t>
  </si>
  <si>
    <t xml:space="preserve">So, key of G flat.  </t>
  </si>
  <si>
    <t xml:space="preserve">What type of note is it, </t>
  </si>
  <si>
    <t xml:space="preserve">(name of a student)? Wake up, girl, wake up. </t>
  </si>
  <si>
    <t xml:space="preserve">What type of note?  </t>
  </si>
  <si>
    <t xml:space="preserve">Eighth note? </t>
  </si>
  <si>
    <t xml:space="preserve">Yeah, I think you need your glasses, girlfriend. </t>
  </si>
  <si>
    <t xml:space="preserve">Do you have glasses? </t>
  </si>
  <si>
    <t>I forgot to bring them.</t>
  </si>
  <si>
    <t xml:space="preserve">You forgot to bring them? </t>
  </si>
  <si>
    <t xml:space="preserve">Yeah, I've got three different sets of glasses. God, I love getting old. It's so much fun really. I've got my old man glasses that when I have to I put them on and it's like they turn your eyes this big, you know. </t>
  </si>
  <si>
    <t>What do you know, like that guy on Toy Story, the guy that fixed.? He has a name. He's in one of the shorts.</t>
  </si>
  <si>
    <t xml:space="preserve">He's the chess guy? </t>
  </si>
  <si>
    <t>Yeah, he's the chess guy.</t>
  </si>
  <si>
    <t xml:space="preserve">What is his name? </t>
  </si>
  <si>
    <t>That’s going to bug me all day.</t>
  </si>
  <si>
    <t xml:space="preserve">He had a name? </t>
  </si>
  <si>
    <t>Yeah.</t>
  </si>
  <si>
    <t xml:space="preserve">He had a name?  </t>
  </si>
  <si>
    <t xml:space="preserve">Of course he has a name. </t>
  </si>
  <si>
    <t xml:space="preserve">He has a name.  </t>
  </si>
  <si>
    <t xml:space="preserve">Okay, you're right.  </t>
  </si>
  <si>
    <t xml:space="preserve">S, right on the money, eighth note. Remember to put the TH at the end. It's not an eight note, it's an eighth note. </t>
  </si>
  <si>
    <t>And please on your test, do not do this.</t>
  </si>
  <si>
    <t>That's like I'm afraid of misspelling 'eighth.'That's what that screams, okay?</t>
  </si>
  <si>
    <t xml:space="preserve">[teacher coughes slightly ] Pardon me. </t>
  </si>
  <si>
    <t xml:space="preserve">All right, so what's our scale degree? </t>
  </si>
  <si>
    <t>Hopefully you get that right.After that it's a cakewalk, right? Here we go, D.</t>
  </si>
  <si>
    <t>D, E, F, G. subdominant.</t>
  </si>
  <si>
    <t xml:space="preserve">Subdominant. </t>
  </si>
  <si>
    <t xml:space="preserve">It's not so hard. </t>
  </si>
  <si>
    <t xml:space="preserve">[teacher writes subdominant on the board] Remember the first time I did this? </t>
  </si>
  <si>
    <t>You all looked like, you know.first of all, you all looked at me like I'd grown a second head.</t>
  </si>
  <si>
    <t>His name is Jerry.</t>
  </si>
  <si>
    <t xml:space="preserve">Jerry! </t>
  </si>
  <si>
    <t xml:space="preserve">God, I love Google.  You guys are so lucky. Oh my God. We used to have these like a card catalog in the library and go through a yearbooks(?) and then hope the books were actually filed in the right place. And you guys have Google, poop, and it's up. You can't even get people sleeping anymore because they all have computers in college and if somebody like tries to pop the question, you just like Google it and within seconds you have the answer. Wikipedia. It's so, so not fair, but we're so busy. </t>
  </si>
  <si>
    <t xml:space="preserve">How do you remember where to draw the sharps and flats? </t>
  </si>
  <si>
    <t xml:space="preserve">That's a good question. I wish I had an easy answer for you on that one. </t>
  </si>
  <si>
    <t>The question was how do remember where to draw the sharps and flats?</t>
  </si>
  <si>
    <t>The honest truth is that there is a set pattern that you must follow because it's universally internationally accepted. It's just you got to get used to it. I don't know any other way to tell you.</t>
  </si>
  <si>
    <t xml:space="preserve">I would suggest going online or I have some books right here [teacher moves board to side, graps a book and accidentally drops it] and on the back it shows you. </t>
  </si>
  <si>
    <t xml:space="preserve">So, you get used to doing it, you know, the more you do it - and of course the order of sharps is very important. </t>
  </si>
  <si>
    <t xml:space="preserve">Here you go, here's the order, ready? </t>
  </si>
  <si>
    <t>Now, in this class, you're only responsible for five sharps, five flats.</t>
  </si>
  <si>
    <t xml:space="preserve">[teacher coughes slightly] Pardon me. </t>
  </si>
  <si>
    <t>The truth is there are seven sharps and seven flats but we didn't get to six and seven because frankly for our needs here we don't need them. But the way they're ordered is like this.</t>
  </si>
  <si>
    <t xml:space="preserve">You might want to write this down for future reference. </t>
  </si>
  <si>
    <t xml:space="preserve">Fat Cats Go Down Alleys Eating Bananas. </t>
  </si>
  <si>
    <t>Fat Cats Go Down Alleys Eating Bananas. That's the order of sharps.</t>
  </si>
  <si>
    <t xml:space="preserve">Now where you put them, it kind of looks like a waterfall I guess. </t>
  </si>
  <si>
    <t>It starts at F then C, then G, then D, then A, then E, then B.</t>
  </si>
  <si>
    <t>It always kind of goes like that [teacher makes a downward movement with his arms], so if it doesn't look like that when you're done, then you probably have done it wrong.</t>
  </si>
  <si>
    <t xml:space="preserve">But there's your order: [teacher points at the board] Fat Cat Go Down Alleys Eating Bananas. </t>
  </si>
  <si>
    <t>Now, here's the cool part.</t>
  </si>
  <si>
    <t xml:space="preserve">Sharps go this way. [teacher draws symbol of a sharp and an arrow pointing to the right] Guess what, flats go this way [teacher draws symbol of a flat and an arrow pointing to the left] - same acronym, same mnemonic device. </t>
  </si>
  <si>
    <t xml:space="preserve">So for flats, you just go the other way. </t>
  </si>
  <si>
    <t xml:space="preserve">Bananas Eat, I don't know, Eat Always Dogs Going Can Food. And again, there's that waterfall again. </t>
  </si>
  <si>
    <t>There you go.</t>
  </si>
  <si>
    <t xml:space="preserve">Nothing to it, Prewit. [teacher cleans the board] </t>
  </si>
  <si>
    <t>Alright. So. Ups, my cell, my bet.</t>
  </si>
  <si>
    <t>[teacher turns around and slightly touches his cell phone laying on the lower board ]</t>
  </si>
  <si>
    <t>Yes ma’am</t>
  </si>
  <si>
    <t>You said you were going to post a link to the melodia book.</t>
  </si>
  <si>
    <t xml:space="preserve">Oh, the melodia book. Let me do that next week. I’ve been really busy with musical rehearsals so far this week. I will try to get that to you. You know, honestly, I kind of put that off. I will make sure at tutorial today that I send that link to our webmaster and he'll put it not only on the thing but also on Facebook as well, our Facebook, our big global, you know, (name of the school) choral Facebook. </t>
  </si>
  <si>
    <t>[student raising her arm]</t>
  </si>
  <si>
    <t>Yes,ma’am?</t>
  </si>
  <si>
    <t>If you search sight singing, melodia comes up?</t>
  </si>
  <si>
    <t xml:space="preserve">[student raises arm] </t>
  </si>
  <si>
    <r>
      <t xml:space="preserve">Hi (or </t>
    </r>
    <r>
      <rPr>
        <i/>
        <sz val="9"/>
        <color theme="1"/>
        <rFont val="Courier New"/>
        <family val="3"/>
      </rPr>
      <t>hai</t>
    </r>
    <r>
      <rPr>
        <sz val="9"/>
        <color theme="1"/>
        <rFont val="Courier New"/>
        <family val="3"/>
      </rPr>
      <t xml:space="preserve"> - japanese: "yes") </t>
    </r>
  </si>
  <si>
    <t>Do we need to know the musicians of the eras?</t>
  </si>
  <si>
    <t xml:space="preserve">The composers? </t>
  </si>
  <si>
    <t xml:space="preserve">Yeah. </t>
  </si>
  <si>
    <t xml:space="preserve">Yeah, Yeah, Yeah  </t>
  </si>
  <si>
    <t xml:space="preserve">[student raising her arm]  </t>
  </si>
  <si>
    <t xml:space="preserve">Yes, ma’am? </t>
  </si>
  <si>
    <t xml:space="preserve">How many questions do you normally have?  </t>
  </si>
  <si>
    <t xml:space="preserve">Seven million. </t>
  </si>
  <si>
    <t xml:space="preserve">My job is to completely -- no, no. </t>
  </si>
  <si>
    <t xml:space="preserve">Honestly there's really not that many questions. </t>
  </si>
  <si>
    <t xml:space="preserve">Look, I wouldn't say it's -- it's not extremely long. I mean some people get it done -- I mean there will be some people that will be done in 15 minutes, especially if you know your key signatures at sight; you will be done extraordinarily quickly. Having said that, don't rush through it. The last thing I want you to do is make some silly mistakes. </t>
  </si>
  <si>
    <t xml:space="preserve">[student raising her arm] </t>
  </si>
  <si>
    <t xml:space="preserve">Yes, ma'am?  </t>
  </si>
  <si>
    <t xml:space="preserve">What is intonation? </t>
  </si>
  <si>
    <t xml:space="preserve">What is intonation?  </t>
  </si>
  <si>
    <t xml:space="preserve">Intonation, yeah. </t>
  </si>
  <si>
    <t xml:space="preserve">Intonation.  </t>
  </si>
  <si>
    <t xml:space="preserve">That’s on I think page 30 of your -- intonation. </t>
  </si>
  <si>
    <t xml:space="preserve">Anybody - (name of a student), you know what this one means? </t>
  </si>
  <si>
    <t xml:space="preserve">What?  </t>
  </si>
  <si>
    <t xml:space="preserve">That wasn't your music book on your.?  </t>
  </si>
  <si>
    <t xml:space="preserve">Well, I was just. </t>
  </si>
  <si>
    <t xml:space="preserve">Okay. So, what is intonation, home girl? Go for it. Let me see what you got. </t>
  </si>
  <si>
    <t>It's all right. I got patience.</t>
  </si>
  <si>
    <t xml:space="preserve">You don't have it on there? </t>
  </si>
  <si>
    <t xml:space="preserve">No, I don't think so. </t>
  </si>
  <si>
    <t xml:space="preserve">It's not filled out?  </t>
  </si>
  <si>
    <t xml:space="preserve">Yes, Emma.  </t>
  </si>
  <si>
    <t xml:space="preserve">Isn't it being in tune? </t>
  </si>
  <si>
    <t xml:space="preserve">Intonation basically means singing in tune  intonation - in tune.  </t>
  </si>
  <si>
    <t xml:space="preserve">Now, the truth is, is intonation means how well you're doing it. </t>
  </si>
  <si>
    <t xml:space="preserve">Now, what are the different things? You can be in tune or you can also be.  </t>
  </si>
  <si>
    <t xml:space="preserve">Sharp. </t>
  </si>
  <si>
    <t xml:space="preserve">Sharp or.?  </t>
  </si>
  <si>
    <t xml:space="preserve">Flat. </t>
  </si>
  <si>
    <t xml:space="preserve">Right. </t>
  </si>
  <si>
    <t xml:space="preserve">Sharp means too high, flat means too low.  </t>
  </si>
  <si>
    <t xml:space="preserve">What's the difference? </t>
  </si>
  <si>
    <t xml:space="preserve">So, if it sounds annoying to you, it's probably sharp. Flat is painful. [teacher adds painful to definition] When people are flat, it's just extraordinarily painful. [tvbR.] You know… That was kind of interesting. It's was like… That was kind of interesting. It's was like… Kind of like that: Mosquito at night that buzzes over your head when you're trying to sleep, that's sharp, annoying. But painful is like when you hit your elbow on the corner of a wall. Yes, still painful. Remember that golf ball I had? </t>
  </si>
  <si>
    <t xml:space="preserve">[student raises hand]  </t>
  </si>
  <si>
    <t xml:space="preserve">I don't think… </t>
  </si>
  <si>
    <t xml:space="preserve">I'm sorry, I can barely hear you. </t>
  </si>
  <si>
    <t>I don't think (name of the pianist) went over the tone quality..</t>
  </si>
  <si>
    <t xml:space="preserve">Why would (name of the pianist) go over it?  </t>
  </si>
  <si>
    <t xml:space="preserve">Because she's done it. </t>
  </si>
  <si>
    <t xml:space="preserve">Yeah, four ways, okay? </t>
  </si>
  <si>
    <t xml:space="preserve">I'll do it. Can I do it? Okay. </t>
  </si>
  <si>
    <t xml:space="preserve">What are the four things you can do to produce good tone quality in order? </t>
  </si>
  <si>
    <t>Now this is general. This is for everybody.  [teacher turns to the board and points at the definition of intonation]</t>
  </si>
  <si>
    <t xml:space="preserve">You have it?  </t>
  </si>
  <si>
    <t xml:space="preserve">I forgot, one of the most important. What's the most important thing about intonation? </t>
  </si>
  <si>
    <t xml:space="preserve">Singing in tune, you absolutely must.  </t>
  </si>
  <si>
    <t xml:space="preserve">[teacher pauses to let students answer] Listen. </t>
  </si>
  <si>
    <t xml:space="preserve">In fact, that's the most important thing about music in general. If you're not paying attention to what's going in here [teacher points to his right ear], you'll probably not going to listen to what's coming out of here [teacher points to his mouse] or out of here [teacher gestures playing the violin] or out of here [teacher gestures playing the flute]. Music, first and foremost, is about listening. [teacher points again to his right ear] </t>
  </si>
  <si>
    <t xml:space="preserve">That's why you have a.  </t>
  </si>
  <si>
    <t>[teacher pauses to let students finish the sentence] Listening…</t>
  </si>
  <si>
    <t xml:space="preserve">Listening log. </t>
  </si>
  <si>
    <t xml:space="preserve">Bring it to the final. </t>
  </si>
  <si>
    <t xml:space="preserve">If you don't bring it to the final, you will not receive an A, I promise. </t>
  </si>
  <si>
    <t xml:space="preserve">Make sure you bring your listening log to the final. Okay? </t>
  </si>
  <si>
    <t xml:space="preserve">What are the four things you can do to produce good tone? </t>
  </si>
  <si>
    <t>The first one, you absolutely must have  [teacher pauses before finishing the sentence]</t>
  </si>
  <si>
    <t xml:space="preserve">… posture.  </t>
  </si>
  <si>
    <t xml:space="preserve">[students mumble the answer almost incomprehensible] good posture. </t>
  </si>
  <si>
    <t xml:space="preserve">Now that you have good posture, you're physically able to take a.?  </t>
  </si>
  <si>
    <t xml:space="preserve">Deep breath.  </t>
  </si>
  <si>
    <t xml:space="preserve">[teacher adds answer to the board] </t>
  </si>
  <si>
    <t xml:space="preserve">And we've talked about the different ways you can breathe, right, how to keep the tension out of it, how to assume the position to get that breath down to the body. </t>
  </si>
  <si>
    <t xml:space="preserve">So, third one [teacher starts adding the third point to the board] , now that you've got that deep breath and you have the potential of a big sound, the only way you can get a big sound is to come out through.? </t>
  </si>
  <si>
    <t xml:space="preserve">Open...  </t>
  </si>
  <si>
    <t xml:space="preserve">An open system.  </t>
  </si>
  <si>
    <t xml:space="preserve">I don't even know if this is the word but 'openness' and there's lots of openness. You open your body, your torso, you open your throat, open your jaw and open your mouth. Ou-oh- oh </t>
  </si>
  <si>
    <t>And the last one is really taking one step further, focus, you open your mind.</t>
  </si>
  <si>
    <t>Now a lot of people say, "Well, yeah, focus. I get that. We focus when we come into class." I don't mean that kind of focus. I mean taking these things [teacher points to the four central words written on the board ]and focusing them on the music</t>
  </si>
  <si>
    <t xml:space="preserve">Yes, when you come to the class you should be focused, yes I agree [tvR+], but this is not [teacher points at the word „FOKUS“ -- this focus is applying to this. [teacher points at the other three words] So, these are the four things in order, and I may ask for them in order. </t>
  </si>
  <si>
    <t xml:space="preserve">Okay? I may ask for them in order. </t>
  </si>
  <si>
    <t>[looks "tired"]</t>
  </si>
  <si>
    <t xml:space="preserve">I'm sorry. Give her a bottle of water on me. (Name of a student), give her some water. [teacher requests student to give another student a bottle of water] </t>
  </si>
  <si>
    <t xml:space="preserve">Come on drink, drink, drink. Get some water. </t>
  </si>
  <si>
    <t>[student raises hand]</t>
  </si>
  <si>
    <t>Yes?</t>
  </si>
  <si>
    <t xml:space="preserve">I was wondering in the final, are we allowed to use our review notes? </t>
  </si>
  <si>
    <t xml:space="preserve">Any other question? </t>
  </si>
  <si>
    <t xml:space="preserve">Yes, ma'am? [points at student] </t>
  </si>
  <si>
    <t xml:space="preserve">What was animation? </t>
  </si>
  <si>
    <t xml:space="preserve">What was animation?  </t>
  </si>
  <si>
    <t>It's what Disney does.  [teacher walks to the board laughing like micky mouse]</t>
  </si>
  <si>
    <t xml:space="preserve">Animation just talks about how we can make the song come off the page and there's really two ways to animate. </t>
  </si>
  <si>
    <t xml:space="preserve">What are the two ways to animate?  </t>
  </si>
  <si>
    <t xml:space="preserve">Expression. </t>
  </si>
  <si>
    <t>Facial expression sure. [teacher adds „facial expression to the board]</t>
  </si>
  <si>
    <t xml:space="preserve">That’s one way of saying it. In fact a lot of you when you talk to your friends… if I'm coming up to my friend [teacher performs like going up to a friend] and before I even talk to my friend, [teacher hold up his finger] you probably know what mood she's in or he's in because you can see the look on their face [teacher gestures around his face]. Your face really gives you away. I'll tell you what really gives you away are our eyes. Your eyes give you right away. When I look around for example when I ask I'm looking at your eyes and I see who understands and who doesn't. And some of you totally get it, you're in and I can see it, and others of you, all of a sudden you get that glazed look like [teacher takes in a glazed look], "Oh, my God, Auntie Em, Auntie Em, it's a twister, it's a twister [teacher moves with his upper body from the left to the right vise versa].“ </t>
  </si>
  <si>
    <t xml:space="preserve">So, yeah, facial expression, and the other one is?  </t>
  </si>
  <si>
    <t xml:space="preserve">[walks to the board and write „articulation“ on it] </t>
  </si>
  <si>
    <t xml:space="preserve">Articulation, in other words the way you say it. </t>
  </si>
  <si>
    <t xml:space="preserve">All you need to do is listen to two girls talk to each other on the phone for an hour and the way they say things. "He's cute." Right? Extra K in cute - cute. Or "it's so cold outside." Right? If you go, "It's cold," and "he's cute," your friend would not believe you. First of all, it's not cold and he's a dog, all right? </t>
  </si>
  <si>
    <t xml:space="preserve">And they want to do that; otherwise [teacher hits with his hand on the table supporting his head on his elbow/ hand], why would they not just go and buy the CD?[teacher now supports his hand with boath hands]  They could.  No, they come to hear you live because live music has something that you can't get from a CD.  You know what it's called?  Human contact!   increasingly more phones and there's no human…[teacher gestures typing something on his mobile phone]  people want human -- can you imagine not having human contact?  I'd go crazy, you know. It's just people want human contact, they want to create art. </t>
  </si>
  <si>
    <t>Any other question?</t>
  </si>
  <si>
    <t xml:space="preserve">Yes ma’am? [points at student] </t>
  </si>
  <si>
    <t xml:space="preserve">(incomprehensible) and I saw this post on my Facebook or something and that it's like it was Albert Einstein. He said, "I fear the day the technology will take over our world and have a world full of idiots.“ And there was a bunch of other quotes as well. </t>
  </si>
  <si>
    <t xml:space="preserve">Yeah. In fact, did you know that Einstein was actually a really good musician? </t>
  </si>
  <si>
    <t>He was actually a pretty good violinist and actually wrote… [teacher walks over to the cupboard and looks for something certain] things about music, books about music. He was a good violinist. It just so happens that I have something from Einstein. [tvbE.] [teacher walks back, a poster in his hand] There you go: our poster for the day. [teacher holds up the poster to read loud to he students] In speaking about his renowned theory of relativity, Einstein said, "It occurred to me by intuition, and music was the driving force behind that intuition. My discovery was the result of musical perception.“</t>
  </si>
  <si>
    <t xml:space="preserve">You don't think there's any connection between music and science? </t>
  </si>
  <si>
    <t xml:space="preserve">[students mumble in agreement] </t>
  </si>
  <si>
    <t xml:space="preserve">Me too. </t>
  </si>
  <si>
    <t xml:space="preserve">Any other questions? I want you guys to be fully prepared. </t>
  </si>
  <si>
    <t xml:space="preserve">Any questions?  </t>
  </si>
  <si>
    <t xml:space="preserve">[student raises hand ]  </t>
  </si>
  <si>
    <t xml:space="preserve">Do we need to know the (incomprehensible)? </t>
  </si>
  <si>
    <t xml:space="preserve">The (incomprehensible) maybe, maybe not. That's kind of a little more spring semester thing. </t>
  </si>
  <si>
    <t xml:space="preserve">And remember we still have - yes, ma'am?  </t>
  </si>
  <si>
    <t xml:space="preserve">This is not for the (incomprehensible). </t>
  </si>
  <si>
    <t xml:space="preserve">I don't know. </t>
  </si>
  <si>
    <t xml:space="preserve">It's not on there? You were probably in the bathroom then. </t>
  </si>
  <si>
    <t xml:space="preserve">Let's see. Anything else, anything else? </t>
  </si>
  <si>
    <t xml:space="preserve">All Good. You still have tutorial today. In case there's something you want to go over more in depth or one-on-one, I'm happy to do that with you. </t>
  </si>
  <si>
    <t xml:space="preserve">Yeah, yeah, yeah? All right, you guys are ready. </t>
  </si>
  <si>
    <t xml:space="preserve">Okay, we'll just put Einstein over here next to the frog. [teacher puts back the poster of Einstein] </t>
  </si>
  <si>
    <t xml:space="preserve">Up, let's go.  </t>
  </si>
  <si>
    <t>[teacher claps into his hand to push students to obey his task a little bit faster] [students stand up]  [a warm-up follows]</t>
  </si>
  <si>
    <t xml:space="preserve">Reach for the sky. [teacher puts his hands into the air, students do the same] Left, right, left, right.  </t>
  </si>
  <si>
    <t>All the way back. Ou. [teacher and students lean theirselfs as far as possible backwards]</t>
  </si>
  <si>
    <t>Open your throat ladies.  ooouh!</t>
  </si>
  <si>
    <t xml:space="preserve">„ouhhh“[teacher and students let their upper bodies „fall“ to the ground while going with their voice from high to low] </t>
  </si>
  <si>
    <t xml:space="preserve">The heads just hangs like a rag dog. Don't worry about your hair.  It's unimportant. In fact if you want I can cut if for you. I'm good in hair cutting. I've got clippers at home. Oh, that would be great. What if you say, let's all take the plunge and we will all get cruw cuts. Everyone of us shave our heads. </t>
  </si>
  <si>
    <t xml:space="preserve">No </t>
  </si>
  <si>
    <t xml:space="preserve">That would be so unbelievably cool.  </t>
  </si>
  <si>
    <t xml:space="preserve">After the beginning of the year talk about solidarity. </t>
  </si>
  <si>
    <t>Up and tell one, two…</t>
  </si>
  <si>
    <t>[teacher requests students to slowly come back up with their upper bodies/ head] [students follow and come up slowly]</t>
  </si>
  <si>
    <t>and by the end of the year we all have like the same cut, well you guys will. Mine will probably never grow back.</t>
  </si>
  <si>
    <t xml:space="preserve">Take your time, take your time. </t>
  </si>
  <si>
    <t xml:space="preserve">Shoulders up, forward, all the round back, [teacher moves his shoulders from the front to the back, students imitate] and head down, cross over, back down, back down, [teacher moves his head from side to side, students imitate] get that neck loose, open up on „uuh" [teacher opens his upper body, students imitate]  </t>
  </si>
  <si>
    <t xml:space="preserve">a big yawning jaw. [teacher and students yawn together from a high note to a lower one while stretching]  </t>
  </si>
  <si>
    <t xml:space="preserve"> </t>
  </si>
  <si>
    <t>Shake it out, shake it out, shake it out. [teacher shakes his body, students imitate]</t>
  </si>
  <si>
    <t xml:space="preserve">[(incomprehensible) to ten. </t>
  </si>
  <si>
    <t xml:space="preserve">[teacher holds up his fingers and mimics to count to ten, students imitate]  </t>
  </si>
  <si>
    <t xml:space="preserve">Exaggerated really stretch out your legs. </t>
  </si>
  <si>
    <t xml:space="preserve">Jaw! [teacher and students „stretch“ their jaw]  </t>
  </si>
  <si>
    <t xml:space="preserve">Lips! [teacher and students flutter their lips  </t>
  </si>
  <si>
    <t>Add pitch. [teacher signals with his finger to go up and then down with their voice while fluttering their lips]</t>
  </si>
  <si>
    <t>Shake it out.</t>
  </si>
  <si>
    <t>Alright. Here we go. And step, step, step…[teacher runs on the spots, students imitate]</t>
  </si>
  <si>
    <t>On your toes! Push! [teacher runs on spot and pushes hands together, students imitate]</t>
  </si>
  <si>
    <t xml:space="preserve">Pull „z"! [teacher pulls on his hands, anchored in another, while pronouncing „z“- students imitate] </t>
  </si>
  <si>
    <t xml:space="preserve">Push „m"! [teacher pushes his hands against each other, while pronouncing „m“- students imitate ]  </t>
  </si>
  <si>
    <t>Pull "v"! [teacher pulls on his hands, anchored in another, while pronouncing „v“ - students imitate]</t>
  </si>
  <si>
    <t>Push „th"! [teacher pushes his hands against each other, while pronouncing „th“- students imitate</t>
  </si>
  <si>
    <t>You can really feel that, right?</t>
  </si>
  <si>
    <t xml:space="preserve">Or at least you should be able to... </t>
  </si>
  <si>
    <t>These are eighth notes... eight, eight, eight, eight…[teacher runs in the tempo of eighth notes-students imitate] to quarter notes… [teacher changes tempo to quarter notes- students imitate]</t>
  </si>
  <si>
    <t>[teacher talks while running in tempo] Always feel that in the rhythm is the thing that keeps you going.</t>
  </si>
  <si>
    <t>Especially when we start Bach baroque music. Baroque music has that in the rhythm, in the pulse, subdivision makes it going.</t>
  </si>
  <si>
    <t xml:space="preserve">Back to the quarter note. go! </t>
  </si>
  <si>
    <t>Sorry, back to the eighth note! Ready? Sorry! One and two… [teacher runs in the tempo of eighth notes- students imitate]</t>
  </si>
  <si>
    <t xml:space="preserve">To the half note. And here we go! [teacher changes tempo to half notes- students imitate] </t>
  </si>
  <si>
    <t xml:space="preserve">Always have that motion in between. Music always has energy. </t>
  </si>
  <si>
    <t>Don't rush, be like your rhythm. Tic, tic, tic, tic…</t>
  </si>
  <si>
    <t>On your toes. Don't stomp. Tic, tic, tic, tic…</t>
  </si>
  <si>
    <t xml:space="preserve">Back to the eighth note! Here we go! [teacher changes tempo back to eighth notes - students imitate] </t>
  </si>
  <si>
    <t xml:space="preserve">One and two and one and two... Red light! [teacher stops running on spot- students imitate] </t>
  </si>
  <si>
    <t>Green light! [teacher goes on- students imitate]</t>
  </si>
  <si>
    <t xml:space="preserve">Red light! [teacher stops running on spot- students imitate] </t>
  </si>
  <si>
    <t xml:space="preserve">Green light. [teacher goes on- students imitate] </t>
  </si>
  <si>
    <t>Shake it up! [teacher shakes his body- studnets imitate]</t>
  </si>
  <si>
    <t xml:space="preserve">Okay! [teacher and students stretch their body, first to the left, then to the right] </t>
  </si>
  <si>
    <t xml:space="preserve">Okay, now. </t>
  </si>
  <si>
    <t xml:space="preserve">[teacher hums a few notes, piano player imitates it] </t>
  </si>
  <si>
    <t xml:space="preserve">Let's assume a position. [teacher takes in a position, students imitate] </t>
  </si>
  <si>
    <t xml:space="preserve">Here we go! Get that place out in front of you. I'm gonna go to the fantabulous, because I... and…[teacher and students start to sing together with piano] </t>
  </si>
  <si>
    <t xml:space="preserve">Are you feeling it? Getting your legs and bottom involved? Here we go! [while singing teacher asks students ] </t>
  </si>
  <si>
    <t xml:space="preserve">Very open, ladies! Very open.  </t>
  </si>
  <si>
    <t xml:space="preserve">Better. Stand! Feel the same breath. [teacher signals students to stand up right]  </t>
  </si>
  <si>
    <t xml:space="preserve">[students sing melody one more time] </t>
  </si>
  <si>
    <t xml:space="preserve">[teacher moves his arm to the top to signal smoothness of the high note] </t>
  </si>
  <si>
    <t xml:space="preserve">Hi, how are you? [teacher speaks high pitched and waves - students imitate] </t>
  </si>
  <si>
    <t xml:space="preserve">Very good, thank you! </t>
  </si>
  <si>
    <t xml:space="preserve">But It would be better, if you open your throats. So, a little bit more, ok? „uohh“ </t>
  </si>
  <si>
    <t xml:space="preserve">More relaxed! </t>
  </si>
  <si>
    <t xml:space="preserve">„uooh“ </t>
  </si>
  <si>
    <t xml:space="preserve">Very open! </t>
  </si>
  <si>
    <t>„uooh“ [teacher shows how to do it correctly- students imitate after]</t>
  </si>
  <si>
    <t xml:space="preserve">Yeah, that is more relaxed. Good for you! </t>
  </si>
  <si>
    <t xml:space="preserve">Do you feel it? That is important for you to feel! </t>
  </si>
  <si>
    <t>Everybody had the novacain?</t>
  </si>
  <si>
    <t xml:space="preserve">[teacher raises hand to signal students who had to agree with him] [some students raise their hand] </t>
  </si>
  <si>
    <t>You know exactly what I'm talking about. And the water…</t>
  </si>
  <si>
    <t xml:space="preserve">So, now! (incomprehensible) put it also to your jaw. „uooh“  </t>
  </si>
  <si>
    <t xml:space="preserve">[teacher sings note from high to low - students imitate] </t>
  </si>
  <si>
    <t xml:space="preserve">And..[t signals piano player to start playing]  </t>
  </si>
  <si>
    <t xml:space="preserve">Get your breath first! [teacher signals students to take a deep breath] </t>
  </si>
  <si>
    <t xml:space="preserve">[students inhale]  </t>
  </si>
  <si>
    <t xml:space="preserve">[students sing the same melody from before] </t>
  </si>
  <si>
    <t>Minor!  [request to the piano player]</t>
  </si>
  <si>
    <t xml:space="preserve">Sorry!  [request from teacher was to late for piano player to change in time] </t>
  </si>
  <si>
    <t xml:space="preserve">Minor! [request to the piano player]  </t>
  </si>
  <si>
    <t xml:space="preserve">[piano player changes to a minor key] </t>
  </si>
  <si>
    <t xml:space="preserve">[students sing melody in minor key] </t>
  </si>
  <si>
    <t>Minor again!  [piano player changes key half tone up]</t>
  </si>
  <si>
    <t xml:space="preserve">[students sing melody again in minor] </t>
  </si>
  <si>
    <t xml:space="preserve">Back to major! There will be light. </t>
  </si>
  <si>
    <t>[students sing melody in major] [teacher says something incomprehensible about the breath]</t>
  </si>
  <si>
    <t>[teacher gives an incomprehensible task to a few students] Ready? And…</t>
  </si>
  <si>
    <t xml:space="preserve">[teacher gives a signal to a few students to stay on one note while the others continue singing the melody- students follow task] </t>
  </si>
  <si>
    <t>Go on strong! Now this one!</t>
  </si>
  <si>
    <t>[students do the same half note higher]</t>
  </si>
  <si>
    <t>One more! Easy going!</t>
  </si>
  <si>
    <t>[students sing melody again half a note higher]</t>
  </si>
  <si>
    <t xml:space="preserve">Isn't that fun, isn't it?  Especially the minor one!  </t>
  </si>
  <si>
    <t xml:space="preserve">Yeah </t>
  </si>
  <si>
    <t xml:space="preserve">The minor one sounds cool. Right?  </t>
  </si>
  <si>
    <t xml:space="preserve">I like that. </t>
  </si>
  <si>
    <t xml:space="preserve">My mom is coming, I don't wanna go. Mind if somebody get me out of bed. </t>
  </si>
  <si>
    <t xml:space="preserve">Okay. Let's go to "Hold on.“  </t>
  </si>
  <si>
    <t>[students grab their folders and turn to the needed page]</t>
  </si>
  <si>
    <t xml:space="preserve">Now, if I'm not mistaken, I asked you guys something.  </t>
  </si>
  <si>
    <t xml:space="preserve">I wanna you guys go say it in rhythm. Right? </t>
  </si>
  <si>
    <t xml:space="preserve">Not even notes. Say it in rhythm. </t>
  </si>
  <si>
    <t xml:space="preserve">Ya, ya, ya?  Ya! Ya! Ya! [teacher answers in a deeper voice] </t>
  </si>
  <si>
    <t xml:space="preserve">Ok, so let's start on page 9 and just say the rhythm. Say the rhythm! </t>
  </si>
  <si>
    <t xml:space="preserve">Lots of syncopation for sopranos, altos, you ground us in those strong half notes. Right? </t>
  </si>
  <si>
    <t xml:space="preserve">Ya, ya, ya?  </t>
  </si>
  <si>
    <t xml:space="preserve">Here we go. 63 please, ladies. One, two, three, four. One… [teacher counts and snaps with his fingers] </t>
  </si>
  <si>
    <t xml:space="preserve">[teacher continues to snap the beat with his fingers while students speak the rhythm] </t>
  </si>
  <si>
    <t>[it seems that the teacher is not satisfied enough with the performance of his students and takes a seat himself]</t>
  </si>
  <si>
    <t xml:space="preserve">Ohh, sit. Ladies! Oh, no, no. We are running. </t>
  </si>
  <si>
    <t xml:space="preserve">[students sit down] </t>
  </si>
  <si>
    <t>Oh, yes, yes, yes, yes, yes! Ladies! That was ehm…</t>
  </si>
  <si>
    <t xml:space="preserve">Let's get that rhythm strong. Ready? Mary had a.. [teacher speaks rhythm of the beginning] One…  </t>
  </si>
  <si>
    <t xml:space="preserve">[students follow and start to speak the rhythm: „Mary had a…“  </t>
  </si>
  <si>
    <t>Yeah, that rhythm is a little different. „Mary had a golden…“  [teacher speaks again the rhythm of the beginning]</t>
  </si>
  <si>
    <t>I'm sorry. You guys try. One, two…</t>
  </si>
  <si>
    <t xml:space="preserve">[students speak the rhythm] </t>
  </si>
  <si>
    <t xml:space="preserve">Ahh, is the second beat. What I would do, if I was a beginner at reading this, like a lot of you are, is you take your pencil and you put a vertical bar…[teacher holds up the rhythm song and shows the right side of his class how to mark the different beats] I will show you... over each beat. So I have the vertical over the quarter note, one over the group of eighth, one with the quarter note, So I help those what I did. [teacher walks over to the left side and explains to the other how to do it] group of eighth, one over the quarter note... Put one over the quarter note, one over the forget about the tie. That shows you where the beat is. </t>
  </si>
  <si>
    <t xml:space="preserve">[teacher speaks the rhythm while snapping the beat with his fingers] </t>
  </si>
  <si>
    <t>Right? And that shows you where the beat is and makes it easier to count.</t>
  </si>
  <si>
    <t>Ok? So, have the other pencil in your hand and you can go an do that.</t>
  </si>
  <si>
    <t xml:space="preserve">[students take their pencils and write down the bars] </t>
  </si>
  <si>
    <t xml:space="preserve">Cos you can see the groupings as they appear on the page. Ya, ya, ya? </t>
  </si>
  <si>
    <t xml:space="preserve">Ya </t>
  </si>
  <si>
    <t>Here we go sopranos. Three, four, one… [teacher hits the beat with his pen on his desk and requests sopranos to start]</t>
  </si>
  <si>
    <t xml:space="preserve">[sopranos speak the rhythm] </t>
  </si>
  <si>
    <t>Now that rhythm is like the one we had before. Much more syncopated. Ya?</t>
  </si>
  <si>
    <t>ya.</t>
  </si>
  <si>
    <t>So, that's why that straight rhythm sounds funkier, because we are coming from a place of extreme syncopation and now we are going straight, and it is like…</t>
  </si>
  <si>
    <t xml:space="preserve">Ya, make it fun? </t>
  </si>
  <si>
    <t xml:space="preserve">Now, what your job is? </t>
  </si>
  <si>
    <t xml:space="preserve">Bring it back! </t>
  </si>
  <si>
    <t xml:space="preserve">You all like: Ya, that sounds like a good idea.  </t>
  </si>
  <si>
    <t xml:space="preserve">Use your finger. [teacher taps the beat with his pen on his desk] Use your toe. Tic your neighbor. I really don't care. Okay?  Don't be shy. You have to feel that. </t>
  </si>
  <si>
    <t>One, two, three, four, one…[teacher counts in while tapping his pen]</t>
  </si>
  <si>
    <t>[students speak the rhythm together with the teacher]</t>
  </si>
  <si>
    <t xml:space="preserve">Is "time" before the beat or on the beat? </t>
  </si>
  <si>
    <t xml:space="preserve">On. </t>
  </si>
  <si>
    <t xml:space="preserve">It's on the beat.  </t>
  </si>
  <si>
    <t xml:space="preserve">So, wait for it, right? </t>
  </si>
  <si>
    <t xml:space="preserve">Which is really hard, because every other time it has been before the beat. Now you have got to wait for it. Ya? </t>
  </si>
  <si>
    <t>Also, a lot of you weren't ready to go. Weren't ready to go at the top of ten, last bar.</t>
  </si>
  <si>
    <t xml:space="preserve">Every other time you have a rest, ya?  But this time you have to go.  </t>
  </si>
  <si>
    <t>Page ten, top system, last bar.</t>
  </si>
  <si>
    <t xml:space="preserve">I might even write the word "go" there. </t>
  </si>
  <si>
    <t>Write it, take a go. Remind yourself, that you are not gonna rest. Go!</t>
  </si>
  <si>
    <t xml:space="preserve">By the time you get down with the piece of music it should be so marked up, with pencil, that you barely recognize it. </t>
  </si>
  <si>
    <t>Start please from page nine again, let's adding the altos.</t>
  </si>
  <si>
    <t xml:space="preserve">[teacher speaks the beginning of the alto rhythm and tapps the beat with his pen on his desk] </t>
  </si>
  <si>
    <t>And notice. Every one of your notes has a…[teacher pauses before finishing the sentence to let students answer]</t>
  </si>
  <si>
    <t xml:space="preserve">Tenuto.  </t>
  </si>
  <si>
    <t>Good for you. A tenuto.</t>
  </si>
  <si>
    <t xml:space="preserve">So, you guys wanna get that tenuto going?  That is the way I want you to do it.  </t>
  </si>
  <si>
    <t xml:space="preserve">Isn't the tenuto a pressure of lean. Right? So lean your foot into the ground. Feet are leaning in the ground. </t>
  </si>
  <si>
    <t xml:space="preserve">Okay? One, two, one, two, three, four, one… [teacher walks back to the front, takes his seat and counts in, taps the beat with his pen ]   </t>
  </si>
  <si>
    <t xml:space="preserve">[students and teacher speak the rhythm, and students lean into the ground]  </t>
  </si>
  <si>
    <t xml:space="preserve">[the piano player starts to clap the beat while students speak, later only taps the beat with his hand on the piano] </t>
  </si>
  <si>
    <t xml:space="preserve">That was on the beat. I put that little vertical line. [teacher raises his arm into the air to seek for atteintion] </t>
  </si>
  <si>
    <t xml:space="preserve">[teacher presents the rhythm the correct way] </t>
  </si>
  <si>
    <t xml:space="preserve">Versus what we have done before. We don't do that this time. Now it's different. </t>
  </si>
  <si>
    <t xml:space="preserve">Ya  </t>
  </si>
  <si>
    <t xml:space="preserve">[teacher finishes speaking the rhythm] </t>
  </si>
  <si>
    <t xml:space="preserve">This is why I ask you to come back with this rhythm. Cos this rhythm is different than every other rhythm we have sung before. </t>
  </si>
  <si>
    <t>Ya?</t>
  </si>
  <si>
    <t xml:space="preserve">If you learn it the wrong way, it will take so long to fix it. [tvR.] So learn it the right way first. </t>
  </si>
  <si>
    <t>[student raises her arm]</t>
  </si>
  <si>
    <t xml:space="preserve">Yes ma’am. [teacher points at student] </t>
  </si>
  <si>
    <t xml:space="preserve">Page ten, measure three, on the first system, the eighth notes. What should it be? </t>
  </si>
  <si>
    <t xml:space="preserve">yeah </t>
  </si>
  <si>
    <t>What should the rhythm sound like?  [different student helps to bring the question on point]</t>
  </si>
  <si>
    <t>It will be a swung rhythm. In eighth notes…</t>
  </si>
  <si>
    <t xml:space="preserve">I'm sure it does say it in the beginning. Does it say swinging? </t>
  </si>
  <si>
    <t xml:space="preserve">[teacher turns to the beginning of the book] Ya, I know. (incomprehensible) </t>
  </si>
  <si>
    <t xml:space="preserve">No, sing it swung. </t>
  </si>
  <si>
    <t xml:space="preserve">It should be… „Just keep it on. Just keep it on“ [teacher speaks the example how it should sound, signals to student to engage] </t>
  </si>
  <si>
    <t xml:space="preserve">[students engage with teacher and speak the rhythm together] „Just keep it on. Just keep it on.“ </t>
  </si>
  <si>
    <t xml:space="preserve">[teacher interrupts students] Cos we did…“Just keep it on“ [teacher speaks the example not swung] It is the way it is written. “Just keep it on.“ Which sounds molto boring. </t>
  </si>
  <si>
    <t xml:space="preserve">Right? So we swing it... „Just keep it on.“ Ready?...  </t>
  </si>
  <si>
    <t xml:space="preserve">Now, let's go right there. And altos, you keep going. </t>
  </si>
  <si>
    <t xml:space="preserve">Guess what! You've got the melody. Yay, you altos…[teacher raises his arms] </t>
  </si>
  <si>
    <t xml:space="preserve">„Just keep it on….. “ [teacher speaks rhythm the way it should be, taps the beat with his pen on his leg] </t>
  </si>
  <si>
    <t xml:space="preserve">And don't say: "Don't chew tire.“ </t>
  </si>
  <si>
    <t xml:space="preserve">I hope you won't chew a tire. </t>
  </si>
  <si>
    <t xml:space="preserve">Ready? „Just keep it on…“ Ready? </t>
  </si>
  <si>
    <t xml:space="preserve">One, two, thr…  </t>
  </si>
  <si>
    <t xml:space="preserve">[student interrupts - incomprehensible] </t>
  </si>
  <si>
    <t xml:space="preserve">Tap... Page ten, top system, third bar. Here we go. </t>
  </si>
  <si>
    <t xml:space="preserve">One, two, three, four, one…  </t>
  </si>
  <si>
    <t xml:space="preserve">„Just keep it on…“ [students and teacher speak the rhythm]  </t>
  </si>
  <si>
    <t xml:space="preserve">No, no. [teacher interrupts students] Every single one of those. See, that everyone is accented? </t>
  </si>
  <si>
    <t xml:space="preserve">That is cos everyone of them is off the beat. </t>
  </si>
  <si>
    <t xml:space="preserve">So tap!  </t>
  </si>
  <si>
    <t>Ready?  Say with me. Ready? One, two, three, four, one…</t>
  </si>
  <si>
    <t>[teacher counts in and taps the beat with his pen] “Everyone….“ [students speak the rhythm]  [students tap the beat with their foot]</t>
  </si>
  <si>
    <t>[teacher interrupts students] Ahhh, don't be early!</t>
  </si>
  <si>
    <t xml:space="preserve">Again! Two, three, four, one… </t>
  </si>
  <si>
    <t xml:space="preserve">[students engage and speak the rhythm] </t>
  </si>
  <si>
    <t xml:space="preserve">[teacher engages sometimes to support students] </t>
  </si>
  <si>
    <t xml:space="preserve">And we are definitely not doing that „yeah"! </t>
  </si>
  <si>
    <t xml:space="preserve">Cross that out. </t>
  </si>
  <si>
    <t xml:space="preserve">Ok, how nasty is that page turn from eleven to twelve?  </t>
  </si>
  <si>
    <t xml:space="preserve">[some students answer with a denying sound] </t>
  </si>
  <si>
    <t xml:space="preserve">Super nasty! Right? </t>
  </si>
  <si>
    <t xml:space="preserve">So, I might write the word "go".  </t>
  </si>
  <si>
    <t xml:space="preserve">Let’s try eleven to twelve again, please.  </t>
  </si>
  <si>
    <t xml:space="preserve">„Just keep your head…“ [teacher starts the rhythm and taps the beat with his pen] </t>
  </si>
  <si>
    <t xml:space="preserve">Ya, if you don't beat it, you won't feel it. [teacher shakes his head] </t>
  </si>
  <si>
    <t xml:space="preserve">Especially with the syncopation, if you kick it off from that, you can precisely feel it. Right? </t>
  </si>
  <si>
    <t xml:space="preserve">Remember when we talked about syncopation I said… </t>
  </si>
  <si>
    <t xml:space="preserve">First of all, what is syncopation? </t>
  </si>
  <si>
    <t>Music that happens…</t>
  </si>
  <si>
    <t xml:space="preserve">[teacher pauses before he finishes the sentence to let students answer] ...off beat. </t>
  </si>
  <si>
    <t>How are you gonna know, what off the beat is when you don't know where the beat is?</t>
  </si>
  <si>
    <t xml:space="preserve">How can you walk around the crocodiles if you don't know where they are?  Right? You can’t. </t>
  </si>
  <si>
    <t xml:space="preserve">So, tap! Feel the beat so you can bounce off it, right? </t>
  </si>
  <si>
    <t xml:space="preserve">Right? Let's all try it from 79. [while speaking the teacher claps the beat with his hand on his lab] </t>
  </si>
  <si>
    <t>Nice and slow. One, two, three…</t>
  </si>
  <si>
    <t xml:space="preserve">[teacher counts in, still clapping the beat] [students engage and speak the rhythm, together with the teacher, students tap the beat with their foot] „Hold on…Hold on..“ </t>
  </si>
  <si>
    <t>[teacher interrupts]</t>
  </si>
  <si>
    <t xml:space="preserve">Let’s try that page turn again. </t>
  </si>
  <si>
    <t xml:space="preserve">Ready, are you with me? </t>
  </si>
  <si>
    <t>Three, four, one…</t>
  </si>
  <si>
    <t>[teacher counts in and students engage]</t>
  </si>
  <si>
    <t>[teacher interrupts ] Do that again. Let me hear just the page twelve.</t>
  </si>
  <si>
    <t>Ready? Page twelve. Three, four…</t>
  </si>
  <si>
    <t xml:space="preserve">[teacher counts in and students engage] </t>
  </si>
  <si>
    <t xml:space="preserve">[teacher interrupts and starts speaking the rhythm the way he wants it to sound] </t>
  </si>
  <si>
    <t>Let me get that little separation in there, ok?  Otherwise it kind of sound…</t>
  </si>
  <si>
    <t xml:space="preserve">[teacher speaks the rhythm in a monoton way]  </t>
  </si>
  <si>
    <t xml:space="preserve">[teacher speaks the rhythm with more separation] </t>
  </si>
  <si>
    <t xml:space="preserve">Hear that rhythm?  </t>
  </si>
  <si>
    <t xml:space="preserve">Feel that rhythm!  </t>
  </si>
  <si>
    <t xml:space="preserve">Ready?  </t>
  </si>
  <si>
    <t xml:space="preserve">Sit up. </t>
  </si>
  <si>
    <t xml:space="preserve">One, two, three, four, and .. </t>
  </si>
  <si>
    <t>I'm sorry…</t>
  </si>
  <si>
    <t xml:space="preserve">three, four. </t>
  </si>
  <si>
    <t xml:space="preserve">[teacher counts in, taps the beat on his lab, piano player claps the beat and students engage] </t>
  </si>
  <si>
    <t xml:space="preserve">Again. Go on this time! </t>
  </si>
  <si>
    <t xml:space="preserve">Oh no. Circle that. </t>
  </si>
  <si>
    <t xml:space="preserve">I've got some people that are glowing to the rest, on the top of the page, third bar? [tvI?] If I was a... if this was choral police, some of you would've been getting a speeding ticket. </t>
  </si>
  <si>
    <t xml:space="preserve">Also at bar 87 I hear couple of people doing syncopation and coming in a half eighth early. </t>
  </si>
  <si>
    <t xml:space="preserve">Ya.  </t>
  </si>
  <si>
    <t xml:space="preserve">[teacher speaks the called out rhythm the right way]  </t>
  </si>
  <si>
    <t xml:space="preserve">You guys. </t>
  </si>
  <si>
    <t>[teacher taps the beat] [students engage]</t>
  </si>
  <si>
    <t xml:space="preserve">Do you hear it? </t>
  </si>
  <si>
    <t>Again.</t>
  </si>
  <si>
    <t xml:space="preserve">[students repeat the rhythm] </t>
  </si>
  <si>
    <t xml:space="preserve">"And" is the beat, ya?  </t>
  </si>
  <si>
    <t xml:space="preserve">[teacher speaks the rhythm the way it’s supposed to be] </t>
  </si>
  <si>
    <t xml:space="preserve">Stick that while on beat three (incomprehensible). </t>
  </si>
  <si>
    <t xml:space="preserve">Ya, ya, ya? </t>
  </si>
  <si>
    <t xml:space="preserve">Ya. </t>
  </si>
  <si>
    <t xml:space="preserve">Alright. Start from bar 89. That is the middle system. </t>
  </si>
  <si>
    <t xml:space="preserve">Now, since we are just rhythm reading. When you guys have a half note, would you read pulse and go.  That let's me know that you know where the half note is. No one is gonna sing it that way obviously, but... at least when we are rhythm reading it let's me know that you see it. </t>
  </si>
  <si>
    <t xml:space="preserve">Ya?  </t>
  </si>
  <si>
    <t xml:space="preserve">[some students nod] </t>
  </si>
  <si>
    <t xml:space="preserve">One, two, three. [teacher counts in and claps the beat with his pen, piano player claps the beat]  </t>
  </si>
  <si>
    <t xml:space="preserve">[students engage] </t>
  </si>
  <si>
    <t xml:space="preserve">No! It's syncopated. </t>
  </si>
  <si>
    <t xml:space="preserve">Keep clapping! </t>
  </si>
  <si>
    <t xml:space="preserve">One, two, three…[teacher counts in] </t>
  </si>
  <si>
    <t xml:space="preserve">[students engage]  </t>
  </si>
  <si>
    <t xml:space="preserve">[piano player steps in and speaks the ryhthm how it’s supposed to be] </t>
  </si>
  <si>
    <t xml:space="preserve">Now, let's see what you've got. Start from "Mary had", page 9.  </t>
  </si>
  <si>
    <t xml:space="preserve">[teacher turns to page nine] [students turn to page 9] </t>
  </si>
  <si>
    <t xml:space="preserve">Ha, funny. What I said we don't normally see six flats, seven flats, six sharps and seven flats. </t>
  </si>
  <si>
    <t xml:space="preserve">What we have right there? </t>
  </si>
  <si>
    <t>Six flats.</t>
  </si>
  <si>
    <t xml:space="preserve">Six flats. Right?  </t>
  </si>
  <si>
    <t xml:space="preserve">See it on page 9? </t>
  </si>
  <si>
    <t xml:space="preserve">(Incomprehensible) Those are flats, ya!  </t>
  </si>
  <si>
    <t xml:space="preserve">Are we singing or speaking? </t>
  </si>
  <si>
    <t xml:space="preserve">We are just saying right now.  </t>
  </si>
  <si>
    <t xml:space="preserve">„Mary had a“ [teacher speaks beinning of rhythm] </t>
  </si>
  <si>
    <t xml:space="preserve">Really bring the rhythm out. </t>
  </si>
  <si>
    <t>Ready? Alright, ladies? Three, four, one…</t>
  </si>
  <si>
    <t xml:space="preserve">[teacher counts in/ conducts and students engage] </t>
  </si>
  <si>
    <t>[the last word is not on the right beat, teacher interrupts] Ahhhhhh!</t>
  </si>
  <si>
    <t xml:space="preserve">Two, three and… </t>
  </si>
  <si>
    <t xml:space="preserve">Sorry, ahh.. and </t>
  </si>
  <si>
    <t xml:space="preserve">[while speaking the ryhthm all together, the teacher shows the right spot to engage for the different voices] </t>
  </si>
  <si>
    <t>Alright!</t>
  </si>
  <si>
    <t>You are getting there. You get there. Welcome. This is not simple rhythm. You get mass of syncopation in here. But the cool part is, once you get it learned the people are grooving with you, you'll feel yummy.</t>
  </si>
  <si>
    <t>Alright! Let's see what we have. From the beginning.</t>
  </si>
  <si>
    <t>Now, we haven't done with the notes so much at bar 9, but a lot of it's the same language, okay?  What you do is, as you are going through, sing strong, if you make a mistake... who cares? Circle the places that really give you a problem and we'll go back again, okay?</t>
  </si>
  <si>
    <t xml:space="preserve">But have your pencil ready so you can make those circles. </t>
  </si>
  <si>
    <t xml:space="preserve">Okay. Here we go. From the top. Up!  </t>
  </si>
  <si>
    <t xml:space="preserve">[students stand up] </t>
  </si>
  <si>
    <t xml:space="preserve">With style. No, I would say no. Sing it boring with style. Do they really think they need to write that? </t>
  </si>
  <si>
    <t xml:space="preserve">Which style?  </t>
  </si>
  <si>
    <t xml:space="preserve">Wait! Where do you see it? </t>
  </si>
  <si>
    <t xml:space="preserve">Over the top of part 3. </t>
  </si>
  <si>
    <t xml:space="preserve">It's such a... With style... you know. Have fun. </t>
  </si>
  <si>
    <t xml:space="preserve">No, I refuse to! </t>
  </si>
  <si>
    <t xml:space="preserve">[teacher conducts] </t>
  </si>
  <si>
    <t xml:space="preserve">[piano player egages] </t>
  </si>
  <si>
    <t>[students engage]</t>
  </si>
  <si>
    <t xml:space="preserve">[teacher interrupts]  </t>
  </si>
  <si>
    <t xml:space="preserve">Before we go to much further. Can you tell me what's missing on page 4? </t>
  </si>
  <si>
    <t xml:space="preserve">How do you think you did on the notes?  </t>
  </si>
  <si>
    <t xml:space="preserve">Pretty good. </t>
  </si>
  <si>
    <t xml:space="preserve">How did you think you did on the rhythm? </t>
  </si>
  <si>
    <t xml:space="preserve">Let's fold something else in that recipe. Let's put the chocolate chips in it. </t>
  </si>
  <si>
    <t>What did’ ya miss?</t>
  </si>
  <si>
    <t>Like in…</t>
  </si>
  <si>
    <t xml:space="preserve">No, not like. </t>
  </si>
  <si>
    <t>Oh, sorry. First system, third bar, it’s…[students sings certain part from the song] I feel like some people are going too…</t>
  </si>
  <si>
    <t xml:space="preserve">Oh, so you are going to high. Okay. So we've got to notice you there with some people. Okay. </t>
  </si>
  <si>
    <t>We will get that.</t>
  </si>
  <si>
    <t>But the thing I'm looking for. Let's see, I see one... in bar 17, I see two of them in bar 22, I see one in bar 16…</t>
  </si>
  <si>
    <t>Accent.</t>
  </si>
  <si>
    <t>Ahh, access to kind of all the…</t>
  </si>
  <si>
    <t xml:space="preserve">Articulation... </t>
  </si>
  <si>
    <t xml:space="preserve">Articulation marks.  </t>
  </si>
  <si>
    <t xml:space="preserve">That's our next place to go. Right? </t>
  </si>
  <si>
    <t>See if you can build in those in this time. Start from…</t>
  </si>
  <si>
    <t xml:space="preserve">[teacher sings] </t>
  </si>
  <si>
    <t xml:space="preserve">Yeah, that would be cool. Have one of you guys come out and start melting and I'll start singing. [teacher sings with a deep voice] </t>
  </si>
  <si>
    <t>"Wow, she has got a really low voice!“</t>
  </si>
  <si>
    <t>Ready? One… I'm in page four top system second bar. Three, four, one…</t>
  </si>
  <si>
    <t xml:space="preserve">[teacher counts in, conducts and students engage] </t>
  </si>
  <si>
    <t xml:space="preserve">Do those articulations!  </t>
  </si>
  <si>
    <t xml:space="preserve">What about „lost"? [teacher interrupts while singing]  </t>
  </si>
  <si>
    <t xml:space="preserve">[students stop singing] </t>
  </si>
  <si>
    <t xml:space="preserve">How many of you stuck your foot in. </t>
  </si>
  <si>
    <t xml:space="preserve">[one student raises her arm] </t>
  </si>
  <si>
    <t xml:space="preserve">Yeah!  </t>
  </si>
  <si>
    <t xml:space="preserve">Stick that foot in the ground.  </t>
  </si>
  <si>
    <t>One, two, three, four, one…</t>
  </si>
  <si>
    <t xml:space="preserve">[teacher conducts and students + piano player engage] </t>
  </si>
  <si>
    <t xml:space="preserve">Accent! (5x) </t>
  </si>
  <si>
    <t xml:space="preserve">[students break apart]  </t>
  </si>
  <si>
    <t>Say it! Three, four, one..</t>
  </si>
  <si>
    <t xml:space="preserve">What do you see on that ti, ta, ti? </t>
  </si>
  <si>
    <t xml:space="preserve">Accents.  </t>
  </si>
  <si>
    <t xml:space="preserve">Accents! Yes!  </t>
  </si>
  <si>
    <t xml:space="preserve">You’re saying. Would you please take that ti, ta, ti and shout it in my face? </t>
  </si>
  <si>
    <t xml:space="preserve">Is that what you are saying?  </t>
  </si>
  <si>
    <t xml:space="preserve">Beat me over the head with that rhythm. </t>
  </si>
  <si>
    <t xml:space="preserve">Isn't that what I'm screaming at you?  </t>
  </si>
  <si>
    <t xml:space="preserve">Yes </t>
  </si>
  <si>
    <t xml:space="preserve">[teacher performs the way he would like the students to sing, and then he does it the way he does not want it to sound] </t>
  </si>
  <si>
    <t xml:space="preserve">That would be stupid, right? So, ladies get some body to it, you know? </t>
  </si>
  <si>
    <t>One two…</t>
  </si>
  <si>
    <t xml:space="preserve">[teacher performs again and shows the difference] Different. One... five. </t>
  </si>
  <si>
    <t xml:space="preserve">[teacher continues singing] </t>
  </si>
  <si>
    <t xml:space="preserve">This is such a greasy line, I love it. </t>
  </si>
  <si>
    <t xml:space="preserve">That's just age. It's not that... It's like a farmer trick. "Oh, you can sing low." "Yes, it is called being old.“  </t>
  </si>
  <si>
    <t xml:space="preserve">Alright, ok, here we go. So let's try it.  </t>
  </si>
  <si>
    <t xml:space="preserve">[teacher sings the beginning of the melody]  </t>
  </si>
  <si>
    <t xml:space="preserve">You guys have the melody, right? </t>
  </si>
  <si>
    <t>Here we go! Three, four…</t>
  </si>
  <si>
    <t xml:space="preserve">[teacher conducts and students engage] </t>
  </si>
  <si>
    <t xml:space="preserve">[students are out of tune]  </t>
  </si>
  <si>
    <t>No way!</t>
  </si>
  <si>
    <t>[teacher speaks the rhythm the way it is supposed to be]</t>
  </si>
  <si>
    <t xml:space="preserve">So, it's a little different there. Ya? </t>
  </si>
  <si>
    <t xml:space="preserve">Ok. What I wanna do, I want to take time for "Stay together“. So now we've kind of got... we know where the hot spots are. Here is your job. When you guys come back next time, okay? I want all of the articulation marks. I want you to be able say the words with articulations. And I would do this all on the front of your book right now. Write it in. So, one: say all text with articulation, that's one. Two: Make sure that you know from 46 to the end all the rhythms. 46 to the end. </t>
  </si>
  <si>
    <t xml:space="preserve">What I'm gonna to do is maybe during the final when we have extra time. I will have someone stand up and will say: "Ok, do the rhythm." If you do perfect, everybody gets an extra point for the finals. </t>
  </si>
  <si>
    <t xml:space="preserve">Cool. </t>
  </si>
  <si>
    <t>Just think, you could be a hero.  But if you miss it, everybody looses a point.</t>
  </si>
  <si>
    <r>
      <rPr>
        <sz val="9"/>
        <color rgb="FFFF0000"/>
        <rFont val="Courier New"/>
        <family val="3"/>
      </rPr>
      <t>Chor</t>
    </r>
    <r>
      <rPr>
        <sz val="9"/>
        <rFont val="Courier New"/>
        <family val="3"/>
      </rPr>
      <t xml:space="preserve"> "us"! No pressure! </t>
    </r>
  </si>
  <si>
    <t xml:space="preserve">Make sure you tap when you are speaking rhythm. </t>
  </si>
  <si>
    <t>Listen. - It’s like this game. You grade is your own. But let's never stray too far from the fact that we will survive and succeed as a team. And if not everybody... if somebody doesn't do the job, if somebody doesn't come prepared then the level of our chorus will always be at its weakest link. Okay?</t>
  </si>
  <si>
    <t>"byoe" bring your own effort.</t>
  </si>
  <si>
    <t xml:space="preserve">Ok, go to "Stay together.“ </t>
  </si>
  <si>
    <t xml:space="preserve">Yes! </t>
  </si>
  <si>
    <t xml:space="preserve">You really need the music? Really? </t>
  </si>
  <si>
    <t>You need the music? Really?</t>
  </si>
  <si>
    <t xml:space="preserve">Yes  </t>
  </si>
  <si>
    <t xml:space="preserve">These notes and rhythms should be learned, ya?  </t>
  </si>
  <si>
    <t xml:space="preserve">What else can you fold into this one. </t>
  </si>
  <si>
    <t xml:space="preserve">[students mumble] </t>
  </si>
  <si>
    <t xml:space="preserve">Who... somebody said this?  </t>
  </si>
  <si>
    <t xml:space="preserve">Some of you said it.  </t>
  </si>
  <si>
    <t xml:space="preserve">[students mumble incomprehensible] </t>
  </si>
  <si>
    <t>Yes, dynamics.</t>
  </si>
  <si>
    <t xml:space="preserve">This song should not be unidynamical. </t>
  </si>
  <si>
    <t xml:space="preserve">For example... the last song we just did, you know, it is pretty much the same dynamic all the way through so that's another thing we have to fold into the recipe. We are getting our articulation markings today, we are getting rhythms today… but the truth is... we haven't really been through that song. That second half at all. </t>
  </si>
  <si>
    <t xml:space="preserve">So, we gonna get that. For this song we have it through. So we should be able to fold in dynamics. Ya? </t>
  </si>
  <si>
    <t xml:space="preserve">Who knows the opening dynamic?  </t>
  </si>
  <si>
    <t xml:space="preserve">[students raise their arm] </t>
  </si>
  <si>
    <t xml:space="preserve">[teacher points at student] Yes.  </t>
  </si>
  <si>
    <t>Mezzo piano.</t>
  </si>
  <si>
    <t>[teacher points at a different student] Yes?</t>
  </si>
  <si>
    <t xml:space="preserve">[student answers incomprehensible] It's mezzo forte! </t>
  </si>
  <si>
    <t>It's written mezzo piano, but what are we do?</t>
  </si>
  <si>
    <t xml:space="preserve">I appreci... so we get that effect of the... phhh… Right? </t>
  </si>
  <si>
    <t xml:space="preserve">Now, especially when you are at the "aylee, lylee, lu" nothing sounds worst like…[teacher sings in a high pitched voice]  ... lt sounds so kiddy.  So this is a very open throat, ya?  </t>
  </si>
  <si>
    <t xml:space="preserve">Everybody give you a best opera singer voice and say: Hi, how are you? </t>
  </si>
  <si>
    <t xml:space="preserve">Hi, how are you? </t>
  </si>
  <si>
    <t xml:space="preserve">Well, I'm aylee, lylee, lu. </t>
  </si>
  <si>
    <t xml:space="preserve">Well, I'm aylee, lylee, lu.  </t>
  </si>
  <si>
    <t xml:space="preserve">Aylee, lylee, lu </t>
  </si>
  <si>
    <t xml:space="preserve">Aylee, lylee, lu. </t>
  </si>
  <si>
    <t xml:space="preserve">Heyaa! </t>
  </si>
  <si>
    <t xml:space="preserve">Heyaa!  </t>
  </si>
  <si>
    <t xml:space="preserve">[teacher starts singing a song]  </t>
  </si>
  <si>
    <t xml:space="preserve">You know that song, right? </t>
  </si>
  <si>
    <t xml:space="preserve">I'm so sorry. </t>
  </si>
  <si>
    <t xml:space="preserve">Give me that flash! </t>
  </si>
  <si>
    <t>[teacher interrupts] Ohhhh!! What are we gonna do there?</t>
  </si>
  <si>
    <t>[students mumble incomprehensible]</t>
  </si>
  <si>
    <t xml:space="preserve">Energized decrescendo!  Hardest thing to do in music. </t>
  </si>
  <si>
    <t xml:space="preserve">Stay big. Stay big and give yourself a place to come from. Ya? </t>
  </si>
  <si>
    <t>I love the first one. The first one was really cool.  But the second one lost identity and then we gained it.</t>
  </si>
  <si>
    <t xml:space="preserve">Would that be a funky looking decresendo? </t>
  </si>
  <si>
    <t xml:space="preserve">I can't wait to see this.  It's like a schizophrenic decrescendo. </t>
  </si>
  <si>
    <t>It looks like a christmas tree.</t>
  </si>
  <si>
    <t>Oh ya!</t>
  </si>
  <si>
    <t xml:space="preserve">Ya, but it fell over. </t>
  </si>
  <si>
    <t xml:space="preserve">It’s not happy anymore. Kind of like your audience when you sing a decrescendo like that. </t>
  </si>
  <si>
    <t xml:space="preserve">[teacher starts conducting, piano player engages] Get your breath ladies! Always prepare!  </t>
  </si>
  <si>
    <t xml:space="preserve">[students engage and sing the song] </t>
  </si>
  <si>
    <t xml:space="preserve">[teacher interrupts clapping his hands together] What is not written after "dreams"?  </t>
  </si>
  <si>
    <t xml:space="preserve">It is written after the other two.  </t>
  </si>
  <si>
    <t>Don't rest.</t>
  </si>
  <si>
    <t>Did you... did we stop by there? Did you write an arrow?</t>
  </si>
  <si>
    <t>Yes.</t>
  </si>
  <si>
    <t xml:space="preserve">Write a better one. Cause obviously that arrow didn't work. </t>
  </si>
  <si>
    <t xml:space="preserve">[teacher sings the part the correct way] </t>
  </si>
  <si>
    <t xml:space="preserve">[students raises her arm] </t>
  </si>
  <si>
    <t xml:space="preserve">Yes, ma'am.  </t>
  </si>
  <si>
    <t xml:space="preserve">Bar 1, page 7, when we say…do you want us to sing hey, or hi? </t>
  </si>
  <si>
    <t xml:space="preserve">Page 7 what? </t>
  </si>
  <si>
    <t xml:space="preserve">[one student goes up to the teacher to show him what the other students meant] </t>
  </si>
  <si>
    <t xml:space="preserve">Ya, sing hey.  </t>
  </si>
  <si>
    <t xml:space="preserve">Okay.  </t>
  </si>
  <si>
    <t xml:space="preserve">Okay here we go. </t>
  </si>
  <si>
    <t>And alto. Top of page 8. Somebody is singing off the…</t>
  </si>
  <si>
    <t xml:space="preserve">Okay. Here we go. Let's go second handing. </t>
  </si>
  <si>
    <t xml:space="preserve">Sorry, you start your up there.  </t>
  </si>
  <si>
    <t>Let’s start from 6. Bottom of 6, pick up to 23.</t>
  </si>
  <si>
    <t>This is going into the second handing. Ready, one and two and…</t>
  </si>
  <si>
    <t xml:space="preserve">[teacher claps and interrupts students singing] We have got to modify dreams, cos dreams all the sudden sound like someone was strangling a cat. Okay. </t>
  </si>
  <si>
    <t xml:space="preserve">[teacher performs the way it sounded] </t>
  </si>
  <si>
    <t xml:space="preserve">Now, it's not you. </t>
  </si>
  <si>
    <t xml:space="preserve">It’s actually the vowel „e".  "E" will spread you and shut you immediately. So you've got to be smarter than the letter "e". When you are gonna sing it... [teacher sings the part]  </t>
  </si>
  <si>
    <t xml:space="preserve">It almost sounds like draims to you in your head. Okay? </t>
  </si>
  <si>
    <t xml:space="preserve">Modify that vowel. [tvR!] Here we go? Three, four…  </t>
  </si>
  <si>
    <t xml:space="preserve">[teacher conducts and piano player and students engage]  </t>
  </si>
  <si>
    <t xml:space="preserve">Do you hear the difference in the tone? What does it sound to you? Does it sound like draims? </t>
  </si>
  <si>
    <t xml:space="preserve">[teacher conducts, piano player and students engage] </t>
  </si>
  <si>
    <t xml:space="preserve">[teacher conducts and students and piano player engage and start over to sing the part of the song again]  </t>
  </si>
  <si>
    <t xml:space="preserve">What is the difference between the a-r-e and o-u-r? </t>
  </si>
  <si>
    <t>Also. One last thing. As you know we have been being filmed today. We need people to come back at lunch to have an interview.</t>
  </si>
  <si>
    <t xml:space="preserve">Is there any volunteers being interviewed?  </t>
  </si>
  <si>
    <t xml:space="preserve">[teacher raises his arm to request students doing the same who would like to volunteer] [students raise their arm] </t>
  </si>
  <si>
    <t xml:space="preserve">Okay, come back at lunch and get interviewed. </t>
  </si>
  <si>
    <t xml:space="preserve">Okay? Please don't forget. </t>
  </si>
  <si>
    <t xml:space="preserve">Die originalen Transkripte sind entnommen aus: 
Wallbaum, Christopher (Hg.) (2018): Additional Material for the California-lesson. In: Christopher Wallbaum (Hg.): Comparing international music lessons on video. Hildesheim, Zürich, New York: Georg Olms Verlag (Schriften / Hochschule für Musik und Theater "Felix Mendelssohn Bartholdy" Leipzig, 14). Online verfügbar unter http://research.uni-leipzig.de/inkvid/COMPARING/index.htm.
Die Transkriptionsmaterial wurde genutzt nach:
Glootz, Maria (2019): Didaktische Begegnungen mit einer kalifornischen Musikstunde: Eine Analyse gelungener verbaler und non- verbaler Kommunikation. Hochschule für Musik und Theater "Felix Mendelssohn Bartholdy" Leipzig. unveröffentlichtes Manuskript.
Urheber der Kodierungen und Formatierung:
Max Giebel 
Leipzig, Juli 2019 </t>
  </si>
  <si>
    <t>Codes</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</si>
</sst>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9"/>
      <color theme="1"/>
      <name val="Courier New"/>
      <family val="3"/>
    </font>
    <font>
      <sz val="9"/>
      <name val="Courier New"/>
      <family val="3"/>
    </font>
    <font>
      <sz val="11"/>
      <color rgb="FF9C5700"/>
      <name val="Calibri"/>
      <family val="2"/>
      <scheme val="minor"/>
    </font>
    <font>
      <sz val="9"/>
      <color rgb="FFFF0000"/>
      <name val="Courier New"/>
      <family val="3"/>
    </font>
    <font>
      <sz val="8"/>
      <color theme="1"/>
      <name val="Courier New"/>
      <family val="3"/>
    </font>
    <font>
      <b/>
      <sz val="9"/>
      <color theme="1"/>
      <name val="Courier New"/>
      <family val="3"/>
    </font>
    <font>
      <b/>
      <sz val="8"/>
      <color theme="1"/>
      <name val="Courier New"/>
      <family val="3"/>
    </font>
    <font>
      <sz val="11"/>
      <color rgb="FF9C0006"/>
      <name val="Calibri"/>
      <family val="2"/>
      <scheme val="minor"/>
    </font>
    <font>
      <b/>
      <sz val="11"/>
      <color rgb="FF3F3F3F"/>
      <name val="Calibri"/>
      <family val="2"/>
      <scheme val="minor"/>
    </font>
    <font>
      <b/>
      <sz val="11"/>
      <color rgb="FFFA7D00"/>
      <name val="Calibri"/>
      <family val="2"/>
      <scheme val="minor"/>
    </font>
    <font>
      <sz val="11"/>
      <color theme="0"/>
      <name val="NeueHaasGroteskDisp Pro Md"/>
      <family val="2"/>
    </font>
    <font>
      <sz val="11"/>
      <name val="NeueHaasGroteskDisp Pro Md"/>
      <family val="2"/>
    </font>
    <font>
      <sz val="11"/>
      <color rgb="FF3F3F3F"/>
      <name val="NeueHaasGroteskDisp Pro Md"/>
      <family val="2"/>
    </font>
    <font>
      <sz val="11"/>
      <color theme="0"/>
      <name val="NeueHaasGroteskDisp Pro"/>
      <family val="2"/>
    </font>
    <font>
      <sz val="11"/>
      <color theme="1"/>
      <name val="NeueHaasGroteskDisp Pro"/>
      <family val="2"/>
    </font>
    <font>
      <sz val="11"/>
      <color theme="1"/>
      <name val="Adobe Garamond Pro"/>
      <family val="1"/>
    </font>
    <font>
      <sz val="9"/>
      <color theme="1"/>
      <name val="Adobe Garamond Pro"/>
      <family val="1"/>
    </font>
    <font>
      <i/>
      <sz val="9"/>
      <color theme="1"/>
      <name val="Courier New"/>
      <family val="3"/>
    </font>
    <font>
      <sz val="18"/>
      <color theme="3"/>
      <name val="Calibri Light"/>
      <family val="2"/>
      <scheme val="major"/>
    </font>
    <font>
      <b/>
      <sz val="9"/>
      <name val="Courier New"/>
      <family val="3"/>
    </font>
    <font>
      <sz val="11"/>
      <color theme="1"/>
      <name val="Source Code Pro Medium"/>
      <family val="3"/>
    </font>
    <font>
      <sz val="8"/>
      <name val="Calibri"/>
      <family val="2"/>
      <scheme val="minor"/>
    </font>
  </fonts>
  <fills count="9">
    <fill>
      <patternFill patternType="none"/>
    </fill>
    <fill>
      <patternFill patternType="gray125"/>
    </fill>
    <fill>
      <patternFill patternType="solid">
        <fgColor rgb="FFFFEB9C"/>
      </patternFill>
    </fill>
    <fill>
      <patternFill patternType="solid">
        <fgColor theme="5" tint="0.59999389629810485"/>
        <bgColor indexed="64"/>
      </patternFill>
    </fill>
    <fill>
      <patternFill patternType="solid">
        <fgColor rgb="FFFFC7CE"/>
      </patternFill>
    </fill>
    <fill>
      <patternFill patternType="solid">
        <fgColor rgb="FFF2F2F2"/>
      </patternFill>
    </fill>
    <fill>
      <patternFill patternType="solid">
        <fgColor theme="2" tint="-0.749992370372631"/>
        <bgColor indexed="64"/>
      </patternFill>
    </fill>
    <fill>
      <patternFill patternType="solid">
        <fgColor theme="2" tint="-9.9978637043366805E-2"/>
        <bgColor indexed="64"/>
      </patternFill>
    </fill>
    <fill>
      <patternFill patternType="solid">
        <fgColor theme="2"/>
        <bgColor indexed="64"/>
      </patternFill>
    </fill>
  </fills>
  <borders count="48">
    <border>
      <left/>
      <right/>
      <top/>
      <bottom/>
      <diagonal/>
    </border>
    <border>
      <left/>
      <right/>
      <top/>
      <bottom style="medium">
        <color auto="1"/>
      </bottom>
      <diagonal/>
    </border>
    <border>
      <left/>
      <right/>
      <top style="medium">
        <color auto="1"/>
      </top>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ashDotDot">
        <color auto="1"/>
      </bottom>
      <diagonal/>
    </border>
    <border>
      <left style="thin">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thin">
        <color rgb="FF3F3F3F"/>
      </bottom>
      <diagonal/>
    </border>
    <border>
      <left/>
      <right style="thin">
        <color rgb="FF3F3F3F"/>
      </right>
      <top/>
      <bottom style="thin">
        <color rgb="FF3F3F3F"/>
      </bottom>
      <diagonal/>
    </border>
    <border>
      <left style="thin">
        <color rgb="FF3F3F3F"/>
      </left>
      <right style="thin">
        <color auto="1"/>
      </right>
      <top/>
      <bottom style="thin">
        <color rgb="FF3F3F3F"/>
      </bottom>
      <diagonal/>
    </border>
    <border>
      <left style="thin">
        <color auto="1"/>
      </left>
      <right style="medium">
        <color auto="1"/>
      </right>
      <top/>
      <bottom/>
      <diagonal/>
    </border>
    <border>
      <left/>
      <right style="thin">
        <color auto="1"/>
      </right>
      <top/>
      <bottom/>
      <diagonal/>
    </border>
    <border>
      <left style="thin">
        <color auto="1"/>
      </left>
      <right style="medium">
        <color auto="1"/>
      </right>
      <top style="thin">
        <color rgb="FF3F3F3F"/>
      </top>
      <bottom style="thin">
        <color rgb="FF3F3F3F"/>
      </bottom>
      <diagonal/>
    </border>
    <border>
      <left style="medium">
        <color auto="1"/>
      </left>
      <right style="thin">
        <color rgb="FF3F3F3F"/>
      </right>
      <top style="thin">
        <color auto="1"/>
      </top>
      <bottom style="thin">
        <color rgb="FF3F3F3F"/>
      </bottom>
      <diagonal/>
    </border>
    <border>
      <left style="thin">
        <color rgb="FF3F3F3F"/>
      </left>
      <right style="thin">
        <color auto="1"/>
      </right>
      <top style="thin">
        <color auto="1"/>
      </top>
      <bottom style="thin">
        <color rgb="FF3F3F3F"/>
      </bottom>
      <diagonal/>
    </border>
    <border>
      <left style="thin">
        <color auto="1"/>
      </left>
      <right style="medium">
        <color auto="1"/>
      </right>
      <top style="thin">
        <color auto="1"/>
      </top>
      <bottom style="double">
        <color auto="1"/>
      </bottom>
      <diagonal/>
    </border>
    <border>
      <left style="medium">
        <color auto="1"/>
      </left>
      <right style="thin">
        <color rgb="FF3F3F3F"/>
      </right>
      <top style="thin">
        <color auto="1"/>
      </top>
      <bottom style="double">
        <color auto="1"/>
      </bottom>
      <diagonal/>
    </border>
    <border>
      <left style="thin">
        <color rgb="FF3F3F3F"/>
      </left>
      <right style="thin">
        <color auto="1"/>
      </right>
      <top style="thin">
        <color auto="1"/>
      </top>
      <bottom style="double">
        <color auto="1"/>
      </bottom>
      <diagonal/>
    </border>
    <border>
      <left style="thin">
        <color auto="1"/>
      </left>
      <right style="medium">
        <color auto="1"/>
      </right>
      <top style="thin">
        <color auto="1"/>
      </top>
      <bottom/>
      <diagonal/>
    </border>
    <border>
      <left/>
      <right/>
      <top style="thin">
        <color auto="1"/>
      </top>
      <bottom/>
      <diagonal/>
    </border>
    <border>
      <left/>
      <right style="thin">
        <color auto="1"/>
      </right>
      <top style="thin">
        <color auto="1"/>
      </top>
      <bottom/>
      <diagonal/>
    </border>
    <border>
      <left style="medium">
        <color auto="1"/>
      </left>
      <right/>
      <top/>
      <bottom/>
      <diagonal/>
    </border>
    <border>
      <left style="thin">
        <color auto="1"/>
      </left>
      <right style="medium">
        <color auto="1"/>
      </right>
      <top/>
      <bottom style="thin">
        <color auto="1"/>
      </bottom>
      <diagonal/>
    </border>
    <border>
      <left/>
      <right style="thin">
        <color rgb="FF7F7F7F"/>
      </right>
      <top/>
      <bottom style="thin">
        <color auto="1"/>
      </bottom>
      <diagonal/>
    </border>
    <border>
      <left style="thin">
        <color rgb="FF7F7F7F"/>
      </left>
      <right style="thin">
        <color auto="1"/>
      </right>
      <top/>
      <bottom style="thin">
        <color auto="1"/>
      </bottom>
      <diagonal/>
    </border>
    <border>
      <left style="dashDotDot">
        <color auto="1"/>
      </left>
      <right style="dashDotDot">
        <color auto="1"/>
      </right>
      <top style="dashDotDot">
        <color auto="1"/>
      </top>
      <bottom style="dashDotDot">
        <color auto="1"/>
      </bottom>
      <diagonal/>
    </border>
    <border>
      <left style="thin">
        <color auto="1"/>
      </left>
      <right style="thin">
        <color auto="1"/>
      </right>
      <top style="thin">
        <color auto="1"/>
      </top>
      <bottom style="thin">
        <color auto="1"/>
      </bottom>
      <diagonal/>
    </border>
    <border>
      <left style="thin">
        <color auto="1"/>
      </left>
      <right style="dashDotDot">
        <color auto="1"/>
      </right>
      <top style="thin">
        <color auto="1"/>
      </top>
      <bottom style="dashDotDot">
        <color auto="1"/>
      </bottom>
      <diagonal/>
    </border>
    <border>
      <left style="dashDotDot">
        <color auto="1"/>
      </left>
      <right style="thin">
        <color auto="1"/>
      </right>
      <top style="thin">
        <color auto="1"/>
      </top>
      <bottom style="dashDotDot">
        <color auto="1"/>
      </bottom>
      <diagonal/>
    </border>
    <border>
      <left/>
      <right style="thin">
        <color auto="1"/>
      </right>
      <top style="thin">
        <color auto="1"/>
      </top>
      <bottom style="thin">
        <color auto="1"/>
      </bottom>
      <diagonal/>
    </border>
    <border>
      <left style="thin">
        <color auto="1"/>
      </left>
      <right style="dashDotDot">
        <color auto="1"/>
      </right>
      <top style="dashDotDot">
        <color auto="1"/>
      </top>
      <bottom style="dashDotDot">
        <color auto="1"/>
      </bottom>
      <diagonal/>
    </border>
    <border>
      <left style="dashDotDot">
        <color auto="1"/>
      </left>
      <right style="thin">
        <color auto="1"/>
      </right>
      <top style="dashDotDot">
        <color auto="1"/>
      </top>
      <bottom style="dashDotDot">
        <color auto="1"/>
      </bottom>
      <diagonal/>
    </border>
    <border>
      <left style="thin">
        <color auto="1"/>
      </left>
      <right style="dashDotDot">
        <color auto="1"/>
      </right>
      <top style="dashDotDot">
        <color auto="1"/>
      </top>
      <bottom/>
      <diagonal/>
    </border>
    <border>
      <left style="dashDotDot">
        <color auto="1"/>
      </left>
      <right style="thin">
        <color auto="1"/>
      </right>
      <top style="dashDotDot">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dashDotDot">
        <color auto="1"/>
      </right>
      <top style="dashDotDot">
        <color auto="1"/>
      </top>
      <bottom style="thin">
        <color auto="1"/>
      </bottom>
      <diagonal/>
    </border>
    <border>
      <left style="dashDotDot">
        <color auto="1"/>
      </left>
      <right style="thin">
        <color auto="1"/>
      </right>
      <top style="dashDotDot">
        <color auto="1"/>
      </top>
      <bottom style="thin">
        <color auto="1"/>
      </bottom>
      <diagonal/>
    </border>
    <border>
      <left style="thin">
        <color auto="1"/>
      </left>
      <right style="thin">
        <color auto="1"/>
      </right>
      <top/>
      <bottom style="thin">
        <color auto="1"/>
      </bottom>
      <diagonal/>
    </border>
    <border>
      <left/>
      <right/>
      <top style="dashDotDot">
        <color auto="1"/>
      </top>
      <bottom style="dashDotDot">
        <color auto="1"/>
      </bottom>
      <diagonal/>
    </border>
    <border>
      <left/>
      <right style="dashDotDot">
        <color auto="1"/>
      </right>
      <top style="dashDotDot">
        <color auto="1"/>
      </top>
      <bottom style="dashDotDot">
        <color auto="1"/>
      </bottom>
      <diagonal/>
    </border>
    <border>
      <left style="thin">
        <color auto="1"/>
      </left>
      <right/>
      <top style="thin">
        <color auto="1"/>
      </top>
      <bottom/>
      <diagonal/>
    </border>
  </borders>
  <cellStyleXfs count="6">
    <xf numFmtId="0" fontId="0" fillId="0" borderId="0"/>
    <xf numFmtId="0" fontId="3" fillId="2" borderId="0" applyNumberFormat="0" applyBorder="0" applyAlignment="0" applyProtection="0"/>
    <xf numFmtId="0" fontId="8" fillId="4" borderId="0" applyNumberFormat="0" applyBorder="0" applyAlignment="0" applyProtection="0"/>
    <xf numFmtId="0" fontId="9" fillId="5" borderId="8" applyNumberFormat="0" applyAlignment="0" applyProtection="0"/>
    <xf numFmtId="0" fontId="10" fillId="5" borderId="7" applyNumberFormat="0" applyAlignment="0" applyProtection="0"/>
    <xf numFmtId="0" fontId="19" fillId="0" borderId="0" applyNumberFormat="0" applyFill="0" applyBorder="0" applyAlignment="0" applyProtection="0"/>
  </cellStyleXfs>
  <cellXfs count="102">
    <xf numFmtId="0" fontId="0" fillId="0" borderId="0" xfId="0"/>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3" borderId="0" xfId="0" applyFont="1" applyFill="1" applyAlignment="1">
      <alignment horizontal="left" vertical="center" wrapText="1"/>
    </xf>
    <xf numFmtId="0" fontId="3" fillId="2" borderId="0" xfId="1" applyAlignment="1">
      <alignment horizontal="left" vertical="center" wrapText="1"/>
    </xf>
    <xf numFmtId="0" fontId="1" fillId="0" borderId="0" xfId="0" applyFont="1" applyAlignment="1">
      <alignment horizontal="left" vertical="center" wrapText="1"/>
    </xf>
    <xf numFmtId="0" fontId="5" fillId="3" borderId="0" xfId="0" applyFont="1" applyFill="1" applyAlignment="1">
      <alignment horizontal="center" vertical="center" wrapText="1"/>
    </xf>
    <xf numFmtId="0" fontId="1" fillId="0" borderId="0" xfId="0" applyFont="1" applyAlignment="1">
      <alignment horizontal="left" vertical="center" wrapText="1"/>
    </xf>
    <xf numFmtId="0" fontId="6" fillId="0" borderId="0" xfId="0" applyFont="1" applyBorder="1" applyAlignment="1">
      <alignment horizontal="left" vertical="center" wrapText="1"/>
    </xf>
    <xf numFmtId="0" fontId="1" fillId="0" borderId="0" xfId="0" applyFont="1" applyBorder="1" applyAlignment="1">
      <alignment horizontal="left" vertical="center" wrapText="1"/>
    </xf>
    <xf numFmtId="0" fontId="8" fillId="4" borderId="0" xfId="2" applyAlignment="1">
      <alignment horizontal="left" vertical="center" wrapText="1"/>
    </xf>
    <xf numFmtId="49" fontId="1" fillId="0" borderId="0" xfId="0" applyNumberFormat="1" applyFont="1" applyAlignment="1">
      <alignment horizontal="center" vertical="top" wrapText="1"/>
    </xf>
    <xf numFmtId="49" fontId="1" fillId="0" borderId="1" xfId="0" applyNumberFormat="1" applyFont="1" applyBorder="1" applyAlignment="1">
      <alignment horizontal="center" vertical="top" wrapText="1"/>
    </xf>
    <xf numFmtId="49" fontId="1" fillId="0" borderId="3" xfId="0" applyNumberFormat="1" applyFont="1" applyBorder="1" applyAlignment="1">
      <alignment horizontal="center" vertical="top" wrapText="1"/>
    </xf>
    <xf numFmtId="49" fontId="2" fillId="0" borderId="0" xfId="0" applyNumberFormat="1" applyFont="1" applyAlignment="1">
      <alignment horizontal="center" vertical="top" wrapText="1"/>
    </xf>
    <xf numFmtId="49" fontId="1" fillId="0" borderId="9" xfId="0" applyNumberFormat="1" applyFont="1" applyBorder="1" applyAlignment="1">
      <alignment horizontal="center" vertical="top" wrapText="1"/>
    </xf>
    <xf numFmtId="0" fontId="1" fillId="0" borderId="0" xfId="0" applyFont="1" applyAlignment="1">
      <alignment horizontal="left" vertical="top" wrapText="1"/>
    </xf>
    <xf numFmtId="0" fontId="1" fillId="0" borderId="9"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2" fillId="0" borderId="0" xfId="0" applyFont="1" applyAlignment="1">
      <alignment horizontal="left" vertical="top" wrapText="1"/>
    </xf>
    <xf numFmtId="0" fontId="2" fillId="0" borderId="0" xfId="0" applyFont="1" applyAlignment="1">
      <alignment vertical="top" wrapText="1"/>
    </xf>
    <xf numFmtId="0" fontId="11" fillId="6" borderId="10" xfId="0" applyFont="1" applyFill="1" applyBorder="1"/>
    <xf numFmtId="0" fontId="11" fillId="6" borderId="11" xfId="0" applyFont="1" applyFill="1" applyBorder="1"/>
    <xf numFmtId="0" fontId="11" fillId="6" borderId="12" xfId="0" applyFont="1" applyFill="1" applyBorder="1"/>
    <xf numFmtId="0" fontId="11" fillId="6" borderId="0" xfId="0" applyFont="1" applyFill="1" applyBorder="1"/>
    <xf numFmtId="0" fontId="12" fillId="7" borderId="13" xfId="3" applyFont="1" applyFill="1" applyBorder="1"/>
    <xf numFmtId="0" fontId="13" fillId="7" borderId="14" xfId="3" applyFont="1" applyFill="1" applyBorder="1"/>
    <xf numFmtId="0" fontId="13" fillId="7" borderId="15" xfId="3" applyFont="1" applyFill="1" applyBorder="1"/>
    <xf numFmtId="10" fontId="0" fillId="0" borderId="0" xfId="0" applyNumberFormat="1"/>
    <xf numFmtId="0" fontId="14" fillId="6" borderId="16" xfId="0" applyFont="1" applyFill="1" applyBorder="1"/>
    <xf numFmtId="0" fontId="15" fillId="0" borderId="0" xfId="0" applyFont="1" applyBorder="1"/>
    <xf numFmtId="0" fontId="15" fillId="0" borderId="17" xfId="0" applyFont="1" applyBorder="1"/>
    <xf numFmtId="0" fontId="12" fillId="7" borderId="18" xfId="3" applyFont="1" applyFill="1" applyBorder="1"/>
    <xf numFmtId="0" fontId="13" fillId="7" borderId="19" xfId="3" applyFont="1" applyFill="1" applyBorder="1"/>
    <xf numFmtId="0" fontId="13" fillId="7" borderId="20" xfId="3" applyFont="1" applyFill="1" applyBorder="1"/>
    <xf numFmtId="0" fontId="12" fillId="7" borderId="21" xfId="3" applyFont="1" applyFill="1" applyBorder="1"/>
    <xf numFmtId="0" fontId="13" fillId="7" borderId="22" xfId="3" applyFont="1" applyFill="1" applyBorder="1"/>
    <xf numFmtId="0" fontId="13" fillId="7" borderId="23" xfId="3" applyFont="1" applyFill="1" applyBorder="1"/>
    <xf numFmtId="0" fontId="12" fillId="7" borderId="24" xfId="3" applyFont="1" applyFill="1" applyBorder="1"/>
    <xf numFmtId="0" fontId="15" fillId="0" borderId="25" xfId="0" applyFont="1" applyBorder="1"/>
    <xf numFmtId="0" fontId="15" fillId="0" borderId="26" xfId="0" applyFont="1" applyBorder="1"/>
    <xf numFmtId="0" fontId="12" fillId="7" borderId="16" xfId="3" applyFont="1" applyFill="1" applyBorder="1"/>
    <xf numFmtId="0" fontId="15" fillId="0" borderId="27" xfId="0" applyFont="1" applyBorder="1"/>
    <xf numFmtId="0" fontId="12" fillId="7" borderId="28" xfId="3" applyFont="1" applyFill="1" applyBorder="1"/>
    <xf numFmtId="0" fontId="12" fillId="7" borderId="28" xfId="0" applyFont="1" applyFill="1" applyBorder="1"/>
    <xf numFmtId="0" fontId="12" fillId="7" borderId="29" xfId="4" applyFont="1" applyFill="1" applyBorder="1"/>
    <xf numFmtId="0" fontId="12" fillId="7" borderId="30" xfId="4" applyFont="1" applyFill="1" applyBorder="1"/>
    <xf numFmtId="0" fontId="3" fillId="2" borderId="7" xfId="1" applyBorder="1" applyAlignment="1">
      <alignment horizontal="left" vertical="center" wrapText="1"/>
    </xf>
    <xf numFmtId="0" fontId="12" fillId="7" borderId="0" xfId="0" applyFont="1" applyFill="1" applyBorder="1"/>
    <xf numFmtId="0" fontId="0" fillId="0" borderId="31" xfId="0" applyBorder="1"/>
    <xf numFmtId="0" fontId="3" fillId="2" borderId="0" xfId="1" applyBorder="1" applyAlignment="1">
      <alignment horizontal="left" vertical="center" wrapText="1"/>
    </xf>
    <xf numFmtId="49" fontId="1" fillId="0" borderId="45" xfId="0" applyNumberFormat="1" applyFont="1" applyBorder="1" applyAlignment="1">
      <alignment horizontal="center" vertical="top" wrapText="1"/>
    </xf>
    <xf numFmtId="0" fontId="1" fillId="0" borderId="45" xfId="0" applyFont="1" applyBorder="1" applyAlignment="1">
      <alignment horizontal="left" vertical="top" wrapText="1"/>
    </xf>
    <xf numFmtId="0" fontId="1" fillId="0" borderId="0" xfId="0" applyFont="1" applyAlignment="1">
      <alignment horizontal="left" vertical="center" wrapText="1"/>
    </xf>
    <xf numFmtId="0" fontId="1" fillId="0" borderId="0" xfId="0" applyFont="1" applyAlignment="1">
      <alignment horizontal="left" vertical="center" wrapText="1"/>
    </xf>
    <xf numFmtId="0" fontId="6" fillId="0" borderId="3" xfId="0" applyFont="1" applyBorder="1" applyAlignment="1">
      <alignment horizontal="left" vertical="center" wrapText="1"/>
    </xf>
    <xf numFmtId="0" fontId="1" fillId="0" borderId="0" xfId="0" applyFont="1" applyAlignment="1">
      <alignment horizontal="center" vertical="top" wrapText="1"/>
    </xf>
    <xf numFmtId="0" fontId="1" fillId="0" borderId="0" xfId="0" applyNumberFormat="1" applyFont="1" applyAlignment="1">
      <alignment horizontal="center" vertical="top" wrapText="1"/>
    </xf>
    <xf numFmtId="0" fontId="1" fillId="0" borderId="9" xfId="0" applyFont="1" applyBorder="1" applyAlignment="1">
      <alignment horizontal="center" vertical="top" wrapText="1"/>
    </xf>
    <xf numFmtId="0" fontId="1" fillId="0" borderId="1" xfId="0" applyFont="1" applyBorder="1" applyAlignment="1">
      <alignment horizontal="center" vertical="top" wrapText="1"/>
    </xf>
    <xf numFmtId="0" fontId="2" fillId="0" borderId="0" xfId="0" applyFont="1" applyAlignment="1">
      <alignment horizontal="center" vertical="top" wrapText="1"/>
    </xf>
    <xf numFmtId="0" fontId="1" fillId="0" borderId="3" xfId="0" applyFont="1" applyBorder="1" applyAlignment="1">
      <alignment horizontal="center" vertical="top" wrapText="1"/>
    </xf>
    <xf numFmtId="0" fontId="1" fillId="0" borderId="45" xfId="0" applyFont="1" applyBorder="1" applyAlignment="1">
      <alignment horizontal="center" vertical="top" wrapText="1"/>
    </xf>
    <xf numFmtId="0" fontId="1" fillId="0" borderId="4" xfId="0" applyFont="1" applyBorder="1" applyAlignment="1">
      <alignment horizontal="left" vertical="top" wrapText="1"/>
    </xf>
    <xf numFmtId="0" fontId="1" fillId="0" borderId="0" xfId="0" applyFont="1" applyBorder="1" applyAlignment="1">
      <alignment horizontal="center" vertical="top" wrapText="1"/>
    </xf>
    <xf numFmtId="0" fontId="1" fillId="0" borderId="6" xfId="0" applyFont="1" applyBorder="1" applyAlignment="1">
      <alignment horizontal="left" vertical="top" wrapText="1"/>
    </xf>
    <xf numFmtId="0" fontId="1" fillId="0" borderId="46" xfId="0" applyFont="1" applyBorder="1" applyAlignment="1">
      <alignment horizontal="left" vertical="top" wrapText="1"/>
    </xf>
    <xf numFmtId="0" fontId="1" fillId="0" borderId="5" xfId="0" applyFont="1" applyBorder="1" applyAlignment="1">
      <alignment horizontal="left" vertical="top" wrapText="1"/>
    </xf>
    <xf numFmtId="0" fontId="14" fillId="6" borderId="47" xfId="3" applyFont="1" applyFill="1" applyBorder="1"/>
    <xf numFmtId="0" fontId="13" fillId="7" borderId="0" xfId="3" applyFont="1" applyFill="1" applyBorder="1"/>
    <xf numFmtId="0" fontId="14" fillId="6" borderId="24" xfId="3" applyFont="1" applyFill="1" applyBorder="1"/>
    <xf numFmtId="49" fontId="7" fillId="0" borderId="3" xfId="0" applyNumberFormat="1" applyFont="1" applyBorder="1" applyAlignment="1">
      <alignment horizontal="left" vertical="center"/>
    </xf>
    <xf numFmtId="0" fontId="6" fillId="0" borderId="4" xfId="0" applyFont="1" applyBorder="1" applyAlignment="1">
      <alignment horizontal="left" vertical="center" wrapText="1"/>
    </xf>
    <xf numFmtId="0" fontId="20" fillId="0" borderId="5" xfId="5" applyFont="1" applyBorder="1" applyAlignment="1">
      <alignment horizontal="left" vertical="center" wrapText="1"/>
    </xf>
    <xf numFmtId="0" fontId="1" fillId="0" borderId="0" xfId="0" applyFont="1" applyAlignment="1">
      <alignment horizontal="left" vertical="top" wrapText="1"/>
    </xf>
    <xf numFmtId="0" fontId="1" fillId="0" borderId="0" xfId="0" applyFont="1" applyAlignment="1">
      <alignment horizontal="center" vertical="top" wrapText="1"/>
    </xf>
    <xf numFmtId="0" fontId="1" fillId="0" borderId="0" xfId="0" applyFont="1" applyAlignment="1">
      <alignment horizontal="left" vertical="top" wrapText="1"/>
    </xf>
    <xf numFmtId="0" fontId="8" fillId="4" borderId="0" xfId="2" applyAlignment="1">
      <alignment horizontal="center" vertical="center" wrapText="1"/>
    </xf>
    <xf numFmtId="0" fontId="3" fillId="2" borderId="0" xfId="1" applyAlignment="1">
      <alignment horizontal="center" vertical="center" wrapText="1"/>
    </xf>
    <xf numFmtId="0" fontId="1" fillId="0" borderId="0" xfId="0" applyFont="1" applyAlignment="1">
      <alignment horizontal="center" vertical="top" wrapText="1"/>
    </xf>
    <xf numFmtId="0" fontId="1" fillId="0" borderId="0" xfId="0" applyFont="1" applyAlignment="1">
      <alignment horizontal="center" vertical="center" wrapText="1"/>
    </xf>
    <xf numFmtId="0" fontId="1" fillId="0" borderId="0" xfId="0" applyFont="1" applyAlignment="1">
      <alignment horizontal="left" vertical="top" wrapText="1"/>
    </xf>
    <xf numFmtId="0" fontId="17" fillId="7" borderId="33" xfId="0" applyFont="1" applyFill="1" applyBorder="1" applyAlignment="1">
      <alignment horizontal="center" vertical="center" wrapText="1"/>
    </xf>
    <xf numFmtId="0" fontId="17" fillId="7" borderId="34" xfId="0" applyFont="1" applyFill="1" applyBorder="1" applyAlignment="1">
      <alignment horizontal="center" vertical="center" wrapText="1"/>
    </xf>
    <xf numFmtId="0" fontId="17" fillId="7" borderId="36" xfId="0" applyFont="1" applyFill="1" applyBorder="1" applyAlignment="1">
      <alignment horizontal="center" vertical="center" wrapText="1"/>
    </xf>
    <xf numFmtId="0" fontId="17" fillId="7" borderId="37" xfId="0" applyFont="1" applyFill="1" applyBorder="1" applyAlignment="1">
      <alignment horizontal="center" vertical="center" wrapText="1"/>
    </xf>
    <xf numFmtId="0" fontId="17" fillId="7" borderId="42" xfId="0" applyFont="1" applyFill="1" applyBorder="1" applyAlignment="1">
      <alignment horizontal="center" vertical="center" wrapText="1"/>
    </xf>
    <xf numFmtId="0" fontId="17" fillId="7" borderId="43" xfId="0" applyFont="1" applyFill="1" applyBorder="1" applyAlignment="1">
      <alignment horizontal="center" vertical="center" wrapText="1"/>
    </xf>
    <xf numFmtId="0" fontId="17" fillId="0" borderId="35" xfId="0" applyFont="1" applyBorder="1" applyAlignment="1">
      <alignment horizontal="center" vertical="center" wrapText="1"/>
    </xf>
    <xf numFmtId="0" fontId="17" fillId="0" borderId="32" xfId="0" applyFont="1" applyBorder="1" applyAlignment="1">
      <alignment horizontal="center" vertical="center" wrapText="1"/>
    </xf>
    <xf numFmtId="0" fontId="17" fillId="7" borderId="38" xfId="0" applyFont="1" applyFill="1" applyBorder="1" applyAlignment="1">
      <alignment horizontal="center" vertical="center" wrapText="1"/>
    </xf>
    <xf numFmtId="0" fontId="17" fillId="7" borderId="39" xfId="0" applyFont="1" applyFill="1" applyBorder="1" applyAlignment="1">
      <alignment horizontal="center" vertical="center" wrapText="1"/>
    </xf>
    <xf numFmtId="0" fontId="16" fillId="0" borderId="35" xfId="0" applyFont="1" applyBorder="1" applyAlignment="1">
      <alignment horizontal="center" vertical="center" wrapText="1"/>
    </xf>
    <xf numFmtId="0" fontId="16" fillId="0" borderId="32" xfId="0" applyFont="1" applyBorder="1" applyAlignment="1">
      <alignment horizontal="center" vertical="center" wrapText="1"/>
    </xf>
    <xf numFmtId="0" fontId="16" fillId="7" borderId="0" xfId="0" applyFont="1" applyFill="1" applyBorder="1" applyAlignment="1">
      <alignment horizontal="center" vertical="center" wrapText="1"/>
    </xf>
    <xf numFmtId="0" fontId="16" fillId="7" borderId="6" xfId="0" applyFont="1" applyFill="1" applyBorder="1" applyAlignment="1">
      <alignment horizontal="center" vertical="center" wrapText="1"/>
    </xf>
    <xf numFmtId="0" fontId="0" fillId="0" borderId="40" xfId="0" applyBorder="1" applyAlignment="1">
      <alignment horizontal="center"/>
    </xf>
    <xf numFmtId="0" fontId="0" fillId="0" borderId="41" xfId="0" applyBorder="1" applyAlignment="1">
      <alignment horizontal="center"/>
    </xf>
    <xf numFmtId="0" fontId="0" fillId="0" borderId="44" xfId="0" applyBorder="1" applyAlignment="1">
      <alignment horizontal="center"/>
    </xf>
    <xf numFmtId="0" fontId="21" fillId="8" borderId="0" xfId="0" applyFont="1" applyFill="1" applyAlignment="1">
      <alignment horizontal="left" vertical="top" wrapText="1"/>
    </xf>
  </cellXfs>
  <cellStyles count="6">
    <cellStyle name="Ausgabe" xfId="3" builtinId="21"/>
    <cellStyle name="Berechnung" xfId="4" builtinId="22"/>
    <cellStyle name="Neutral" xfId="1" builtinId="28"/>
    <cellStyle name="Schlecht" xfId="2" builtinId="27"/>
    <cellStyle name="Standard" xfId="0" builtinId="0"/>
    <cellStyle name="Titel" xfId="5"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enableFormatConditionsCalculation="0">
    <tabColor theme="7" tint="0.39997558519241921"/>
  </sheetPr>
  <dimension ref="A1:J1099"/>
  <sheetViews>
    <sheetView tabSelected="1" view="pageLayout" zoomScale="115" zoomScaleNormal="130" zoomScalePageLayoutView="130" workbookViewId="0">
      <selection activeCell="E4" sqref="E4"/>
    </sheetView>
  </sheetViews>
  <sheetFormatPr baseColWidth="10" defaultColWidth="19.6640625" defaultRowHeight="11" x14ac:dyDescent="0"/>
  <cols>
    <col min="1" max="1" width="5" style="16" bestFit="1" customWidth="1"/>
    <col min="2" max="2" width="13.83203125" style="58" customWidth="1"/>
    <col min="3" max="3" width="5.5" style="11" bestFit="1" customWidth="1"/>
    <col min="4" max="4" width="63.5" style="16" customWidth="1"/>
    <col min="5" max="5" width="7.5" style="16" bestFit="1" customWidth="1"/>
    <col min="6" max="6" width="2" style="5" bestFit="1" customWidth="1"/>
    <col min="7" max="7" width="5.6640625" style="5" customWidth="1"/>
    <col min="8" max="8" width="32.83203125" style="1" customWidth="1"/>
    <col min="9" max="16384" width="19.6640625" style="1"/>
  </cols>
  <sheetData>
    <row r="1" spans="1:7" s="56" customFormat="1">
      <c r="A1" s="78"/>
      <c r="B1" s="77"/>
      <c r="C1" s="11"/>
      <c r="D1" s="78"/>
      <c r="E1" s="78"/>
    </row>
    <row r="2" spans="1:7" s="56" customFormat="1" ht="12" thickBot="1">
      <c r="A2" s="78"/>
      <c r="B2" s="77"/>
      <c r="C2" s="11"/>
      <c r="D2" s="78"/>
      <c r="E2" s="78"/>
    </row>
    <row r="3" spans="1:7" s="55" customFormat="1" ht="27" customHeight="1" thickBot="1">
      <c r="A3" s="74" t="s">
        <v>343</v>
      </c>
      <c r="B3" s="57" t="s">
        <v>344</v>
      </c>
      <c r="C3" s="73" t="s">
        <v>345</v>
      </c>
      <c r="D3" s="57" t="s">
        <v>346</v>
      </c>
      <c r="E3" s="75" t="s">
        <v>1788</v>
      </c>
      <c r="F3" s="8"/>
      <c r="G3" s="8"/>
    </row>
    <row r="4" spans="1:7">
      <c r="A4" s="16">
        <f>ROW()-2</f>
        <v>2</v>
      </c>
      <c r="B4" s="59" t="s">
        <v>0</v>
      </c>
      <c r="C4" s="11" t="s">
        <v>232</v>
      </c>
      <c r="D4" s="16" t="s">
        <v>915</v>
      </c>
      <c r="E4" s="16" t="s">
        <v>246</v>
      </c>
    </row>
    <row r="5" spans="1:7">
      <c r="A5" s="16">
        <f t="shared" ref="A5:A61" si="0">ROW()-2</f>
        <v>3</v>
      </c>
      <c r="B5" s="58" t="s">
        <v>1</v>
      </c>
      <c r="C5" s="11" t="s">
        <v>232</v>
      </c>
      <c r="D5" s="16" t="s">
        <v>916</v>
      </c>
    </row>
    <row r="6" spans="1:7">
      <c r="A6" s="16">
        <f t="shared" si="0"/>
        <v>4</v>
      </c>
      <c r="C6" s="11" t="s">
        <v>233</v>
      </c>
      <c r="D6" s="16" t="s">
        <v>917</v>
      </c>
    </row>
    <row r="7" spans="1:7">
      <c r="A7" s="16">
        <f t="shared" si="0"/>
        <v>5</v>
      </c>
      <c r="B7" s="58" t="s">
        <v>2</v>
      </c>
      <c r="C7" s="11" t="s">
        <v>232</v>
      </c>
      <c r="D7" s="16" t="s">
        <v>916</v>
      </c>
    </row>
    <row r="8" spans="1:7">
      <c r="A8" s="16">
        <f t="shared" si="0"/>
        <v>6</v>
      </c>
      <c r="C8" s="11" t="s">
        <v>233</v>
      </c>
      <c r="D8" s="16" t="s">
        <v>918</v>
      </c>
    </row>
    <row r="9" spans="1:7">
      <c r="A9" s="16">
        <f t="shared" si="0"/>
        <v>7</v>
      </c>
      <c r="B9" s="58" t="s">
        <v>3</v>
      </c>
      <c r="C9" s="11" t="s">
        <v>232</v>
      </c>
      <c r="D9" s="16" t="s">
        <v>916</v>
      </c>
    </row>
    <row r="10" spans="1:7">
      <c r="A10" s="16">
        <f t="shared" si="0"/>
        <v>8</v>
      </c>
      <c r="C10" s="11" t="s">
        <v>233</v>
      </c>
      <c r="D10" s="16" t="s">
        <v>919</v>
      </c>
    </row>
    <row r="11" spans="1:7">
      <c r="A11" s="16">
        <f t="shared" si="0"/>
        <v>9</v>
      </c>
      <c r="B11" s="58" t="s">
        <v>4</v>
      </c>
      <c r="D11" s="16" t="s">
        <v>5</v>
      </c>
    </row>
    <row r="12" spans="1:7">
      <c r="A12" s="16">
        <f t="shared" si="0"/>
        <v>10</v>
      </c>
      <c r="B12" s="58" t="s">
        <v>6</v>
      </c>
      <c r="D12" s="16" t="s">
        <v>5</v>
      </c>
    </row>
    <row r="13" spans="1:7">
      <c r="A13" s="16">
        <f t="shared" si="0"/>
        <v>11</v>
      </c>
      <c r="B13" s="58" t="s">
        <v>7</v>
      </c>
      <c r="D13" s="16" t="s">
        <v>5</v>
      </c>
    </row>
    <row r="14" spans="1:7">
      <c r="A14" s="16">
        <f t="shared" si="0"/>
        <v>12</v>
      </c>
      <c r="B14" s="58" t="s">
        <v>8</v>
      </c>
      <c r="D14" s="16" t="s">
        <v>5</v>
      </c>
    </row>
    <row r="15" spans="1:7">
      <c r="A15" s="16">
        <f t="shared" si="0"/>
        <v>13</v>
      </c>
      <c r="B15" s="58" t="s">
        <v>9</v>
      </c>
      <c r="D15" s="16" t="s">
        <v>5</v>
      </c>
    </row>
    <row r="16" spans="1:7">
      <c r="A16" s="16">
        <f t="shared" si="0"/>
        <v>14</v>
      </c>
      <c r="B16" s="58" t="s">
        <v>10</v>
      </c>
      <c r="C16" s="11" t="s">
        <v>232</v>
      </c>
      <c r="D16" s="16" t="s">
        <v>920</v>
      </c>
      <c r="E16" s="16" t="s">
        <v>246</v>
      </c>
    </row>
    <row r="17" spans="1:10">
      <c r="A17" s="16">
        <f t="shared" si="0"/>
        <v>15</v>
      </c>
      <c r="B17" s="58" t="s">
        <v>11</v>
      </c>
      <c r="C17" s="11" t="s">
        <v>232</v>
      </c>
      <c r="D17" s="16" t="s">
        <v>921</v>
      </c>
      <c r="F17" s="1" t="s">
        <v>710</v>
      </c>
    </row>
    <row r="18" spans="1:10">
      <c r="A18" s="16">
        <f t="shared" si="0"/>
        <v>16</v>
      </c>
      <c r="B18" s="58" t="s">
        <v>12</v>
      </c>
      <c r="C18" s="11" t="s">
        <v>232</v>
      </c>
      <c r="D18" s="16" t="s">
        <v>922</v>
      </c>
      <c r="E18" s="16" t="s">
        <v>246</v>
      </c>
    </row>
    <row r="19" spans="1:10">
      <c r="A19" s="16">
        <f t="shared" si="0"/>
        <v>17</v>
      </c>
      <c r="B19" s="58" t="s">
        <v>13</v>
      </c>
      <c r="C19" s="11" t="s">
        <v>232</v>
      </c>
      <c r="D19" s="16" t="s">
        <v>923</v>
      </c>
    </row>
    <row r="20" spans="1:10" ht="22">
      <c r="A20" s="16">
        <f t="shared" si="0"/>
        <v>18</v>
      </c>
      <c r="B20" s="58" t="s">
        <v>14</v>
      </c>
      <c r="C20" s="11" t="s">
        <v>232</v>
      </c>
      <c r="D20" s="16" t="s">
        <v>924</v>
      </c>
    </row>
    <row r="21" spans="1:10" ht="22">
      <c r="A21" s="16">
        <f t="shared" si="0"/>
        <v>19</v>
      </c>
      <c r="B21" s="58" t="s">
        <v>15</v>
      </c>
      <c r="C21" s="11" t="s">
        <v>232</v>
      </c>
      <c r="D21" s="16" t="s">
        <v>925</v>
      </c>
    </row>
    <row r="22" spans="1:10" ht="33">
      <c r="A22" s="16">
        <f t="shared" si="0"/>
        <v>20</v>
      </c>
      <c r="B22" s="58" t="s">
        <v>16</v>
      </c>
      <c r="C22" s="11" t="s">
        <v>232</v>
      </c>
      <c r="D22" s="16" t="s">
        <v>926</v>
      </c>
    </row>
    <row r="23" spans="1:10">
      <c r="A23" s="16">
        <f t="shared" si="0"/>
        <v>21</v>
      </c>
      <c r="B23" s="58" t="s">
        <v>17</v>
      </c>
      <c r="C23" s="11" t="s">
        <v>232</v>
      </c>
      <c r="D23" s="16" t="s">
        <v>927</v>
      </c>
    </row>
    <row r="24" spans="1:10">
      <c r="A24" s="16">
        <f t="shared" si="0"/>
        <v>22</v>
      </c>
      <c r="B24" s="58" t="s">
        <v>18</v>
      </c>
      <c r="C24" s="11" t="s">
        <v>232</v>
      </c>
      <c r="D24" s="16" t="s">
        <v>928</v>
      </c>
    </row>
    <row r="25" spans="1:10" ht="22">
      <c r="A25" s="16">
        <f t="shared" si="0"/>
        <v>23</v>
      </c>
      <c r="B25" s="58" t="s">
        <v>19</v>
      </c>
      <c r="C25" s="11" t="s">
        <v>232</v>
      </c>
      <c r="D25" s="16" t="s">
        <v>929</v>
      </c>
    </row>
    <row r="26" spans="1:10" ht="22">
      <c r="A26" s="16">
        <f t="shared" si="0"/>
        <v>24</v>
      </c>
      <c r="B26" s="58" t="s">
        <v>20</v>
      </c>
      <c r="C26" s="11" t="s">
        <v>232</v>
      </c>
      <c r="D26" s="16" t="s">
        <v>715</v>
      </c>
      <c r="E26" s="16" t="s">
        <v>252</v>
      </c>
    </row>
    <row r="27" spans="1:10" s="5" customFormat="1">
      <c r="A27" s="16">
        <f t="shared" si="0"/>
        <v>25</v>
      </c>
      <c r="B27" s="58"/>
      <c r="C27" s="11" t="s">
        <v>232</v>
      </c>
      <c r="D27" s="16" t="s">
        <v>930</v>
      </c>
      <c r="E27" s="16" t="s">
        <v>219</v>
      </c>
    </row>
    <row r="28" spans="1:10" ht="14">
      <c r="A28" s="16">
        <f t="shared" si="0"/>
        <v>26</v>
      </c>
      <c r="C28" s="11" t="s">
        <v>235</v>
      </c>
      <c r="D28" s="16" t="s">
        <v>931</v>
      </c>
      <c r="E28" s="16" t="s">
        <v>717</v>
      </c>
      <c r="F28" s="4" t="s">
        <v>710</v>
      </c>
      <c r="G28" s="4"/>
      <c r="H28" s="80" t="s">
        <v>716</v>
      </c>
      <c r="I28" s="80"/>
    </row>
    <row r="29" spans="1:10" ht="14">
      <c r="A29" s="16">
        <f t="shared" si="0"/>
        <v>27</v>
      </c>
      <c r="B29" s="58" t="s">
        <v>21</v>
      </c>
      <c r="C29" s="11" t="s">
        <v>232</v>
      </c>
      <c r="D29" s="16" t="s">
        <v>932</v>
      </c>
      <c r="E29" s="16" t="s">
        <v>718</v>
      </c>
      <c r="H29" s="79" t="s">
        <v>720</v>
      </c>
      <c r="I29" s="79"/>
      <c r="J29" s="79"/>
    </row>
    <row r="30" spans="1:10">
      <c r="A30" s="16">
        <f t="shared" si="0"/>
        <v>28</v>
      </c>
      <c r="C30" s="11" t="s">
        <v>235</v>
      </c>
      <c r="D30" s="16" t="s">
        <v>933</v>
      </c>
      <c r="E30" s="16" t="s">
        <v>713</v>
      </c>
    </row>
    <row r="31" spans="1:10">
      <c r="A31" s="16">
        <f t="shared" si="0"/>
        <v>29</v>
      </c>
      <c r="B31" s="58" t="s">
        <v>22</v>
      </c>
      <c r="C31" s="11" t="s">
        <v>232</v>
      </c>
      <c r="D31" s="16" t="s">
        <v>934</v>
      </c>
      <c r="E31" s="16" t="s">
        <v>711</v>
      </c>
    </row>
    <row r="32" spans="1:10" ht="22">
      <c r="A32" s="16">
        <f t="shared" si="0"/>
        <v>30</v>
      </c>
      <c r="B32" s="58" t="s">
        <v>23</v>
      </c>
      <c r="C32" s="11" t="s">
        <v>232</v>
      </c>
      <c r="D32" s="16" t="s">
        <v>935</v>
      </c>
      <c r="E32" s="16" t="s">
        <v>219</v>
      </c>
    </row>
    <row r="33" spans="1:8">
      <c r="A33" s="16">
        <f t="shared" si="0"/>
        <v>31</v>
      </c>
      <c r="C33" s="11" t="s">
        <v>233</v>
      </c>
      <c r="D33" s="16" t="s">
        <v>936</v>
      </c>
      <c r="E33" s="16" t="s">
        <v>714</v>
      </c>
    </row>
    <row r="34" spans="1:8">
      <c r="A34" s="16">
        <f t="shared" si="0"/>
        <v>32</v>
      </c>
      <c r="B34" s="58" t="s">
        <v>24</v>
      </c>
      <c r="C34" s="11" t="s">
        <v>232</v>
      </c>
      <c r="D34" s="16" t="s">
        <v>937</v>
      </c>
      <c r="E34" s="16" t="s">
        <v>275</v>
      </c>
    </row>
    <row r="35" spans="1:8" ht="99">
      <c r="A35" s="16">
        <f t="shared" si="0"/>
        <v>33</v>
      </c>
      <c r="B35" s="58" t="s">
        <v>25</v>
      </c>
      <c r="C35" s="11" t="s">
        <v>232</v>
      </c>
      <c r="D35" s="16" t="s">
        <v>938</v>
      </c>
      <c r="E35" s="16" t="s">
        <v>718</v>
      </c>
      <c r="H35" s="10" t="s">
        <v>721</v>
      </c>
    </row>
    <row r="36" spans="1:8" ht="121">
      <c r="A36" s="16">
        <f t="shared" si="0"/>
        <v>34</v>
      </c>
      <c r="B36" s="58" t="s">
        <v>26</v>
      </c>
      <c r="C36" s="11" t="s">
        <v>232</v>
      </c>
      <c r="D36" s="16" t="s">
        <v>939</v>
      </c>
      <c r="E36" s="16" t="s">
        <v>252</v>
      </c>
    </row>
    <row r="37" spans="1:8">
      <c r="A37" s="16">
        <f t="shared" si="0"/>
        <v>35</v>
      </c>
      <c r="B37" s="58" t="s">
        <v>27</v>
      </c>
      <c r="C37" s="11" t="s">
        <v>233</v>
      </c>
      <c r="D37" s="16" t="s">
        <v>940</v>
      </c>
      <c r="E37" s="16" t="s">
        <v>722</v>
      </c>
    </row>
    <row r="38" spans="1:8">
      <c r="A38" s="16">
        <f t="shared" si="0"/>
        <v>36</v>
      </c>
      <c r="B38" s="58" t="s">
        <v>28</v>
      </c>
      <c r="C38" s="11" t="s">
        <v>232</v>
      </c>
      <c r="D38" s="16" t="s">
        <v>941</v>
      </c>
      <c r="E38" s="16" t="s">
        <v>718</v>
      </c>
    </row>
    <row r="39" spans="1:8" ht="44">
      <c r="A39" s="16">
        <f t="shared" si="0"/>
        <v>37</v>
      </c>
      <c r="B39" s="58" t="s">
        <v>29</v>
      </c>
      <c r="C39" s="11" t="s">
        <v>232</v>
      </c>
      <c r="D39" s="16" t="s">
        <v>942</v>
      </c>
      <c r="E39" s="16" t="s">
        <v>275</v>
      </c>
    </row>
    <row r="40" spans="1:8">
      <c r="A40" s="16">
        <f t="shared" si="0"/>
        <v>38</v>
      </c>
      <c r="C40" s="11" t="s">
        <v>235</v>
      </c>
      <c r="D40" s="16" t="s">
        <v>330</v>
      </c>
      <c r="E40" s="16" t="s">
        <v>723</v>
      </c>
    </row>
    <row r="41" spans="1:8">
      <c r="A41" s="16">
        <f t="shared" si="0"/>
        <v>39</v>
      </c>
      <c r="B41" s="58" t="s">
        <v>30</v>
      </c>
      <c r="C41" s="11" t="s">
        <v>232</v>
      </c>
      <c r="D41" s="16" t="s">
        <v>943</v>
      </c>
      <c r="E41" s="16" t="s">
        <v>275</v>
      </c>
    </row>
    <row r="42" spans="1:8">
      <c r="A42" s="16">
        <f t="shared" si="0"/>
        <v>40</v>
      </c>
      <c r="B42" s="58" t="s">
        <v>31</v>
      </c>
      <c r="C42" s="11" t="s">
        <v>232</v>
      </c>
      <c r="D42" s="16" t="s">
        <v>944</v>
      </c>
      <c r="E42" s="16" t="s">
        <v>219</v>
      </c>
    </row>
    <row r="43" spans="1:8" ht="22">
      <c r="A43" s="16">
        <f t="shared" si="0"/>
        <v>41</v>
      </c>
      <c r="B43" s="58" t="s">
        <v>32</v>
      </c>
      <c r="C43" s="11" t="s">
        <v>232</v>
      </c>
      <c r="D43" s="16" t="s">
        <v>945</v>
      </c>
      <c r="E43" s="16" t="s">
        <v>219</v>
      </c>
    </row>
    <row r="44" spans="1:8">
      <c r="A44" s="16">
        <f t="shared" si="0"/>
        <v>42</v>
      </c>
      <c r="B44" s="58" t="s">
        <v>33</v>
      </c>
      <c r="C44" s="11" t="s">
        <v>233</v>
      </c>
      <c r="D44" s="16" t="s">
        <v>946</v>
      </c>
      <c r="E44" s="16" t="s">
        <v>250</v>
      </c>
    </row>
    <row r="45" spans="1:8" ht="33">
      <c r="A45" s="16">
        <f t="shared" si="0"/>
        <v>43</v>
      </c>
      <c r="B45" s="58" t="s">
        <v>34</v>
      </c>
      <c r="C45" s="11" t="s">
        <v>232</v>
      </c>
      <c r="D45" s="16" t="s">
        <v>947</v>
      </c>
      <c r="E45" s="16" t="s">
        <v>275</v>
      </c>
    </row>
    <row r="46" spans="1:8" ht="22">
      <c r="A46" s="16">
        <f t="shared" si="0"/>
        <v>44</v>
      </c>
      <c r="B46" s="58" t="s">
        <v>35</v>
      </c>
      <c r="C46" s="11" t="s">
        <v>232</v>
      </c>
      <c r="D46" s="16" t="s">
        <v>948</v>
      </c>
      <c r="E46" s="16" t="s">
        <v>219</v>
      </c>
    </row>
    <row r="47" spans="1:8" ht="14">
      <c r="A47" s="16">
        <f t="shared" si="0"/>
        <v>45</v>
      </c>
      <c r="B47" s="58" t="s">
        <v>36</v>
      </c>
      <c r="C47" s="11" t="s">
        <v>233</v>
      </c>
      <c r="D47" s="16" t="s">
        <v>949</v>
      </c>
      <c r="E47" s="16" t="s">
        <v>250</v>
      </c>
      <c r="F47" s="4"/>
      <c r="G47" s="4"/>
    </row>
    <row r="48" spans="1:8" ht="14">
      <c r="A48" s="16">
        <f t="shared" si="0"/>
        <v>46</v>
      </c>
      <c r="C48" s="11" t="s">
        <v>232</v>
      </c>
      <c r="D48" s="16" t="s">
        <v>950</v>
      </c>
      <c r="E48" s="16" t="s">
        <v>274</v>
      </c>
      <c r="F48" s="4"/>
      <c r="G48" s="4"/>
    </row>
    <row r="49" spans="1:7" ht="66">
      <c r="A49" s="16">
        <f t="shared" si="0"/>
        <v>47</v>
      </c>
      <c r="B49" s="58" t="s">
        <v>37</v>
      </c>
      <c r="C49" s="11" t="s">
        <v>232</v>
      </c>
      <c r="D49" s="16" t="s">
        <v>951</v>
      </c>
      <c r="E49" s="16" t="s">
        <v>275</v>
      </c>
      <c r="F49" s="4"/>
      <c r="G49" s="4"/>
    </row>
    <row r="50" spans="1:7" ht="66">
      <c r="A50" s="16">
        <f t="shared" si="0"/>
        <v>48</v>
      </c>
      <c r="B50" s="60"/>
      <c r="C50" s="15" t="s">
        <v>232</v>
      </c>
      <c r="D50" s="17" t="s">
        <v>952</v>
      </c>
      <c r="E50" s="17" t="s">
        <v>252</v>
      </c>
      <c r="F50" s="4" t="s">
        <v>710</v>
      </c>
      <c r="G50" s="4"/>
    </row>
    <row r="51" spans="1:7">
      <c r="A51" s="16">
        <f t="shared" si="0"/>
        <v>49</v>
      </c>
      <c r="C51" s="11" t="s">
        <v>233</v>
      </c>
      <c r="D51" s="16" t="s">
        <v>953</v>
      </c>
      <c r="E51" s="16" t="s">
        <v>221</v>
      </c>
    </row>
    <row r="52" spans="1:7" ht="14">
      <c r="A52" s="16">
        <f t="shared" si="0"/>
        <v>50</v>
      </c>
      <c r="B52" s="58" t="s">
        <v>347</v>
      </c>
      <c r="C52" s="11" t="s">
        <v>232</v>
      </c>
      <c r="D52" s="16" t="s">
        <v>954</v>
      </c>
      <c r="E52" s="16" t="s">
        <v>725</v>
      </c>
      <c r="F52" s="4"/>
      <c r="G52" s="4"/>
    </row>
    <row r="53" spans="1:7">
      <c r="A53" s="16">
        <f t="shared" si="0"/>
        <v>51</v>
      </c>
      <c r="C53" s="11" t="s">
        <v>233</v>
      </c>
      <c r="D53" s="16" t="s">
        <v>955</v>
      </c>
      <c r="E53" s="16" t="s">
        <v>724</v>
      </c>
    </row>
    <row r="54" spans="1:7" ht="33">
      <c r="A54" s="16">
        <f t="shared" si="0"/>
        <v>52</v>
      </c>
      <c r="B54" s="58" t="s">
        <v>348</v>
      </c>
      <c r="C54" s="11" t="s">
        <v>232</v>
      </c>
      <c r="D54" s="16" t="s">
        <v>956</v>
      </c>
      <c r="E54" s="16" t="s">
        <v>275</v>
      </c>
    </row>
    <row r="55" spans="1:7" ht="14">
      <c r="A55" s="16">
        <f t="shared" si="0"/>
        <v>53</v>
      </c>
      <c r="B55" s="58" t="s">
        <v>349</v>
      </c>
      <c r="C55" s="11" t="s">
        <v>233</v>
      </c>
      <c r="D55" s="16" t="s">
        <v>957</v>
      </c>
      <c r="E55" s="16" t="s">
        <v>726</v>
      </c>
      <c r="F55" s="4"/>
      <c r="G55" s="4"/>
    </row>
    <row r="56" spans="1:7">
      <c r="A56" s="16">
        <f t="shared" si="0"/>
        <v>54</v>
      </c>
      <c r="B56" s="60"/>
      <c r="C56" s="15" t="s">
        <v>232</v>
      </c>
      <c r="D56" s="17" t="s">
        <v>958</v>
      </c>
      <c r="E56" s="17" t="s">
        <v>322</v>
      </c>
    </row>
    <row r="57" spans="1:7" ht="87" customHeight="1">
      <c r="A57" s="16">
        <f t="shared" si="0"/>
        <v>55</v>
      </c>
      <c r="B57" s="58" t="s">
        <v>350</v>
      </c>
      <c r="C57" s="11" t="s">
        <v>232</v>
      </c>
      <c r="D57" s="16" t="s">
        <v>959</v>
      </c>
      <c r="E57" s="16" t="s">
        <v>241</v>
      </c>
    </row>
    <row r="58" spans="1:7" ht="33">
      <c r="A58" s="16">
        <f t="shared" si="0"/>
        <v>56</v>
      </c>
      <c r="B58" s="58" t="s">
        <v>351</v>
      </c>
      <c r="C58" s="11" t="s">
        <v>232</v>
      </c>
      <c r="D58" s="16" t="s">
        <v>960</v>
      </c>
      <c r="E58" s="16" t="s">
        <v>219</v>
      </c>
    </row>
    <row r="59" spans="1:7" ht="14">
      <c r="A59" s="16">
        <f t="shared" si="0"/>
        <v>57</v>
      </c>
      <c r="B59" s="58" t="s">
        <v>352</v>
      </c>
      <c r="C59" s="11" t="s">
        <v>235</v>
      </c>
      <c r="D59" s="16" t="s">
        <v>961</v>
      </c>
      <c r="E59" s="16" t="s">
        <v>727</v>
      </c>
      <c r="F59" s="4"/>
      <c r="G59" s="4"/>
    </row>
    <row r="60" spans="1:7">
      <c r="A60" s="16">
        <f t="shared" si="0"/>
        <v>58</v>
      </c>
      <c r="B60" s="58" t="s">
        <v>353</v>
      </c>
      <c r="C60" s="11" t="s">
        <v>232</v>
      </c>
      <c r="D60" s="16" t="s">
        <v>962</v>
      </c>
      <c r="E60" s="16" t="s">
        <v>279</v>
      </c>
    </row>
    <row r="61" spans="1:7" ht="52.5" customHeight="1">
      <c r="A61" s="16">
        <f t="shared" si="0"/>
        <v>59</v>
      </c>
      <c r="B61" s="58" t="s">
        <v>354</v>
      </c>
      <c r="C61" s="11" t="s">
        <v>232</v>
      </c>
      <c r="D61" s="16" t="s">
        <v>963</v>
      </c>
      <c r="E61" s="16" t="s">
        <v>252</v>
      </c>
      <c r="F61" s="4"/>
      <c r="G61" s="4"/>
    </row>
    <row r="62" spans="1:7" ht="22">
      <c r="A62" s="16">
        <f t="shared" ref="A62:A125" si="1">ROW()-2</f>
        <v>60</v>
      </c>
      <c r="B62" s="58" t="s">
        <v>355</v>
      </c>
      <c r="C62" s="11" t="s">
        <v>232</v>
      </c>
      <c r="D62" s="16" t="s">
        <v>964</v>
      </c>
      <c r="E62" s="16" t="s">
        <v>252</v>
      </c>
    </row>
    <row r="63" spans="1:7">
      <c r="A63" s="16">
        <f t="shared" si="1"/>
        <v>61</v>
      </c>
      <c r="B63" s="58" t="s">
        <v>356</v>
      </c>
      <c r="C63" s="11" t="s">
        <v>232</v>
      </c>
      <c r="D63" s="16" t="s">
        <v>216</v>
      </c>
      <c r="E63" s="16" t="s">
        <v>220</v>
      </c>
    </row>
    <row r="64" spans="1:7" ht="25.5" customHeight="1">
      <c r="A64" s="16">
        <f t="shared" si="1"/>
        <v>62</v>
      </c>
      <c r="B64" s="58" t="s">
        <v>357</v>
      </c>
      <c r="C64" s="11" t="s">
        <v>232</v>
      </c>
      <c r="D64" s="16" t="s">
        <v>965</v>
      </c>
      <c r="E64" s="16" t="s">
        <v>252</v>
      </c>
    </row>
    <row r="65" spans="1:7" ht="22">
      <c r="A65" s="16">
        <f t="shared" si="1"/>
        <v>63</v>
      </c>
      <c r="B65" s="58" t="s">
        <v>360</v>
      </c>
      <c r="C65" s="11" t="s">
        <v>232</v>
      </c>
      <c r="D65" s="16" t="s">
        <v>217</v>
      </c>
      <c r="E65" s="16" t="s">
        <v>262</v>
      </c>
    </row>
    <row r="66" spans="1:7">
      <c r="A66" s="16">
        <f t="shared" si="1"/>
        <v>64</v>
      </c>
      <c r="B66" s="58" t="s">
        <v>361</v>
      </c>
      <c r="C66" s="11" t="s">
        <v>232</v>
      </c>
      <c r="D66" s="16" t="s">
        <v>966</v>
      </c>
    </row>
    <row r="67" spans="1:7">
      <c r="A67" s="16">
        <f t="shared" si="1"/>
        <v>65</v>
      </c>
      <c r="C67" s="11" t="s">
        <v>232</v>
      </c>
      <c r="D67" s="16" t="s">
        <v>967</v>
      </c>
      <c r="E67" s="16" t="s">
        <v>241</v>
      </c>
    </row>
    <row r="68" spans="1:7" ht="14">
      <c r="A68" s="16">
        <f t="shared" si="1"/>
        <v>66</v>
      </c>
      <c r="B68" s="58" t="s">
        <v>38</v>
      </c>
      <c r="C68" s="11" t="s">
        <v>232</v>
      </c>
      <c r="D68" s="16" t="s">
        <v>968</v>
      </c>
      <c r="E68" s="16" t="s">
        <v>219</v>
      </c>
      <c r="F68" s="4"/>
      <c r="G68" s="4"/>
    </row>
    <row r="69" spans="1:7">
      <c r="A69" s="16">
        <f t="shared" si="1"/>
        <v>67</v>
      </c>
      <c r="B69" s="58" t="s">
        <v>39</v>
      </c>
      <c r="C69" s="11" t="s">
        <v>232</v>
      </c>
      <c r="D69" s="16" t="s">
        <v>215</v>
      </c>
      <c r="E69" s="16" t="s">
        <v>729</v>
      </c>
    </row>
    <row r="70" spans="1:7" ht="14">
      <c r="A70" s="16">
        <f t="shared" si="1"/>
        <v>68</v>
      </c>
      <c r="B70" s="58" t="s">
        <v>40</v>
      </c>
      <c r="C70" s="11" t="s">
        <v>235</v>
      </c>
      <c r="D70" s="16" t="s">
        <v>969</v>
      </c>
      <c r="E70" s="16" t="s">
        <v>768</v>
      </c>
      <c r="F70" s="4"/>
      <c r="G70" s="4"/>
    </row>
    <row r="71" spans="1:7" ht="28.5" customHeight="1">
      <c r="A71" s="16">
        <f t="shared" si="1"/>
        <v>69</v>
      </c>
      <c r="C71" s="11" t="s">
        <v>232</v>
      </c>
      <c r="D71" s="16" t="s">
        <v>970</v>
      </c>
      <c r="E71" s="16" t="s">
        <v>730</v>
      </c>
    </row>
    <row r="72" spans="1:7" s="5" customFormat="1">
      <c r="A72" s="16">
        <f t="shared" si="1"/>
        <v>70</v>
      </c>
      <c r="B72" s="58"/>
      <c r="C72" s="11" t="s">
        <v>232</v>
      </c>
      <c r="D72" s="16" t="s">
        <v>731</v>
      </c>
      <c r="E72" s="16"/>
    </row>
    <row r="73" spans="1:7" s="5" customFormat="1">
      <c r="A73" s="16">
        <f t="shared" si="1"/>
        <v>71</v>
      </c>
      <c r="B73" s="58"/>
      <c r="C73" s="11" t="s">
        <v>232</v>
      </c>
      <c r="D73" s="16" t="s">
        <v>732</v>
      </c>
      <c r="E73" s="16" t="s">
        <v>246</v>
      </c>
    </row>
    <row r="74" spans="1:7">
      <c r="A74" s="16">
        <f t="shared" si="1"/>
        <v>72</v>
      </c>
      <c r="C74" s="11" t="s">
        <v>232</v>
      </c>
      <c r="D74" s="16" t="s">
        <v>971</v>
      </c>
      <c r="E74" s="16" t="s">
        <v>219</v>
      </c>
    </row>
    <row r="75" spans="1:7">
      <c r="A75" s="16">
        <f t="shared" si="1"/>
        <v>73</v>
      </c>
      <c r="B75" s="58" t="s">
        <v>41</v>
      </c>
      <c r="C75" s="11" t="s">
        <v>232</v>
      </c>
      <c r="D75" s="16" t="s">
        <v>972</v>
      </c>
      <c r="E75" s="16" t="s">
        <v>714</v>
      </c>
    </row>
    <row r="76" spans="1:7">
      <c r="A76" s="16">
        <f t="shared" si="1"/>
        <v>74</v>
      </c>
      <c r="B76" s="58" t="s">
        <v>358</v>
      </c>
      <c r="C76" s="11" t="s">
        <v>232</v>
      </c>
      <c r="D76" s="16" t="s">
        <v>973</v>
      </c>
      <c r="E76" s="16" t="s">
        <v>729</v>
      </c>
    </row>
    <row r="77" spans="1:7" ht="27.75" customHeight="1">
      <c r="A77" s="16">
        <f t="shared" si="1"/>
        <v>75</v>
      </c>
      <c r="B77" s="58" t="s">
        <v>359</v>
      </c>
      <c r="C77" s="11" t="s">
        <v>232</v>
      </c>
      <c r="D77" s="16" t="s">
        <v>974</v>
      </c>
      <c r="E77" s="16" t="s">
        <v>246</v>
      </c>
    </row>
    <row r="78" spans="1:7">
      <c r="A78" s="16">
        <f t="shared" si="1"/>
        <v>76</v>
      </c>
      <c r="C78" s="11" t="s">
        <v>233</v>
      </c>
      <c r="D78" s="16" t="s">
        <v>975</v>
      </c>
      <c r="E78" s="16" t="s">
        <v>250</v>
      </c>
    </row>
    <row r="79" spans="1:7">
      <c r="A79" s="16">
        <f t="shared" si="1"/>
        <v>77</v>
      </c>
      <c r="B79" s="58" t="s">
        <v>362</v>
      </c>
      <c r="C79" s="11" t="s">
        <v>232</v>
      </c>
      <c r="D79" s="16" t="s">
        <v>976</v>
      </c>
      <c r="E79" s="16" t="s">
        <v>249</v>
      </c>
    </row>
    <row r="80" spans="1:7" ht="14">
      <c r="A80" s="16">
        <f t="shared" si="1"/>
        <v>78</v>
      </c>
      <c r="B80" s="58" t="s">
        <v>363</v>
      </c>
      <c r="C80" s="11" t="s">
        <v>233</v>
      </c>
      <c r="D80" s="16" t="s">
        <v>977</v>
      </c>
      <c r="E80" s="16" t="s">
        <v>719</v>
      </c>
      <c r="F80" s="4"/>
      <c r="G80" s="4"/>
    </row>
    <row r="81" spans="1:7" ht="22">
      <c r="A81" s="16">
        <f t="shared" si="1"/>
        <v>79</v>
      </c>
      <c r="B81" s="58" t="s">
        <v>364</v>
      </c>
      <c r="C81" s="11" t="s">
        <v>232</v>
      </c>
      <c r="D81" s="16" t="s">
        <v>978</v>
      </c>
      <c r="E81" s="16" t="s">
        <v>275</v>
      </c>
    </row>
    <row r="82" spans="1:7">
      <c r="A82" s="16">
        <f t="shared" si="1"/>
        <v>80</v>
      </c>
      <c r="B82" s="58" t="s">
        <v>365</v>
      </c>
      <c r="C82" s="11" t="s">
        <v>233</v>
      </c>
      <c r="D82" s="16" t="s">
        <v>979</v>
      </c>
      <c r="E82" s="16" t="s">
        <v>248</v>
      </c>
    </row>
    <row r="83" spans="1:7" s="5" customFormat="1" ht="14">
      <c r="A83" s="16">
        <f t="shared" si="1"/>
        <v>81</v>
      </c>
      <c r="B83" s="58"/>
      <c r="C83" s="11" t="s">
        <v>232</v>
      </c>
      <c r="D83" s="16" t="s">
        <v>980</v>
      </c>
      <c r="E83" s="16" t="s">
        <v>249</v>
      </c>
      <c r="F83" s="49"/>
      <c r="G83" s="52"/>
    </row>
    <row r="84" spans="1:7" ht="14">
      <c r="A84" s="16">
        <f t="shared" si="1"/>
        <v>82</v>
      </c>
      <c r="C84" s="11" t="s">
        <v>233</v>
      </c>
      <c r="D84" s="16" t="s">
        <v>981</v>
      </c>
      <c r="E84" s="16" t="s">
        <v>250</v>
      </c>
      <c r="F84" s="4"/>
      <c r="G84" s="4"/>
    </row>
    <row r="85" spans="1:7" ht="35.25" customHeight="1">
      <c r="A85" s="16">
        <f t="shared" si="1"/>
        <v>83</v>
      </c>
      <c r="B85" s="58" t="s">
        <v>366</v>
      </c>
      <c r="C85" s="11" t="s">
        <v>232</v>
      </c>
      <c r="D85" s="16" t="s">
        <v>982</v>
      </c>
      <c r="E85" s="16" t="s">
        <v>753</v>
      </c>
    </row>
    <row r="86" spans="1:7">
      <c r="A86" s="16">
        <f t="shared" si="1"/>
        <v>84</v>
      </c>
      <c r="B86" s="58" t="s">
        <v>367</v>
      </c>
      <c r="C86" s="11" t="s">
        <v>233</v>
      </c>
      <c r="D86" s="16" t="s">
        <v>983</v>
      </c>
      <c r="E86" s="16" t="s">
        <v>250</v>
      </c>
    </row>
    <row r="87" spans="1:7" ht="14">
      <c r="A87" s="16">
        <f t="shared" si="1"/>
        <v>85</v>
      </c>
      <c r="B87" s="58" t="s">
        <v>368</v>
      </c>
      <c r="C87" s="11" t="s">
        <v>232</v>
      </c>
      <c r="D87" s="16" t="s">
        <v>984</v>
      </c>
      <c r="E87" s="16" t="s">
        <v>322</v>
      </c>
      <c r="F87" s="4"/>
      <c r="G87" s="4"/>
    </row>
    <row r="88" spans="1:7" ht="22">
      <c r="A88" s="16">
        <f t="shared" si="1"/>
        <v>86</v>
      </c>
      <c r="B88" s="58" t="s">
        <v>369</v>
      </c>
      <c r="C88" s="11" t="s">
        <v>232</v>
      </c>
      <c r="D88" s="16" t="s">
        <v>985</v>
      </c>
      <c r="E88" s="16" t="s">
        <v>275</v>
      </c>
    </row>
    <row r="89" spans="1:7" ht="22">
      <c r="A89" s="16">
        <f t="shared" si="1"/>
        <v>87</v>
      </c>
      <c r="C89" s="11" t="s">
        <v>232</v>
      </c>
      <c r="D89" s="16" t="s">
        <v>986</v>
      </c>
      <c r="E89" s="16" t="s">
        <v>219</v>
      </c>
    </row>
    <row r="90" spans="1:7">
      <c r="A90" s="16">
        <f t="shared" si="1"/>
        <v>88</v>
      </c>
      <c r="B90" s="58" t="s">
        <v>370</v>
      </c>
      <c r="C90" s="11" t="s">
        <v>232</v>
      </c>
      <c r="D90" s="16" t="s">
        <v>218</v>
      </c>
      <c r="E90" s="16" t="s">
        <v>262</v>
      </c>
    </row>
    <row r="91" spans="1:7">
      <c r="A91" s="16">
        <f t="shared" si="1"/>
        <v>89</v>
      </c>
      <c r="B91" s="58" t="s">
        <v>371</v>
      </c>
      <c r="C91" s="11" t="s">
        <v>233</v>
      </c>
      <c r="D91" s="16" t="s">
        <v>987</v>
      </c>
      <c r="E91" s="16" t="s">
        <v>221</v>
      </c>
    </row>
    <row r="92" spans="1:7">
      <c r="A92" s="16">
        <f t="shared" si="1"/>
        <v>90</v>
      </c>
      <c r="C92" s="11" t="s">
        <v>232</v>
      </c>
      <c r="D92" s="16" t="s">
        <v>988</v>
      </c>
      <c r="E92" s="16" t="s">
        <v>756</v>
      </c>
    </row>
    <row r="93" spans="1:7" ht="22">
      <c r="A93" s="16">
        <f t="shared" si="1"/>
        <v>91</v>
      </c>
      <c r="B93" s="58" t="s">
        <v>42</v>
      </c>
      <c r="C93" s="11" t="s">
        <v>232</v>
      </c>
      <c r="D93" s="16" t="s">
        <v>989</v>
      </c>
      <c r="E93" s="16" t="s">
        <v>246</v>
      </c>
    </row>
    <row r="94" spans="1:7">
      <c r="A94" s="16">
        <f t="shared" si="1"/>
        <v>92</v>
      </c>
      <c r="B94" s="58" t="s">
        <v>372</v>
      </c>
      <c r="C94" s="11" t="s">
        <v>233</v>
      </c>
      <c r="D94" s="16" t="s">
        <v>990</v>
      </c>
      <c r="E94" s="16" t="s">
        <v>286</v>
      </c>
    </row>
    <row r="95" spans="1:7">
      <c r="A95" s="16">
        <f t="shared" si="1"/>
        <v>93</v>
      </c>
      <c r="B95" s="58" t="s">
        <v>373</v>
      </c>
      <c r="C95" s="11" t="s">
        <v>232</v>
      </c>
      <c r="D95" s="16" t="s">
        <v>991</v>
      </c>
      <c r="E95" s="16" t="s">
        <v>711</v>
      </c>
    </row>
    <row r="96" spans="1:7">
      <c r="A96" s="16">
        <f t="shared" si="1"/>
        <v>94</v>
      </c>
      <c r="B96" s="58" t="s">
        <v>374</v>
      </c>
      <c r="C96" s="11" t="s">
        <v>233</v>
      </c>
      <c r="D96" s="16" t="s">
        <v>992</v>
      </c>
      <c r="E96" s="16" t="s">
        <v>247</v>
      </c>
    </row>
    <row r="97" spans="1:5">
      <c r="A97" s="16">
        <f t="shared" si="1"/>
        <v>95</v>
      </c>
      <c r="B97" s="58" t="s">
        <v>375</v>
      </c>
      <c r="C97" s="11" t="s">
        <v>232</v>
      </c>
      <c r="D97" s="16" t="s">
        <v>993</v>
      </c>
      <c r="E97" s="16" t="s">
        <v>718</v>
      </c>
    </row>
    <row r="98" spans="1:5">
      <c r="A98" s="16">
        <f t="shared" si="1"/>
        <v>96</v>
      </c>
      <c r="C98" s="11" t="s">
        <v>233</v>
      </c>
      <c r="D98" s="16" t="s">
        <v>994</v>
      </c>
      <c r="E98" s="16" t="s">
        <v>755</v>
      </c>
    </row>
    <row r="99" spans="1:5">
      <c r="A99" s="16">
        <f t="shared" si="1"/>
        <v>97</v>
      </c>
      <c r="B99" s="58" t="s">
        <v>376</v>
      </c>
      <c r="C99" s="11" t="s">
        <v>232</v>
      </c>
      <c r="D99" s="16" t="s">
        <v>995</v>
      </c>
      <c r="E99" s="16" t="s">
        <v>754</v>
      </c>
    </row>
    <row r="100" spans="1:5" ht="22">
      <c r="A100" s="16">
        <f t="shared" si="1"/>
        <v>98</v>
      </c>
      <c r="B100" s="58" t="s">
        <v>377</v>
      </c>
      <c r="C100" s="11" t="s">
        <v>232</v>
      </c>
      <c r="D100" s="16" t="s">
        <v>996</v>
      </c>
      <c r="E100" s="16" t="s">
        <v>275</v>
      </c>
    </row>
    <row r="101" spans="1:5">
      <c r="A101" s="16">
        <f t="shared" si="1"/>
        <v>99</v>
      </c>
      <c r="B101" s="58" t="s">
        <v>378</v>
      </c>
      <c r="C101" s="11" t="s">
        <v>232</v>
      </c>
      <c r="D101" s="16" t="s">
        <v>997</v>
      </c>
      <c r="E101" s="16" t="s">
        <v>241</v>
      </c>
    </row>
    <row r="102" spans="1:5" ht="44">
      <c r="A102" s="16">
        <f t="shared" si="1"/>
        <v>100</v>
      </c>
      <c r="B102" s="58" t="s">
        <v>379</v>
      </c>
      <c r="C102" s="11" t="s">
        <v>232</v>
      </c>
      <c r="D102" s="16" t="s">
        <v>998</v>
      </c>
      <c r="E102" s="16" t="s">
        <v>252</v>
      </c>
    </row>
    <row r="103" spans="1:5">
      <c r="A103" s="16">
        <f t="shared" si="1"/>
        <v>101</v>
      </c>
      <c r="B103" s="58" t="s">
        <v>380</v>
      </c>
      <c r="C103" s="11" t="s">
        <v>232</v>
      </c>
      <c r="D103" s="16" t="s">
        <v>999</v>
      </c>
      <c r="E103" s="16" t="s">
        <v>274</v>
      </c>
    </row>
    <row r="104" spans="1:5">
      <c r="A104" s="16">
        <f t="shared" si="1"/>
        <v>102</v>
      </c>
      <c r="C104" s="11" t="s">
        <v>232</v>
      </c>
      <c r="D104" s="16" t="s">
        <v>1000</v>
      </c>
      <c r="E104" s="16" t="s">
        <v>219</v>
      </c>
    </row>
    <row r="105" spans="1:5">
      <c r="A105" s="16">
        <f t="shared" si="1"/>
        <v>103</v>
      </c>
      <c r="C105" s="11" t="s">
        <v>235</v>
      </c>
      <c r="D105" s="16" t="s">
        <v>1001</v>
      </c>
      <c r="E105" s="16" t="s">
        <v>717</v>
      </c>
    </row>
    <row r="106" spans="1:5">
      <c r="A106" s="16">
        <f t="shared" si="1"/>
        <v>104</v>
      </c>
      <c r="C106" s="11" t="s">
        <v>232</v>
      </c>
      <c r="D106" s="16" t="s">
        <v>1002</v>
      </c>
      <c r="E106" s="16" t="s">
        <v>758</v>
      </c>
    </row>
    <row r="107" spans="1:5">
      <c r="A107" s="16">
        <f t="shared" si="1"/>
        <v>105</v>
      </c>
      <c r="C107" s="11" t="s">
        <v>235</v>
      </c>
      <c r="D107" s="16" t="s">
        <v>1003</v>
      </c>
      <c r="E107" s="16" t="s">
        <v>713</v>
      </c>
    </row>
    <row r="108" spans="1:5">
      <c r="A108" s="16">
        <f t="shared" si="1"/>
        <v>106</v>
      </c>
      <c r="B108" s="58" t="s">
        <v>381</v>
      </c>
      <c r="C108" s="11" t="s">
        <v>232</v>
      </c>
      <c r="D108" s="16" t="s">
        <v>1004</v>
      </c>
      <c r="E108" s="16" t="s">
        <v>249</v>
      </c>
    </row>
    <row r="109" spans="1:5">
      <c r="A109" s="16">
        <f t="shared" si="1"/>
        <v>107</v>
      </c>
      <c r="B109" s="58" t="s">
        <v>43</v>
      </c>
      <c r="C109" s="11" t="s">
        <v>232</v>
      </c>
      <c r="D109" s="16" t="s">
        <v>1005</v>
      </c>
      <c r="E109" s="16" t="s">
        <v>219</v>
      </c>
    </row>
    <row r="110" spans="1:5">
      <c r="A110" s="16">
        <f t="shared" si="1"/>
        <v>108</v>
      </c>
      <c r="C110" s="11" t="s">
        <v>235</v>
      </c>
      <c r="D110" s="16" t="s">
        <v>1006</v>
      </c>
      <c r="E110" s="16" t="s">
        <v>717</v>
      </c>
    </row>
    <row r="111" spans="1:5">
      <c r="A111" s="16">
        <f t="shared" si="1"/>
        <v>109</v>
      </c>
      <c r="B111" s="58" t="s">
        <v>382</v>
      </c>
      <c r="C111" s="11" t="s">
        <v>232</v>
      </c>
      <c r="D111" s="16" t="s">
        <v>1007</v>
      </c>
      <c r="E111" s="16" t="s">
        <v>322</v>
      </c>
    </row>
    <row r="112" spans="1:5" s="5" customFormat="1">
      <c r="A112" s="16">
        <f t="shared" si="1"/>
        <v>110</v>
      </c>
      <c r="B112" s="58"/>
      <c r="C112" s="11"/>
      <c r="D112" s="16" t="s">
        <v>759</v>
      </c>
      <c r="E112" s="16" t="s">
        <v>275</v>
      </c>
    </row>
    <row r="113" spans="1:7">
      <c r="A113" s="16">
        <f t="shared" si="1"/>
        <v>111</v>
      </c>
      <c r="B113" s="58" t="s">
        <v>383</v>
      </c>
      <c r="C113" s="11" t="s">
        <v>232</v>
      </c>
      <c r="D113" s="16" t="s">
        <v>222</v>
      </c>
    </row>
    <row r="114" spans="1:7">
      <c r="A114" s="16">
        <f t="shared" si="1"/>
        <v>112</v>
      </c>
      <c r="C114" s="11" t="s">
        <v>232</v>
      </c>
      <c r="D114" s="16" t="s">
        <v>1008</v>
      </c>
    </row>
    <row r="115" spans="1:7">
      <c r="A115" s="16">
        <f t="shared" si="1"/>
        <v>113</v>
      </c>
      <c r="B115" s="58" t="s">
        <v>384</v>
      </c>
      <c r="C115" s="11" t="s">
        <v>232</v>
      </c>
      <c r="D115" s="16" t="s">
        <v>1009</v>
      </c>
      <c r="E115" s="16" t="s">
        <v>219</v>
      </c>
    </row>
    <row r="116" spans="1:7">
      <c r="A116" s="16">
        <f t="shared" si="1"/>
        <v>114</v>
      </c>
      <c r="B116" s="58" t="s">
        <v>385</v>
      </c>
      <c r="C116" s="11" t="s">
        <v>232</v>
      </c>
      <c r="D116" s="16" t="s">
        <v>1010</v>
      </c>
      <c r="E116" s="16" t="s">
        <v>219</v>
      </c>
    </row>
    <row r="117" spans="1:7">
      <c r="A117" s="16">
        <f t="shared" si="1"/>
        <v>115</v>
      </c>
      <c r="C117" s="11" t="s">
        <v>235</v>
      </c>
      <c r="D117" s="16" t="s">
        <v>1011</v>
      </c>
      <c r="E117" s="16" t="s">
        <v>760</v>
      </c>
    </row>
    <row r="118" spans="1:7">
      <c r="A118" s="16">
        <f t="shared" si="1"/>
        <v>116</v>
      </c>
      <c r="C118" s="11" t="s">
        <v>232</v>
      </c>
      <c r="D118" s="16" t="s">
        <v>1012</v>
      </c>
      <c r="E118" s="16" t="s">
        <v>761</v>
      </c>
    </row>
    <row r="119" spans="1:7" ht="14">
      <c r="A119" s="16">
        <f t="shared" si="1"/>
        <v>117</v>
      </c>
      <c r="C119" s="11" t="s">
        <v>233</v>
      </c>
      <c r="D119" s="16" t="s">
        <v>1013</v>
      </c>
      <c r="E119" s="16" t="s">
        <v>248</v>
      </c>
      <c r="F119" s="4"/>
      <c r="G119" s="4"/>
    </row>
    <row r="120" spans="1:7">
      <c r="A120" s="16">
        <f t="shared" si="1"/>
        <v>118</v>
      </c>
      <c r="B120" s="58" t="s">
        <v>386</v>
      </c>
      <c r="C120" s="11" t="s">
        <v>232</v>
      </c>
      <c r="D120" s="16" t="s">
        <v>1014</v>
      </c>
      <c r="E120" s="16" t="s">
        <v>322</v>
      </c>
    </row>
    <row r="121" spans="1:7">
      <c r="A121" s="16">
        <f t="shared" si="1"/>
        <v>119</v>
      </c>
      <c r="B121" s="58" t="s">
        <v>387</v>
      </c>
      <c r="C121" s="11" t="s">
        <v>232</v>
      </c>
      <c r="D121" s="16" t="s">
        <v>1015</v>
      </c>
      <c r="E121" s="16" t="s">
        <v>246</v>
      </c>
    </row>
    <row r="122" spans="1:7" ht="22">
      <c r="A122" s="16">
        <f t="shared" si="1"/>
        <v>120</v>
      </c>
      <c r="B122" s="58" t="s">
        <v>388</v>
      </c>
      <c r="C122" s="11" t="s">
        <v>232</v>
      </c>
      <c r="D122" s="16" t="s">
        <v>1016</v>
      </c>
      <c r="E122" s="16" t="s">
        <v>219</v>
      </c>
    </row>
    <row r="123" spans="1:7" s="5" customFormat="1">
      <c r="A123" s="16">
        <f t="shared" si="1"/>
        <v>121</v>
      </c>
      <c r="B123" s="58"/>
      <c r="C123" s="11" t="s">
        <v>233</v>
      </c>
      <c r="D123" s="16" t="s">
        <v>763</v>
      </c>
      <c r="E123" s="16" t="s">
        <v>286</v>
      </c>
    </row>
    <row r="124" spans="1:7" ht="12" thickBot="1">
      <c r="A124" s="16">
        <f t="shared" si="1"/>
        <v>122</v>
      </c>
      <c r="B124" s="61" t="s">
        <v>389</v>
      </c>
      <c r="C124" s="12" t="s">
        <v>232</v>
      </c>
      <c r="D124" s="18" t="s">
        <v>1017</v>
      </c>
      <c r="E124" s="18" t="s">
        <v>246</v>
      </c>
      <c r="F124" s="9"/>
      <c r="G124" s="9"/>
    </row>
    <row r="125" spans="1:7">
      <c r="A125" s="16">
        <f t="shared" si="1"/>
        <v>123</v>
      </c>
      <c r="B125" s="58" t="s">
        <v>44</v>
      </c>
      <c r="C125" s="11" t="s">
        <v>233</v>
      </c>
      <c r="D125" s="16" t="s">
        <v>1018</v>
      </c>
      <c r="E125" s="67" t="s">
        <v>221</v>
      </c>
      <c r="F125" s="9"/>
      <c r="G125" s="9"/>
    </row>
    <row r="126" spans="1:7">
      <c r="A126" s="16">
        <f t="shared" ref="A126:A189" si="2">ROW()-2</f>
        <v>124</v>
      </c>
      <c r="B126" s="58" t="s">
        <v>45</v>
      </c>
      <c r="C126" s="11" t="s">
        <v>232</v>
      </c>
      <c r="D126" s="16" t="s">
        <v>1019</v>
      </c>
      <c r="E126" s="16" t="s">
        <v>337</v>
      </c>
    </row>
    <row r="127" spans="1:7" s="5" customFormat="1">
      <c r="A127" s="16">
        <f t="shared" si="2"/>
        <v>125</v>
      </c>
      <c r="B127" s="58"/>
      <c r="C127" s="11" t="s">
        <v>233</v>
      </c>
      <c r="D127" s="16" t="s">
        <v>764</v>
      </c>
      <c r="E127" s="16" t="s">
        <v>765</v>
      </c>
    </row>
    <row r="128" spans="1:7" ht="12" thickBot="1">
      <c r="A128" s="16">
        <f t="shared" si="2"/>
        <v>126</v>
      </c>
      <c r="B128" s="61" t="s">
        <v>390</v>
      </c>
      <c r="C128" s="12" t="s">
        <v>232</v>
      </c>
      <c r="D128" s="18" t="s">
        <v>1020</v>
      </c>
      <c r="E128" s="18" t="s">
        <v>275</v>
      </c>
      <c r="F128" s="9"/>
      <c r="G128" s="9"/>
    </row>
    <row r="129" spans="1:8">
      <c r="A129" s="16">
        <f t="shared" si="2"/>
        <v>127</v>
      </c>
      <c r="C129" s="11" t="s">
        <v>232</v>
      </c>
      <c r="D129" s="16" t="s">
        <v>1021</v>
      </c>
      <c r="E129" s="16" t="s">
        <v>246</v>
      </c>
    </row>
    <row r="130" spans="1:8" ht="44">
      <c r="A130" s="16">
        <f t="shared" si="2"/>
        <v>128</v>
      </c>
      <c r="B130" s="58" t="s">
        <v>391</v>
      </c>
      <c r="C130" s="11" t="s">
        <v>232</v>
      </c>
      <c r="D130" s="16" t="s">
        <v>1022</v>
      </c>
      <c r="E130" s="16" t="s">
        <v>766</v>
      </c>
    </row>
    <row r="131" spans="1:8">
      <c r="A131" s="16">
        <f t="shared" si="2"/>
        <v>129</v>
      </c>
      <c r="B131" s="58" t="s">
        <v>392</v>
      </c>
      <c r="C131" s="11" t="s">
        <v>233</v>
      </c>
      <c r="D131" s="16" t="s">
        <v>1023</v>
      </c>
      <c r="E131" s="16" t="s">
        <v>250</v>
      </c>
    </row>
    <row r="132" spans="1:8">
      <c r="A132" s="16">
        <f t="shared" si="2"/>
        <v>130</v>
      </c>
      <c r="C132" s="11" t="s">
        <v>232</v>
      </c>
      <c r="D132" s="16" t="s">
        <v>1024</v>
      </c>
      <c r="E132" s="16" t="s">
        <v>274</v>
      </c>
    </row>
    <row r="133" spans="1:8" ht="137.25" customHeight="1" thickBot="1">
      <c r="A133" s="16">
        <f t="shared" si="2"/>
        <v>131</v>
      </c>
      <c r="B133" s="61" t="s">
        <v>393</v>
      </c>
      <c r="C133" s="12" t="s">
        <v>232</v>
      </c>
      <c r="D133" s="18" t="s">
        <v>1025</v>
      </c>
      <c r="E133" s="18" t="s">
        <v>275</v>
      </c>
      <c r="F133" s="9"/>
      <c r="G133" s="9"/>
    </row>
    <row r="134" spans="1:8" ht="15" customHeight="1">
      <c r="A134" s="16">
        <f t="shared" si="2"/>
        <v>132</v>
      </c>
      <c r="B134" s="58" t="s">
        <v>394</v>
      </c>
      <c r="C134" s="11" t="s">
        <v>232</v>
      </c>
      <c r="D134" s="16" t="s">
        <v>1026</v>
      </c>
      <c r="E134" s="16" t="s">
        <v>246</v>
      </c>
      <c r="H134" s="80" t="s">
        <v>908</v>
      </c>
    </row>
    <row r="135" spans="1:8" ht="15" customHeight="1">
      <c r="A135" s="16">
        <f t="shared" si="2"/>
        <v>133</v>
      </c>
      <c r="C135" s="11" t="s">
        <v>235</v>
      </c>
      <c r="D135" s="16" t="s">
        <v>1027</v>
      </c>
      <c r="E135" s="16" t="s">
        <v>757</v>
      </c>
      <c r="H135" s="80"/>
    </row>
    <row r="136" spans="1:8" ht="15" customHeight="1">
      <c r="A136" s="16">
        <f t="shared" si="2"/>
        <v>134</v>
      </c>
      <c r="C136" s="11" t="s">
        <v>232</v>
      </c>
      <c r="D136" s="16" t="s">
        <v>1028</v>
      </c>
      <c r="E136" s="16" t="s">
        <v>711</v>
      </c>
      <c r="H136" s="80"/>
    </row>
    <row r="137" spans="1:8" ht="15" customHeight="1">
      <c r="A137" s="16">
        <f t="shared" si="2"/>
        <v>135</v>
      </c>
      <c r="B137" s="58" t="s">
        <v>46</v>
      </c>
      <c r="C137" s="11" t="s">
        <v>235</v>
      </c>
      <c r="D137" s="16" t="s">
        <v>1029</v>
      </c>
      <c r="E137" s="16" t="s">
        <v>757</v>
      </c>
      <c r="H137" s="80"/>
    </row>
    <row r="138" spans="1:8" ht="15.75" customHeight="1" thickBot="1">
      <c r="A138" s="16">
        <f t="shared" si="2"/>
        <v>136</v>
      </c>
      <c r="B138" s="61" t="s">
        <v>395</v>
      </c>
      <c r="C138" s="12" t="s">
        <v>232</v>
      </c>
      <c r="D138" s="16" t="s">
        <v>1030</v>
      </c>
      <c r="E138" s="18" t="s">
        <v>274</v>
      </c>
      <c r="F138" s="9"/>
      <c r="G138" s="9"/>
      <c r="H138" s="80"/>
    </row>
    <row r="139" spans="1:8">
      <c r="A139" s="16">
        <f t="shared" si="2"/>
        <v>137</v>
      </c>
      <c r="B139" s="58" t="s">
        <v>396</v>
      </c>
      <c r="C139" s="11" t="s">
        <v>232</v>
      </c>
      <c r="D139" s="19" t="s">
        <v>1031</v>
      </c>
      <c r="E139" s="16" t="s">
        <v>219</v>
      </c>
    </row>
    <row r="140" spans="1:8">
      <c r="A140" s="16">
        <f t="shared" si="2"/>
        <v>138</v>
      </c>
      <c r="B140" s="58" t="s">
        <v>397</v>
      </c>
      <c r="C140" s="11" t="s">
        <v>232</v>
      </c>
      <c r="D140" s="16" t="s">
        <v>1033</v>
      </c>
      <c r="E140" s="16" t="s">
        <v>252</v>
      </c>
    </row>
    <row r="141" spans="1:8">
      <c r="A141" s="16">
        <f t="shared" si="2"/>
        <v>139</v>
      </c>
      <c r="B141" s="58" t="s">
        <v>398</v>
      </c>
      <c r="C141" s="11" t="s">
        <v>232</v>
      </c>
      <c r="D141" s="16" t="s">
        <v>1032</v>
      </c>
      <c r="E141" s="16" t="s">
        <v>219</v>
      </c>
    </row>
    <row r="142" spans="1:8" ht="15" customHeight="1">
      <c r="A142" s="16">
        <f t="shared" si="2"/>
        <v>140</v>
      </c>
      <c r="B142" s="58" t="s">
        <v>399</v>
      </c>
      <c r="C142" s="11" t="s">
        <v>235</v>
      </c>
      <c r="D142" s="16" t="s">
        <v>910</v>
      </c>
      <c r="E142" s="16" t="s">
        <v>717</v>
      </c>
      <c r="H142" s="79" t="s">
        <v>770</v>
      </c>
    </row>
    <row r="143" spans="1:8" ht="15" customHeight="1">
      <c r="A143" s="16">
        <f t="shared" si="2"/>
        <v>141</v>
      </c>
      <c r="C143" s="11" t="s">
        <v>232</v>
      </c>
      <c r="D143" s="16" t="s">
        <v>1034</v>
      </c>
      <c r="E143" s="16" t="s">
        <v>249</v>
      </c>
      <c r="H143" s="79"/>
    </row>
    <row r="144" spans="1:8" ht="15" customHeight="1">
      <c r="A144" s="16">
        <f t="shared" si="2"/>
        <v>142</v>
      </c>
      <c r="C144" s="11" t="s">
        <v>235</v>
      </c>
      <c r="D144" s="16" t="s">
        <v>1035</v>
      </c>
      <c r="E144" s="16" t="s">
        <v>767</v>
      </c>
      <c r="H144" s="79"/>
    </row>
    <row r="145" spans="1:8" ht="15" customHeight="1">
      <c r="A145" s="16">
        <f t="shared" si="2"/>
        <v>143</v>
      </c>
      <c r="B145" s="58" t="s">
        <v>400</v>
      </c>
      <c r="C145" s="11" t="s">
        <v>232</v>
      </c>
      <c r="D145" s="16" t="s">
        <v>1036</v>
      </c>
      <c r="E145" s="16" t="s">
        <v>249</v>
      </c>
      <c r="H145" s="79"/>
    </row>
    <row r="146" spans="1:8" ht="15" customHeight="1">
      <c r="A146" s="16">
        <f t="shared" si="2"/>
        <v>144</v>
      </c>
      <c r="C146" s="11" t="s">
        <v>235</v>
      </c>
      <c r="D146" s="16" t="s">
        <v>1037</v>
      </c>
      <c r="E146" s="16" t="s">
        <v>717</v>
      </c>
      <c r="H146" s="79"/>
    </row>
    <row r="147" spans="1:8" ht="15" customHeight="1">
      <c r="A147" s="16">
        <f t="shared" si="2"/>
        <v>145</v>
      </c>
      <c r="B147" s="58" t="s">
        <v>401</v>
      </c>
      <c r="C147" s="11" t="s">
        <v>232</v>
      </c>
      <c r="D147" s="16" t="s">
        <v>1038</v>
      </c>
      <c r="E147" s="16" t="s">
        <v>241</v>
      </c>
      <c r="H147" s="80" t="s">
        <v>769</v>
      </c>
    </row>
    <row r="148" spans="1:8" ht="15" customHeight="1">
      <c r="A148" s="16">
        <f t="shared" si="2"/>
        <v>146</v>
      </c>
      <c r="C148" s="11" t="s">
        <v>235</v>
      </c>
      <c r="D148" s="16" t="s">
        <v>223</v>
      </c>
      <c r="E148" s="16" t="s">
        <v>768</v>
      </c>
      <c r="H148" s="80"/>
    </row>
    <row r="149" spans="1:8" ht="15" customHeight="1">
      <c r="A149" s="16">
        <f t="shared" si="2"/>
        <v>147</v>
      </c>
      <c r="B149" s="58" t="s">
        <v>402</v>
      </c>
      <c r="C149" s="11" t="s">
        <v>232</v>
      </c>
      <c r="D149" s="16" t="s">
        <v>1039</v>
      </c>
      <c r="E149" s="16" t="s">
        <v>241</v>
      </c>
      <c r="H149" s="80"/>
    </row>
    <row r="150" spans="1:8" ht="15" customHeight="1">
      <c r="A150" s="16">
        <f t="shared" si="2"/>
        <v>148</v>
      </c>
      <c r="C150" s="11" t="s">
        <v>235</v>
      </c>
      <c r="D150" s="16" t="s">
        <v>223</v>
      </c>
      <c r="E150" s="16" t="s">
        <v>768</v>
      </c>
      <c r="H150" s="80"/>
    </row>
    <row r="151" spans="1:8">
      <c r="A151" s="16">
        <f t="shared" si="2"/>
        <v>149</v>
      </c>
      <c r="B151" s="58" t="s">
        <v>403</v>
      </c>
      <c r="C151" s="11" t="s">
        <v>232</v>
      </c>
      <c r="D151" s="16" t="s">
        <v>1040</v>
      </c>
      <c r="E151" s="16" t="s">
        <v>252</v>
      </c>
    </row>
    <row r="152" spans="1:8">
      <c r="A152" s="16">
        <f t="shared" si="2"/>
        <v>150</v>
      </c>
      <c r="C152" s="11" t="s">
        <v>232</v>
      </c>
      <c r="D152" s="16" t="s">
        <v>1041</v>
      </c>
      <c r="E152" s="16" t="s">
        <v>252</v>
      </c>
    </row>
    <row r="153" spans="1:8">
      <c r="A153" s="16">
        <f t="shared" si="2"/>
        <v>151</v>
      </c>
      <c r="B153" s="58" t="s">
        <v>404</v>
      </c>
      <c r="C153" s="11" t="s">
        <v>232</v>
      </c>
      <c r="D153" s="16" t="s">
        <v>1042</v>
      </c>
      <c r="E153" s="16" t="s">
        <v>219</v>
      </c>
    </row>
    <row r="154" spans="1:8">
      <c r="A154" s="16">
        <f t="shared" si="2"/>
        <v>152</v>
      </c>
      <c r="C154" s="11" t="s">
        <v>232</v>
      </c>
      <c r="D154" s="16" t="s">
        <v>224</v>
      </c>
      <c r="E154" s="16" t="s">
        <v>771</v>
      </c>
    </row>
    <row r="155" spans="1:8">
      <c r="A155" s="16">
        <f t="shared" si="2"/>
        <v>153</v>
      </c>
      <c r="B155" s="58" t="s">
        <v>47</v>
      </c>
      <c r="C155" s="11" t="s">
        <v>232</v>
      </c>
      <c r="D155" s="16" t="s">
        <v>1043</v>
      </c>
      <c r="E155" s="16" t="s">
        <v>246</v>
      </c>
    </row>
    <row r="156" spans="1:8">
      <c r="A156" s="16">
        <f t="shared" si="2"/>
        <v>154</v>
      </c>
      <c r="C156" s="11" t="s">
        <v>235</v>
      </c>
      <c r="D156" s="16" t="s">
        <v>1044</v>
      </c>
      <c r="E156" s="16" t="s">
        <v>717</v>
      </c>
    </row>
    <row r="157" spans="1:8">
      <c r="A157" s="16">
        <f t="shared" si="2"/>
        <v>155</v>
      </c>
      <c r="C157" s="11" t="s">
        <v>232</v>
      </c>
      <c r="D157" s="16" t="s">
        <v>1045</v>
      </c>
      <c r="E157" s="16" t="s">
        <v>275</v>
      </c>
    </row>
    <row r="158" spans="1:8">
      <c r="A158" s="16">
        <f t="shared" si="2"/>
        <v>156</v>
      </c>
      <c r="B158" s="58" t="s">
        <v>48</v>
      </c>
      <c r="C158" s="11" t="s">
        <v>235</v>
      </c>
      <c r="D158" s="16" t="s">
        <v>1046</v>
      </c>
      <c r="E158" s="16" t="s">
        <v>717</v>
      </c>
    </row>
    <row r="159" spans="1:8">
      <c r="A159" s="16">
        <f t="shared" si="2"/>
        <v>157</v>
      </c>
      <c r="C159" s="11" t="s">
        <v>232</v>
      </c>
      <c r="D159" s="16" t="s">
        <v>1045</v>
      </c>
      <c r="E159" s="16" t="s">
        <v>275</v>
      </c>
    </row>
    <row r="160" spans="1:8">
      <c r="A160" s="16">
        <f t="shared" si="2"/>
        <v>158</v>
      </c>
      <c r="B160" s="58" t="s">
        <v>49</v>
      </c>
      <c r="C160" s="11" t="s">
        <v>234</v>
      </c>
      <c r="D160" s="16" t="s">
        <v>1047</v>
      </c>
      <c r="E160" s="16" t="s">
        <v>717</v>
      </c>
    </row>
    <row r="161" spans="1:5">
      <c r="A161" s="16">
        <f t="shared" si="2"/>
        <v>159</v>
      </c>
      <c r="B161" s="58" t="s">
        <v>405</v>
      </c>
      <c r="C161" s="11" t="s">
        <v>232</v>
      </c>
      <c r="D161" s="16" t="s">
        <v>1048</v>
      </c>
      <c r="E161" s="16" t="s">
        <v>219</v>
      </c>
    </row>
    <row r="162" spans="1:5" ht="12" thickBot="1">
      <c r="A162" s="16">
        <f t="shared" si="2"/>
        <v>160</v>
      </c>
      <c r="B162" s="61"/>
      <c r="C162" s="12" t="s">
        <v>235</v>
      </c>
      <c r="D162" s="18" t="s">
        <v>1049</v>
      </c>
      <c r="E162" s="16" t="s">
        <v>717</v>
      </c>
    </row>
    <row r="163" spans="1:5">
      <c r="A163" s="16">
        <f t="shared" si="2"/>
        <v>161</v>
      </c>
      <c r="B163" s="58" t="s">
        <v>406</v>
      </c>
      <c r="C163" s="11" t="s">
        <v>232</v>
      </c>
      <c r="D163" s="16" t="s">
        <v>1050</v>
      </c>
      <c r="E163" s="16" t="s">
        <v>322</v>
      </c>
    </row>
    <row r="164" spans="1:5" s="5" customFormat="1">
      <c r="A164" s="16">
        <f t="shared" si="2"/>
        <v>162</v>
      </c>
      <c r="B164" s="58"/>
      <c r="C164" s="11"/>
      <c r="D164" s="16" t="s">
        <v>772</v>
      </c>
      <c r="E164" s="16" t="s">
        <v>241</v>
      </c>
    </row>
    <row r="165" spans="1:5">
      <c r="A165" s="16">
        <f t="shared" si="2"/>
        <v>163</v>
      </c>
      <c r="C165" s="11" t="s">
        <v>232</v>
      </c>
      <c r="D165" s="16" t="s">
        <v>225</v>
      </c>
      <c r="E165" s="16" t="s">
        <v>773</v>
      </c>
    </row>
    <row r="166" spans="1:5" ht="51" customHeight="1">
      <c r="A166" s="16">
        <f t="shared" si="2"/>
        <v>164</v>
      </c>
      <c r="B166" s="58" t="s">
        <v>407</v>
      </c>
      <c r="C166" s="11" t="s">
        <v>232</v>
      </c>
      <c r="D166" s="16" t="s">
        <v>1051</v>
      </c>
      <c r="E166" s="16" t="s">
        <v>252</v>
      </c>
    </row>
    <row r="167" spans="1:5">
      <c r="A167" s="16">
        <f t="shared" si="2"/>
        <v>165</v>
      </c>
      <c r="B167" s="58" t="s">
        <v>408</v>
      </c>
      <c r="C167" s="11" t="s">
        <v>232</v>
      </c>
      <c r="D167" s="16" t="s">
        <v>226</v>
      </c>
    </row>
    <row r="168" spans="1:5" ht="22">
      <c r="A168" s="16">
        <f t="shared" si="2"/>
        <v>166</v>
      </c>
      <c r="B168" s="58" t="s">
        <v>409</v>
      </c>
      <c r="C168" s="11" t="s">
        <v>232</v>
      </c>
      <c r="D168" s="16" t="s">
        <v>1052</v>
      </c>
      <c r="E168" s="16" t="s">
        <v>252</v>
      </c>
    </row>
    <row r="169" spans="1:5" ht="22">
      <c r="A169" s="16">
        <f t="shared" si="2"/>
        <v>167</v>
      </c>
      <c r="B169" s="58" t="s">
        <v>410</v>
      </c>
      <c r="C169" s="11" t="s">
        <v>232</v>
      </c>
      <c r="D169" s="16" t="s">
        <v>1053</v>
      </c>
      <c r="E169" s="16" t="s">
        <v>241</v>
      </c>
    </row>
    <row r="170" spans="1:5">
      <c r="A170" s="16">
        <f t="shared" si="2"/>
        <v>168</v>
      </c>
      <c r="B170" s="58" t="s">
        <v>411</v>
      </c>
      <c r="C170" s="11" t="s">
        <v>232</v>
      </c>
      <c r="D170" s="16" t="s">
        <v>1054</v>
      </c>
      <c r="E170" s="16" t="s">
        <v>219</v>
      </c>
    </row>
    <row r="171" spans="1:5">
      <c r="A171" s="16">
        <f t="shared" si="2"/>
        <v>169</v>
      </c>
      <c r="C171" s="11" t="s">
        <v>235</v>
      </c>
      <c r="D171" s="16" t="s">
        <v>1055</v>
      </c>
      <c r="E171" s="16" t="s">
        <v>757</v>
      </c>
    </row>
    <row r="172" spans="1:5">
      <c r="A172" s="16">
        <f t="shared" si="2"/>
        <v>170</v>
      </c>
      <c r="B172" s="58" t="s">
        <v>412</v>
      </c>
      <c r="C172" s="11" t="s">
        <v>232</v>
      </c>
      <c r="D172" s="16" t="s">
        <v>1056</v>
      </c>
      <c r="E172" s="16" t="s">
        <v>219</v>
      </c>
    </row>
    <row r="173" spans="1:5" ht="22">
      <c r="A173" s="16">
        <f t="shared" si="2"/>
        <v>171</v>
      </c>
      <c r="C173" s="11" t="s">
        <v>232</v>
      </c>
      <c r="D173" s="16" t="s">
        <v>1057</v>
      </c>
      <c r="E173" s="16" t="s">
        <v>729</v>
      </c>
    </row>
    <row r="174" spans="1:5" s="5" customFormat="1">
      <c r="A174" s="16">
        <f t="shared" si="2"/>
        <v>172</v>
      </c>
      <c r="B174" s="58"/>
      <c r="C174" s="11" t="s">
        <v>235</v>
      </c>
      <c r="D174" s="16" t="s">
        <v>775</v>
      </c>
      <c r="E174" s="16" t="s">
        <v>727</v>
      </c>
    </row>
    <row r="175" spans="1:5">
      <c r="A175" s="16">
        <f t="shared" si="2"/>
        <v>173</v>
      </c>
      <c r="B175" s="58" t="s">
        <v>413</v>
      </c>
      <c r="C175" s="11" t="s">
        <v>232</v>
      </c>
      <c r="D175" s="16" t="s">
        <v>1058</v>
      </c>
      <c r="E175" s="16" t="s">
        <v>219</v>
      </c>
    </row>
    <row r="176" spans="1:5">
      <c r="A176" s="16">
        <f t="shared" si="2"/>
        <v>174</v>
      </c>
      <c r="C176" s="11" t="s">
        <v>232</v>
      </c>
      <c r="D176" s="16" t="s">
        <v>227</v>
      </c>
      <c r="E176" s="16" t="s">
        <v>729</v>
      </c>
    </row>
    <row r="177" spans="1:5">
      <c r="A177" s="16">
        <f t="shared" si="2"/>
        <v>175</v>
      </c>
      <c r="B177" s="58" t="s">
        <v>414</v>
      </c>
      <c r="C177" s="11" t="s">
        <v>233</v>
      </c>
      <c r="D177" s="16" t="s">
        <v>1059</v>
      </c>
      <c r="E177" s="16" t="s">
        <v>250</v>
      </c>
    </row>
    <row r="178" spans="1:5">
      <c r="A178" s="16">
        <f t="shared" si="2"/>
        <v>176</v>
      </c>
      <c r="C178" s="11" t="s">
        <v>232</v>
      </c>
      <c r="D178" s="16" t="s">
        <v>1060</v>
      </c>
      <c r="E178" s="16" t="s">
        <v>776</v>
      </c>
    </row>
    <row r="179" spans="1:5" ht="22">
      <c r="A179" s="16">
        <f t="shared" si="2"/>
        <v>177</v>
      </c>
      <c r="C179" s="11" t="s">
        <v>232</v>
      </c>
      <c r="D179" s="16" t="s">
        <v>228</v>
      </c>
    </row>
    <row r="180" spans="1:5" ht="22">
      <c r="A180" s="16">
        <f t="shared" si="2"/>
        <v>178</v>
      </c>
      <c r="B180" s="58" t="s">
        <v>415</v>
      </c>
      <c r="C180" s="11" t="s">
        <v>232</v>
      </c>
      <c r="D180" s="16" t="s">
        <v>1061</v>
      </c>
      <c r="E180" s="16" t="s">
        <v>252</v>
      </c>
    </row>
    <row r="181" spans="1:5">
      <c r="A181" s="16">
        <f t="shared" si="2"/>
        <v>179</v>
      </c>
      <c r="C181" s="11" t="s">
        <v>232</v>
      </c>
      <c r="D181" s="16" t="s">
        <v>1062</v>
      </c>
      <c r="E181" s="16" t="s">
        <v>219</v>
      </c>
    </row>
    <row r="182" spans="1:5">
      <c r="A182" s="16">
        <f t="shared" si="2"/>
        <v>180</v>
      </c>
      <c r="B182" s="58" t="s">
        <v>416</v>
      </c>
      <c r="C182" s="11" t="s">
        <v>235</v>
      </c>
      <c r="D182" s="16" t="s">
        <v>1063</v>
      </c>
      <c r="E182" s="16" t="s">
        <v>717</v>
      </c>
    </row>
    <row r="183" spans="1:5">
      <c r="A183" s="16">
        <f t="shared" si="2"/>
        <v>181</v>
      </c>
      <c r="C183" s="11" t="s">
        <v>232</v>
      </c>
      <c r="D183" s="16" t="s">
        <v>1064</v>
      </c>
      <c r="E183" s="16" t="s">
        <v>777</v>
      </c>
    </row>
    <row r="184" spans="1:5">
      <c r="A184" s="16">
        <f t="shared" si="2"/>
        <v>182</v>
      </c>
      <c r="C184" s="11" t="s">
        <v>232</v>
      </c>
      <c r="D184" s="16" t="s">
        <v>1065</v>
      </c>
      <c r="E184" s="16" t="s">
        <v>249</v>
      </c>
    </row>
    <row r="185" spans="1:5">
      <c r="A185" s="16">
        <f t="shared" si="2"/>
        <v>183</v>
      </c>
      <c r="B185" s="58" t="s">
        <v>417</v>
      </c>
      <c r="C185" s="11" t="s">
        <v>235</v>
      </c>
      <c r="D185" s="16" t="s">
        <v>1066</v>
      </c>
      <c r="E185" s="16" t="s">
        <v>717</v>
      </c>
    </row>
    <row r="186" spans="1:5">
      <c r="A186" s="16">
        <f t="shared" si="2"/>
        <v>184</v>
      </c>
      <c r="C186" s="11" t="s">
        <v>232</v>
      </c>
      <c r="D186" s="16" t="s">
        <v>1067</v>
      </c>
      <c r="E186" s="16" t="s">
        <v>322</v>
      </c>
    </row>
    <row r="187" spans="1:5">
      <c r="A187" s="16">
        <f t="shared" si="2"/>
        <v>185</v>
      </c>
      <c r="C187" s="11" t="s">
        <v>232</v>
      </c>
      <c r="D187" s="16" t="s">
        <v>1068</v>
      </c>
      <c r="E187" s="16" t="s">
        <v>274</v>
      </c>
    </row>
    <row r="188" spans="1:5">
      <c r="A188" s="16">
        <f t="shared" si="2"/>
        <v>186</v>
      </c>
      <c r="C188" s="11" t="s">
        <v>232</v>
      </c>
      <c r="D188" s="16" t="s">
        <v>1069</v>
      </c>
      <c r="E188" s="16" t="s">
        <v>219</v>
      </c>
    </row>
    <row r="189" spans="1:5" s="5" customFormat="1">
      <c r="A189" s="16">
        <f t="shared" si="2"/>
        <v>187</v>
      </c>
      <c r="B189" s="58"/>
      <c r="C189" s="11" t="s">
        <v>235</v>
      </c>
      <c r="D189" s="16" t="s">
        <v>779</v>
      </c>
      <c r="E189" s="16" t="s">
        <v>778</v>
      </c>
    </row>
    <row r="190" spans="1:5">
      <c r="A190" s="16">
        <f t="shared" ref="A190:A253" si="3">ROW()-2</f>
        <v>188</v>
      </c>
      <c r="B190" s="58" t="s">
        <v>418</v>
      </c>
      <c r="C190" s="11" t="s">
        <v>232</v>
      </c>
      <c r="D190" s="16" t="s">
        <v>1070</v>
      </c>
      <c r="E190" s="16" t="s">
        <v>219</v>
      </c>
    </row>
    <row r="191" spans="1:5" ht="22">
      <c r="A191" s="16">
        <f t="shared" si="3"/>
        <v>189</v>
      </c>
      <c r="B191" s="58" t="s">
        <v>419</v>
      </c>
      <c r="C191" s="11" t="s">
        <v>232</v>
      </c>
      <c r="D191" s="16" t="s">
        <v>1071</v>
      </c>
      <c r="E191" s="16" t="s">
        <v>219</v>
      </c>
    </row>
    <row r="192" spans="1:5" ht="22">
      <c r="A192" s="16">
        <f t="shared" si="3"/>
        <v>190</v>
      </c>
      <c r="C192" s="11" t="s">
        <v>232</v>
      </c>
      <c r="D192" s="16" t="s">
        <v>229</v>
      </c>
      <c r="E192" s="16" t="s">
        <v>220</v>
      </c>
    </row>
    <row r="193" spans="1:8">
      <c r="A193" s="16">
        <f t="shared" si="3"/>
        <v>191</v>
      </c>
      <c r="B193" s="58" t="s">
        <v>420</v>
      </c>
      <c r="C193" s="11" t="s">
        <v>235</v>
      </c>
      <c r="D193" s="16" t="s">
        <v>1072</v>
      </c>
      <c r="E193" s="16" t="s">
        <v>717</v>
      </c>
    </row>
    <row r="194" spans="1:8">
      <c r="A194" s="16">
        <f t="shared" si="3"/>
        <v>192</v>
      </c>
      <c r="C194" s="11" t="s">
        <v>232</v>
      </c>
      <c r="D194" s="16" t="s">
        <v>1073</v>
      </c>
      <c r="E194" s="16" t="s">
        <v>249</v>
      </c>
    </row>
    <row r="195" spans="1:8">
      <c r="A195" s="16">
        <f t="shared" si="3"/>
        <v>193</v>
      </c>
      <c r="C195" s="11" t="s">
        <v>235</v>
      </c>
      <c r="D195" s="16" t="s">
        <v>1074</v>
      </c>
    </row>
    <row r="196" spans="1:8">
      <c r="A196" s="16">
        <f t="shared" si="3"/>
        <v>194</v>
      </c>
      <c r="C196" s="11" t="s">
        <v>232</v>
      </c>
      <c r="D196" s="16" t="s">
        <v>1075</v>
      </c>
      <c r="E196" s="16" t="s">
        <v>275</v>
      </c>
    </row>
    <row r="197" spans="1:8" ht="33">
      <c r="A197" s="16">
        <f t="shared" si="3"/>
        <v>195</v>
      </c>
      <c r="B197" s="58" t="s">
        <v>421</v>
      </c>
      <c r="C197" s="11" t="s">
        <v>232</v>
      </c>
      <c r="D197" s="16" t="s">
        <v>1076</v>
      </c>
      <c r="E197" s="16" t="s">
        <v>275</v>
      </c>
    </row>
    <row r="198" spans="1:8">
      <c r="A198" s="16">
        <f t="shared" si="3"/>
        <v>196</v>
      </c>
      <c r="C198" s="11" t="s">
        <v>235</v>
      </c>
      <c r="D198" s="16" t="s">
        <v>332</v>
      </c>
      <c r="H198" s="2" t="s">
        <v>231</v>
      </c>
    </row>
    <row r="199" spans="1:8">
      <c r="A199" s="16">
        <f t="shared" si="3"/>
        <v>197</v>
      </c>
      <c r="C199" s="11" t="s">
        <v>232</v>
      </c>
      <c r="D199" s="16" t="s">
        <v>1077</v>
      </c>
      <c r="E199" s="16" t="s">
        <v>780</v>
      </c>
      <c r="H199" s="2"/>
    </row>
    <row r="200" spans="1:8" ht="49.5" customHeight="1">
      <c r="A200" s="16">
        <f t="shared" si="3"/>
        <v>198</v>
      </c>
      <c r="B200" s="58" t="s">
        <v>422</v>
      </c>
      <c r="C200" s="11" t="s">
        <v>232</v>
      </c>
      <c r="D200" s="16" t="s">
        <v>1078</v>
      </c>
      <c r="E200" s="16" t="s">
        <v>249</v>
      </c>
    </row>
    <row r="201" spans="1:8">
      <c r="A201" s="16">
        <f t="shared" si="3"/>
        <v>199</v>
      </c>
      <c r="B201" s="58" t="s">
        <v>423</v>
      </c>
      <c r="C201" s="11" t="s">
        <v>235</v>
      </c>
      <c r="D201" s="16" t="s">
        <v>343</v>
      </c>
      <c r="E201" s="16" t="s">
        <v>717</v>
      </c>
    </row>
    <row r="202" spans="1:8" ht="22">
      <c r="A202" s="16">
        <f t="shared" si="3"/>
        <v>200</v>
      </c>
      <c r="C202" s="11" t="s">
        <v>232</v>
      </c>
      <c r="D202" s="16" t="s">
        <v>1079</v>
      </c>
      <c r="E202" s="16" t="s">
        <v>254</v>
      </c>
    </row>
    <row r="203" spans="1:8">
      <c r="A203" s="16">
        <f t="shared" si="3"/>
        <v>201</v>
      </c>
      <c r="C203" s="11" t="s">
        <v>232</v>
      </c>
      <c r="D203" s="16" t="s">
        <v>1080</v>
      </c>
      <c r="E203" s="16" t="s">
        <v>722</v>
      </c>
    </row>
    <row r="204" spans="1:8">
      <c r="A204" s="16">
        <f t="shared" si="3"/>
        <v>202</v>
      </c>
      <c r="B204" s="58" t="s">
        <v>424</v>
      </c>
      <c r="C204" s="11" t="s">
        <v>232</v>
      </c>
      <c r="D204" s="16" t="s">
        <v>1081</v>
      </c>
      <c r="E204" s="16" t="s">
        <v>219</v>
      </c>
    </row>
    <row r="205" spans="1:8">
      <c r="A205" s="16">
        <f t="shared" si="3"/>
        <v>203</v>
      </c>
      <c r="C205" s="11" t="s">
        <v>232</v>
      </c>
      <c r="D205" s="16" t="s">
        <v>333</v>
      </c>
    </row>
    <row r="206" spans="1:8">
      <c r="A206" s="16">
        <f t="shared" si="3"/>
        <v>204</v>
      </c>
      <c r="C206" s="11" t="s">
        <v>233</v>
      </c>
      <c r="D206" s="16" t="s">
        <v>1082</v>
      </c>
      <c r="E206" s="16" t="s">
        <v>286</v>
      </c>
      <c r="G206" s="5" t="s">
        <v>789</v>
      </c>
    </row>
    <row r="207" spans="1:8">
      <c r="A207" s="16">
        <f t="shared" si="3"/>
        <v>205</v>
      </c>
      <c r="D207" s="16" t="s">
        <v>1083</v>
      </c>
      <c r="E207" s="16" t="s">
        <v>287</v>
      </c>
    </row>
    <row r="208" spans="1:8" ht="22">
      <c r="A208" s="16">
        <f t="shared" si="3"/>
        <v>206</v>
      </c>
      <c r="B208" s="58" t="s">
        <v>425</v>
      </c>
      <c r="C208" s="11" t="s">
        <v>233</v>
      </c>
      <c r="D208" s="16" t="s">
        <v>1084</v>
      </c>
      <c r="E208" s="16" t="s">
        <v>247</v>
      </c>
      <c r="G208" s="82" t="s">
        <v>790</v>
      </c>
    </row>
    <row r="209" spans="1:7" ht="22">
      <c r="A209" s="16">
        <f t="shared" si="3"/>
        <v>207</v>
      </c>
      <c r="B209" s="58" t="s">
        <v>426</v>
      </c>
      <c r="C209" s="11" t="s">
        <v>232</v>
      </c>
      <c r="D209" s="16" t="s">
        <v>1085</v>
      </c>
      <c r="E209" s="16" t="s">
        <v>274</v>
      </c>
      <c r="G209" s="82"/>
    </row>
    <row r="210" spans="1:7" ht="22">
      <c r="A210" s="16">
        <f t="shared" si="3"/>
        <v>208</v>
      </c>
      <c r="B210" s="58" t="s">
        <v>427</v>
      </c>
      <c r="C210" s="11" t="s">
        <v>232</v>
      </c>
      <c r="D210" s="16" t="s">
        <v>1086</v>
      </c>
      <c r="E210" s="16" t="s">
        <v>322</v>
      </c>
      <c r="G210" s="82"/>
    </row>
    <row r="211" spans="1:7" ht="22">
      <c r="A211" s="16">
        <f t="shared" si="3"/>
        <v>209</v>
      </c>
      <c r="B211" s="58" t="s">
        <v>428</v>
      </c>
      <c r="C211" s="11" t="s">
        <v>232</v>
      </c>
      <c r="D211" s="16" t="s">
        <v>1087</v>
      </c>
      <c r="E211" s="16" t="s">
        <v>725</v>
      </c>
      <c r="G211" s="82"/>
    </row>
    <row r="212" spans="1:7" ht="22">
      <c r="A212" s="16">
        <f t="shared" si="3"/>
        <v>210</v>
      </c>
      <c r="B212" s="58" t="s">
        <v>429</v>
      </c>
      <c r="C212" s="11" t="s">
        <v>232</v>
      </c>
      <c r="D212" s="16" t="s">
        <v>1088</v>
      </c>
      <c r="E212" s="16" t="s">
        <v>241</v>
      </c>
    </row>
    <row r="213" spans="1:7">
      <c r="A213" s="16">
        <f t="shared" si="3"/>
        <v>211</v>
      </c>
      <c r="B213" s="58" t="s">
        <v>430</v>
      </c>
      <c r="C213" s="11" t="s">
        <v>232</v>
      </c>
      <c r="D213" s="16" t="s">
        <v>1089</v>
      </c>
      <c r="E213" s="16" t="s">
        <v>252</v>
      </c>
    </row>
    <row r="214" spans="1:7" ht="43.5" customHeight="1">
      <c r="A214" s="16">
        <f t="shared" si="3"/>
        <v>212</v>
      </c>
      <c r="B214" s="58" t="s">
        <v>431</v>
      </c>
      <c r="C214" s="11" t="s">
        <v>232</v>
      </c>
      <c r="D214" s="16" t="s">
        <v>1090</v>
      </c>
      <c r="E214" s="16" t="s">
        <v>241</v>
      </c>
    </row>
    <row r="215" spans="1:7">
      <c r="A215" s="16">
        <f t="shared" si="3"/>
        <v>213</v>
      </c>
      <c r="B215" s="58" t="s">
        <v>432</v>
      </c>
      <c r="C215" s="11" t="s">
        <v>232</v>
      </c>
      <c r="D215" s="16" t="s">
        <v>1091</v>
      </c>
      <c r="E215" s="16" t="s">
        <v>219</v>
      </c>
    </row>
    <row r="216" spans="1:7">
      <c r="A216" s="16">
        <f t="shared" si="3"/>
        <v>214</v>
      </c>
      <c r="C216" s="11" t="s">
        <v>235</v>
      </c>
      <c r="D216" s="16" t="s">
        <v>1092</v>
      </c>
      <c r="E216" s="16" t="s">
        <v>717</v>
      </c>
    </row>
    <row r="217" spans="1:7">
      <c r="A217" s="16">
        <f t="shared" si="3"/>
        <v>215</v>
      </c>
      <c r="B217" s="58" t="s">
        <v>433</v>
      </c>
      <c r="C217" s="11" t="s">
        <v>232</v>
      </c>
      <c r="D217" s="16" t="s">
        <v>1093</v>
      </c>
      <c r="E217" s="16" t="s">
        <v>249</v>
      </c>
    </row>
    <row r="218" spans="1:7">
      <c r="A218" s="16">
        <f t="shared" si="3"/>
        <v>216</v>
      </c>
      <c r="C218" s="11" t="s">
        <v>235</v>
      </c>
      <c r="D218" s="16" t="s">
        <v>1094</v>
      </c>
      <c r="E218" s="16" t="s">
        <v>767</v>
      </c>
    </row>
    <row r="219" spans="1:7" ht="22">
      <c r="A219" s="16">
        <f t="shared" si="3"/>
        <v>217</v>
      </c>
      <c r="B219" s="58" t="s">
        <v>434</v>
      </c>
      <c r="C219" s="11" t="s">
        <v>232</v>
      </c>
      <c r="D219" s="16" t="s">
        <v>1095</v>
      </c>
      <c r="E219" s="16" t="s">
        <v>776</v>
      </c>
    </row>
    <row r="220" spans="1:7" ht="24.75" customHeight="1">
      <c r="A220" s="16">
        <f t="shared" si="3"/>
        <v>218</v>
      </c>
      <c r="C220" s="11" t="s">
        <v>232</v>
      </c>
      <c r="D220" s="16" t="s">
        <v>236</v>
      </c>
    </row>
    <row r="221" spans="1:7" ht="32.25" customHeight="1">
      <c r="A221" s="16">
        <f t="shared" si="3"/>
        <v>219</v>
      </c>
      <c r="B221" s="58" t="s">
        <v>435</v>
      </c>
      <c r="C221" s="11" t="s">
        <v>232</v>
      </c>
      <c r="D221" s="16" t="s">
        <v>1096</v>
      </c>
      <c r="E221" s="16" t="s">
        <v>252</v>
      </c>
    </row>
    <row r="222" spans="1:7" ht="33">
      <c r="A222" s="16">
        <f t="shared" si="3"/>
        <v>220</v>
      </c>
      <c r="B222" s="58" t="s">
        <v>436</v>
      </c>
      <c r="C222" s="11" t="s">
        <v>232</v>
      </c>
      <c r="D222" s="16" t="s">
        <v>1097</v>
      </c>
      <c r="E222" s="16" t="s">
        <v>241</v>
      </c>
    </row>
    <row r="223" spans="1:7" ht="37.5" customHeight="1">
      <c r="A223" s="16">
        <f t="shared" si="3"/>
        <v>221</v>
      </c>
      <c r="B223" s="58" t="s">
        <v>437</v>
      </c>
      <c r="C223" s="11" t="s">
        <v>232</v>
      </c>
      <c r="D223" s="16" t="s">
        <v>1098</v>
      </c>
      <c r="E223" s="16" t="s">
        <v>725</v>
      </c>
    </row>
    <row r="224" spans="1:7">
      <c r="A224" s="16">
        <f t="shared" si="3"/>
        <v>222</v>
      </c>
      <c r="B224" s="58" t="s">
        <v>438</v>
      </c>
      <c r="C224" s="11" t="s">
        <v>232</v>
      </c>
      <c r="D224" s="16" t="s">
        <v>1099</v>
      </c>
      <c r="E224" s="16" t="s">
        <v>252</v>
      </c>
    </row>
    <row r="225" spans="1:7">
      <c r="A225" s="16">
        <f t="shared" si="3"/>
        <v>223</v>
      </c>
      <c r="C225" s="11" t="s">
        <v>232</v>
      </c>
      <c r="D225" s="16" t="s">
        <v>237</v>
      </c>
    </row>
    <row r="226" spans="1:7" ht="33">
      <c r="A226" s="16">
        <f t="shared" si="3"/>
        <v>224</v>
      </c>
      <c r="B226" s="58" t="s">
        <v>439</v>
      </c>
      <c r="C226" s="11" t="s">
        <v>232</v>
      </c>
      <c r="D226" s="16" t="s">
        <v>1100</v>
      </c>
      <c r="E226" s="16" t="s">
        <v>241</v>
      </c>
    </row>
    <row r="227" spans="1:7">
      <c r="A227" s="16">
        <f t="shared" si="3"/>
        <v>225</v>
      </c>
      <c r="B227" s="58" t="s">
        <v>440</v>
      </c>
      <c r="C227" s="11" t="s">
        <v>232</v>
      </c>
      <c r="D227" s="16" t="s">
        <v>1101</v>
      </c>
      <c r="E227" s="16" t="s">
        <v>246</v>
      </c>
    </row>
    <row r="228" spans="1:7">
      <c r="A228" s="16">
        <f t="shared" si="3"/>
        <v>226</v>
      </c>
      <c r="C228" s="11" t="s">
        <v>235</v>
      </c>
      <c r="D228" s="16" t="s">
        <v>1102</v>
      </c>
      <c r="E228" s="16" t="s">
        <v>717</v>
      </c>
    </row>
    <row r="229" spans="1:7">
      <c r="A229" s="16">
        <f t="shared" si="3"/>
        <v>227</v>
      </c>
      <c r="B229" s="58" t="s">
        <v>441</v>
      </c>
      <c r="C229" s="11" t="s">
        <v>232</v>
      </c>
      <c r="D229" s="16" t="s">
        <v>1103</v>
      </c>
      <c r="E229" s="16" t="s">
        <v>249</v>
      </c>
    </row>
    <row r="230" spans="1:7">
      <c r="A230" s="16">
        <f t="shared" si="3"/>
        <v>228</v>
      </c>
      <c r="C230" s="11" t="s">
        <v>334</v>
      </c>
      <c r="D230" s="16" t="s">
        <v>1104</v>
      </c>
      <c r="E230" s="16" t="s">
        <v>717</v>
      </c>
    </row>
    <row r="231" spans="1:7">
      <c r="A231" s="16">
        <f t="shared" si="3"/>
        <v>229</v>
      </c>
      <c r="B231" s="58" t="s">
        <v>50</v>
      </c>
      <c r="C231" s="11" t="s">
        <v>232</v>
      </c>
      <c r="D231" s="16" t="s">
        <v>1105</v>
      </c>
      <c r="E231" s="16" t="s">
        <v>249</v>
      </c>
    </row>
    <row r="232" spans="1:7">
      <c r="A232" s="16">
        <f t="shared" si="3"/>
        <v>230</v>
      </c>
      <c r="C232" s="11" t="s">
        <v>235</v>
      </c>
      <c r="D232" s="16" t="s">
        <v>1106</v>
      </c>
      <c r="E232" s="16" t="s">
        <v>717</v>
      </c>
    </row>
    <row r="233" spans="1:7">
      <c r="A233" s="16">
        <f t="shared" si="3"/>
        <v>231</v>
      </c>
      <c r="B233" s="58" t="s">
        <v>51</v>
      </c>
      <c r="C233" s="11" t="s">
        <v>232</v>
      </c>
      <c r="D233" s="16" t="s">
        <v>1107</v>
      </c>
      <c r="E233" s="16" t="s">
        <v>322</v>
      </c>
    </row>
    <row r="234" spans="1:7" ht="22">
      <c r="A234" s="16">
        <f t="shared" si="3"/>
        <v>232</v>
      </c>
      <c r="B234" s="62" t="s">
        <v>442</v>
      </c>
      <c r="C234" s="11" t="s">
        <v>232</v>
      </c>
      <c r="D234" s="16" t="s">
        <v>1108</v>
      </c>
      <c r="E234" s="16" t="s">
        <v>252</v>
      </c>
    </row>
    <row r="235" spans="1:7">
      <c r="A235" s="16">
        <f t="shared" si="3"/>
        <v>233</v>
      </c>
      <c r="C235" s="11" t="s">
        <v>232</v>
      </c>
      <c r="D235" s="16" t="s">
        <v>1109</v>
      </c>
      <c r="E235" s="16" t="s">
        <v>219</v>
      </c>
    </row>
    <row r="236" spans="1:7" ht="12" thickBot="1">
      <c r="A236" s="16">
        <f t="shared" si="3"/>
        <v>234</v>
      </c>
      <c r="B236" s="61"/>
      <c r="C236" s="12" t="s">
        <v>235</v>
      </c>
      <c r="D236" s="18" t="s">
        <v>1110</v>
      </c>
      <c r="E236" s="18" t="s">
        <v>757</v>
      </c>
      <c r="F236" s="9"/>
      <c r="G236" s="9"/>
    </row>
    <row r="237" spans="1:7" ht="22">
      <c r="A237" s="16">
        <f t="shared" si="3"/>
        <v>235</v>
      </c>
      <c r="B237" s="62" t="s">
        <v>443</v>
      </c>
      <c r="C237" s="11" t="s">
        <v>232</v>
      </c>
      <c r="D237" s="16" t="s">
        <v>238</v>
      </c>
      <c r="E237" s="16" t="s">
        <v>252</v>
      </c>
    </row>
    <row r="238" spans="1:7">
      <c r="A238" s="16">
        <f t="shared" si="3"/>
        <v>236</v>
      </c>
      <c r="C238" s="11" t="s">
        <v>235</v>
      </c>
      <c r="D238" s="16" t="s">
        <v>239</v>
      </c>
      <c r="E238" s="16" t="s">
        <v>240</v>
      </c>
    </row>
    <row r="239" spans="1:7" ht="12" thickBot="1">
      <c r="A239" s="16">
        <f t="shared" si="3"/>
        <v>237</v>
      </c>
      <c r="B239" s="62" t="s">
        <v>444</v>
      </c>
      <c r="C239" s="12" t="s">
        <v>232</v>
      </c>
      <c r="D239" s="18" t="s">
        <v>1111</v>
      </c>
      <c r="E239" s="18" t="s">
        <v>241</v>
      </c>
      <c r="F239" s="9"/>
      <c r="G239" s="9"/>
    </row>
    <row r="240" spans="1:7" ht="22">
      <c r="A240" s="16">
        <f t="shared" si="3"/>
        <v>238</v>
      </c>
      <c r="B240" s="62" t="s">
        <v>445</v>
      </c>
      <c r="C240" s="11" t="s">
        <v>232</v>
      </c>
      <c r="D240" s="16" t="s">
        <v>1112</v>
      </c>
      <c r="E240" s="16" t="s">
        <v>252</v>
      </c>
    </row>
    <row r="241" spans="1:5">
      <c r="A241" s="16">
        <f t="shared" si="3"/>
        <v>239</v>
      </c>
      <c r="B241" s="62" t="s">
        <v>446</v>
      </c>
      <c r="C241" s="11" t="s">
        <v>232</v>
      </c>
      <c r="D241" s="16" t="s">
        <v>1113</v>
      </c>
      <c r="E241" s="16" t="s">
        <v>241</v>
      </c>
    </row>
    <row r="242" spans="1:5">
      <c r="A242" s="16">
        <f t="shared" si="3"/>
        <v>240</v>
      </c>
      <c r="B242" s="62" t="s">
        <v>447</v>
      </c>
      <c r="C242" s="11" t="s">
        <v>232</v>
      </c>
      <c r="D242" s="16" t="s">
        <v>1114</v>
      </c>
      <c r="E242" s="16" t="s">
        <v>219</v>
      </c>
    </row>
    <row r="243" spans="1:5">
      <c r="A243" s="16">
        <f t="shared" si="3"/>
        <v>241</v>
      </c>
      <c r="C243" s="11" t="s">
        <v>278</v>
      </c>
      <c r="D243" s="16" t="s">
        <v>335</v>
      </c>
      <c r="E243" s="16" t="s">
        <v>286</v>
      </c>
    </row>
    <row r="244" spans="1:5">
      <c r="A244" s="16">
        <f t="shared" si="3"/>
        <v>242</v>
      </c>
      <c r="C244" s="11" t="s">
        <v>232</v>
      </c>
      <c r="D244" s="16" t="s">
        <v>1115</v>
      </c>
      <c r="E244" s="16" t="s">
        <v>246</v>
      </c>
    </row>
    <row r="245" spans="1:5">
      <c r="A245" s="16">
        <f t="shared" si="3"/>
        <v>243</v>
      </c>
      <c r="B245" s="62" t="s">
        <v>448</v>
      </c>
      <c r="C245" s="11" t="s">
        <v>232</v>
      </c>
      <c r="D245" s="16" t="s">
        <v>1116</v>
      </c>
      <c r="E245" s="16" t="s">
        <v>219</v>
      </c>
    </row>
    <row r="246" spans="1:5" ht="33">
      <c r="A246" s="16">
        <f t="shared" si="3"/>
        <v>244</v>
      </c>
      <c r="C246" s="11" t="s">
        <v>235</v>
      </c>
      <c r="D246" s="16" t="s">
        <v>1117</v>
      </c>
      <c r="E246" s="16" t="s">
        <v>727</v>
      </c>
    </row>
    <row r="247" spans="1:5" ht="33">
      <c r="A247" s="16">
        <f t="shared" si="3"/>
        <v>245</v>
      </c>
      <c r="B247" s="62" t="s">
        <v>449</v>
      </c>
      <c r="C247" s="11" t="s">
        <v>232</v>
      </c>
      <c r="D247" s="16" t="s">
        <v>1118</v>
      </c>
      <c r="E247" s="16" t="s">
        <v>275</v>
      </c>
    </row>
    <row r="248" spans="1:5">
      <c r="A248" s="16">
        <f t="shared" si="3"/>
        <v>246</v>
      </c>
      <c r="C248" s="11" t="s">
        <v>233</v>
      </c>
      <c r="D248" s="16" t="s">
        <v>791</v>
      </c>
      <c r="E248" s="16" t="s">
        <v>291</v>
      </c>
    </row>
    <row r="249" spans="1:5">
      <c r="A249" s="16">
        <f t="shared" si="3"/>
        <v>247</v>
      </c>
      <c r="B249" s="62" t="s">
        <v>450</v>
      </c>
      <c r="C249" s="11" t="s">
        <v>232</v>
      </c>
      <c r="D249" s="16" t="s">
        <v>1119</v>
      </c>
      <c r="E249" s="16" t="s">
        <v>754</v>
      </c>
    </row>
    <row r="250" spans="1:5" ht="22">
      <c r="A250" s="16">
        <f t="shared" si="3"/>
        <v>248</v>
      </c>
      <c r="C250" s="11" t="s">
        <v>233</v>
      </c>
      <c r="D250" s="16" t="s">
        <v>1120</v>
      </c>
      <c r="E250" s="16" t="s">
        <v>793</v>
      </c>
    </row>
    <row r="251" spans="1:5">
      <c r="A251" s="16">
        <f t="shared" si="3"/>
        <v>249</v>
      </c>
      <c r="C251" s="11" t="s">
        <v>232</v>
      </c>
      <c r="D251" s="16" t="s">
        <v>1121</v>
      </c>
      <c r="E251" s="16" t="s">
        <v>322</v>
      </c>
    </row>
    <row r="252" spans="1:5">
      <c r="A252" s="16">
        <f t="shared" si="3"/>
        <v>250</v>
      </c>
      <c r="C252" s="11" t="s">
        <v>232</v>
      </c>
      <c r="D252" s="16" t="s">
        <v>1122</v>
      </c>
      <c r="E252" s="16" t="s">
        <v>249</v>
      </c>
    </row>
    <row r="253" spans="1:5">
      <c r="A253" s="16">
        <f t="shared" si="3"/>
        <v>251</v>
      </c>
      <c r="C253" s="11" t="s">
        <v>233</v>
      </c>
      <c r="D253" s="16" t="s">
        <v>1123</v>
      </c>
      <c r="E253" s="16" t="s">
        <v>250</v>
      </c>
    </row>
    <row r="254" spans="1:5" ht="25.5" customHeight="1">
      <c r="A254" s="16">
        <f t="shared" ref="A254:A317" si="4">ROW()-2</f>
        <v>252</v>
      </c>
      <c r="B254" s="62" t="s">
        <v>451</v>
      </c>
      <c r="C254" s="11" t="s">
        <v>232</v>
      </c>
      <c r="D254" s="16" t="s">
        <v>1124</v>
      </c>
      <c r="E254" s="16" t="s">
        <v>322</v>
      </c>
    </row>
    <row r="255" spans="1:5">
      <c r="A255" s="16">
        <f t="shared" si="4"/>
        <v>253</v>
      </c>
      <c r="C255" s="11" t="s">
        <v>232</v>
      </c>
      <c r="D255" s="16" t="s">
        <v>242</v>
      </c>
      <c r="E255" s="16" t="s">
        <v>794</v>
      </c>
    </row>
    <row r="256" spans="1:5">
      <c r="A256" s="16">
        <f t="shared" si="4"/>
        <v>254</v>
      </c>
      <c r="B256" s="62" t="s">
        <v>452</v>
      </c>
      <c r="C256" s="11" t="s">
        <v>232</v>
      </c>
      <c r="D256" s="16" t="s">
        <v>1125</v>
      </c>
      <c r="E256" s="16" t="s">
        <v>252</v>
      </c>
    </row>
    <row r="257" spans="1:5" ht="22">
      <c r="A257" s="16">
        <f t="shared" si="4"/>
        <v>255</v>
      </c>
      <c r="B257" s="62" t="s">
        <v>453</v>
      </c>
      <c r="C257" s="11" t="s">
        <v>232</v>
      </c>
      <c r="D257" s="16" t="s">
        <v>1126</v>
      </c>
      <c r="E257" s="16" t="s">
        <v>252</v>
      </c>
    </row>
    <row r="258" spans="1:5">
      <c r="A258" s="16">
        <f t="shared" si="4"/>
        <v>256</v>
      </c>
      <c r="C258" s="11" t="s">
        <v>232</v>
      </c>
      <c r="D258" s="16" t="s">
        <v>243</v>
      </c>
    </row>
    <row r="259" spans="1:5">
      <c r="A259" s="16">
        <f t="shared" si="4"/>
        <v>257</v>
      </c>
      <c r="B259" s="62" t="s">
        <v>454</v>
      </c>
      <c r="C259" s="11" t="s">
        <v>232</v>
      </c>
      <c r="D259" s="16" t="s">
        <v>1127</v>
      </c>
      <c r="E259" s="16" t="s">
        <v>219</v>
      </c>
    </row>
    <row r="260" spans="1:5">
      <c r="A260" s="16">
        <f t="shared" si="4"/>
        <v>258</v>
      </c>
      <c r="B260" s="62" t="s">
        <v>455</v>
      </c>
      <c r="C260" s="11" t="s">
        <v>233</v>
      </c>
      <c r="D260" s="16" t="s">
        <v>1128</v>
      </c>
      <c r="E260" s="16" t="s">
        <v>719</v>
      </c>
    </row>
    <row r="261" spans="1:5">
      <c r="A261" s="16">
        <f t="shared" si="4"/>
        <v>259</v>
      </c>
      <c r="B261" s="62" t="s">
        <v>456</v>
      </c>
      <c r="C261" s="11" t="s">
        <v>232</v>
      </c>
      <c r="D261" s="16" t="s">
        <v>1129</v>
      </c>
      <c r="E261" s="16" t="s">
        <v>292</v>
      </c>
    </row>
    <row r="262" spans="1:5">
      <c r="A262" s="16">
        <f t="shared" si="4"/>
        <v>260</v>
      </c>
      <c r="C262" s="11" t="s">
        <v>232</v>
      </c>
      <c r="D262" s="16" t="s">
        <v>1130</v>
      </c>
      <c r="E262" s="16" t="s">
        <v>275</v>
      </c>
    </row>
    <row r="263" spans="1:5" ht="43.5" customHeight="1">
      <c r="A263" s="16">
        <f t="shared" si="4"/>
        <v>261</v>
      </c>
      <c r="B263" s="62" t="s">
        <v>457</v>
      </c>
      <c r="C263" s="11" t="s">
        <v>232</v>
      </c>
      <c r="D263" s="16" t="s">
        <v>795</v>
      </c>
      <c r="E263" s="16" t="s">
        <v>252</v>
      </c>
    </row>
    <row r="264" spans="1:5" s="5" customFormat="1">
      <c r="A264" s="16">
        <f t="shared" si="4"/>
        <v>262</v>
      </c>
      <c r="B264" s="62"/>
      <c r="C264" s="11"/>
      <c r="D264" s="16" t="s">
        <v>796</v>
      </c>
      <c r="E264" s="16" t="s">
        <v>797</v>
      </c>
    </row>
    <row r="265" spans="1:5" s="5" customFormat="1">
      <c r="A265" s="16">
        <f t="shared" si="4"/>
        <v>263</v>
      </c>
      <c r="B265" s="62"/>
      <c r="C265" s="11"/>
      <c r="D265" s="16" t="s">
        <v>1131</v>
      </c>
      <c r="E265" s="16" t="s">
        <v>241</v>
      </c>
    </row>
    <row r="266" spans="1:5">
      <c r="A266" s="16">
        <f t="shared" si="4"/>
        <v>264</v>
      </c>
      <c r="C266" s="11" t="s">
        <v>232</v>
      </c>
      <c r="D266" s="16" t="s">
        <v>244</v>
      </c>
    </row>
    <row r="267" spans="1:5">
      <c r="A267" s="16">
        <f t="shared" si="4"/>
        <v>265</v>
      </c>
      <c r="B267" s="62" t="s">
        <v>458</v>
      </c>
      <c r="C267" s="11" t="s">
        <v>232</v>
      </c>
      <c r="D267" s="16" t="s">
        <v>1132</v>
      </c>
      <c r="E267" s="16" t="s">
        <v>219</v>
      </c>
    </row>
    <row r="268" spans="1:5">
      <c r="A268" s="16">
        <f t="shared" si="4"/>
        <v>266</v>
      </c>
      <c r="C268" s="11" t="s">
        <v>232</v>
      </c>
      <c r="D268" s="16" t="s">
        <v>245</v>
      </c>
    </row>
    <row r="269" spans="1:5">
      <c r="A269" s="16">
        <f t="shared" si="4"/>
        <v>267</v>
      </c>
      <c r="B269" s="62" t="s">
        <v>459</v>
      </c>
      <c r="C269" s="11" t="s">
        <v>235</v>
      </c>
      <c r="D269" s="16" t="s">
        <v>1133</v>
      </c>
      <c r="E269" s="16" t="s">
        <v>717</v>
      </c>
    </row>
    <row r="270" spans="1:5">
      <c r="A270" s="16">
        <f t="shared" si="4"/>
        <v>268</v>
      </c>
      <c r="C270" s="11" t="s">
        <v>334</v>
      </c>
      <c r="D270" s="16" t="s">
        <v>1134</v>
      </c>
      <c r="E270" s="16" t="s">
        <v>711</v>
      </c>
    </row>
    <row r="271" spans="1:5" ht="22">
      <c r="A271" s="16">
        <f t="shared" si="4"/>
        <v>269</v>
      </c>
      <c r="B271" s="62" t="s">
        <v>460</v>
      </c>
      <c r="C271" s="11" t="s">
        <v>235</v>
      </c>
      <c r="D271" s="16" t="s">
        <v>1135</v>
      </c>
      <c r="E271" s="16" t="s">
        <v>757</v>
      </c>
    </row>
    <row r="272" spans="1:5">
      <c r="A272" s="16">
        <f t="shared" si="4"/>
        <v>270</v>
      </c>
      <c r="C272" s="11" t="s">
        <v>232</v>
      </c>
      <c r="D272" s="16" t="s">
        <v>1136</v>
      </c>
      <c r="E272" s="16" t="s">
        <v>219</v>
      </c>
    </row>
    <row r="273" spans="1:7" ht="22">
      <c r="A273" s="16">
        <f t="shared" si="4"/>
        <v>271</v>
      </c>
      <c r="B273" s="62" t="s">
        <v>461</v>
      </c>
      <c r="C273" s="11" t="s">
        <v>232</v>
      </c>
      <c r="D273" s="16" t="s">
        <v>1137</v>
      </c>
      <c r="E273" s="16" t="s">
        <v>246</v>
      </c>
    </row>
    <row r="274" spans="1:7" ht="22">
      <c r="A274" s="16">
        <f t="shared" si="4"/>
        <v>272</v>
      </c>
      <c r="B274" s="62" t="s">
        <v>462</v>
      </c>
      <c r="C274" s="11" t="s">
        <v>233</v>
      </c>
      <c r="D274" s="16" t="s">
        <v>1138</v>
      </c>
    </row>
    <row r="275" spans="1:7">
      <c r="A275" s="16">
        <f t="shared" si="4"/>
        <v>273</v>
      </c>
      <c r="B275" s="58" t="s">
        <v>52</v>
      </c>
      <c r="C275" s="11" t="s">
        <v>232</v>
      </c>
      <c r="D275" s="16" t="s">
        <v>1139</v>
      </c>
    </row>
    <row r="276" spans="1:7">
      <c r="A276" s="16">
        <f t="shared" si="4"/>
        <v>274</v>
      </c>
      <c r="C276" s="11" t="s">
        <v>233</v>
      </c>
      <c r="D276" s="16" t="s">
        <v>1140</v>
      </c>
    </row>
    <row r="277" spans="1:7">
      <c r="A277" s="16">
        <f t="shared" si="4"/>
        <v>275</v>
      </c>
      <c r="B277" s="58" t="s">
        <v>466</v>
      </c>
      <c r="C277" s="11" t="s">
        <v>232</v>
      </c>
      <c r="D277" s="16" t="s">
        <v>1141</v>
      </c>
    </row>
    <row r="278" spans="1:7" ht="22">
      <c r="A278" s="16">
        <f t="shared" si="4"/>
        <v>276</v>
      </c>
      <c r="B278" s="58" t="s">
        <v>463</v>
      </c>
      <c r="C278" s="11" t="s">
        <v>232</v>
      </c>
      <c r="D278" s="16" t="s">
        <v>1142</v>
      </c>
    </row>
    <row r="279" spans="1:7" ht="22">
      <c r="A279" s="16">
        <f t="shared" si="4"/>
        <v>277</v>
      </c>
      <c r="B279" s="58" t="s">
        <v>464</v>
      </c>
      <c r="C279" s="11" t="s">
        <v>232</v>
      </c>
      <c r="D279" s="16" t="s">
        <v>1143</v>
      </c>
    </row>
    <row r="280" spans="1:7">
      <c r="A280" s="16">
        <f t="shared" si="4"/>
        <v>278</v>
      </c>
      <c r="B280" s="58" t="s">
        <v>467</v>
      </c>
      <c r="C280" s="11" t="s">
        <v>235</v>
      </c>
      <c r="D280" s="16" t="s">
        <v>1144</v>
      </c>
    </row>
    <row r="281" spans="1:7">
      <c r="A281" s="16">
        <f t="shared" si="4"/>
        <v>279</v>
      </c>
      <c r="C281" s="11" t="s">
        <v>232</v>
      </c>
      <c r="D281" s="16" t="s">
        <v>1145</v>
      </c>
    </row>
    <row r="282" spans="1:7">
      <c r="A282" s="16">
        <f t="shared" si="4"/>
        <v>280</v>
      </c>
      <c r="C282" s="11" t="s">
        <v>232</v>
      </c>
      <c r="D282" s="16" t="s">
        <v>1146</v>
      </c>
    </row>
    <row r="283" spans="1:7">
      <c r="A283" s="16">
        <f t="shared" si="4"/>
        <v>281</v>
      </c>
      <c r="C283" s="11" t="s">
        <v>232</v>
      </c>
      <c r="D283" s="16" t="s">
        <v>1147</v>
      </c>
    </row>
    <row r="284" spans="1:7">
      <c r="A284" s="16">
        <f t="shared" si="4"/>
        <v>282</v>
      </c>
      <c r="B284" s="58" t="s">
        <v>465</v>
      </c>
      <c r="C284" s="11" t="s">
        <v>232</v>
      </c>
      <c r="D284" s="16" t="s">
        <v>1148</v>
      </c>
    </row>
    <row r="285" spans="1:7" ht="12" thickBot="1">
      <c r="A285" s="16">
        <f t="shared" si="4"/>
        <v>283</v>
      </c>
      <c r="B285" s="61"/>
      <c r="C285" s="12" t="s">
        <v>232</v>
      </c>
      <c r="D285" s="18" t="s">
        <v>1149</v>
      </c>
      <c r="E285" s="18"/>
      <c r="F285" s="9"/>
      <c r="G285" s="9"/>
    </row>
    <row r="286" spans="1:7">
      <c r="A286" s="16">
        <f t="shared" si="4"/>
        <v>284</v>
      </c>
      <c r="B286" s="58" t="s">
        <v>468</v>
      </c>
      <c r="C286" s="11" t="s">
        <v>232</v>
      </c>
      <c r="D286" s="16" t="s">
        <v>1150</v>
      </c>
      <c r="E286" s="83" t="s">
        <v>219</v>
      </c>
    </row>
    <row r="287" spans="1:7">
      <c r="A287" s="16">
        <f t="shared" si="4"/>
        <v>285</v>
      </c>
      <c r="C287" s="11" t="s">
        <v>232</v>
      </c>
      <c r="D287" s="16" t="s">
        <v>1151</v>
      </c>
      <c r="E287" s="83"/>
    </row>
    <row r="288" spans="1:7">
      <c r="A288" s="16">
        <f t="shared" si="4"/>
        <v>286</v>
      </c>
      <c r="B288" s="58" t="s">
        <v>469</v>
      </c>
      <c r="C288" s="11" t="s">
        <v>232</v>
      </c>
      <c r="D288" s="16" t="s">
        <v>1152</v>
      </c>
      <c r="E288" s="16" t="s">
        <v>246</v>
      </c>
    </row>
    <row r="289" spans="1:8">
      <c r="A289" s="16">
        <f t="shared" si="4"/>
        <v>287</v>
      </c>
      <c r="B289" s="58" t="s">
        <v>470</v>
      </c>
      <c r="C289" s="11" t="s">
        <v>232</v>
      </c>
      <c r="D289" s="16" t="s">
        <v>1153</v>
      </c>
      <c r="E289" s="16" t="s">
        <v>219</v>
      </c>
    </row>
    <row r="290" spans="1:8">
      <c r="A290" s="16">
        <f t="shared" si="4"/>
        <v>288</v>
      </c>
      <c r="C290" s="11" t="s">
        <v>233</v>
      </c>
      <c r="D290" s="16" t="s">
        <v>1154</v>
      </c>
      <c r="E290" s="16" t="s">
        <v>221</v>
      </c>
    </row>
    <row r="291" spans="1:8" ht="12" thickBot="1">
      <c r="A291" s="16">
        <f t="shared" si="4"/>
        <v>289</v>
      </c>
      <c r="B291" s="61" t="s">
        <v>471</v>
      </c>
      <c r="C291" s="12" t="s">
        <v>232</v>
      </c>
      <c r="D291" s="18" t="s">
        <v>1155</v>
      </c>
      <c r="E291" s="18" t="s">
        <v>230</v>
      </c>
      <c r="F291" s="9"/>
      <c r="G291" s="9"/>
    </row>
    <row r="292" spans="1:8">
      <c r="A292" s="16">
        <f t="shared" si="4"/>
        <v>290</v>
      </c>
      <c r="B292" s="58" t="s">
        <v>472</v>
      </c>
      <c r="C292" s="11" t="s">
        <v>232</v>
      </c>
      <c r="D292" s="16" t="s">
        <v>1156</v>
      </c>
      <c r="E292" s="16" t="s">
        <v>219</v>
      </c>
    </row>
    <row r="293" spans="1:8">
      <c r="A293" s="16">
        <f t="shared" si="4"/>
        <v>291</v>
      </c>
      <c r="B293" s="58" t="s">
        <v>473</v>
      </c>
      <c r="C293" s="11" t="s">
        <v>233</v>
      </c>
      <c r="D293" s="16" t="s">
        <v>1157</v>
      </c>
      <c r="E293" s="16" t="s">
        <v>250</v>
      </c>
    </row>
    <row r="294" spans="1:8">
      <c r="A294" s="16">
        <f t="shared" si="4"/>
        <v>292</v>
      </c>
      <c r="C294" s="11" t="s">
        <v>232</v>
      </c>
      <c r="D294" s="16" t="s">
        <v>1158</v>
      </c>
      <c r="E294" s="16" t="s">
        <v>251</v>
      </c>
    </row>
    <row r="295" spans="1:8" ht="26.25" customHeight="1" thickBot="1">
      <c r="A295" s="16">
        <f t="shared" si="4"/>
        <v>293</v>
      </c>
      <c r="B295" s="61" t="s">
        <v>474</v>
      </c>
      <c r="C295" s="12" t="s">
        <v>232</v>
      </c>
      <c r="D295" s="18" t="s">
        <v>253</v>
      </c>
      <c r="E295" s="18" t="s">
        <v>254</v>
      </c>
      <c r="F295" s="9"/>
      <c r="G295" s="9"/>
    </row>
    <row r="296" spans="1:8" ht="44">
      <c r="A296" s="16">
        <f t="shared" si="4"/>
        <v>294</v>
      </c>
      <c r="B296" s="58" t="s">
        <v>475</v>
      </c>
      <c r="C296" s="11" t="s">
        <v>232</v>
      </c>
      <c r="D296" s="16" t="s">
        <v>1159</v>
      </c>
      <c r="E296" s="16" t="s">
        <v>252</v>
      </c>
    </row>
    <row r="297" spans="1:8" ht="22">
      <c r="A297" s="16">
        <f t="shared" si="4"/>
        <v>295</v>
      </c>
      <c r="B297" s="58" t="s">
        <v>476</v>
      </c>
      <c r="C297" s="11" t="s">
        <v>232</v>
      </c>
      <c r="D297" s="16" t="s">
        <v>1160</v>
      </c>
      <c r="E297" s="16" t="s">
        <v>219</v>
      </c>
    </row>
    <row r="298" spans="1:8" ht="15" customHeight="1">
      <c r="A298" s="16">
        <f t="shared" si="4"/>
        <v>296</v>
      </c>
      <c r="B298" s="58" t="s">
        <v>477</v>
      </c>
      <c r="C298" s="11" t="s">
        <v>233</v>
      </c>
      <c r="D298" s="16" t="s">
        <v>1161</v>
      </c>
      <c r="E298" s="16" t="s">
        <v>221</v>
      </c>
      <c r="H298" s="80" t="s">
        <v>799</v>
      </c>
    </row>
    <row r="299" spans="1:8" ht="15" customHeight="1">
      <c r="A299" s="16">
        <f t="shared" si="4"/>
        <v>297</v>
      </c>
      <c r="C299" s="11" t="s">
        <v>232</v>
      </c>
      <c r="D299" s="16" t="s">
        <v>1162</v>
      </c>
      <c r="E299" s="16" t="s">
        <v>274</v>
      </c>
      <c r="H299" s="80"/>
    </row>
    <row r="300" spans="1:8" ht="15" customHeight="1">
      <c r="A300" s="16">
        <f t="shared" si="4"/>
        <v>298</v>
      </c>
      <c r="B300" s="58" t="s">
        <v>478</v>
      </c>
      <c r="C300" s="11" t="s">
        <v>232</v>
      </c>
      <c r="D300" s="16" t="s">
        <v>1163</v>
      </c>
      <c r="E300" s="16" t="s">
        <v>249</v>
      </c>
      <c r="H300" s="80"/>
    </row>
    <row r="301" spans="1:8" ht="15" customHeight="1">
      <c r="A301" s="16">
        <f t="shared" si="4"/>
        <v>299</v>
      </c>
      <c r="C301" s="11" t="s">
        <v>232</v>
      </c>
      <c r="D301" s="16" t="s">
        <v>1164</v>
      </c>
      <c r="E301" s="16" t="s">
        <v>725</v>
      </c>
      <c r="H301" s="80"/>
    </row>
    <row r="302" spans="1:8" ht="15" customHeight="1">
      <c r="A302" s="16">
        <f t="shared" si="4"/>
        <v>300</v>
      </c>
      <c r="B302" s="58" t="s">
        <v>479</v>
      </c>
      <c r="C302" s="11" t="s">
        <v>232</v>
      </c>
      <c r="D302" s="16" t="s">
        <v>1165</v>
      </c>
      <c r="E302" s="16" t="s">
        <v>221</v>
      </c>
      <c r="H302" s="80"/>
    </row>
    <row r="303" spans="1:8" s="5" customFormat="1" ht="15" customHeight="1">
      <c r="A303" s="16">
        <f t="shared" si="4"/>
        <v>301</v>
      </c>
      <c r="B303" s="58"/>
      <c r="C303" s="11"/>
      <c r="D303" s="16" t="s">
        <v>1166</v>
      </c>
      <c r="E303" s="16" t="s">
        <v>274</v>
      </c>
      <c r="H303" s="80"/>
    </row>
    <row r="304" spans="1:8" ht="15" customHeight="1">
      <c r="A304" s="16">
        <f t="shared" si="4"/>
        <v>302</v>
      </c>
      <c r="C304" s="11" t="s">
        <v>235</v>
      </c>
      <c r="D304" s="16" t="s">
        <v>1167</v>
      </c>
      <c r="E304" s="16" t="s">
        <v>778</v>
      </c>
      <c r="H304" s="80"/>
    </row>
    <row r="305" spans="1:8" ht="15" customHeight="1">
      <c r="A305" s="16">
        <f t="shared" si="4"/>
        <v>303</v>
      </c>
      <c r="C305" s="11" t="s">
        <v>232</v>
      </c>
      <c r="D305" s="16" t="s">
        <v>1168</v>
      </c>
      <c r="E305" s="16" t="s">
        <v>274</v>
      </c>
      <c r="H305" s="80"/>
    </row>
    <row r="306" spans="1:8" ht="15" customHeight="1">
      <c r="A306" s="16">
        <f t="shared" si="4"/>
        <v>304</v>
      </c>
      <c r="B306" s="58" t="s">
        <v>480</v>
      </c>
      <c r="C306" s="11" t="s">
        <v>232</v>
      </c>
      <c r="D306" s="16" t="s">
        <v>1169</v>
      </c>
      <c r="E306" s="16" t="s">
        <v>275</v>
      </c>
      <c r="H306" s="80"/>
    </row>
    <row r="307" spans="1:8" ht="15" customHeight="1">
      <c r="A307" s="16">
        <f t="shared" si="4"/>
        <v>305</v>
      </c>
      <c r="C307" s="11" t="s">
        <v>232</v>
      </c>
      <c r="D307" s="16" t="s">
        <v>1170</v>
      </c>
      <c r="E307" s="16" t="s">
        <v>274</v>
      </c>
      <c r="H307" s="80"/>
    </row>
    <row r="308" spans="1:8" ht="39.75" customHeight="1">
      <c r="A308" s="16">
        <f t="shared" si="4"/>
        <v>306</v>
      </c>
      <c r="C308" s="11" t="s">
        <v>232</v>
      </c>
      <c r="D308" s="16" t="s">
        <v>1171</v>
      </c>
      <c r="E308" s="16" t="s">
        <v>246</v>
      </c>
    </row>
    <row r="309" spans="1:8">
      <c r="A309" s="16">
        <f t="shared" si="4"/>
        <v>307</v>
      </c>
      <c r="B309" s="58" t="s">
        <v>481</v>
      </c>
      <c r="C309" s="11" t="s">
        <v>232</v>
      </c>
      <c r="D309" s="16" t="s">
        <v>1172</v>
      </c>
      <c r="E309" s="16" t="s">
        <v>246</v>
      </c>
    </row>
    <row r="310" spans="1:8">
      <c r="A310" s="16">
        <f t="shared" si="4"/>
        <v>308</v>
      </c>
      <c r="C310" s="11" t="s">
        <v>232</v>
      </c>
      <c r="D310" s="16" t="s">
        <v>255</v>
      </c>
    </row>
    <row r="311" spans="1:8" ht="22">
      <c r="A311" s="16">
        <f t="shared" si="4"/>
        <v>309</v>
      </c>
      <c r="B311" s="58" t="s">
        <v>482</v>
      </c>
      <c r="C311" s="11" t="s">
        <v>232</v>
      </c>
      <c r="D311" s="16" t="s">
        <v>1173</v>
      </c>
      <c r="E311" s="16" t="s">
        <v>241</v>
      </c>
    </row>
    <row r="312" spans="1:8">
      <c r="A312" s="16">
        <f t="shared" si="4"/>
        <v>310</v>
      </c>
      <c r="C312" s="11" t="s">
        <v>232</v>
      </c>
      <c r="D312" s="16" t="s">
        <v>256</v>
      </c>
    </row>
    <row r="313" spans="1:8">
      <c r="A313" s="16">
        <f t="shared" si="4"/>
        <v>311</v>
      </c>
      <c r="B313" s="58" t="s">
        <v>483</v>
      </c>
      <c r="C313" s="11" t="s">
        <v>232</v>
      </c>
      <c r="D313" s="16" t="s">
        <v>1174</v>
      </c>
    </row>
    <row r="314" spans="1:8">
      <c r="A314" s="16">
        <f t="shared" si="4"/>
        <v>312</v>
      </c>
      <c r="C314" s="11" t="s">
        <v>232</v>
      </c>
      <c r="D314" s="16" t="s">
        <v>1175</v>
      </c>
      <c r="E314" s="16" t="s">
        <v>219</v>
      </c>
    </row>
    <row r="315" spans="1:8">
      <c r="A315" s="16">
        <f t="shared" si="4"/>
        <v>313</v>
      </c>
      <c r="B315" s="58" t="s">
        <v>484</v>
      </c>
      <c r="C315" s="11" t="s">
        <v>232</v>
      </c>
      <c r="D315" s="16" t="s">
        <v>257</v>
      </c>
      <c r="E315" s="16" t="s">
        <v>246</v>
      </c>
    </row>
    <row r="316" spans="1:8" ht="22">
      <c r="A316" s="16">
        <f t="shared" si="4"/>
        <v>314</v>
      </c>
      <c r="B316" s="58" t="s">
        <v>485</v>
      </c>
      <c r="C316" s="11" t="s">
        <v>232</v>
      </c>
      <c r="D316" s="16" t="s">
        <v>1176</v>
      </c>
      <c r="E316" s="16" t="s">
        <v>252</v>
      </c>
    </row>
    <row r="317" spans="1:8">
      <c r="A317" s="16">
        <f t="shared" si="4"/>
        <v>315</v>
      </c>
      <c r="C317" s="11" t="s">
        <v>232</v>
      </c>
      <c r="D317" s="16" t="s">
        <v>258</v>
      </c>
      <c r="E317" s="16" t="s">
        <v>729</v>
      </c>
    </row>
    <row r="318" spans="1:8">
      <c r="A318" s="16">
        <f t="shared" ref="A318:A381" si="5">ROW()-2</f>
        <v>316</v>
      </c>
      <c r="B318" s="58" t="s">
        <v>486</v>
      </c>
      <c r="C318" s="11" t="s">
        <v>235</v>
      </c>
      <c r="D318" s="16" t="s">
        <v>1177</v>
      </c>
      <c r="E318" s="16" t="s">
        <v>717</v>
      </c>
    </row>
    <row r="319" spans="1:8">
      <c r="A319" s="16">
        <f t="shared" si="5"/>
        <v>317</v>
      </c>
      <c r="C319" s="11" t="s">
        <v>232</v>
      </c>
      <c r="D319" s="16" t="s">
        <v>1178</v>
      </c>
      <c r="E319" s="16" t="s">
        <v>322</v>
      </c>
    </row>
    <row r="320" spans="1:8">
      <c r="A320" s="16">
        <f t="shared" si="5"/>
        <v>318</v>
      </c>
      <c r="B320" s="58" t="s">
        <v>487</v>
      </c>
      <c r="C320" s="11" t="s">
        <v>232</v>
      </c>
      <c r="D320" s="16" t="s">
        <v>1179</v>
      </c>
      <c r="E320" s="16" t="s">
        <v>712</v>
      </c>
    </row>
    <row r="321" spans="1:8" ht="22">
      <c r="A321" s="16">
        <f t="shared" si="5"/>
        <v>319</v>
      </c>
      <c r="C321" s="11" t="s">
        <v>232</v>
      </c>
      <c r="D321" s="16" t="s">
        <v>1180</v>
      </c>
      <c r="E321" s="16" t="s">
        <v>219</v>
      </c>
    </row>
    <row r="322" spans="1:8" ht="22">
      <c r="A322" s="16">
        <f t="shared" si="5"/>
        <v>320</v>
      </c>
      <c r="B322" s="58" t="s">
        <v>488</v>
      </c>
      <c r="C322" s="11" t="s">
        <v>232</v>
      </c>
      <c r="D322" s="16" t="s">
        <v>1181</v>
      </c>
      <c r="E322" s="16" t="s">
        <v>725</v>
      </c>
    </row>
    <row r="323" spans="1:8">
      <c r="A323" s="16">
        <f t="shared" si="5"/>
        <v>321</v>
      </c>
      <c r="C323" s="11" t="s">
        <v>233</v>
      </c>
      <c r="D323" s="16" t="s">
        <v>1182</v>
      </c>
      <c r="E323" s="16" t="s">
        <v>250</v>
      </c>
    </row>
    <row r="324" spans="1:8">
      <c r="A324" s="16">
        <f t="shared" si="5"/>
        <v>322</v>
      </c>
      <c r="B324" s="58" t="s">
        <v>489</v>
      </c>
      <c r="C324" s="11" t="s">
        <v>232</v>
      </c>
      <c r="D324" s="16" t="s">
        <v>1183</v>
      </c>
      <c r="E324" s="16" t="s">
        <v>251</v>
      </c>
    </row>
    <row r="325" spans="1:8" ht="12" thickBot="1">
      <c r="A325" s="16">
        <f t="shared" si="5"/>
        <v>323</v>
      </c>
      <c r="B325" s="61"/>
      <c r="C325" s="12" t="s">
        <v>235</v>
      </c>
      <c r="D325" s="18" t="s">
        <v>259</v>
      </c>
      <c r="E325" s="18" t="s">
        <v>240</v>
      </c>
      <c r="F325" s="9"/>
      <c r="G325" s="9"/>
    </row>
    <row r="326" spans="1:8" ht="128.25" customHeight="1" thickBot="1">
      <c r="A326" s="16">
        <f t="shared" si="5"/>
        <v>324</v>
      </c>
      <c r="B326" s="58" t="s">
        <v>490</v>
      </c>
      <c r="C326" s="11" t="s">
        <v>232</v>
      </c>
      <c r="D326" s="18" t="s">
        <v>1184</v>
      </c>
      <c r="E326" s="16" t="s">
        <v>252</v>
      </c>
      <c r="H326" s="6" t="s">
        <v>260</v>
      </c>
    </row>
    <row r="327" spans="1:8">
      <c r="A327" s="16">
        <f t="shared" si="5"/>
        <v>325</v>
      </c>
      <c r="B327" s="58" t="s">
        <v>491</v>
      </c>
      <c r="C327" s="11" t="s">
        <v>233</v>
      </c>
      <c r="D327" s="16" t="s">
        <v>1185</v>
      </c>
      <c r="E327" s="16" t="s">
        <v>247</v>
      </c>
    </row>
    <row r="328" spans="1:8" ht="22">
      <c r="A328" s="16">
        <f t="shared" si="5"/>
        <v>326</v>
      </c>
      <c r="B328" s="58" t="s">
        <v>492</v>
      </c>
      <c r="C328" s="11" t="s">
        <v>232</v>
      </c>
      <c r="D328" s="16" t="s">
        <v>1186</v>
      </c>
      <c r="E328" s="16" t="s">
        <v>725</v>
      </c>
      <c r="H328" s="79" t="s">
        <v>801</v>
      </c>
    </row>
    <row r="329" spans="1:8">
      <c r="A329" s="16">
        <f t="shared" si="5"/>
        <v>327</v>
      </c>
      <c r="B329" s="58" t="s">
        <v>493</v>
      </c>
      <c r="C329" s="11" t="s">
        <v>232</v>
      </c>
      <c r="D329" s="16" t="s">
        <v>1187</v>
      </c>
      <c r="E329" s="16" t="s">
        <v>800</v>
      </c>
      <c r="H329" s="79"/>
    </row>
    <row r="330" spans="1:8">
      <c r="A330" s="16">
        <f t="shared" si="5"/>
        <v>328</v>
      </c>
      <c r="C330" s="11" t="s">
        <v>232</v>
      </c>
      <c r="D330" s="16" t="s">
        <v>263</v>
      </c>
      <c r="H330" s="79"/>
    </row>
    <row r="331" spans="1:8" ht="33">
      <c r="A331" s="16">
        <f t="shared" si="5"/>
        <v>329</v>
      </c>
      <c r="B331" s="58" t="s">
        <v>494</v>
      </c>
      <c r="C331" s="11" t="s">
        <v>232</v>
      </c>
      <c r="D331" s="16" t="s">
        <v>1188</v>
      </c>
      <c r="E331" s="16" t="s">
        <v>275</v>
      </c>
      <c r="H331" s="79"/>
    </row>
    <row r="332" spans="1:8" ht="52.5" customHeight="1">
      <c r="A332" s="16">
        <f t="shared" si="5"/>
        <v>330</v>
      </c>
      <c r="B332" s="58" t="s">
        <v>495</v>
      </c>
      <c r="C332" s="11" t="s">
        <v>232</v>
      </c>
      <c r="D332" s="16" t="s">
        <v>1189</v>
      </c>
      <c r="E332" s="16" t="s">
        <v>241</v>
      </c>
      <c r="H332" s="79"/>
    </row>
    <row r="333" spans="1:8">
      <c r="A333" s="16">
        <f t="shared" si="5"/>
        <v>331</v>
      </c>
      <c r="C333" s="11" t="s">
        <v>232</v>
      </c>
      <c r="D333" s="16" t="s">
        <v>261</v>
      </c>
      <c r="E333" s="16" t="s">
        <v>262</v>
      </c>
      <c r="H333" s="79"/>
    </row>
    <row r="334" spans="1:8" ht="37.5" customHeight="1">
      <c r="A334" s="16">
        <f t="shared" si="5"/>
        <v>332</v>
      </c>
      <c r="B334" s="58" t="s">
        <v>496</v>
      </c>
      <c r="C334" s="11" t="s">
        <v>232</v>
      </c>
      <c r="D334" s="16" t="s">
        <v>1190</v>
      </c>
      <c r="E334" s="16" t="s">
        <v>252</v>
      </c>
      <c r="H334" s="79"/>
    </row>
    <row r="335" spans="1:8">
      <c r="A335" s="16">
        <f t="shared" si="5"/>
        <v>333</v>
      </c>
      <c r="B335" s="58" t="s">
        <v>497</v>
      </c>
      <c r="C335" s="11" t="s">
        <v>232</v>
      </c>
      <c r="D335" s="16" t="s">
        <v>1191</v>
      </c>
      <c r="E335" s="16" t="s">
        <v>275</v>
      </c>
      <c r="H335" s="79"/>
    </row>
    <row r="336" spans="1:8" ht="27" customHeight="1">
      <c r="A336" s="16">
        <f t="shared" si="5"/>
        <v>334</v>
      </c>
      <c r="C336" s="11" t="s">
        <v>232</v>
      </c>
      <c r="D336" s="16" t="s">
        <v>267</v>
      </c>
    </row>
    <row r="337" spans="1:8" ht="22">
      <c r="A337" s="16">
        <f t="shared" si="5"/>
        <v>335</v>
      </c>
      <c r="B337" s="58" t="s">
        <v>498</v>
      </c>
      <c r="C337" s="11" t="s">
        <v>232</v>
      </c>
      <c r="D337" s="16" t="s">
        <v>1192</v>
      </c>
      <c r="E337" s="16" t="s">
        <v>252</v>
      </c>
    </row>
    <row r="338" spans="1:8">
      <c r="A338" s="16">
        <f t="shared" si="5"/>
        <v>336</v>
      </c>
      <c r="B338" s="58" t="s">
        <v>499</v>
      </c>
      <c r="C338" s="11" t="s">
        <v>232</v>
      </c>
      <c r="D338" s="16" t="s">
        <v>1193</v>
      </c>
    </row>
    <row r="339" spans="1:8" ht="33">
      <c r="A339" s="16">
        <f t="shared" si="5"/>
        <v>337</v>
      </c>
      <c r="B339" s="58" t="s">
        <v>500</v>
      </c>
      <c r="C339" s="11" t="s">
        <v>232</v>
      </c>
      <c r="D339" s="16" t="s">
        <v>1194</v>
      </c>
      <c r="E339" s="16" t="s">
        <v>241</v>
      </c>
    </row>
    <row r="340" spans="1:8">
      <c r="A340" s="16">
        <f t="shared" si="5"/>
        <v>338</v>
      </c>
      <c r="B340" s="58" t="s">
        <v>501</v>
      </c>
      <c r="C340" s="11" t="s">
        <v>232</v>
      </c>
      <c r="D340" s="16" t="s">
        <v>268</v>
      </c>
    </row>
    <row r="341" spans="1:8">
      <c r="A341" s="16">
        <f t="shared" si="5"/>
        <v>339</v>
      </c>
      <c r="B341" s="58" t="s">
        <v>502</v>
      </c>
      <c r="C341" s="11" t="s">
        <v>232</v>
      </c>
      <c r="D341" s="16" t="s">
        <v>1195</v>
      </c>
      <c r="E341" s="16" t="s">
        <v>246</v>
      </c>
    </row>
    <row r="342" spans="1:8" s="5" customFormat="1">
      <c r="A342" s="16">
        <f t="shared" si="5"/>
        <v>340</v>
      </c>
      <c r="B342" s="58"/>
      <c r="C342" s="11" t="s">
        <v>235</v>
      </c>
      <c r="D342" s="16" t="s">
        <v>802</v>
      </c>
      <c r="E342" s="16" t="s">
        <v>727</v>
      </c>
    </row>
    <row r="343" spans="1:8">
      <c r="A343" s="16">
        <f t="shared" si="5"/>
        <v>341</v>
      </c>
      <c r="B343" s="58" t="s">
        <v>503</v>
      </c>
      <c r="C343" s="11" t="s">
        <v>232</v>
      </c>
      <c r="D343" s="16" t="s">
        <v>1196</v>
      </c>
      <c r="E343" s="16" t="s">
        <v>241</v>
      </c>
    </row>
    <row r="344" spans="1:8">
      <c r="A344" s="16">
        <f t="shared" si="5"/>
        <v>342</v>
      </c>
      <c r="C344" s="11" t="s">
        <v>232</v>
      </c>
      <c r="D344" s="16" t="s">
        <v>269</v>
      </c>
    </row>
    <row r="345" spans="1:8">
      <c r="A345" s="16">
        <f t="shared" si="5"/>
        <v>343</v>
      </c>
      <c r="B345" s="58" t="s">
        <v>504</v>
      </c>
      <c r="C345" s="11" t="s">
        <v>232</v>
      </c>
      <c r="D345" s="16" t="s">
        <v>1197</v>
      </c>
      <c r="E345" s="16" t="s">
        <v>252</v>
      </c>
    </row>
    <row r="346" spans="1:8">
      <c r="A346" s="16">
        <f t="shared" si="5"/>
        <v>344</v>
      </c>
      <c r="B346" s="58" t="s">
        <v>505</v>
      </c>
      <c r="C346" s="11" t="s">
        <v>232</v>
      </c>
      <c r="D346" s="16" t="s">
        <v>1198</v>
      </c>
      <c r="E346" s="81" t="s">
        <v>252</v>
      </c>
    </row>
    <row r="347" spans="1:8">
      <c r="A347" s="16">
        <f t="shared" si="5"/>
        <v>345</v>
      </c>
      <c r="C347" s="11" t="s">
        <v>232</v>
      </c>
      <c r="D347" s="16" t="s">
        <v>264</v>
      </c>
      <c r="E347" s="81"/>
    </row>
    <row r="348" spans="1:8">
      <c r="A348" s="16">
        <f t="shared" si="5"/>
        <v>346</v>
      </c>
      <c r="B348" s="58" t="s">
        <v>506</v>
      </c>
      <c r="C348" s="11" t="s">
        <v>232</v>
      </c>
      <c r="D348" s="16" t="s">
        <v>1199</v>
      </c>
      <c r="E348" s="81"/>
    </row>
    <row r="349" spans="1:8" ht="22">
      <c r="A349" s="16">
        <f t="shared" si="5"/>
        <v>347</v>
      </c>
      <c r="C349" s="11" t="s">
        <v>232</v>
      </c>
      <c r="D349" s="16" t="s">
        <v>265</v>
      </c>
      <c r="E349" s="81"/>
    </row>
    <row r="350" spans="1:8" ht="51.75" customHeight="1">
      <c r="A350" s="16">
        <f t="shared" si="5"/>
        <v>348</v>
      </c>
      <c r="B350" s="58" t="s">
        <v>507</v>
      </c>
      <c r="C350" s="11" t="s">
        <v>232</v>
      </c>
      <c r="D350" s="16" t="s">
        <v>1200</v>
      </c>
      <c r="E350" s="81"/>
    </row>
    <row r="351" spans="1:8" ht="22">
      <c r="A351" s="16">
        <f t="shared" si="5"/>
        <v>349</v>
      </c>
      <c r="B351" s="58" t="s">
        <v>508</v>
      </c>
      <c r="C351" s="11" t="s">
        <v>232</v>
      </c>
      <c r="D351" s="16" t="s">
        <v>1201</v>
      </c>
      <c r="E351" s="81"/>
    </row>
    <row r="352" spans="1:8" ht="15" customHeight="1">
      <c r="A352" s="16">
        <f t="shared" si="5"/>
        <v>350</v>
      </c>
      <c r="B352" s="58" t="s">
        <v>509</v>
      </c>
      <c r="C352" s="11" t="s">
        <v>232</v>
      </c>
      <c r="D352" s="16" t="s">
        <v>1202</v>
      </c>
      <c r="E352" s="81" t="s">
        <v>252</v>
      </c>
      <c r="H352" s="79" t="s">
        <v>804</v>
      </c>
    </row>
    <row r="353" spans="1:8" ht="44">
      <c r="A353" s="16">
        <f t="shared" si="5"/>
        <v>351</v>
      </c>
      <c r="B353" s="58" t="s">
        <v>510</v>
      </c>
      <c r="C353" s="11" t="s">
        <v>232</v>
      </c>
      <c r="D353" s="16" t="s">
        <v>1203</v>
      </c>
      <c r="E353" s="81"/>
      <c r="H353" s="79"/>
    </row>
    <row r="354" spans="1:8" ht="15" customHeight="1">
      <c r="A354" s="16">
        <f t="shared" si="5"/>
        <v>352</v>
      </c>
      <c r="B354" s="58" t="s">
        <v>511</v>
      </c>
      <c r="C354" s="11" t="s">
        <v>232</v>
      </c>
      <c r="D354" s="16" t="s">
        <v>1204</v>
      </c>
      <c r="E354" s="81"/>
      <c r="H354" s="79"/>
    </row>
    <row r="355" spans="1:8" ht="15" customHeight="1">
      <c r="A355" s="16">
        <f t="shared" si="5"/>
        <v>353</v>
      </c>
      <c r="C355" s="11" t="s">
        <v>232</v>
      </c>
      <c r="D355" s="16" t="s">
        <v>266</v>
      </c>
      <c r="E355" s="81"/>
      <c r="H355" s="79"/>
    </row>
    <row r="356" spans="1:8" ht="22">
      <c r="A356" s="16">
        <f t="shared" si="5"/>
        <v>354</v>
      </c>
      <c r="B356" s="58" t="s">
        <v>512</v>
      </c>
      <c r="C356" s="11" t="s">
        <v>232</v>
      </c>
      <c r="D356" s="16" t="s">
        <v>1205</v>
      </c>
      <c r="E356" s="81"/>
      <c r="H356" s="79"/>
    </row>
    <row r="357" spans="1:8" ht="15" customHeight="1">
      <c r="A357" s="16">
        <f t="shared" si="5"/>
        <v>355</v>
      </c>
      <c r="C357" s="11" t="s">
        <v>232</v>
      </c>
      <c r="D357" s="16" t="s">
        <v>270</v>
      </c>
      <c r="E357" s="81"/>
      <c r="H357" s="79"/>
    </row>
    <row r="358" spans="1:8">
      <c r="A358" s="16">
        <f t="shared" si="5"/>
        <v>356</v>
      </c>
      <c r="C358" s="11" t="s">
        <v>232</v>
      </c>
      <c r="D358" s="16" t="s">
        <v>1206</v>
      </c>
      <c r="E358" s="16" t="s">
        <v>275</v>
      </c>
    </row>
    <row r="359" spans="1:8">
      <c r="A359" s="16">
        <f t="shared" si="5"/>
        <v>357</v>
      </c>
      <c r="B359" s="58" t="s">
        <v>513</v>
      </c>
      <c r="C359" s="11" t="s">
        <v>232</v>
      </c>
      <c r="D359" s="16" t="s">
        <v>1207</v>
      </c>
    </row>
    <row r="360" spans="1:8">
      <c r="A360" s="16">
        <f t="shared" si="5"/>
        <v>358</v>
      </c>
      <c r="C360" s="11" t="s">
        <v>232</v>
      </c>
      <c r="D360" s="16" t="s">
        <v>1208</v>
      </c>
      <c r="E360" s="16" t="s">
        <v>252</v>
      </c>
    </row>
    <row r="361" spans="1:8" ht="22">
      <c r="A361" s="16">
        <f t="shared" si="5"/>
        <v>359</v>
      </c>
      <c r="C361" s="11" t="s">
        <v>233</v>
      </c>
      <c r="D361" s="16" t="s">
        <v>1209</v>
      </c>
    </row>
    <row r="362" spans="1:8">
      <c r="A362" s="16">
        <f t="shared" si="5"/>
        <v>360</v>
      </c>
      <c r="C362" s="11" t="s">
        <v>233</v>
      </c>
      <c r="D362" s="16" t="s">
        <v>272</v>
      </c>
      <c r="E362" s="16" t="s">
        <v>286</v>
      </c>
    </row>
    <row r="363" spans="1:8">
      <c r="A363" s="16">
        <f t="shared" si="5"/>
        <v>361</v>
      </c>
      <c r="C363" s="11" t="s">
        <v>232</v>
      </c>
      <c r="D363" s="16" t="s">
        <v>1210</v>
      </c>
      <c r="E363" s="81" t="s">
        <v>761</v>
      </c>
    </row>
    <row r="364" spans="1:8">
      <c r="A364" s="16">
        <f t="shared" si="5"/>
        <v>362</v>
      </c>
      <c r="C364" s="11" t="s">
        <v>232</v>
      </c>
      <c r="D364" s="16" t="s">
        <v>271</v>
      </c>
      <c r="E364" s="81"/>
    </row>
    <row r="365" spans="1:8">
      <c r="A365" s="16">
        <f t="shared" si="5"/>
        <v>363</v>
      </c>
      <c r="B365" s="58" t="s">
        <v>514</v>
      </c>
      <c r="C365" s="11" t="s">
        <v>233</v>
      </c>
      <c r="D365" s="16" t="s">
        <v>1211</v>
      </c>
      <c r="E365" s="16" t="s">
        <v>277</v>
      </c>
    </row>
    <row r="366" spans="1:8" ht="102" customHeight="1">
      <c r="A366" s="16">
        <f t="shared" si="5"/>
        <v>364</v>
      </c>
      <c r="B366" s="58" t="s">
        <v>515</v>
      </c>
      <c r="C366" s="11" t="s">
        <v>232</v>
      </c>
      <c r="D366" s="16" t="s">
        <v>1212</v>
      </c>
      <c r="E366" s="16" t="s">
        <v>275</v>
      </c>
    </row>
    <row r="367" spans="1:8">
      <c r="A367" s="16">
        <f t="shared" si="5"/>
        <v>365</v>
      </c>
      <c r="B367" s="58" t="s">
        <v>516</v>
      </c>
      <c r="C367" s="11" t="s">
        <v>232</v>
      </c>
      <c r="D367" s="16" t="s">
        <v>1149</v>
      </c>
      <c r="E367" s="16" t="s">
        <v>249</v>
      </c>
    </row>
    <row r="368" spans="1:8">
      <c r="A368" s="16">
        <f t="shared" si="5"/>
        <v>366</v>
      </c>
      <c r="C368" s="11" t="s">
        <v>233</v>
      </c>
      <c r="D368" s="16" t="s">
        <v>1213</v>
      </c>
      <c r="E368" s="16" t="s">
        <v>286</v>
      </c>
      <c r="G368" s="5" t="s">
        <v>789</v>
      </c>
    </row>
    <row r="369" spans="1:7">
      <c r="A369" s="16">
        <f t="shared" si="5"/>
        <v>367</v>
      </c>
      <c r="C369" s="11" t="s">
        <v>232</v>
      </c>
      <c r="D369" s="16" t="s">
        <v>1214</v>
      </c>
      <c r="E369" s="16" t="s">
        <v>711</v>
      </c>
    </row>
    <row r="370" spans="1:7" s="5" customFormat="1">
      <c r="A370" s="16">
        <f t="shared" si="5"/>
        <v>368</v>
      </c>
      <c r="B370" s="58"/>
      <c r="C370" s="11" t="s">
        <v>233</v>
      </c>
      <c r="D370" s="16" t="s">
        <v>803</v>
      </c>
      <c r="E370" s="16"/>
    </row>
    <row r="371" spans="1:7">
      <c r="A371" s="16">
        <f t="shared" si="5"/>
        <v>369</v>
      </c>
      <c r="C371" s="11" t="s">
        <v>232</v>
      </c>
      <c r="D371" s="16" t="s">
        <v>1215</v>
      </c>
      <c r="E371" s="16" t="s">
        <v>249</v>
      </c>
    </row>
    <row r="372" spans="1:7">
      <c r="A372" s="16">
        <f t="shared" si="5"/>
        <v>370</v>
      </c>
      <c r="C372" s="11" t="s">
        <v>232</v>
      </c>
      <c r="D372" s="16" t="s">
        <v>1206</v>
      </c>
      <c r="E372" s="16" t="s">
        <v>275</v>
      </c>
    </row>
    <row r="373" spans="1:7">
      <c r="A373" s="16">
        <f t="shared" si="5"/>
        <v>371</v>
      </c>
      <c r="B373" s="58" t="s">
        <v>517</v>
      </c>
      <c r="C373" s="11" t="s">
        <v>233</v>
      </c>
      <c r="D373" s="16" t="s">
        <v>1216</v>
      </c>
      <c r="E373" s="16" t="s">
        <v>286</v>
      </c>
    </row>
    <row r="374" spans="1:7">
      <c r="A374" s="16">
        <f t="shared" si="5"/>
        <v>372</v>
      </c>
      <c r="C374" s="11" t="s">
        <v>232</v>
      </c>
      <c r="D374" s="16" t="s">
        <v>1217</v>
      </c>
      <c r="E374" s="16" t="s">
        <v>711</v>
      </c>
    </row>
    <row r="375" spans="1:7">
      <c r="A375" s="16">
        <f t="shared" si="5"/>
        <v>373</v>
      </c>
      <c r="C375" s="11" t="s">
        <v>233</v>
      </c>
      <c r="D375" s="16" t="s">
        <v>280</v>
      </c>
      <c r="E375" s="16" t="s">
        <v>247</v>
      </c>
    </row>
    <row r="376" spans="1:7" ht="23" thickBot="1">
      <c r="A376" s="16">
        <f t="shared" si="5"/>
        <v>374</v>
      </c>
      <c r="B376" s="61"/>
      <c r="C376" s="12" t="s">
        <v>232</v>
      </c>
      <c r="D376" s="18" t="s">
        <v>273</v>
      </c>
      <c r="E376" s="18" t="s">
        <v>798</v>
      </c>
      <c r="F376" s="9"/>
      <c r="G376" s="9"/>
    </row>
    <row r="377" spans="1:7">
      <c r="A377" s="16">
        <f t="shared" si="5"/>
        <v>375</v>
      </c>
      <c r="C377" s="11" t="s">
        <v>233</v>
      </c>
      <c r="D377" s="16" t="s">
        <v>1218</v>
      </c>
      <c r="E377" s="16" t="s">
        <v>247</v>
      </c>
    </row>
    <row r="378" spans="1:7">
      <c r="A378" s="16">
        <f t="shared" si="5"/>
        <v>376</v>
      </c>
      <c r="B378" s="58" t="s">
        <v>518</v>
      </c>
      <c r="C378" s="11" t="s">
        <v>232</v>
      </c>
      <c r="D378" s="16" t="s">
        <v>1219</v>
      </c>
      <c r="E378" s="16" t="s">
        <v>249</v>
      </c>
    </row>
    <row r="379" spans="1:7">
      <c r="A379" s="16">
        <f t="shared" si="5"/>
        <v>377</v>
      </c>
      <c r="C379" s="11" t="s">
        <v>233</v>
      </c>
      <c r="D379" s="16" t="s">
        <v>1220</v>
      </c>
      <c r="E379" s="16" t="s">
        <v>248</v>
      </c>
    </row>
    <row r="380" spans="1:7" ht="12" thickBot="1">
      <c r="A380" s="16">
        <f t="shared" si="5"/>
        <v>378</v>
      </c>
      <c r="B380" s="61"/>
      <c r="C380" s="12" t="s">
        <v>232</v>
      </c>
      <c r="D380" s="18" t="s">
        <v>1221</v>
      </c>
      <c r="E380" s="18" t="s">
        <v>279</v>
      </c>
      <c r="F380" s="9"/>
      <c r="G380" s="9"/>
    </row>
    <row r="381" spans="1:7">
      <c r="A381" s="16">
        <f t="shared" si="5"/>
        <v>379</v>
      </c>
      <c r="C381" s="11" t="s">
        <v>233</v>
      </c>
      <c r="D381" s="16" t="s">
        <v>1222</v>
      </c>
      <c r="E381" s="16" t="s">
        <v>286</v>
      </c>
    </row>
    <row r="382" spans="1:7">
      <c r="A382" s="16">
        <f t="shared" ref="A382:A445" si="6">ROW()-2</f>
        <v>380</v>
      </c>
      <c r="C382" s="11" t="s">
        <v>232</v>
      </c>
      <c r="D382" s="16" t="s">
        <v>1223</v>
      </c>
      <c r="E382" s="16" t="s">
        <v>711</v>
      </c>
    </row>
    <row r="383" spans="1:7">
      <c r="A383" s="16">
        <f t="shared" si="6"/>
        <v>381</v>
      </c>
      <c r="B383" s="58" t="s">
        <v>519</v>
      </c>
      <c r="C383" s="11" t="s">
        <v>233</v>
      </c>
      <c r="D383" s="16" t="s">
        <v>1224</v>
      </c>
      <c r="E383" s="16" t="s">
        <v>247</v>
      </c>
    </row>
    <row r="384" spans="1:7">
      <c r="A384" s="16">
        <f t="shared" si="6"/>
        <v>382</v>
      </c>
      <c r="C384" s="11" t="s">
        <v>232</v>
      </c>
      <c r="D384" s="16" t="s">
        <v>1225</v>
      </c>
      <c r="E384" s="16" t="s">
        <v>722</v>
      </c>
    </row>
    <row r="385" spans="1:5">
      <c r="A385" s="16">
        <f t="shared" si="6"/>
        <v>383</v>
      </c>
      <c r="B385" s="58" t="s">
        <v>520</v>
      </c>
      <c r="C385" s="11" t="s">
        <v>232</v>
      </c>
      <c r="D385" s="16" t="s">
        <v>1226</v>
      </c>
      <c r="E385" s="16" t="s">
        <v>725</v>
      </c>
    </row>
    <row r="386" spans="1:5">
      <c r="A386" s="16">
        <f t="shared" si="6"/>
        <v>384</v>
      </c>
      <c r="B386" s="58" t="s">
        <v>521</v>
      </c>
      <c r="C386" s="11" t="s">
        <v>232</v>
      </c>
      <c r="D386" s="16" t="s">
        <v>1227</v>
      </c>
      <c r="E386" s="16" t="s">
        <v>722</v>
      </c>
    </row>
    <row r="387" spans="1:5" ht="44">
      <c r="A387" s="16">
        <f t="shared" si="6"/>
        <v>385</v>
      </c>
      <c r="B387" s="58" t="s">
        <v>522</v>
      </c>
      <c r="C387" s="11" t="s">
        <v>232</v>
      </c>
      <c r="D387" s="16" t="s">
        <v>282</v>
      </c>
      <c r="E387" s="16" t="s">
        <v>252</v>
      </c>
    </row>
    <row r="388" spans="1:5" ht="99" customHeight="1">
      <c r="A388" s="16">
        <f t="shared" si="6"/>
        <v>386</v>
      </c>
      <c r="B388" s="58" t="s">
        <v>523</v>
      </c>
      <c r="C388" s="11" t="s">
        <v>232</v>
      </c>
      <c r="D388" s="16" t="s">
        <v>283</v>
      </c>
      <c r="E388" s="16" t="s">
        <v>252</v>
      </c>
    </row>
    <row r="389" spans="1:5" ht="128.25" customHeight="1">
      <c r="A389" s="16">
        <f t="shared" si="6"/>
        <v>387</v>
      </c>
      <c r="B389" s="58" t="s">
        <v>524</v>
      </c>
      <c r="C389" s="11" t="s">
        <v>232</v>
      </c>
      <c r="D389" s="16" t="s">
        <v>284</v>
      </c>
      <c r="E389" s="16" t="s">
        <v>252</v>
      </c>
    </row>
    <row r="390" spans="1:5" ht="87" customHeight="1">
      <c r="A390" s="16">
        <f t="shared" si="6"/>
        <v>388</v>
      </c>
      <c r="B390" s="58" t="s">
        <v>525</v>
      </c>
      <c r="C390" s="11" t="s">
        <v>232</v>
      </c>
      <c r="D390" s="16" t="s">
        <v>1228</v>
      </c>
      <c r="E390" s="16" t="s">
        <v>252</v>
      </c>
    </row>
    <row r="391" spans="1:5">
      <c r="A391" s="16">
        <f t="shared" si="6"/>
        <v>389</v>
      </c>
      <c r="B391" s="58" t="s">
        <v>526</v>
      </c>
      <c r="C391" s="11" t="s">
        <v>233</v>
      </c>
      <c r="D391" s="16" t="s">
        <v>1229</v>
      </c>
      <c r="E391" s="16" t="s">
        <v>286</v>
      </c>
    </row>
    <row r="392" spans="1:5">
      <c r="A392" s="16">
        <f t="shared" si="6"/>
        <v>390</v>
      </c>
      <c r="B392" s="58" t="s">
        <v>527</v>
      </c>
      <c r="C392" s="11" t="s">
        <v>232</v>
      </c>
      <c r="D392" s="16" t="s">
        <v>1230</v>
      </c>
      <c r="E392" s="16" t="s">
        <v>711</v>
      </c>
    </row>
    <row r="393" spans="1:5" s="5" customFormat="1">
      <c r="A393" s="16">
        <f t="shared" si="6"/>
        <v>391</v>
      </c>
      <c r="B393" s="58"/>
      <c r="C393" s="11" t="s">
        <v>233</v>
      </c>
      <c r="D393" s="16" t="s">
        <v>1231</v>
      </c>
      <c r="E393" s="16" t="s">
        <v>247</v>
      </c>
    </row>
    <row r="394" spans="1:5">
      <c r="A394" s="16">
        <f t="shared" si="6"/>
        <v>392</v>
      </c>
      <c r="B394" s="58" t="s">
        <v>528</v>
      </c>
      <c r="C394" s="11" t="s">
        <v>232</v>
      </c>
      <c r="D394" s="16" t="s">
        <v>1232</v>
      </c>
      <c r="E394" s="16" t="s">
        <v>251</v>
      </c>
    </row>
    <row r="395" spans="1:5">
      <c r="A395" s="16">
        <f t="shared" si="6"/>
        <v>393</v>
      </c>
      <c r="C395" s="11" t="s">
        <v>233</v>
      </c>
      <c r="D395" s="16" t="s">
        <v>1233</v>
      </c>
      <c r="E395" s="16" t="s">
        <v>762</v>
      </c>
    </row>
    <row r="396" spans="1:5">
      <c r="A396" s="16">
        <f t="shared" si="6"/>
        <v>394</v>
      </c>
      <c r="B396" s="58" t="s">
        <v>529</v>
      </c>
      <c r="C396" s="11" t="s">
        <v>232</v>
      </c>
      <c r="D396" s="16" t="s">
        <v>1234</v>
      </c>
      <c r="E396" s="16" t="s">
        <v>251</v>
      </c>
    </row>
    <row r="397" spans="1:5">
      <c r="A397" s="16">
        <f t="shared" si="6"/>
        <v>395</v>
      </c>
      <c r="C397" s="11" t="s">
        <v>232</v>
      </c>
      <c r="D397" s="16" t="s">
        <v>1235</v>
      </c>
      <c r="E397" s="16" t="s">
        <v>275</v>
      </c>
    </row>
    <row r="398" spans="1:5">
      <c r="A398" s="16">
        <f t="shared" si="6"/>
        <v>396</v>
      </c>
      <c r="B398" s="58" t="s">
        <v>530</v>
      </c>
      <c r="C398" s="11" t="s">
        <v>232</v>
      </c>
      <c r="D398" s="16" t="s">
        <v>1236</v>
      </c>
      <c r="E398" s="16" t="s">
        <v>249</v>
      </c>
    </row>
    <row r="399" spans="1:5">
      <c r="A399" s="16">
        <f t="shared" si="6"/>
        <v>397</v>
      </c>
      <c r="B399" s="58" t="s">
        <v>531</v>
      </c>
      <c r="C399" s="11" t="s">
        <v>233</v>
      </c>
      <c r="D399" s="16" t="s">
        <v>1237</v>
      </c>
      <c r="E399" s="16" t="s">
        <v>792</v>
      </c>
    </row>
    <row r="400" spans="1:5">
      <c r="A400" s="16">
        <f t="shared" si="6"/>
        <v>398</v>
      </c>
      <c r="C400" s="11" t="s">
        <v>232</v>
      </c>
      <c r="D400" s="16" t="s">
        <v>1238</v>
      </c>
      <c r="E400" s="16" t="s">
        <v>219</v>
      </c>
    </row>
    <row r="401" spans="1:7" ht="12" thickBot="1">
      <c r="A401" s="16">
        <f t="shared" si="6"/>
        <v>399</v>
      </c>
      <c r="B401" s="61"/>
      <c r="C401" s="12" t="s">
        <v>233</v>
      </c>
      <c r="D401" s="18" t="s">
        <v>1239</v>
      </c>
      <c r="E401" s="18" t="s">
        <v>724</v>
      </c>
      <c r="F401" s="9"/>
      <c r="G401" s="9"/>
    </row>
    <row r="402" spans="1:7" ht="22">
      <c r="A402" s="16">
        <f t="shared" si="6"/>
        <v>400</v>
      </c>
      <c r="B402" s="58" t="s">
        <v>532</v>
      </c>
      <c r="C402" s="11" t="s">
        <v>232</v>
      </c>
      <c r="D402" s="16" t="s">
        <v>1240</v>
      </c>
      <c r="E402" s="16" t="s">
        <v>219</v>
      </c>
    </row>
    <row r="403" spans="1:7">
      <c r="A403" s="16">
        <f t="shared" si="6"/>
        <v>401</v>
      </c>
      <c r="C403" s="11" t="s">
        <v>233</v>
      </c>
      <c r="D403" s="16" t="s">
        <v>285</v>
      </c>
    </row>
    <row r="404" spans="1:7" ht="12" thickBot="1">
      <c r="A404" s="16">
        <f t="shared" si="6"/>
        <v>402</v>
      </c>
      <c r="B404" s="61" t="s">
        <v>533</v>
      </c>
      <c r="C404" s="12" t="s">
        <v>232</v>
      </c>
      <c r="D404" s="18" t="s">
        <v>1241</v>
      </c>
      <c r="E404" s="18" t="s">
        <v>241</v>
      </c>
      <c r="F404" s="9"/>
      <c r="G404" s="9"/>
    </row>
    <row r="405" spans="1:7">
      <c r="A405" s="16">
        <f t="shared" si="6"/>
        <v>403</v>
      </c>
      <c r="B405" s="58" t="s">
        <v>534</v>
      </c>
      <c r="C405" s="11" t="s">
        <v>232</v>
      </c>
      <c r="D405" s="16" t="s">
        <v>1242</v>
      </c>
      <c r="E405" s="16" t="s">
        <v>219</v>
      </c>
    </row>
    <row r="406" spans="1:7" ht="12" thickBot="1">
      <c r="A406" s="16">
        <f t="shared" si="6"/>
        <v>404</v>
      </c>
      <c r="B406" s="61"/>
      <c r="C406" s="12" t="s">
        <v>233</v>
      </c>
      <c r="D406" s="18" t="s">
        <v>1243</v>
      </c>
      <c r="E406" s="18" t="s">
        <v>276</v>
      </c>
      <c r="F406" s="9"/>
      <c r="G406" s="9"/>
    </row>
    <row r="407" spans="1:7" ht="12" thickBot="1">
      <c r="A407" s="16">
        <f t="shared" si="6"/>
        <v>405</v>
      </c>
      <c r="B407" s="63" t="s">
        <v>535</v>
      </c>
      <c r="C407" s="13" t="s">
        <v>232</v>
      </c>
      <c r="D407" s="20" t="s">
        <v>1244</v>
      </c>
      <c r="E407" s="20" t="s">
        <v>219</v>
      </c>
      <c r="F407" s="9"/>
      <c r="G407" s="9"/>
    </row>
    <row r="408" spans="1:7">
      <c r="A408" s="16">
        <f t="shared" si="6"/>
        <v>406</v>
      </c>
      <c r="C408" s="11" t="s">
        <v>233</v>
      </c>
      <c r="D408" s="16" t="s">
        <v>1222</v>
      </c>
      <c r="E408" s="16" t="s">
        <v>286</v>
      </c>
    </row>
    <row r="409" spans="1:7" ht="12" thickBot="1">
      <c r="A409" s="16">
        <f t="shared" si="6"/>
        <v>407</v>
      </c>
      <c r="B409" s="61"/>
      <c r="C409" s="12" t="s">
        <v>232</v>
      </c>
      <c r="D409" s="18" t="s">
        <v>1245</v>
      </c>
      <c r="E409" s="18" t="s">
        <v>287</v>
      </c>
      <c r="F409" s="9"/>
      <c r="G409" s="9"/>
    </row>
    <row r="410" spans="1:7">
      <c r="A410" s="16">
        <f t="shared" si="6"/>
        <v>408</v>
      </c>
      <c r="C410" s="11" t="s">
        <v>233</v>
      </c>
      <c r="D410" s="16" t="s">
        <v>1246</v>
      </c>
      <c r="E410" s="16" t="s">
        <v>247</v>
      </c>
    </row>
    <row r="411" spans="1:7">
      <c r="A411" s="16">
        <f t="shared" si="6"/>
        <v>409</v>
      </c>
      <c r="B411" s="58" t="s">
        <v>536</v>
      </c>
      <c r="C411" s="11" t="s">
        <v>232</v>
      </c>
      <c r="D411" s="16" t="s">
        <v>1144</v>
      </c>
      <c r="E411" s="16" t="s">
        <v>274</v>
      </c>
    </row>
    <row r="412" spans="1:7">
      <c r="A412" s="16">
        <f t="shared" si="6"/>
        <v>410</v>
      </c>
      <c r="B412" s="64"/>
      <c r="C412" s="53" t="s">
        <v>232</v>
      </c>
      <c r="D412" s="54" t="s">
        <v>1247</v>
      </c>
      <c r="E412" s="68" t="s">
        <v>275</v>
      </c>
    </row>
    <row r="413" spans="1:7">
      <c r="A413" s="16">
        <f t="shared" si="6"/>
        <v>411</v>
      </c>
      <c r="C413" s="11" t="s">
        <v>232</v>
      </c>
      <c r="D413" s="16" t="s">
        <v>289</v>
      </c>
    </row>
    <row r="414" spans="1:7">
      <c r="A414" s="16">
        <f t="shared" si="6"/>
        <v>412</v>
      </c>
      <c r="C414" s="11" t="s">
        <v>232</v>
      </c>
      <c r="D414" s="16" t="s">
        <v>1248</v>
      </c>
      <c r="E414" s="16" t="s">
        <v>275</v>
      </c>
    </row>
    <row r="415" spans="1:7" ht="22">
      <c r="A415" s="16">
        <f t="shared" si="6"/>
        <v>413</v>
      </c>
      <c r="B415" s="58" t="s">
        <v>537</v>
      </c>
      <c r="C415" s="11" t="s">
        <v>232</v>
      </c>
      <c r="D415" s="16" t="s">
        <v>1249</v>
      </c>
      <c r="E415" s="16" t="s">
        <v>219</v>
      </c>
    </row>
    <row r="416" spans="1:7">
      <c r="A416" s="16">
        <f t="shared" si="6"/>
        <v>414</v>
      </c>
      <c r="C416" s="11" t="s">
        <v>232</v>
      </c>
      <c r="D416" s="16" t="s">
        <v>288</v>
      </c>
    </row>
    <row r="417" spans="1:8">
      <c r="A417" s="16">
        <f t="shared" si="6"/>
        <v>415</v>
      </c>
      <c r="C417" s="11" t="s">
        <v>235</v>
      </c>
      <c r="D417" s="16" t="s">
        <v>1250</v>
      </c>
      <c r="E417" s="16" t="s">
        <v>767</v>
      </c>
    </row>
    <row r="418" spans="1:8">
      <c r="A418" s="16">
        <f t="shared" si="6"/>
        <v>416</v>
      </c>
      <c r="B418" s="58" t="s">
        <v>53</v>
      </c>
      <c r="C418" s="11" t="s">
        <v>232</v>
      </c>
      <c r="D418" s="16" t="s">
        <v>1251</v>
      </c>
      <c r="E418" s="16" t="s">
        <v>777</v>
      </c>
    </row>
    <row r="419" spans="1:8">
      <c r="A419" s="16">
        <f t="shared" si="6"/>
        <v>417</v>
      </c>
      <c r="C419" s="11" t="s">
        <v>235</v>
      </c>
      <c r="D419" s="16" t="s">
        <v>1252</v>
      </c>
      <c r="E419" s="16" t="s">
        <v>717</v>
      </c>
    </row>
    <row r="420" spans="1:8">
      <c r="A420" s="16">
        <f t="shared" si="6"/>
        <v>418</v>
      </c>
      <c r="B420" s="58" t="s">
        <v>538</v>
      </c>
      <c r="C420" s="11" t="s">
        <v>232</v>
      </c>
      <c r="D420" s="16" t="s">
        <v>1253</v>
      </c>
      <c r="E420" s="16" t="s">
        <v>274</v>
      </c>
    </row>
    <row r="421" spans="1:8">
      <c r="A421" s="16">
        <f t="shared" si="6"/>
        <v>419</v>
      </c>
      <c r="C421" s="11" t="s">
        <v>232</v>
      </c>
      <c r="D421" s="16" t="s">
        <v>1254</v>
      </c>
      <c r="E421" s="16" t="s">
        <v>275</v>
      </c>
    </row>
    <row r="422" spans="1:8" ht="24.75" customHeight="1">
      <c r="A422" s="16">
        <f t="shared" si="6"/>
        <v>420</v>
      </c>
      <c r="C422" s="11" t="s">
        <v>232</v>
      </c>
      <c r="D422" s="16" t="s">
        <v>290</v>
      </c>
    </row>
    <row r="423" spans="1:8">
      <c r="A423" s="16">
        <f t="shared" si="6"/>
        <v>421</v>
      </c>
      <c r="B423" s="58" t="s">
        <v>539</v>
      </c>
      <c r="C423" s="11" t="s">
        <v>232</v>
      </c>
      <c r="D423" s="16" t="s">
        <v>1255</v>
      </c>
      <c r="E423" s="16" t="s">
        <v>219</v>
      </c>
    </row>
    <row r="424" spans="1:8" ht="39" customHeight="1">
      <c r="A424" s="16">
        <f t="shared" si="6"/>
        <v>422</v>
      </c>
      <c r="B424" s="58" t="s">
        <v>540</v>
      </c>
      <c r="C424" s="11" t="s">
        <v>232</v>
      </c>
      <c r="D424" s="16" t="s">
        <v>338</v>
      </c>
      <c r="E424" s="81" t="s">
        <v>241</v>
      </c>
    </row>
    <row r="425" spans="1:8">
      <c r="A425" s="16">
        <f t="shared" si="6"/>
        <v>423</v>
      </c>
      <c r="B425" s="58" t="s">
        <v>541</v>
      </c>
      <c r="C425" s="11" t="s">
        <v>232</v>
      </c>
      <c r="D425" s="16" t="s">
        <v>339</v>
      </c>
      <c r="E425" s="81"/>
    </row>
    <row r="426" spans="1:8" ht="121.5" customHeight="1">
      <c r="A426" s="16">
        <f t="shared" si="6"/>
        <v>424</v>
      </c>
      <c r="B426" s="58" t="s">
        <v>542</v>
      </c>
      <c r="C426" s="11" t="s">
        <v>232</v>
      </c>
      <c r="D426" s="16" t="s">
        <v>1256</v>
      </c>
      <c r="E426" s="81"/>
    </row>
    <row r="427" spans="1:8">
      <c r="A427" s="16">
        <f t="shared" si="6"/>
        <v>425</v>
      </c>
      <c r="B427" s="58" t="s">
        <v>54</v>
      </c>
      <c r="C427" s="11" t="s">
        <v>233</v>
      </c>
      <c r="D427" s="16" t="s">
        <v>1257</v>
      </c>
      <c r="E427" s="16" t="s">
        <v>286</v>
      </c>
    </row>
    <row r="428" spans="1:8">
      <c r="A428" s="16">
        <f t="shared" si="6"/>
        <v>426</v>
      </c>
      <c r="C428" s="11" t="s">
        <v>232</v>
      </c>
      <c r="D428" s="16" t="s">
        <v>1223</v>
      </c>
      <c r="E428" s="16" t="s">
        <v>711</v>
      </c>
    </row>
    <row r="429" spans="1:8">
      <c r="A429" s="16">
        <f t="shared" si="6"/>
        <v>427</v>
      </c>
      <c r="B429" s="58" t="s">
        <v>55</v>
      </c>
      <c r="C429" s="11" t="s">
        <v>233</v>
      </c>
      <c r="D429" s="16" t="s">
        <v>1258</v>
      </c>
      <c r="E429" s="16" t="s">
        <v>291</v>
      </c>
    </row>
    <row r="430" spans="1:8">
      <c r="A430" s="16">
        <f t="shared" si="6"/>
        <v>428</v>
      </c>
      <c r="B430" s="58" t="s">
        <v>543</v>
      </c>
      <c r="C430" s="11" t="s">
        <v>232</v>
      </c>
      <c r="D430" s="16" t="s">
        <v>1259</v>
      </c>
      <c r="E430" s="16" t="s">
        <v>292</v>
      </c>
      <c r="H430" s="82" t="s">
        <v>231</v>
      </c>
    </row>
    <row r="431" spans="1:8">
      <c r="A431" s="16">
        <f t="shared" si="6"/>
        <v>429</v>
      </c>
      <c r="B431" s="58" t="s">
        <v>544</v>
      </c>
      <c r="C431" s="11" t="s">
        <v>233</v>
      </c>
      <c r="D431" s="16" t="s">
        <v>1260</v>
      </c>
      <c r="E431" s="16" t="s">
        <v>293</v>
      </c>
      <c r="H431" s="82"/>
    </row>
    <row r="432" spans="1:8">
      <c r="A432" s="16">
        <f t="shared" si="6"/>
        <v>430</v>
      </c>
      <c r="B432" s="58" t="s">
        <v>545</v>
      </c>
      <c r="C432" s="11" t="s">
        <v>232</v>
      </c>
      <c r="D432" s="16" t="s">
        <v>1261</v>
      </c>
      <c r="E432" s="16" t="s">
        <v>249</v>
      </c>
      <c r="H432" s="82"/>
    </row>
    <row r="433" spans="1:8">
      <c r="A433" s="16">
        <f t="shared" si="6"/>
        <v>431</v>
      </c>
      <c r="C433" s="11" t="s">
        <v>233</v>
      </c>
      <c r="D433" s="16" t="s">
        <v>1262</v>
      </c>
      <c r="E433" s="16" t="s">
        <v>250</v>
      </c>
      <c r="H433" s="82"/>
    </row>
    <row r="434" spans="1:8">
      <c r="A434" s="16">
        <f t="shared" si="6"/>
        <v>432</v>
      </c>
      <c r="B434" s="58" t="s">
        <v>546</v>
      </c>
      <c r="C434" s="11" t="s">
        <v>232</v>
      </c>
      <c r="D434" s="16" t="s">
        <v>1263</v>
      </c>
      <c r="E434" s="16" t="s">
        <v>274</v>
      </c>
      <c r="H434" s="82"/>
    </row>
    <row r="435" spans="1:8">
      <c r="A435" s="16">
        <f t="shared" si="6"/>
        <v>433</v>
      </c>
      <c r="B435" s="58" t="s">
        <v>547</v>
      </c>
      <c r="C435" s="11" t="s">
        <v>232</v>
      </c>
      <c r="D435" s="16" t="s">
        <v>1264</v>
      </c>
      <c r="E435" s="16" t="s">
        <v>275</v>
      </c>
    </row>
    <row r="436" spans="1:8" ht="22">
      <c r="A436" s="16">
        <f t="shared" si="6"/>
        <v>434</v>
      </c>
      <c r="B436" s="58" t="s">
        <v>548</v>
      </c>
      <c r="C436" s="11" t="s">
        <v>232</v>
      </c>
      <c r="D436" s="16" t="s">
        <v>1265</v>
      </c>
      <c r="E436" s="16" t="s">
        <v>219</v>
      </c>
    </row>
    <row r="437" spans="1:8" ht="22">
      <c r="A437" s="16">
        <f t="shared" si="6"/>
        <v>435</v>
      </c>
      <c r="B437" s="58" t="s">
        <v>549</v>
      </c>
      <c r="C437" s="11" t="s">
        <v>232</v>
      </c>
      <c r="D437" s="16" t="s">
        <v>1266</v>
      </c>
      <c r="E437" s="16" t="s">
        <v>252</v>
      </c>
    </row>
    <row r="438" spans="1:8" ht="28.5" customHeight="1">
      <c r="A438" s="16">
        <f t="shared" si="6"/>
        <v>436</v>
      </c>
      <c r="B438" s="58" t="s">
        <v>550</v>
      </c>
      <c r="C438" s="11" t="s">
        <v>232</v>
      </c>
      <c r="D438" s="16" t="s">
        <v>805</v>
      </c>
      <c r="E438" s="16" t="s">
        <v>219</v>
      </c>
    </row>
    <row r="439" spans="1:8">
      <c r="A439" s="16">
        <f t="shared" si="6"/>
        <v>437</v>
      </c>
      <c r="C439" s="11" t="s">
        <v>232</v>
      </c>
      <c r="D439" s="16" t="s">
        <v>1267</v>
      </c>
      <c r="E439" s="16" t="s">
        <v>219</v>
      </c>
    </row>
    <row r="440" spans="1:8">
      <c r="A440" s="16">
        <f t="shared" si="6"/>
        <v>438</v>
      </c>
      <c r="C440" s="11" t="s">
        <v>232</v>
      </c>
      <c r="D440" s="16" t="s">
        <v>294</v>
      </c>
    </row>
    <row r="441" spans="1:8" ht="22">
      <c r="A441" s="16">
        <f t="shared" si="6"/>
        <v>439</v>
      </c>
      <c r="B441" s="58" t="s">
        <v>551</v>
      </c>
      <c r="C441" s="11" t="s">
        <v>232</v>
      </c>
      <c r="D441" s="16" t="s">
        <v>1268</v>
      </c>
      <c r="E441" s="16" t="s">
        <v>219</v>
      </c>
    </row>
    <row r="442" spans="1:8">
      <c r="A442" s="16">
        <f t="shared" si="6"/>
        <v>440</v>
      </c>
      <c r="C442" s="11" t="s">
        <v>232</v>
      </c>
      <c r="D442" s="16" t="s">
        <v>295</v>
      </c>
    </row>
    <row r="443" spans="1:8">
      <c r="A443" s="16">
        <f t="shared" si="6"/>
        <v>441</v>
      </c>
      <c r="B443" s="58" t="s">
        <v>552</v>
      </c>
      <c r="C443" s="11" t="s">
        <v>232</v>
      </c>
      <c r="D443" s="16" t="s">
        <v>1269</v>
      </c>
      <c r="E443" s="16" t="s">
        <v>252</v>
      </c>
    </row>
    <row r="444" spans="1:8">
      <c r="A444" s="16">
        <f t="shared" si="6"/>
        <v>442</v>
      </c>
      <c r="C444" s="11" t="s">
        <v>233</v>
      </c>
      <c r="D444" s="16" t="s">
        <v>1270</v>
      </c>
      <c r="E444" s="16" t="s">
        <v>250</v>
      </c>
    </row>
    <row r="445" spans="1:8">
      <c r="A445" s="16">
        <f t="shared" si="6"/>
        <v>443</v>
      </c>
      <c r="C445" s="11" t="s">
        <v>232</v>
      </c>
      <c r="D445" s="16" t="s">
        <v>340</v>
      </c>
      <c r="E445" s="16" t="s">
        <v>322</v>
      </c>
    </row>
    <row r="446" spans="1:8">
      <c r="A446" s="16">
        <f t="shared" ref="A446:A510" si="7">ROW()-2</f>
        <v>444</v>
      </c>
      <c r="B446" s="58" t="s">
        <v>553</v>
      </c>
      <c r="C446" s="11" t="s">
        <v>232</v>
      </c>
      <c r="D446" s="16" t="s">
        <v>909</v>
      </c>
      <c r="E446" s="16" t="s">
        <v>722</v>
      </c>
    </row>
    <row r="447" spans="1:8" s="56" customFormat="1" ht="110.25" customHeight="1">
      <c r="A447" s="16"/>
      <c r="B447" s="58"/>
      <c r="C447" s="11" t="s">
        <v>232</v>
      </c>
      <c r="D447" s="16" t="s">
        <v>1271</v>
      </c>
      <c r="E447" s="16" t="s">
        <v>252</v>
      </c>
    </row>
    <row r="448" spans="1:8">
      <c r="A448" s="16">
        <f t="shared" si="7"/>
        <v>446</v>
      </c>
      <c r="B448" s="58" t="s">
        <v>554</v>
      </c>
      <c r="C448" s="11" t="s">
        <v>232</v>
      </c>
      <c r="D448" s="16" t="s">
        <v>1272</v>
      </c>
      <c r="E448" s="16" t="s">
        <v>246</v>
      </c>
    </row>
    <row r="449" spans="1:9">
      <c r="A449" s="16">
        <f t="shared" si="7"/>
        <v>447</v>
      </c>
      <c r="C449" s="11" t="s">
        <v>235</v>
      </c>
      <c r="D449" s="16" t="s">
        <v>1273</v>
      </c>
      <c r="E449" s="16" t="s">
        <v>717</v>
      </c>
    </row>
    <row r="450" spans="1:9">
      <c r="A450" s="16">
        <f t="shared" si="7"/>
        <v>448</v>
      </c>
      <c r="B450" s="58" t="s">
        <v>555</v>
      </c>
      <c r="C450" s="11" t="s">
        <v>232</v>
      </c>
      <c r="D450" s="16" t="s">
        <v>1274</v>
      </c>
      <c r="E450" s="16" t="s">
        <v>322</v>
      </c>
    </row>
    <row r="451" spans="1:9">
      <c r="A451" s="16">
        <f t="shared" si="7"/>
        <v>449</v>
      </c>
      <c r="C451" s="11" t="s">
        <v>232</v>
      </c>
      <c r="D451" s="16" t="s">
        <v>296</v>
      </c>
      <c r="E451" s="16" t="s">
        <v>246</v>
      </c>
    </row>
    <row r="452" spans="1:9">
      <c r="A452" s="16">
        <f t="shared" si="7"/>
        <v>450</v>
      </c>
      <c r="C452" s="11" t="s">
        <v>235</v>
      </c>
      <c r="D452" s="16" t="s">
        <v>791</v>
      </c>
    </row>
    <row r="453" spans="1:9">
      <c r="A453" s="16">
        <f t="shared" si="7"/>
        <v>451</v>
      </c>
      <c r="B453" s="58" t="s">
        <v>556</v>
      </c>
      <c r="C453" s="11" t="s">
        <v>232</v>
      </c>
      <c r="D453" s="16" t="s">
        <v>1275</v>
      </c>
      <c r="E453" s="16" t="s">
        <v>246</v>
      </c>
    </row>
    <row r="454" spans="1:9" ht="22">
      <c r="A454" s="16">
        <f t="shared" si="7"/>
        <v>452</v>
      </c>
      <c r="B454" s="58" t="s">
        <v>557</v>
      </c>
      <c r="C454" s="11" t="s">
        <v>232</v>
      </c>
      <c r="D454" s="16" t="s">
        <v>1276</v>
      </c>
      <c r="E454" s="16" t="s">
        <v>252</v>
      </c>
    </row>
    <row r="455" spans="1:9">
      <c r="A455" s="16">
        <f t="shared" si="7"/>
        <v>453</v>
      </c>
      <c r="B455" s="58" t="s">
        <v>558</v>
      </c>
      <c r="C455" s="11" t="s">
        <v>232</v>
      </c>
      <c r="D455" s="16" t="s">
        <v>1277</v>
      </c>
      <c r="E455" s="16" t="s">
        <v>246</v>
      </c>
    </row>
    <row r="456" spans="1:9" ht="40.5" customHeight="1">
      <c r="A456" s="16">
        <f t="shared" si="7"/>
        <v>454</v>
      </c>
      <c r="B456" s="58" t="s">
        <v>559</v>
      </c>
      <c r="C456" s="11" t="s">
        <v>232</v>
      </c>
      <c r="D456" s="16" t="s">
        <v>806</v>
      </c>
      <c r="E456" s="16" t="s">
        <v>241</v>
      </c>
      <c r="H456" s="1" t="s">
        <v>231</v>
      </c>
    </row>
    <row r="457" spans="1:9" s="5" customFormat="1">
      <c r="A457" s="16">
        <f t="shared" si="7"/>
        <v>455</v>
      </c>
      <c r="B457" s="58"/>
      <c r="C457" s="11" t="s">
        <v>232</v>
      </c>
      <c r="D457" s="16" t="s">
        <v>807</v>
      </c>
      <c r="E457" s="16" t="s">
        <v>275</v>
      </c>
    </row>
    <row r="458" spans="1:9" ht="22">
      <c r="A458" s="16">
        <f t="shared" si="7"/>
        <v>456</v>
      </c>
      <c r="B458" s="58" t="s">
        <v>560</v>
      </c>
      <c r="C458" s="11" t="s">
        <v>232</v>
      </c>
      <c r="D458" s="16" t="s">
        <v>1278</v>
      </c>
      <c r="E458" s="16" t="s">
        <v>219</v>
      </c>
    </row>
    <row r="459" spans="1:9" ht="22">
      <c r="A459" s="16">
        <f t="shared" si="7"/>
        <v>457</v>
      </c>
      <c r="B459" s="58" t="s">
        <v>561</v>
      </c>
      <c r="C459" s="11" t="s">
        <v>232</v>
      </c>
      <c r="D459" s="16" t="s">
        <v>808</v>
      </c>
    </row>
    <row r="460" spans="1:9" ht="22">
      <c r="A460" s="16">
        <f t="shared" si="7"/>
        <v>458</v>
      </c>
      <c r="C460" s="11" t="s">
        <v>232</v>
      </c>
      <c r="D460" s="16" t="s">
        <v>1279</v>
      </c>
      <c r="E460" s="16" t="s">
        <v>219</v>
      </c>
    </row>
    <row r="461" spans="1:9">
      <c r="A461" s="16">
        <f t="shared" si="7"/>
        <v>459</v>
      </c>
      <c r="B461" s="58" t="s">
        <v>562</v>
      </c>
      <c r="C461" s="11" t="s">
        <v>235</v>
      </c>
      <c r="D461" s="16" t="s">
        <v>1280</v>
      </c>
      <c r="E461" s="16" t="s">
        <v>717</v>
      </c>
    </row>
    <row r="462" spans="1:9">
      <c r="A462" s="16">
        <f t="shared" si="7"/>
        <v>460</v>
      </c>
      <c r="C462" s="11" t="s">
        <v>232</v>
      </c>
      <c r="D462" s="16" t="s">
        <v>1281</v>
      </c>
      <c r="E462" s="16" t="s">
        <v>322</v>
      </c>
    </row>
    <row r="463" spans="1:9">
      <c r="A463" s="16">
        <f t="shared" si="7"/>
        <v>461</v>
      </c>
      <c r="B463" s="58" t="s">
        <v>563</v>
      </c>
      <c r="C463" s="11" t="s">
        <v>232</v>
      </c>
      <c r="D463" s="16" t="s">
        <v>1282</v>
      </c>
      <c r="E463" s="16" t="s">
        <v>249</v>
      </c>
    </row>
    <row r="464" spans="1:9" ht="15" customHeight="1">
      <c r="A464" s="16">
        <f t="shared" si="7"/>
        <v>462</v>
      </c>
      <c r="C464" s="11" t="s">
        <v>235</v>
      </c>
      <c r="D464" s="16" t="s">
        <v>1283</v>
      </c>
      <c r="E464" s="16" t="s">
        <v>717</v>
      </c>
      <c r="H464" s="79" t="s">
        <v>809</v>
      </c>
      <c r="I464" s="79"/>
    </row>
    <row r="465" spans="1:9" ht="15" customHeight="1">
      <c r="A465" s="16">
        <f t="shared" si="7"/>
        <v>463</v>
      </c>
      <c r="C465" s="11" t="s">
        <v>232</v>
      </c>
      <c r="D465" s="16" t="s">
        <v>1284</v>
      </c>
      <c r="E465" s="16" t="s">
        <v>281</v>
      </c>
      <c r="H465" s="79"/>
      <c r="I465" s="79"/>
    </row>
    <row r="466" spans="1:9" ht="51.75" customHeight="1">
      <c r="A466" s="16">
        <f t="shared" si="7"/>
        <v>464</v>
      </c>
      <c r="B466" s="58" t="s">
        <v>564</v>
      </c>
      <c r="C466" s="11" t="s">
        <v>232</v>
      </c>
      <c r="D466" s="16" t="s">
        <v>1285</v>
      </c>
      <c r="E466" s="16" t="s">
        <v>252</v>
      </c>
    </row>
    <row r="467" spans="1:9" ht="44">
      <c r="A467" s="16">
        <f t="shared" si="7"/>
        <v>465</v>
      </c>
      <c r="B467" s="58" t="s">
        <v>565</v>
      </c>
      <c r="C467" s="11" t="s">
        <v>232</v>
      </c>
      <c r="D467" s="16" t="s">
        <v>1286</v>
      </c>
      <c r="E467" s="16" t="s">
        <v>219</v>
      </c>
    </row>
    <row r="468" spans="1:9">
      <c r="A468" s="16">
        <f t="shared" si="7"/>
        <v>466</v>
      </c>
      <c r="B468" s="58" t="s">
        <v>566</v>
      </c>
      <c r="C468" s="11" t="s">
        <v>235</v>
      </c>
      <c r="D468" s="16" t="s">
        <v>1287</v>
      </c>
      <c r="E468" s="16" t="s">
        <v>717</v>
      </c>
    </row>
    <row r="469" spans="1:9">
      <c r="A469" s="16">
        <f t="shared" si="7"/>
        <v>467</v>
      </c>
      <c r="C469" s="11" t="s">
        <v>232</v>
      </c>
      <c r="D469" s="16" t="s">
        <v>1288</v>
      </c>
      <c r="E469" s="16" t="s">
        <v>322</v>
      </c>
    </row>
    <row r="470" spans="1:9" ht="33">
      <c r="A470" s="16">
        <f t="shared" si="7"/>
        <v>468</v>
      </c>
      <c r="C470" s="11" t="s">
        <v>232</v>
      </c>
      <c r="D470" s="16" t="s">
        <v>1289</v>
      </c>
      <c r="E470" s="16" t="s">
        <v>275</v>
      </c>
    </row>
    <row r="471" spans="1:9" ht="28">
      <c r="A471" s="16">
        <f t="shared" si="7"/>
        <v>469</v>
      </c>
      <c r="B471" s="58" t="s">
        <v>567</v>
      </c>
      <c r="C471" s="11" t="s">
        <v>232</v>
      </c>
      <c r="D471" s="16" t="s">
        <v>297</v>
      </c>
      <c r="E471" s="16" t="s">
        <v>729</v>
      </c>
      <c r="H471" s="10" t="s">
        <v>810</v>
      </c>
    </row>
    <row r="472" spans="1:9">
      <c r="A472" s="16">
        <f t="shared" si="7"/>
        <v>470</v>
      </c>
      <c r="B472" s="58" t="s">
        <v>56</v>
      </c>
      <c r="C472" s="11" t="s">
        <v>232</v>
      </c>
      <c r="D472" s="16" t="s">
        <v>1149</v>
      </c>
      <c r="E472" s="16" t="s">
        <v>219</v>
      </c>
    </row>
    <row r="473" spans="1:9" ht="22">
      <c r="A473" s="16">
        <f t="shared" si="7"/>
        <v>471</v>
      </c>
      <c r="B473" s="58" t="s">
        <v>568</v>
      </c>
      <c r="C473" s="11" t="s">
        <v>232</v>
      </c>
      <c r="D473" s="16" t="s">
        <v>1290</v>
      </c>
      <c r="E473" s="16" t="s">
        <v>241</v>
      </c>
    </row>
    <row r="474" spans="1:9" s="5" customFormat="1">
      <c r="A474" s="16">
        <f t="shared" si="7"/>
        <v>472</v>
      </c>
      <c r="B474" s="58"/>
      <c r="C474" s="11" t="s">
        <v>232</v>
      </c>
      <c r="D474" s="16" t="s">
        <v>811</v>
      </c>
      <c r="E474" s="16"/>
    </row>
    <row r="475" spans="1:9" ht="44">
      <c r="A475" s="16">
        <f t="shared" si="7"/>
        <v>473</v>
      </c>
      <c r="B475" s="58" t="s">
        <v>569</v>
      </c>
      <c r="C475" s="11" t="s">
        <v>232</v>
      </c>
      <c r="D475" s="16" t="s">
        <v>1291</v>
      </c>
      <c r="E475" s="16" t="s">
        <v>252</v>
      </c>
    </row>
    <row r="476" spans="1:9" ht="72.75" customHeight="1">
      <c r="A476" s="16">
        <f t="shared" si="7"/>
        <v>474</v>
      </c>
      <c r="B476" s="58" t="s">
        <v>570</v>
      </c>
      <c r="C476" s="11" t="s">
        <v>232</v>
      </c>
      <c r="D476" s="16" t="s">
        <v>1292</v>
      </c>
      <c r="E476" s="16" t="s">
        <v>252</v>
      </c>
    </row>
    <row r="477" spans="1:9">
      <c r="A477" s="16">
        <f t="shared" si="7"/>
        <v>475</v>
      </c>
      <c r="B477" s="58" t="s">
        <v>571</v>
      </c>
      <c r="C477" s="11" t="s">
        <v>232</v>
      </c>
      <c r="D477" s="16" t="s">
        <v>1293</v>
      </c>
      <c r="E477" s="16" t="s">
        <v>241</v>
      </c>
    </row>
    <row r="478" spans="1:9" s="5" customFormat="1">
      <c r="A478" s="16">
        <f t="shared" si="7"/>
        <v>476</v>
      </c>
      <c r="B478" s="58"/>
      <c r="C478" s="11" t="s">
        <v>233</v>
      </c>
      <c r="D478" s="16" t="s">
        <v>1294</v>
      </c>
      <c r="E478" s="16" t="s">
        <v>765</v>
      </c>
    </row>
    <row r="479" spans="1:9" ht="23.25" customHeight="1">
      <c r="A479" s="16">
        <f t="shared" si="7"/>
        <v>477</v>
      </c>
      <c r="B479" s="58" t="s">
        <v>572</v>
      </c>
      <c r="C479" s="11" t="s">
        <v>232</v>
      </c>
      <c r="D479" s="16" t="s">
        <v>812</v>
      </c>
      <c r="E479" s="16" t="s">
        <v>275</v>
      </c>
    </row>
    <row r="480" spans="1:9" s="5" customFormat="1">
      <c r="A480" s="16">
        <f t="shared" si="7"/>
        <v>478</v>
      </c>
      <c r="B480" s="58"/>
      <c r="C480" s="11" t="s">
        <v>233</v>
      </c>
      <c r="D480" s="16" t="s">
        <v>813</v>
      </c>
      <c r="E480" s="16" t="s">
        <v>714</v>
      </c>
    </row>
    <row r="481" spans="1:5" s="5" customFormat="1" ht="33">
      <c r="A481" s="16">
        <f t="shared" si="7"/>
        <v>479</v>
      </c>
      <c r="B481" s="58"/>
      <c r="C481" s="11" t="s">
        <v>232</v>
      </c>
      <c r="D481" s="16" t="s">
        <v>1295</v>
      </c>
      <c r="E481" s="16" t="s">
        <v>711</v>
      </c>
    </row>
    <row r="482" spans="1:5">
      <c r="A482" s="16">
        <f t="shared" si="7"/>
        <v>480</v>
      </c>
      <c r="B482" s="58" t="s">
        <v>573</v>
      </c>
      <c r="C482" s="11" t="s">
        <v>816</v>
      </c>
      <c r="D482" s="16" t="s">
        <v>814</v>
      </c>
      <c r="E482" s="16" t="s">
        <v>714</v>
      </c>
    </row>
    <row r="483" spans="1:5" s="5" customFormat="1">
      <c r="A483" s="16">
        <f t="shared" si="7"/>
        <v>481</v>
      </c>
      <c r="B483" s="58"/>
      <c r="C483" s="11" t="s">
        <v>232</v>
      </c>
      <c r="D483" s="16" t="s">
        <v>815</v>
      </c>
      <c r="E483" s="16" t="s">
        <v>725</v>
      </c>
    </row>
    <row r="484" spans="1:5">
      <c r="A484" s="16">
        <f t="shared" si="7"/>
        <v>482</v>
      </c>
      <c r="B484" s="58" t="s">
        <v>574</v>
      </c>
      <c r="C484" s="11" t="s">
        <v>232</v>
      </c>
      <c r="D484" s="16" t="s">
        <v>1296</v>
      </c>
      <c r="E484" s="16" t="s">
        <v>246</v>
      </c>
    </row>
    <row r="485" spans="1:5">
      <c r="A485" s="16">
        <f t="shared" si="7"/>
        <v>483</v>
      </c>
      <c r="C485" s="11" t="s">
        <v>233</v>
      </c>
      <c r="D485" s="16" t="s">
        <v>1297</v>
      </c>
      <c r="E485" s="16" t="s">
        <v>286</v>
      </c>
    </row>
    <row r="486" spans="1:5">
      <c r="A486" s="16">
        <f t="shared" si="7"/>
        <v>484</v>
      </c>
      <c r="C486" s="11" t="s">
        <v>232</v>
      </c>
      <c r="D486" s="16" t="s">
        <v>1298</v>
      </c>
      <c r="E486" s="16" t="s">
        <v>711</v>
      </c>
    </row>
    <row r="487" spans="1:5" ht="22">
      <c r="A487" s="16">
        <f t="shared" si="7"/>
        <v>485</v>
      </c>
      <c r="B487" s="58" t="s">
        <v>575</v>
      </c>
      <c r="C487" s="11" t="s">
        <v>233</v>
      </c>
      <c r="D487" s="16" t="s">
        <v>1299</v>
      </c>
      <c r="E487" s="16" t="s">
        <v>247</v>
      </c>
    </row>
    <row r="488" spans="1:5" ht="99">
      <c r="A488" s="16">
        <f t="shared" si="7"/>
        <v>486</v>
      </c>
      <c r="B488" s="58" t="s">
        <v>576</v>
      </c>
      <c r="C488" s="11" t="s">
        <v>232</v>
      </c>
      <c r="D488" s="16" t="s">
        <v>298</v>
      </c>
      <c r="E488" s="16" t="s">
        <v>275</v>
      </c>
    </row>
    <row r="489" spans="1:5">
      <c r="A489" s="16">
        <f t="shared" si="7"/>
        <v>487</v>
      </c>
      <c r="B489" s="58" t="s">
        <v>577</v>
      </c>
      <c r="C489" s="11" t="s">
        <v>232</v>
      </c>
      <c r="D489" s="16" t="s">
        <v>1300</v>
      </c>
      <c r="E489" s="16" t="s">
        <v>219</v>
      </c>
    </row>
    <row r="490" spans="1:5">
      <c r="A490" s="16">
        <f t="shared" si="7"/>
        <v>488</v>
      </c>
      <c r="C490" s="11" t="s">
        <v>233</v>
      </c>
      <c r="D490" s="16" t="s">
        <v>1257</v>
      </c>
      <c r="E490" s="16" t="s">
        <v>299</v>
      </c>
    </row>
    <row r="491" spans="1:5">
      <c r="A491" s="16">
        <f t="shared" si="7"/>
        <v>489</v>
      </c>
      <c r="C491" s="11" t="s">
        <v>232</v>
      </c>
      <c r="D491" s="16" t="s">
        <v>1301</v>
      </c>
      <c r="E491" s="16" t="s">
        <v>761</v>
      </c>
    </row>
    <row r="492" spans="1:5">
      <c r="A492" s="16">
        <f t="shared" si="7"/>
        <v>490</v>
      </c>
      <c r="C492" s="11" t="s">
        <v>233</v>
      </c>
      <c r="D492" s="16" t="s">
        <v>1302</v>
      </c>
      <c r="E492" s="16" t="s">
        <v>247</v>
      </c>
    </row>
    <row r="493" spans="1:5">
      <c r="A493" s="16">
        <f t="shared" si="7"/>
        <v>491</v>
      </c>
      <c r="B493" s="58" t="s">
        <v>578</v>
      </c>
      <c r="C493" s="11" t="s">
        <v>232</v>
      </c>
      <c r="D493" s="16" t="s">
        <v>1303</v>
      </c>
      <c r="E493" s="16" t="s">
        <v>251</v>
      </c>
    </row>
    <row r="494" spans="1:5" ht="22">
      <c r="A494" s="16">
        <f t="shared" si="7"/>
        <v>492</v>
      </c>
      <c r="C494" s="11" t="s">
        <v>232</v>
      </c>
      <c r="D494" s="16" t="s">
        <v>1304</v>
      </c>
      <c r="E494" s="16" t="s">
        <v>275</v>
      </c>
    </row>
    <row r="495" spans="1:5" ht="37.5" customHeight="1">
      <c r="A495" s="16">
        <f t="shared" si="7"/>
        <v>493</v>
      </c>
      <c r="B495" s="58" t="s">
        <v>579</v>
      </c>
      <c r="C495" s="11" t="s">
        <v>232</v>
      </c>
      <c r="D495" s="16" t="s">
        <v>1305</v>
      </c>
      <c r="E495" s="16" t="s">
        <v>275</v>
      </c>
    </row>
    <row r="496" spans="1:5">
      <c r="A496" s="16">
        <f t="shared" si="7"/>
        <v>494</v>
      </c>
      <c r="B496" s="58" t="s">
        <v>580</v>
      </c>
      <c r="C496" s="11" t="s">
        <v>232</v>
      </c>
      <c r="D496" s="16" t="s">
        <v>1306</v>
      </c>
      <c r="E496" s="16" t="s">
        <v>219</v>
      </c>
    </row>
    <row r="497" spans="1:8">
      <c r="A497" s="16">
        <f t="shared" si="7"/>
        <v>495</v>
      </c>
      <c r="C497" s="11" t="s">
        <v>233</v>
      </c>
      <c r="D497" s="16" t="s">
        <v>1257</v>
      </c>
      <c r="E497" s="16" t="s">
        <v>299</v>
      </c>
    </row>
    <row r="498" spans="1:8" s="5" customFormat="1">
      <c r="A498" s="16">
        <f t="shared" si="7"/>
        <v>496</v>
      </c>
      <c r="B498" s="58"/>
      <c r="C498" s="11" t="s">
        <v>232</v>
      </c>
      <c r="D498" s="16" t="s">
        <v>817</v>
      </c>
      <c r="E498" s="16" t="s">
        <v>246</v>
      </c>
    </row>
    <row r="499" spans="1:8">
      <c r="A499" s="16">
        <f t="shared" si="7"/>
        <v>497</v>
      </c>
      <c r="C499" s="11" t="s">
        <v>233</v>
      </c>
      <c r="D499" s="16" t="s">
        <v>1307</v>
      </c>
      <c r="E499" s="16" t="s">
        <v>250</v>
      </c>
    </row>
    <row r="500" spans="1:8" ht="22">
      <c r="A500" s="16">
        <f t="shared" si="7"/>
        <v>498</v>
      </c>
      <c r="B500" s="58" t="s">
        <v>581</v>
      </c>
      <c r="C500" s="11" t="s">
        <v>232</v>
      </c>
      <c r="D500" s="16" t="s">
        <v>1308</v>
      </c>
      <c r="E500" s="16" t="s">
        <v>322</v>
      </c>
    </row>
    <row r="501" spans="1:8" ht="196.5" customHeight="1">
      <c r="A501" s="16">
        <f t="shared" si="7"/>
        <v>499</v>
      </c>
      <c r="B501" s="58" t="s">
        <v>582</v>
      </c>
      <c r="C501" s="11" t="s">
        <v>232</v>
      </c>
      <c r="D501" s="16" t="s">
        <v>1309</v>
      </c>
      <c r="E501" s="16" t="s">
        <v>275</v>
      </c>
    </row>
    <row r="502" spans="1:8">
      <c r="A502" s="16">
        <f t="shared" si="7"/>
        <v>500</v>
      </c>
      <c r="B502" s="58" t="s">
        <v>583</v>
      </c>
      <c r="C502" s="11" t="s">
        <v>232</v>
      </c>
      <c r="D502" s="16" t="s">
        <v>1310</v>
      </c>
      <c r="E502" s="16" t="s">
        <v>249</v>
      </c>
    </row>
    <row r="503" spans="1:8">
      <c r="A503" s="16">
        <f t="shared" si="7"/>
        <v>501</v>
      </c>
      <c r="C503" s="11" t="s">
        <v>232</v>
      </c>
      <c r="D503" s="16" t="s">
        <v>1311</v>
      </c>
    </row>
    <row r="504" spans="1:8">
      <c r="A504" s="16">
        <f t="shared" si="7"/>
        <v>502</v>
      </c>
      <c r="B504" s="58" t="s">
        <v>584</v>
      </c>
      <c r="C504" s="11" t="s">
        <v>232</v>
      </c>
      <c r="D504" s="16" t="s">
        <v>1312</v>
      </c>
      <c r="E504" s="16" t="s">
        <v>252</v>
      </c>
    </row>
    <row r="505" spans="1:8" ht="55">
      <c r="A505" s="16">
        <f t="shared" si="7"/>
        <v>503</v>
      </c>
      <c r="B505" s="58" t="s">
        <v>585</v>
      </c>
      <c r="C505" s="11" t="s">
        <v>232</v>
      </c>
      <c r="D505" s="16" t="s">
        <v>1313</v>
      </c>
      <c r="E505" s="16" t="s">
        <v>252</v>
      </c>
    </row>
    <row r="506" spans="1:8" ht="188.25" customHeight="1">
      <c r="A506" s="16">
        <f t="shared" si="7"/>
        <v>504</v>
      </c>
      <c r="B506" s="58" t="s">
        <v>586</v>
      </c>
      <c r="C506" s="11" t="s">
        <v>232</v>
      </c>
      <c r="D506" s="16" t="s">
        <v>300</v>
      </c>
      <c r="E506" s="16" t="s">
        <v>252</v>
      </c>
    </row>
    <row r="507" spans="1:8" ht="107.25" customHeight="1">
      <c r="A507" s="16">
        <f t="shared" si="7"/>
        <v>505</v>
      </c>
      <c r="B507" s="58" t="s">
        <v>57</v>
      </c>
      <c r="C507" s="11" t="s">
        <v>232</v>
      </c>
      <c r="D507" s="16" t="s">
        <v>1314</v>
      </c>
    </row>
    <row r="508" spans="1:8">
      <c r="A508" s="16">
        <f t="shared" si="7"/>
        <v>506</v>
      </c>
      <c r="C508" s="11" t="s">
        <v>233</v>
      </c>
      <c r="D508" s="16" t="s">
        <v>1216</v>
      </c>
      <c r="E508" s="16" t="s">
        <v>286</v>
      </c>
    </row>
    <row r="509" spans="1:8">
      <c r="A509" s="16">
        <f t="shared" si="7"/>
        <v>507</v>
      </c>
      <c r="C509" s="11" t="s">
        <v>232</v>
      </c>
      <c r="D509" s="16" t="s">
        <v>1315</v>
      </c>
      <c r="E509" s="16" t="s">
        <v>219</v>
      </c>
    </row>
    <row r="510" spans="1:8">
      <c r="A510" s="16">
        <f t="shared" si="7"/>
        <v>508</v>
      </c>
      <c r="C510" s="11" t="s">
        <v>232</v>
      </c>
      <c r="D510" s="16" t="s">
        <v>1316</v>
      </c>
      <c r="E510" s="16" t="s">
        <v>246</v>
      </c>
    </row>
    <row r="511" spans="1:8" ht="44">
      <c r="A511" s="16">
        <f t="shared" ref="A511:A574" si="8">ROW()-2</f>
        <v>509</v>
      </c>
      <c r="B511" s="58" t="s">
        <v>58</v>
      </c>
      <c r="C511" s="11" t="s">
        <v>233</v>
      </c>
      <c r="D511" s="16" t="s">
        <v>1317</v>
      </c>
      <c r="E511" s="16" t="s">
        <v>301</v>
      </c>
    </row>
    <row r="512" spans="1:8" ht="22">
      <c r="A512" s="16">
        <f t="shared" si="8"/>
        <v>510</v>
      </c>
      <c r="B512" s="58" t="s">
        <v>59</v>
      </c>
      <c r="C512" s="11" t="s">
        <v>232</v>
      </c>
      <c r="D512" s="16" t="s">
        <v>1318</v>
      </c>
      <c r="E512" s="16" t="s">
        <v>275</v>
      </c>
      <c r="H512" s="3" t="s">
        <v>302</v>
      </c>
    </row>
    <row r="513" spans="1:8" ht="105" customHeight="1">
      <c r="A513" s="16">
        <f t="shared" si="8"/>
        <v>511</v>
      </c>
      <c r="B513" s="58" t="s">
        <v>60</v>
      </c>
      <c r="C513" s="11" t="s">
        <v>232</v>
      </c>
      <c r="D513" s="16" t="s">
        <v>1319</v>
      </c>
      <c r="E513" s="16" t="s">
        <v>241</v>
      </c>
    </row>
    <row r="514" spans="1:8">
      <c r="A514" s="16">
        <f t="shared" si="8"/>
        <v>512</v>
      </c>
      <c r="B514" s="58" t="s">
        <v>61</v>
      </c>
      <c r="C514" s="11" t="s">
        <v>232</v>
      </c>
      <c r="D514" s="16" t="s">
        <v>1320</v>
      </c>
      <c r="E514" s="16" t="s">
        <v>219</v>
      </c>
    </row>
    <row r="515" spans="1:8" ht="93.75" customHeight="1">
      <c r="A515" s="16">
        <f t="shared" si="8"/>
        <v>513</v>
      </c>
      <c r="B515" s="58" t="s">
        <v>62</v>
      </c>
      <c r="C515" s="11" t="s">
        <v>232</v>
      </c>
      <c r="D515" s="16" t="s">
        <v>303</v>
      </c>
      <c r="E515" s="16" t="s">
        <v>252</v>
      </c>
      <c r="H515" s="3" t="s">
        <v>305</v>
      </c>
    </row>
    <row r="516" spans="1:8" ht="44">
      <c r="A516" s="16">
        <f t="shared" si="8"/>
        <v>514</v>
      </c>
      <c r="B516" s="58" t="s">
        <v>63</v>
      </c>
      <c r="C516" s="11" t="s">
        <v>232</v>
      </c>
      <c r="D516" s="16" t="s">
        <v>304</v>
      </c>
      <c r="E516" s="16" t="s">
        <v>241</v>
      </c>
      <c r="H516" s="3"/>
    </row>
    <row r="517" spans="1:8">
      <c r="A517" s="16">
        <f t="shared" si="8"/>
        <v>515</v>
      </c>
      <c r="B517" s="58" t="s">
        <v>64</v>
      </c>
      <c r="C517" s="11" t="s">
        <v>235</v>
      </c>
      <c r="D517" s="16" t="s">
        <v>1321</v>
      </c>
      <c r="E517" s="16" t="s">
        <v>757</v>
      </c>
    </row>
    <row r="518" spans="1:8">
      <c r="A518" s="16">
        <f t="shared" si="8"/>
        <v>516</v>
      </c>
      <c r="C518" s="11" t="s">
        <v>232</v>
      </c>
      <c r="D518" s="16" t="s">
        <v>1322</v>
      </c>
      <c r="E518" s="16" t="s">
        <v>274</v>
      </c>
    </row>
    <row r="519" spans="1:8">
      <c r="A519" s="16">
        <f t="shared" si="8"/>
        <v>517</v>
      </c>
      <c r="B519" s="58" t="s">
        <v>65</v>
      </c>
      <c r="C519" s="11" t="s">
        <v>232</v>
      </c>
      <c r="D519" s="16" t="s">
        <v>1323</v>
      </c>
      <c r="E519" s="16" t="s">
        <v>219</v>
      </c>
    </row>
    <row r="520" spans="1:8">
      <c r="A520" s="16">
        <f t="shared" si="8"/>
        <v>518</v>
      </c>
      <c r="B520" s="58" t="s">
        <v>66</v>
      </c>
      <c r="C520" s="11" t="s">
        <v>232</v>
      </c>
      <c r="D520" s="16" t="s">
        <v>1324</v>
      </c>
      <c r="E520" s="16" t="s">
        <v>219</v>
      </c>
    </row>
    <row r="521" spans="1:8">
      <c r="A521" s="16">
        <f t="shared" si="8"/>
        <v>519</v>
      </c>
      <c r="C521" s="11" t="s">
        <v>233</v>
      </c>
      <c r="D521" s="16" t="s">
        <v>1325</v>
      </c>
      <c r="E521" s="16" t="s">
        <v>286</v>
      </c>
    </row>
    <row r="522" spans="1:8">
      <c r="A522" s="16">
        <f t="shared" si="8"/>
        <v>520</v>
      </c>
      <c r="C522" s="11" t="s">
        <v>232</v>
      </c>
      <c r="D522" s="16" t="s">
        <v>1230</v>
      </c>
      <c r="E522" s="16" t="s">
        <v>711</v>
      </c>
    </row>
    <row r="523" spans="1:8">
      <c r="A523" s="16">
        <f t="shared" si="8"/>
        <v>521</v>
      </c>
      <c r="C523" s="11" t="s">
        <v>233</v>
      </c>
      <c r="D523" s="16" t="s">
        <v>1326</v>
      </c>
      <c r="E523" s="16" t="s">
        <v>247</v>
      </c>
    </row>
    <row r="524" spans="1:8" ht="22">
      <c r="A524" s="16">
        <f t="shared" si="8"/>
        <v>522</v>
      </c>
      <c r="B524" s="58" t="s">
        <v>588</v>
      </c>
      <c r="C524" s="11" t="s">
        <v>232</v>
      </c>
      <c r="D524" s="16" t="s">
        <v>1327</v>
      </c>
      <c r="E524" s="16" t="s">
        <v>275</v>
      </c>
    </row>
    <row r="525" spans="1:8">
      <c r="A525" s="16">
        <f t="shared" si="8"/>
        <v>523</v>
      </c>
      <c r="B525" s="58" t="s">
        <v>589</v>
      </c>
      <c r="C525" s="11" t="s">
        <v>232</v>
      </c>
      <c r="D525" s="16" t="s">
        <v>1328</v>
      </c>
      <c r="E525" s="16" t="s">
        <v>249</v>
      </c>
    </row>
    <row r="526" spans="1:8">
      <c r="A526" s="16">
        <f t="shared" si="8"/>
        <v>524</v>
      </c>
      <c r="C526" s="11" t="s">
        <v>233</v>
      </c>
      <c r="D526" s="16" t="s">
        <v>1329</v>
      </c>
      <c r="E526" s="16" t="s">
        <v>221</v>
      </c>
    </row>
    <row r="527" spans="1:8">
      <c r="A527" s="16">
        <f t="shared" si="8"/>
        <v>525</v>
      </c>
      <c r="B527" s="58" t="s">
        <v>587</v>
      </c>
      <c r="C527" s="11" t="s">
        <v>232</v>
      </c>
      <c r="D527" s="16" t="s">
        <v>1330</v>
      </c>
      <c r="E527" s="16" t="s">
        <v>275</v>
      </c>
    </row>
    <row r="528" spans="1:8" ht="14">
      <c r="A528" s="16">
        <f t="shared" si="8"/>
        <v>526</v>
      </c>
      <c r="C528" s="11" t="s">
        <v>233</v>
      </c>
      <c r="D528" s="16" t="s">
        <v>966</v>
      </c>
      <c r="E528" s="16" t="s">
        <v>755</v>
      </c>
      <c r="H528"/>
    </row>
    <row r="529" spans="1:8" ht="14">
      <c r="A529" s="16">
        <f t="shared" si="8"/>
        <v>527</v>
      </c>
      <c r="B529" s="58" t="s">
        <v>590</v>
      </c>
      <c r="C529" s="11" t="s">
        <v>232</v>
      </c>
      <c r="D529" s="16" t="s">
        <v>1331</v>
      </c>
      <c r="E529" s="16" t="s">
        <v>275</v>
      </c>
      <c r="H529"/>
    </row>
    <row r="530" spans="1:8" ht="14">
      <c r="A530" s="16">
        <f t="shared" si="8"/>
        <v>528</v>
      </c>
      <c r="B530" s="58" t="s">
        <v>591</v>
      </c>
      <c r="C530" s="11" t="s">
        <v>232</v>
      </c>
      <c r="D530" s="16" t="s">
        <v>1332</v>
      </c>
      <c r="E530" s="16" t="s">
        <v>219</v>
      </c>
      <c r="H530"/>
    </row>
    <row r="531" spans="1:8" ht="14">
      <c r="A531" s="16">
        <f t="shared" si="8"/>
        <v>529</v>
      </c>
      <c r="C531" s="11" t="s">
        <v>235</v>
      </c>
      <c r="D531" s="16" t="s">
        <v>1077</v>
      </c>
      <c r="E531" s="16" t="s">
        <v>713</v>
      </c>
      <c r="H531"/>
    </row>
    <row r="532" spans="1:8" ht="33">
      <c r="A532" s="16">
        <f t="shared" si="8"/>
        <v>530</v>
      </c>
      <c r="B532" s="58" t="s">
        <v>592</v>
      </c>
      <c r="C532" s="11" t="s">
        <v>232</v>
      </c>
      <c r="D532" s="16" t="s">
        <v>1333</v>
      </c>
      <c r="E532" s="16" t="s">
        <v>252</v>
      </c>
      <c r="H532"/>
    </row>
    <row r="533" spans="1:8" ht="14">
      <c r="A533" s="16">
        <f t="shared" si="8"/>
        <v>531</v>
      </c>
      <c r="B533" s="58" t="s">
        <v>593</v>
      </c>
      <c r="C533" s="11" t="s">
        <v>232</v>
      </c>
      <c r="D533" s="16" t="s">
        <v>1334</v>
      </c>
      <c r="H533"/>
    </row>
    <row r="534" spans="1:8" ht="22">
      <c r="A534" s="16">
        <f t="shared" si="8"/>
        <v>532</v>
      </c>
      <c r="B534" s="58" t="s">
        <v>594</v>
      </c>
      <c r="C534" s="11" t="s">
        <v>232</v>
      </c>
      <c r="D534" s="16" t="s">
        <v>1335</v>
      </c>
      <c r="E534" s="16" t="s">
        <v>252</v>
      </c>
    </row>
    <row r="535" spans="1:8">
      <c r="A535" s="16">
        <f t="shared" si="8"/>
        <v>533</v>
      </c>
      <c r="B535" s="58" t="s">
        <v>595</v>
      </c>
      <c r="C535" s="11" t="s">
        <v>232</v>
      </c>
      <c r="D535" s="16" t="s">
        <v>1336</v>
      </c>
      <c r="E535" s="16" t="s">
        <v>246</v>
      </c>
    </row>
    <row r="536" spans="1:8" ht="27.75" customHeight="1">
      <c r="A536" s="16">
        <f t="shared" si="8"/>
        <v>534</v>
      </c>
      <c r="C536" s="11" t="s">
        <v>233</v>
      </c>
      <c r="D536" s="16" t="s">
        <v>1337</v>
      </c>
      <c r="E536" s="16" t="s">
        <v>727</v>
      </c>
    </row>
    <row r="537" spans="1:8" ht="22">
      <c r="A537" s="16">
        <f t="shared" si="8"/>
        <v>535</v>
      </c>
      <c r="B537" s="58" t="s">
        <v>596</v>
      </c>
      <c r="C537" s="11" t="s">
        <v>232</v>
      </c>
      <c r="D537" s="16" t="s">
        <v>1338</v>
      </c>
      <c r="E537" s="16" t="s">
        <v>728</v>
      </c>
    </row>
    <row r="538" spans="1:8">
      <c r="A538" s="16">
        <f t="shared" si="8"/>
        <v>536</v>
      </c>
      <c r="C538" s="11" t="s">
        <v>235</v>
      </c>
      <c r="E538" s="16" t="s">
        <v>727</v>
      </c>
    </row>
    <row r="539" spans="1:8" ht="22">
      <c r="A539" s="16">
        <f t="shared" si="8"/>
        <v>537</v>
      </c>
      <c r="B539" s="58" t="s">
        <v>597</v>
      </c>
      <c r="C539" s="11" t="s">
        <v>232</v>
      </c>
      <c r="D539" s="16" t="s">
        <v>1339</v>
      </c>
      <c r="E539" s="16" t="s">
        <v>728</v>
      </c>
    </row>
    <row r="540" spans="1:8">
      <c r="A540" s="16">
        <f t="shared" si="8"/>
        <v>538</v>
      </c>
      <c r="C540" s="11" t="s">
        <v>233</v>
      </c>
      <c r="E540" s="16" t="s">
        <v>727</v>
      </c>
    </row>
    <row r="541" spans="1:8">
      <c r="A541" s="16">
        <f t="shared" si="8"/>
        <v>539</v>
      </c>
      <c r="B541" s="58" t="s">
        <v>598</v>
      </c>
      <c r="C541" s="11" t="s">
        <v>232</v>
      </c>
      <c r="D541" s="16" t="s">
        <v>1340</v>
      </c>
      <c r="E541" s="16" t="s">
        <v>246</v>
      </c>
    </row>
    <row r="542" spans="1:8" ht="22">
      <c r="A542" s="16">
        <f t="shared" si="8"/>
        <v>540</v>
      </c>
      <c r="C542" s="11" t="s">
        <v>341</v>
      </c>
      <c r="D542" s="16" t="s">
        <v>1341</v>
      </c>
      <c r="E542" s="16" t="s">
        <v>727</v>
      </c>
    </row>
    <row r="543" spans="1:8" ht="55">
      <c r="A543" s="16">
        <f t="shared" si="8"/>
        <v>541</v>
      </c>
      <c r="B543" s="58" t="s">
        <v>599</v>
      </c>
      <c r="C543" s="11" t="s">
        <v>232</v>
      </c>
      <c r="D543" s="16" t="s">
        <v>1342</v>
      </c>
      <c r="E543" s="16" t="s">
        <v>252</v>
      </c>
    </row>
    <row r="544" spans="1:8">
      <c r="A544" s="16">
        <f t="shared" si="8"/>
        <v>542</v>
      </c>
      <c r="B544" s="58" t="s">
        <v>600</v>
      </c>
      <c r="C544" s="11" t="s">
        <v>235</v>
      </c>
      <c r="D544" s="16" t="s">
        <v>1343</v>
      </c>
      <c r="E544" s="16" t="s">
        <v>713</v>
      </c>
    </row>
    <row r="545" spans="1:5">
      <c r="A545" s="16">
        <f t="shared" si="8"/>
        <v>543</v>
      </c>
      <c r="C545" s="11" t="s">
        <v>232</v>
      </c>
      <c r="D545" s="16" t="s">
        <v>1344</v>
      </c>
      <c r="E545" s="16" t="s">
        <v>275</v>
      </c>
    </row>
    <row r="546" spans="1:5" ht="22">
      <c r="A546" s="16">
        <f t="shared" si="8"/>
        <v>544</v>
      </c>
      <c r="C546" s="11" t="s">
        <v>341</v>
      </c>
      <c r="D546" s="16" t="s">
        <v>306</v>
      </c>
    </row>
    <row r="547" spans="1:5">
      <c r="A547" s="16">
        <f t="shared" si="8"/>
        <v>545</v>
      </c>
      <c r="B547" s="58" t="s">
        <v>601</v>
      </c>
      <c r="C547" s="11" t="s">
        <v>232</v>
      </c>
      <c r="D547" s="16" t="s">
        <v>1345</v>
      </c>
      <c r="E547" s="16" t="s">
        <v>252</v>
      </c>
    </row>
    <row r="548" spans="1:5">
      <c r="A548" s="16">
        <f t="shared" si="8"/>
        <v>546</v>
      </c>
      <c r="B548" s="58" t="s">
        <v>602</v>
      </c>
      <c r="C548" s="11" t="s">
        <v>232</v>
      </c>
      <c r="D548" s="16" t="s">
        <v>1346</v>
      </c>
      <c r="E548" s="16" t="s">
        <v>246</v>
      </c>
    </row>
    <row r="549" spans="1:5" ht="22">
      <c r="A549" s="16">
        <f t="shared" si="8"/>
        <v>547</v>
      </c>
      <c r="C549" s="11" t="s">
        <v>235</v>
      </c>
      <c r="D549" s="16" t="s">
        <v>1347</v>
      </c>
      <c r="E549" s="16" t="s">
        <v>727</v>
      </c>
    </row>
    <row r="550" spans="1:5" ht="36.75" customHeight="1">
      <c r="A550" s="16">
        <f t="shared" si="8"/>
        <v>548</v>
      </c>
      <c r="B550" s="58" t="s">
        <v>603</v>
      </c>
      <c r="C550" s="11" t="s">
        <v>232</v>
      </c>
      <c r="D550" s="16" t="s">
        <v>1348</v>
      </c>
      <c r="E550" s="16" t="s">
        <v>252</v>
      </c>
    </row>
    <row r="551" spans="1:5">
      <c r="A551" s="16">
        <f t="shared" si="8"/>
        <v>549</v>
      </c>
      <c r="B551" s="58" t="s">
        <v>604</v>
      </c>
      <c r="C551" s="11" t="s">
        <v>232</v>
      </c>
      <c r="D551" s="16" t="s">
        <v>1349</v>
      </c>
      <c r="E551" s="16" t="s">
        <v>246</v>
      </c>
    </row>
    <row r="552" spans="1:5" ht="55">
      <c r="A552" s="16">
        <f t="shared" si="8"/>
        <v>550</v>
      </c>
      <c r="B552" s="58" t="s">
        <v>605</v>
      </c>
      <c r="C552" s="11" t="s">
        <v>232</v>
      </c>
      <c r="D552" s="16" t="s">
        <v>1350</v>
      </c>
      <c r="E552" s="16" t="s">
        <v>246</v>
      </c>
    </row>
    <row r="553" spans="1:5">
      <c r="A553" s="16">
        <f t="shared" si="8"/>
        <v>551</v>
      </c>
      <c r="B553" s="58" t="s">
        <v>606</v>
      </c>
      <c r="C553" s="11" t="s">
        <v>235</v>
      </c>
      <c r="E553" s="16" t="s">
        <v>727</v>
      </c>
    </row>
    <row r="554" spans="1:5" ht="22">
      <c r="A554" s="16">
        <f t="shared" si="8"/>
        <v>552</v>
      </c>
      <c r="B554" s="58" t="s">
        <v>607</v>
      </c>
      <c r="C554" s="11" t="s">
        <v>232</v>
      </c>
      <c r="D554" s="16" t="s">
        <v>1351</v>
      </c>
      <c r="E554" s="16" t="s">
        <v>819</v>
      </c>
    </row>
    <row r="555" spans="1:5">
      <c r="A555" s="16">
        <f t="shared" si="8"/>
        <v>553</v>
      </c>
      <c r="C555" s="11" t="s">
        <v>235</v>
      </c>
      <c r="D555" s="16" t="s">
        <v>1352</v>
      </c>
      <c r="E555" s="16" t="s">
        <v>820</v>
      </c>
    </row>
    <row r="556" spans="1:5">
      <c r="A556" s="16">
        <f t="shared" si="8"/>
        <v>554</v>
      </c>
      <c r="C556" s="11" t="s">
        <v>232</v>
      </c>
      <c r="D556" s="16" t="s">
        <v>307</v>
      </c>
      <c r="E556" s="16" t="s">
        <v>246</v>
      </c>
    </row>
    <row r="557" spans="1:5" ht="22">
      <c r="A557" s="16">
        <f t="shared" si="8"/>
        <v>555</v>
      </c>
      <c r="B557" s="58" t="s">
        <v>608</v>
      </c>
      <c r="C557" s="11" t="s">
        <v>232</v>
      </c>
      <c r="D557" s="16" t="s">
        <v>1353</v>
      </c>
      <c r="E557" s="16" t="s">
        <v>246</v>
      </c>
    </row>
    <row r="558" spans="1:5">
      <c r="A558" s="16">
        <f t="shared" si="8"/>
        <v>556</v>
      </c>
      <c r="C558" s="11" t="s">
        <v>235</v>
      </c>
      <c r="D558" s="16" t="s">
        <v>1352</v>
      </c>
      <c r="E558" s="16" t="s">
        <v>727</v>
      </c>
    </row>
    <row r="559" spans="1:5">
      <c r="A559" s="16">
        <f t="shared" si="8"/>
        <v>557</v>
      </c>
      <c r="C559" s="11" t="s">
        <v>232</v>
      </c>
      <c r="D559" s="16" t="s">
        <v>1354</v>
      </c>
    </row>
    <row r="560" spans="1:5" ht="22">
      <c r="A560" s="16">
        <f t="shared" si="8"/>
        <v>558</v>
      </c>
      <c r="C560" s="11" t="s">
        <v>232</v>
      </c>
      <c r="D560" s="16" t="s">
        <v>1355</v>
      </c>
      <c r="E560" s="16" t="s">
        <v>246</v>
      </c>
    </row>
    <row r="561" spans="1:5">
      <c r="A561" s="16">
        <f t="shared" si="8"/>
        <v>559</v>
      </c>
      <c r="C561" s="11" t="s">
        <v>235</v>
      </c>
      <c r="E561" s="16" t="s">
        <v>727</v>
      </c>
    </row>
    <row r="562" spans="1:5">
      <c r="A562" s="16">
        <f t="shared" si="8"/>
        <v>560</v>
      </c>
      <c r="B562" s="58" t="s">
        <v>609</v>
      </c>
      <c r="C562" s="11" t="s">
        <v>232</v>
      </c>
      <c r="D562" s="16" t="s">
        <v>1356</v>
      </c>
      <c r="E562" s="16" t="s">
        <v>246</v>
      </c>
    </row>
    <row r="563" spans="1:5">
      <c r="A563" s="16">
        <f t="shared" si="8"/>
        <v>561</v>
      </c>
      <c r="B563" s="58" t="s">
        <v>610</v>
      </c>
      <c r="C563" s="11" t="s">
        <v>232</v>
      </c>
      <c r="D563" s="16" t="s">
        <v>1357</v>
      </c>
      <c r="E563" s="16" t="s">
        <v>246</v>
      </c>
    </row>
    <row r="564" spans="1:5">
      <c r="A564" s="16">
        <f t="shared" si="8"/>
        <v>562</v>
      </c>
      <c r="C564" s="11" t="s">
        <v>235</v>
      </c>
      <c r="D564" s="16" t="s">
        <v>1352</v>
      </c>
      <c r="E564" s="16" t="s">
        <v>727</v>
      </c>
    </row>
    <row r="565" spans="1:5">
      <c r="A565" s="16">
        <f t="shared" si="8"/>
        <v>563</v>
      </c>
      <c r="C565" s="11" t="s">
        <v>232</v>
      </c>
      <c r="D565" s="16" t="s">
        <v>1358</v>
      </c>
      <c r="E565" s="16" t="s">
        <v>246</v>
      </c>
    </row>
    <row r="566" spans="1:5">
      <c r="A566" s="16">
        <f t="shared" si="8"/>
        <v>564</v>
      </c>
      <c r="C566" s="11" t="s">
        <v>235</v>
      </c>
      <c r="E566" s="16" t="s">
        <v>727</v>
      </c>
    </row>
    <row r="567" spans="1:5" ht="22">
      <c r="A567" s="16">
        <f t="shared" si="8"/>
        <v>565</v>
      </c>
      <c r="B567" s="58" t="s">
        <v>611</v>
      </c>
      <c r="C567" s="11" t="s">
        <v>232</v>
      </c>
      <c r="D567" s="16" t="s">
        <v>1359</v>
      </c>
      <c r="E567" s="16" t="s">
        <v>728</v>
      </c>
    </row>
    <row r="568" spans="1:5">
      <c r="A568" s="16">
        <f t="shared" si="8"/>
        <v>566</v>
      </c>
      <c r="C568" s="11" t="s">
        <v>235</v>
      </c>
      <c r="E568" s="16" t="s">
        <v>818</v>
      </c>
    </row>
    <row r="569" spans="1:5">
      <c r="A569" s="16">
        <f t="shared" si="8"/>
        <v>567</v>
      </c>
      <c r="B569" s="58" t="s">
        <v>612</v>
      </c>
      <c r="C569" s="11" t="s">
        <v>232</v>
      </c>
      <c r="D569" s="16" t="s">
        <v>1360</v>
      </c>
      <c r="E569" s="16" t="s">
        <v>246</v>
      </c>
    </row>
    <row r="570" spans="1:5">
      <c r="A570" s="16">
        <f t="shared" si="8"/>
        <v>568</v>
      </c>
      <c r="C570" s="11" t="s">
        <v>235</v>
      </c>
      <c r="E570" s="16" t="s">
        <v>727</v>
      </c>
    </row>
    <row r="571" spans="1:5" ht="22">
      <c r="A571" s="16">
        <f t="shared" si="8"/>
        <v>569</v>
      </c>
      <c r="B571" s="58" t="s">
        <v>613</v>
      </c>
      <c r="C571" s="11" t="s">
        <v>232</v>
      </c>
      <c r="D571" s="16" t="s">
        <v>1361</v>
      </c>
      <c r="E571" s="16" t="s">
        <v>728</v>
      </c>
    </row>
    <row r="572" spans="1:5">
      <c r="A572" s="16">
        <f t="shared" si="8"/>
        <v>570</v>
      </c>
      <c r="C572" s="11" t="s">
        <v>235</v>
      </c>
      <c r="E572" s="16" t="s">
        <v>727</v>
      </c>
    </row>
    <row r="573" spans="1:5" ht="22">
      <c r="A573" s="16">
        <f t="shared" si="8"/>
        <v>571</v>
      </c>
      <c r="B573" s="58" t="s">
        <v>614</v>
      </c>
      <c r="C573" s="11" t="s">
        <v>232</v>
      </c>
      <c r="D573" s="16" t="s">
        <v>1362</v>
      </c>
      <c r="E573" s="16" t="s">
        <v>728</v>
      </c>
    </row>
    <row r="574" spans="1:5">
      <c r="A574" s="16">
        <f t="shared" si="8"/>
        <v>572</v>
      </c>
      <c r="C574" s="11" t="s">
        <v>235</v>
      </c>
      <c r="E574" s="16" t="s">
        <v>727</v>
      </c>
    </row>
    <row r="575" spans="1:5" ht="22">
      <c r="A575" s="16">
        <f t="shared" ref="A575:A638" si="9">ROW()-2</f>
        <v>573</v>
      </c>
      <c r="B575" s="58" t="s">
        <v>615</v>
      </c>
      <c r="C575" s="11" t="s">
        <v>232</v>
      </c>
      <c r="D575" s="16" t="s">
        <v>1363</v>
      </c>
      <c r="E575" s="16" t="s">
        <v>728</v>
      </c>
    </row>
    <row r="576" spans="1:5">
      <c r="A576" s="16">
        <f t="shared" si="9"/>
        <v>574</v>
      </c>
      <c r="C576" s="11" t="s">
        <v>235</v>
      </c>
      <c r="E576" s="16" t="s">
        <v>727</v>
      </c>
    </row>
    <row r="577" spans="1:5" ht="22">
      <c r="A577" s="16">
        <f t="shared" si="9"/>
        <v>575</v>
      </c>
      <c r="C577" s="11" t="s">
        <v>232</v>
      </c>
      <c r="D577" s="16" t="s">
        <v>1364</v>
      </c>
      <c r="E577" s="16" t="s">
        <v>728</v>
      </c>
    </row>
    <row r="578" spans="1:5">
      <c r="A578" s="16">
        <f t="shared" si="9"/>
        <v>576</v>
      </c>
      <c r="C578" s="11" t="s">
        <v>235</v>
      </c>
      <c r="E578" s="16" t="s">
        <v>727</v>
      </c>
    </row>
    <row r="579" spans="1:5" ht="22">
      <c r="A579" s="16">
        <f t="shared" si="9"/>
        <v>577</v>
      </c>
      <c r="C579" s="11" t="s">
        <v>232</v>
      </c>
      <c r="D579" s="16" t="s">
        <v>1365</v>
      </c>
      <c r="E579" s="16" t="s">
        <v>728</v>
      </c>
    </row>
    <row r="580" spans="1:5">
      <c r="A580" s="16">
        <f t="shared" si="9"/>
        <v>578</v>
      </c>
      <c r="C580" s="11" t="s">
        <v>235</v>
      </c>
      <c r="E580" s="16" t="s">
        <v>727</v>
      </c>
    </row>
    <row r="581" spans="1:5" ht="22">
      <c r="A581" s="16">
        <f t="shared" si="9"/>
        <v>579</v>
      </c>
      <c r="C581" s="11" t="s">
        <v>232</v>
      </c>
      <c r="D581" s="16" t="s">
        <v>1366</v>
      </c>
      <c r="E581" s="16" t="s">
        <v>728</v>
      </c>
    </row>
    <row r="582" spans="1:5">
      <c r="A582" s="16">
        <f t="shared" si="9"/>
        <v>580</v>
      </c>
      <c r="C582" s="11" t="s">
        <v>235</v>
      </c>
      <c r="E582" s="16" t="s">
        <v>727</v>
      </c>
    </row>
    <row r="583" spans="1:5">
      <c r="A583" s="16">
        <f t="shared" si="9"/>
        <v>581</v>
      </c>
      <c r="B583" s="58" t="s">
        <v>616</v>
      </c>
      <c r="C583" s="11" t="s">
        <v>232</v>
      </c>
      <c r="D583" s="16" t="s">
        <v>1367</v>
      </c>
      <c r="E583" s="16" t="s">
        <v>219</v>
      </c>
    </row>
    <row r="584" spans="1:5">
      <c r="A584" s="16">
        <f t="shared" si="9"/>
        <v>582</v>
      </c>
      <c r="C584" s="11" t="s">
        <v>232</v>
      </c>
      <c r="D584" s="16" t="s">
        <v>1368</v>
      </c>
      <c r="E584" s="16" t="s">
        <v>252</v>
      </c>
    </row>
    <row r="585" spans="1:5" ht="33">
      <c r="A585" s="16">
        <f t="shared" si="9"/>
        <v>583</v>
      </c>
      <c r="B585" s="58" t="s">
        <v>617</v>
      </c>
      <c r="C585" s="11" t="s">
        <v>232</v>
      </c>
      <c r="D585" s="16" t="s">
        <v>1369</v>
      </c>
      <c r="E585" s="16" t="s">
        <v>728</v>
      </c>
    </row>
    <row r="586" spans="1:5">
      <c r="A586" s="16">
        <f t="shared" si="9"/>
        <v>584</v>
      </c>
      <c r="C586" s="11" t="s">
        <v>235</v>
      </c>
      <c r="E586" s="16" t="s">
        <v>727</v>
      </c>
    </row>
    <row r="587" spans="1:5" ht="22">
      <c r="A587" s="16">
        <f t="shared" si="9"/>
        <v>585</v>
      </c>
      <c r="B587" s="58" t="s">
        <v>618</v>
      </c>
      <c r="C587" s="11" t="s">
        <v>232</v>
      </c>
      <c r="D587" s="16" t="s">
        <v>1370</v>
      </c>
      <c r="E587" s="16" t="s">
        <v>252</v>
      </c>
    </row>
    <row r="588" spans="1:5" ht="22">
      <c r="A588" s="16">
        <f t="shared" si="9"/>
        <v>586</v>
      </c>
      <c r="B588" s="58" t="s">
        <v>619</v>
      </c>
      <c r="C588" s="11" t="s">
        <v>232</v>
      </c>
      <c r="D588" s="16" t="s">
        <v>1371</v>
      </c>
      <c r="E588" s="16" t="s">
        <v>241</v>
      </c>
    </row>
    <row r="589" spans="1:5">
      <c r="A589" s="16">
        <f t="shared" si="9"/>
        <v>587</v>
      </c>
      <c r="B589" s="58" t="s">
        <v>620</v>
      </c>
      <c r="C589" s="11" t="s">
        <v>232</v>
      </c>
      <c r="D589" s="16" t="s">
        <v>1372</v>
      </c>
      <c r="E589" s="16" t="s">
        <v>252</v>
      </c>
    </row>
    <row r="590" spans="1:5" ht="22">
      <c r="A590" s="16">
        <f t="shared" si="9"/>
        <v>588</v>
      </c>
      <c r="B590" s="58" t="s">
        <v>621</v>
      </c>
      <c r="C590" s="11" t="s">
        <v>232</v>
      </c>
      <c r="D590" s="16" t="s">
        <v>1373</v>
      </c>
      <c r="E590" s="16" t="s">
        <v>728</v>
      </c>
    </row>
    <row r="591" spans="1:5">
      <c r="A591" s="16">
        <f t="shared" si="9"/>
        <v>589</v>
      </c>
      <c r="C591" s="11" t="s">
        <v>235</v>
      </c>
      <c r="E591" s="16" t="s">
        <v>727</v>
      </c>
    </row>
    <row r="592" spans="1:5" ht="22">
      <c r="A592" s="16">
        <f t="shared" si="9"/>
        <v>590</v>
      </c>
      <c r="B592" s="58" t="s">
        <v>622</v>
      </c>
      <c r="C592" s="11" t="s">
        <v>232</v>
      </c>
      <c r="D592" s="16" t="s">
        <v>1374</v>
      </c>
      <c r="E592" s="16" t="s">
        <v>728</v>
      </c>
    </row>
    <row r="593" spans="1:5">
      <c r="A593" s="16">
        <f t="shared" si="9"/>
        <v>591</v>
      </c>
      <c r="C593" s="11" t="s">
        <v>235</v>
      </c>
      <c r="E593" s="16" t="s">
        <v>727</v>
      </c>
    </row>
    <row r="594" spans="1:5">
      <c r="A594" s="16">
        <f t="shared" si="9"/>
        <v>592</v>
      </c>
      <c r="B594" s="58" t="s">
        <v>623</v>
      </c>
      <c r="C594" s="11" t="s">
        <v>232</v>
      </c>
      <c r="D594" s="16" t="s">
        <v>1375</v>
      </c>
      <c r="E594" s="16" t="s">
        <v>246</v>
      </c>
    </row>
    <row r="595" spans="1:5">
      <c r="A595" s="16">
        <f t="shared" si="9"/>
        <v>593</v>
      </c>
      <c r="B595" s="58" t="s">
        <v>624</v>
      </c>
      <c r="C595" s="11" t="s">
        <v>232</v>
      </c>
      <c r="D595" s="16" t="s">
        <v>1376</v>
      </c>
      <c r="E595" s="16" t="s">
        <v>252</v>
      </c>
    </row>
    <row r="596" spans="1:5">
      <c r="A596" s="16">
        <f t="shared" si="9"/>
        <v>594</v>
      </c>
      <c r="B596" s="58" t="s">
        <v>67</v>
      </c>
      <c r="C596" s="11" t="s">
        <v>232</v>
      </c>
      <c r="D596" s="16" t="s">
        <v>1377</v>
      </c>
      <c r="E596" s="16" t="s">
        <v>246</v>
      </c>
    </row>
    <row r="597" spans="1:5">
      <c r="A597" s="16">
        <f t="shared" si="9"/>
        <v>595</v>
      </c>
      <c r="C597" s="11" t="s">
        <v>235</v>
      </c>
      <c r="E597" s="16" t="s">
        <v>727</v>
      </c>
    </row>
    <row r="598" spans="1:5" ht="22">
      <c r="A598" s="16">
        <f t="shared" si="9"/>
        <v>596</v>
      </c>
      <c r="B598" s="58" t="s">
        <v>68</v>
      </c>
      <c r="C598" s="11" t="s">
        <v>232</v>
      </c>
      <c r="D598" s="16" t="s">
        <v>1378</v>
      </c>
      <c r="E598" s="16" t="s">
        <v>728</v>
      </c>
    </row>
    <row r="599" spans="1:5">
      <c r="A599" s="16">
        <f t="shared" si="9"/>
        <v>597</v>
      </c>
      <c r="C599" s="11" t="s">
        <v>235</v>
      </c>
      <c r="E599" s="16" t="s">
        <v>727</v>
      </c>
    </row>
    <row r="600" spans="1:5" ht="22">
      <c r="A600" s="16">
        <f t="shared" si="9"/>
        <v>598</v>
      </c>
      <c r="B600" s="58" t="s">
        <v>69</v>
      </c>
      <c r="C600" s="11" t="s">
        <v>232</v>
      </c>
      <c r="D600" s="16" t="s">
        <v>1379</v>
      </c>
      <c r="E600" s="16" t="s">
        <v>246</v>
      </c>
    </row>
    <row r="601" spans="1:5">
      <c r="A601" s="16">
        <f t="shared" si="9"/>
        <v>599</v>
      </c>
      <c r="C601" s="11" t="s">
        <v>235</v>
      </c>
      <c r="E601" s="16" t="s">
        <v>727</v>
      </c>
    </row>
    <row r="602" spans="1:5">
      <c r="A602" s="16">
        <f t="shared" si="9"/>
        <v>600</v>
      </c>
      <c r="C602" s="11" t="s">
        <v>232</v>
      </c>
      <c r="D602" s="16" t="s">
        <v>1380</v>
      </c>
      <c r="E602" s="16" t="s">
        <v>728</v>
      </c>
    </row>
    <row r="603" spans="1:5">
      <c r="A603" s="16">
        <f t="shared" si="9"/>
        <v>601</v>
      </c>
      <c r="C603" s="11" t="s">
        <v>235</v>
      </c>
      <c r="E603" s="16" t="s">
        <v>727</v>
      </c>
    </row>
    <row r="604" spans="1:5">
      <c r="A604" s="16">
        <f t="shared" si="9"/>
        <v>602</v>
      </c>
      <c r="C604" s="11" t="s">
        <v>232</v>
      </c>
      <c r="D604" s="16" t="s">
        <v>1381</v>
      </c>
      <c r="E604" s="16" t="s">
        <v>728</v>
      </c>
    </row>
    <row r="605" spans="1:5">
      <c r="A605" s="16">
        <f t="shared" si="9"/>
        <v>603</v>
      </c>
      <c r="C605" s="11" t="s">
        <v>235</v>
      </c>
      <c r="E605" s="16" t="s">
        <v>727</v>
      </c>
    </row>
    <row r="606" spans="1:5">
      <c r="A606" s="16">
        <f t="shared" si="9"/>
        <v>604</v>
      </c>
      <c r="C606" s="11" t="s">
        <v>232</v>
      </c>
      <c r="D606" s="16" t="s">
        <v>1382</v>
      </c>
      <c r="E606" s="16" t="s">
        <v>728</v>
      </c>
    </row>
    <row r="607" spans="1:5">
      <c r="A607" s="16">
        <f t="shared" si="9"/>
        <v>605</v>
      </c>
      <c r="C607" s="11" t="s">
        <v>235</v>
      </c>
      <c r="E607" s="16" t="s">
        <v>727</v>
      </c>
    </row>
    <row r="608" spans="1:5">
      <c r="A608" s="16">
        <f t="shared" si="9"/>
        <v>606</v>
      </c>
      <c r="B608" s="58" t="s">
        <v>70</v>
      </c>
      <c r="C608" s="11" t="s">
        <v>232</v>
      </c>
      <c r="D608" s="16" t="s">
        <v>1383</v>
      </c>
      <c r="E608" s="16" t="s">
        <v>728</v>
      </c>
    </row>
    <row r="609" spans="1:8">
      <c r="A609" s="16">
        <f t="shared" si="9"/>
        <v>607</v>
      </c>
      <c r="C609" s="11" t="s">
        <v>235</v>
      </c>
      <c r="E609" s="16" t="s">
        <v>727</v>
      </c>
    </row>
    <row r="610" spans="1:8">
      <c r="A610" s="16">
        <f t="shared" si="9"/>
        <v>608</v>
      </c>
      <c r="B610" s="58" t="s">
        <v>71</v>
      </c>
      <c r="C610" s="11" t="s">
        <v>232</v>
      </c>
      <c r="D610" s="16" t="s">
        <v>72</v>
      </c>
      <c r="E610" s="16" t="s">
        <v>246</v>
      </c>
    </row>
    <row r="611" spans="1:8" ht="22">
      <c r="A611" s="16">
        <f t="shared" si="9"/>
        <v>609</v>
      </c>
      <c r="B611" s="58" t="s">
        <v>73</v>
      </c>
      <c r="C611" s="11" t="s">
        <v>232</v>
      </c>
      <c r="D611" s="16" t="s">
        <v>1384</v>
      </c>
      <c r="E611" s="16" t="s">
        <v>262</v>
      </c>
    </row>
    <row r="612" spans="1:8">
      <c r="A612" s="16">
        <f t="shared" si="9"/>
        <v>610</v>
      </c>
      <c r="C612" s="11" t="s">
        <v>235</v>
      </c>
      <c r="E612" s="16" t="s">
        <v>727</v>
      </c>
    </row>
    <row r="613" spans="1:8">
      <c r="A613" s="16">
        <f t="shared" si="9"/>
        <v>611</v>
      </c>
      <c r="B613" s="58" t="s">
        <v>74</v>
      </c>
      <c r="C613" s="11" t="s">
        <v>232</v>
      </c>
      <c r="D613" s="16" t="s">
        <v>1385</v>
      </c>
      <c r="E613" s="16" t="s">
        <v>821</v>
      </c>
    </row>
    <row r="614" spans="1:8">
      <c r="A614" s="16">
        <f t="shared" si="9"/>
        <v>612</v>
      </c>
      <c r="D614" s="16" t="s">
        <v>1386</v>
      </c>
    </row>
    <row r="615" spans="1:8" ht="22">
      <c r="A615" s="16">
        <f t="shared" si="9"/>
        <v>613</v>
      </c>
      <c r="C615" s="11" t="s">
        <v>232</v>
      </c>
      <c r="D615" s="16" t="s">
        <v>1387</v>
      </c>
      <c r="E615" s="16" t="s">
        <v>728</v>
      </c>
      <c r="H615"/>
    </row>
    <row r="616" spans="1:8" ht="14">
      <c r="A616" s="16">
        <f t="shared" si="9"/>
        <v>614</v>
      </c>
      <c r="C616" s="11" t="s">
        <v>235</v>
      </c>
      <c r="E616" s="16" t="s">
        <v>727</v>
      </c>
      <c r="H616"/>
    </row>
    <row r="617" spans="1:8" ht="33">
      <c r="A617" s="16">
        <f t="shared" si="9"/>
        <v>615</v>
      </c>
      <c r="B617" s="58" t="s">
        <v>75</v>
      </c>
      <c r="C617" s="11" t="s">
        <v>232</v>
      </c>
      <c r="D617" s="16" t="s">
        <v>1388</v>
      </c>
      <c r="E617" s="16" t="s">
        <v>819</v>
      </c>
      <c r="H617"/>
    </row>
    <row r="618" spans="1:8" ht="14">
      <c r="A618" s="16">
        <f t="shared" si="9"/>
        <v>616</v>
      </c>
      <c r="B618" s="62"/>
      <c r="C618" s="14" t="s">
        <v>235</v>
      </c>
      <c r="D618" s="21"/>
      <c r="E618" s="16" t="s">
        <v>818</v>
      </c>
      <c r="H618"/>
    </row>
    <row r="619" spans="1:8" ht="22">
      <c r="A619" s="16">
        <f t="shared" si="9"/>
        <v>617</v>
      </c>
      <c r="B619" s="62" t="s">
        <v>76</v>
      </c>
      <c r="C619" s="14" t="s">
        <v>232</v>
      </c>
      <c r="D619" s="21" t="s">
        <v>1389</v>
      </c>
      <c r="E619" s="16" t="s">
        <v>219</v>
      </c>
      <c r="H619"/>
    </row>
    <row r="620" spans="1:8" ht="14">
      <c r="A620" s="16">
        <f t="shared" si="9"/>
        <v>618</v>
      </c>
      <c r="B620" s="62"/>
      <c r="C620" s="14" t="s">
        <v>235</v>
      </c>
      <c r="D620" s="21"/>
      <c r="E620" s="16" t="s">
        <v>824</v>
      </c>
      <c r="H620"/>
    </row>
    <row r="621" spans="1:8" ht="14">
      <c r="A621" s="16">
        <f t="shared" si="9"/>
        <v>619</v>
      </c>
      <c r="B621" s="62"/>
      <c r="C621" s="14" t="s">
        <v>336</v>
      </c>
      <c r="D621" s="21" t="s">
        <v>308</v>
      </c>
      <c r="E621" s="16" t="s">
        <v>825</v>
      </c>
      <c r="H621"/>
    </row>
    <row r="622" spans="1:8" ht="14">
      <c r="A622" s="16">
        <f t="shared" si="9"/>
        <v>620</v>
      </c>
      <c r="B622" s="62" t="s">
        <v>77</v>
      </c>
      <c r="C622" s="14" t="s">
        <v>232</v>
      </c>
      <c r="D622" s="21" t="s">
        <v>1390</v>
      </c>
      <c r="E622" s="16" t="s">
        <v>246</v>
      </c>
      <c r="H622"/>
    </row>
    <row r="623" spans="1:8" ht="14">
      <c r="A623" s="16">
        <f t="shared" si="9"/>
        <v>621</v>
      </c>
      <c r="B623" s="62"/>
      <c r="C623" s="14" t="s">
        <v>235</v>
      </c>
      <c r="D623" s="21"/>
      <c r="E623" s="16" t="s">
        <v>827</v>
      </c>
      <c r="H623"/>
    </row>
    <row r="624" spans="1:8" ht="22">
      <c r="A624" s="16">
        <f t="shared" si="9"/>
        <v>622</v>
      </c>
      <c r="B624" s="62" t="s">
        <v>78</v>
      </c>
      <c r="C624" s="14" t="s">
        <v>232</v>
      </c>
      <c r="D624" s="21" t="s">
        <v>1391</v>
      </c>
      <c r="E624" s="16" t="s">
        <v>246</v>
      </c>
      <c r="H624"/>
    </row>
    <row r="625" spans="1:8" ht="14">
      <c r="A625" s="16">
        <f t="shared" si="9"/>
        <v>623</v>
      </c>
      <c r="B625" s="62"/>
      <c r="C625" s="14" t="s">
        <v>235</v>
      </c>
      <c r="D625" s="21"/>
      <c r="E625" s="16" t="s">
        <v>827</v>
      </c>
      <c r="H625"/>
    </row>
    <row r="626" spans="1:8" ht="14">
      <c r="A626" s="16">
        <f t="shared" si="9"/>
        <v>624</v>
      </c>
      <c r="B626" s="62"/>
      <c r="C626" s="14" t="s">
        <v>235</v>
      </c>
      <c r="D626" s="21" t="s">
        <v>1392</v>
      </c>
      <c r="E626" s="16" t="s">
        <v>824</v>
      </c>
      <c r="H626"/>
    </row>
    <row r="627" spans="1:8" ht="22">
      <c r="A627" s="16">
        <f t="shared" si="9"/>
        <v>625</v>
      </c>
      <c r="B627" s="62"/>
      <c r="C627" s="14" t="s">
        <v>232</v>
      </c>
      <c r="D627" s="21" t="s">
        <v>1393</v>
      </c>
      <c r="E627" s="16" t="s">
        <v>822</v>
      </c>
    </row>
    <row r="628" spans="1:8" ht="22">
      <c r="A628" s="16">
        <f t="shared" si="9"/>
        <v>626</v>
      </c>
      <c r="B628" s="62" t="s">
        <v>79</v>
      </c>
      <c r="C628" s="14" t="s">
        <v>232</v>
      </c>
      <c r="D628" s="21" t="s">
        <v>1394</v>
      </c>
      <c r="E628" s="16" t="s">
        <v>819</v>
      </c>
    </row>
    <row r="629" spans="1:8">
      <c r="A629" s="16">
        <f t="shared" si="9"/>
        <v>627</v>
      </c>
      <c r="B629" s="62"/>
      <c r="C629" s="14" t="s">
        <v>235</v>
      </c>
      <c r="D629" s="21"/>
      <c r="E629" s="16" t="s">
        <v>828</v>
      </c>
    </row>
    <row r="630" spans="1:8">
      <c r="A630" s="16">
        <f t="shared" si="9"/>
        <v>628</v>
      </c>
      <c r="B630" s="62" t="s">
        <v>80</v>
      </c>
      <c r="C630" s="14" t="s">
        <v>232</v>
      </c>
      <c r="D630" s="21" t="s">
        <v>1395</v>
      </c>
      <c r="E630" s="16" t="s">
        <v>722</v>
      </c>
    </row>
    <row r="631" spans="1:8" ht="22">
      <c r="A631" s="16">
        <f t="shared" si="9"/>
        <v>629</v>
      </c>
      <c r="B631" s="62"/>
      <c r="C631" s="14" t="s">
        <v>232</v>
      </c>
      <c r="D631" s="21" t="s">
        <v>1396</v>
      </c>
      <c r="E631" s="16" t="s">
        <v>711</v>
      </c>
    </row>
    <row r="632" spans="1:8">
      <c r="A632" s="16">
        <f t="shared" si="9"/>
        <v>630</v>
      </c>
      <c r="B632" s="62" t="s">
        <v>81</v>
      </c>
      <c r="C632" s="14" t="s">
        <v>232</v>
      </c>
      <c r="D632" s="22" t="s">
        <v>309</v>
      </c>
      <c r="E632" s="16" t="s">
        <v>829</v>
      </c>
    </row>
    <row r="633" spans="1:8">
      <c r="A633" s="16">
        <f t="shared" si="9"/>
        <v>631</v>
      </c>
      <c r="B633" s="62"/>
      <c r="C633" s="14" t="s">
        <v>235</v>
      </c>
      <c r="D633" s="22"/>
      <c r="E633" s="16" t="s">
        <v>824</v>
      </c>
    </row>
    <row r="634" spans="1:8">
      <c r="A634" s="16">
        <f t="shared" si="9"/>
        <v>632</v>
      </c>
      <c r="B634" s="62"/>
      <c r="C634" s="14" t="s">
        <v>232</v>
      </c>
      <c r="D634" s="21" t="s">
        <v>1397</v>
      </c>
      <c r="E634" s="16" t="s">
        <v>292</v>
      </c>
    </row>
    <row r="635" spans="1:8">
      <c r="A635" s="16">
        <f t="shared" si="9"/>
        <v>633</v>
      </c>
      <c r="B635" s="62"/>
      <c r="C635" s="14" t="s">
        <v>341</v>
      </c>
      <c r="D635" s="21" t="s">
        <v>1398</v>
      </c>
      <c r="E635" s="16" t="s">
        <v>823</v>
      </c>
    </row>
    <row r="636" spans="1:8">
      <c r="A636" s="16">
        <f t="shared" si="9"/>
        <v>634</v>
      </c>
      <c r="B636" s="62"/>
      <c r="C636" s="14" t="s">
        <v>232</v>
      </c>
      <c r="D636" s="21" t="s">
        <v>1399</v>
      </c>
      <c r="E636" s="16" t="s">
        <v>711</v>
      </c>
    </row>
    <row r="637" spans="1:8">
      <c r="A637" s="16">
        <f t="shared" si="9"/>
        <v>635</v>
      </c>
      <c r="B637" s="62"/>
      <c r="C637" s="14" t="s">
        <v>341</v>
      </c>
      <c r="D637" s="21" t="s">
        <v>1398</v>
      </c>
      <c r="E637" s="16" t="s">
        <v>830</v>
      </c>
    </row>
    <row r="638" spans="1:8">
      <c r="A638" s="16">
        <f t="shared" si="9"/>
        <v>636</v>
      </c>
      <c r="B638" s="62" t="s">
        <v>82</v>
      </c>
      <c r="C638" s="14" t="s">
        <v>232</v>
      </c>
      <c r="D638" s="21" t="s">
        <v>831</v>
      </c>
      <c r="E638" s="16" t="s">
        <v>252</v>
      </c>
    </row>
    <row r="639" spans="1:8" s="5" customFormat="1" ht="22">
      <c r="A639" s="16">
        <f t="shared" ref="A639:A703" si="10">ROW()-2</f>
        <v>637</v>
      </c>
      <c r="B639" s="62"/>
      <c r="C639" s="14" t="s">
        <v>232</v>
      </c>
      <c r="D639" s="21" t="s">
        <v>1400</v>
      </c>
      <c r="E639" s="16" t="s">
        <v>829</v>
      </c>
    </row>
    <row r="640" spans="1:8">
      <c r="A640" s="16">
        <f t="shared" si="10"/>
        <v>638</v>
      </c>
      <c r="B640" s="62"/>
      <c r="C640" s="14" t="s">
        <v>235</v>
      </c>
      <c r="D640" s="21"/>
      <c r="E640" s="16" t="s">
        <v>824</v>
      </c>
    </row>
    <row r="641" spans="1:5">
      <c r="A641" s="16">
        <f t="shared" si="10"/>
        <v>639</v>
      </c>
      <c r="B641" s="62" t="s">
        <v>83</v>
      </c>
      <c r="C641" s="14" t="s">
        <v>232</v>
      </c>
      <c r="D641" s="21" t="s">
        <v>1401</v>
      </c>
      <c r="E641" s="16" t="s">
        <v>274</v>
      </c>
    </row>
    <row r="642" spans="1:5">
      <c r="A642" s="16">
        <f t="shared" si="10"/>
        <v>640</v>
      </c>
      <c r="B642" s="62" t="s">
        <v>84</v>
      </c>
      <c r="C642" s="14" t="s">
        <v>336</v>
      </c>
      <c r="D642" s="21" t="s">
        <v>1402</v>
      </c>
      <c r="E642" s="16" t="s">
        <v>832</v>
      </c>
    </row>
    <row r="643" spans="1:5" ht="33">
      <c r="A643" s="16">
        <f t="shared" si="10"/>
        <v>641</v>
      </c>
      <c r="B643" s="62" t="s">
        <v>85</v>
      </c>
      <c r="C643" s="14" t="s">
        <v>232</v>
      </c>
      <c r="D643" s="21" t="s">
        <v>310</v>
      </c>
      <c r="E643" s="16" t="s">
        <v>252</v>
      </c>
    </row>
    <row r="644" spans="1:5">
      <c r="A644" s="16">
        <f t="shared" si="10"/>
        <v>642</v>
      </c>
      <c r="B644" s="62"/>
      <c r="C644" s="14" t="s">
        <v>235</v>
      </c>
      <c r="D644" s="21" t="s">
        <v>223</v>
      </c>
      <c r="E644" s="16" t="s">
        <v>723</v>
      </c>
    </row>
    <row r="645" spans="1:5">
      <c r="A645" s="16">
        <f t="shared" si="10"/>
        <v>643</v>
      </c>
      <c r="B645" s="62" t="s">
        <v>86</v>
      </c>
      <c r="C645" s="14" t="s">
        <v>232</v>
      </c>
      <c r="D645" s="21" t="s">
        <v>1403</v>
      </c>
      <c r="E645" s="16" t="s">
        <v>219</v>
      </c>
    </row>
    <row r="646" spans="1:5" ht="22">
      <c r="A646" s="16">
        <f t="shared" si="10"/>
        <v>644</v>
      </c>
      <c r="B646" s="62"/>
      <c r="C646" s="14" t="s">
        <v>235</v>
      </c>
      <c r="D646" s="21" t="s">
        <v>1404</v>
      </c>
      <c r="E646" s="16" t="s">
        <v>727</v>
      </c>
    </row>
    <row r="647" spans="1:5">
      <c r="A647" s="16">
        <f t="shared" si="10"/>
        <v>645</v>
      </c>
      <c r="B647" s="62"/>
      <c r="C647" s="14" t="s">
        <v>232</v>
      </c>
      <c r="D647" s="21" t="s">
        <v>1405</v>
      </c>
      <c r="E647" s="16" t="s">
        <v>275</v>
      </c>
    </row>
    <row r="648" spans="1:5">
      <c r="A648" s="16">
        <f t="shared" si="10"/>
        <v>646</v>
      </c>
      <c r="B648" s="62" t="s">
        <v>87</v>
      </c>
      <c r="C648" s="14" t="s">
        <v>232</v>
      </c>
      <c r="D648" s="21" t="s">
        <v>1406</v>
      </c>
      <c r="E648" s="16" t="s">
        <v>819</v>
      </c>
    </row>
    <row r="649" spans="1:5">
      <c r="A649" s="16">
        <f t="shared" si="10"/>
        <v>647</v>
      </c>
      <c r="B649" s="62"/>
      <c r="C649" s="14" t="s">
        <v>235</v>
      </c>
      <c r="D649" s="21" t="s">
        <v>1407</v>
      </c>
      <c r="E649" s="16" t="s">
        <v>820</v>
      </c>
    </row>
    <row r="650" spans="1:5">
      <c r="A650" s="16">
        <f t="shared" si="10"/>
        <v>648</v>
      </c>
      <c r="B650" s="62"/>
      <c r="C650" s="14" t="s">
        <v>232</v>
      </c>
      <c r="D650" s="21" t="s">
        <v>1408</v>
      </c>
      <c r="E650" s="16" t="s">
        <v>729</v>
      </c>
    </row>
    <row r="651" spans="1:5">
      <c r="A651" s="16">
        <f t="shared" si="10"/>
        <v>649</v>
      </c>
      <c r="B651" s="62"/>
      <c r="C651" s="14" t="s">
        <v>336</v>
      </c>
      <c r="D651" s="21"/>
      <c r="E651" s="16" t="s">
        <v>833</v>
      </c>
    </row>
    <row r="652" spans="1:5" ht="22">
      <c r="A652" s="16">
        <f t="shared" si="10"/>
        <v>650</v>
      </c>
      <c r="B652" s="62" t="s">
        <v>88</v>
      </c>
      <c r="C652" s="14" t="s">
        <v>232</v>
      </c>
      <c r="D652" s="21" t="s">
        <v>1409</v>
      </c>
      <c r="E652" s="16" t="s">
        <v>246</v>
      </c>
    </row>
    <row r="653" spans="1:5">
      <c r="A653" s="16">
        <f t="shared" si="10"/>
        <v>651</v>
      </c>
      <c r="B653" s="62"/>
      <c r="C653" s="14" t="s">
        <v>235</v>
      </c>
      <c r="D653" s="21" t="s">
        <v>1410</v>
      </c>
      <c r="E653" s="16" t="s">
        <v>727</v>
      </c>
    </row>
    <row r="654" spans="1:5">
      <c r="A654" s="16">
        <f t="shared" si="10"/>
        <v>652</v>
      </c>
      <c r="B654" s="62"/>
      <c r="C654" s="14" t="s">
        <v>235</v>
      </c>
      <c r="D654" s="21" t="s">
        <v>1411</v>
      </c>
      <c r="E654" s="16" t="s">
        <v>824</v>
      </c>
    </row>
    <row r="655" spans="1:5">
      <c r="A655" s="16">
        <f t="shared" si="10"/>
        <v>653</v>
      </c>
      <c r="B655" s="62" t="s">
        <v>89</v>
      </c>
      <c r="C655" s="14" t="s">
        <v>232</v>
      </c>
      <c r="D655" s="21" t="s">
        <v>1412</v>
      </c>
      <c r="E655" s="16" t="s">
        <v>246</v>
      </c>
    </row>
    <row r="656" spans="1:5" s="7" customFormat="1">
      <c r="A656" s="16">
        <f t="shared" si="10"/>
        <v>654</v>
      </c>
      <c r="B656" s="62"/>
      <c r="C656" s="14" t="s">
        <v>336</v>
      </c>
      <c r="D656" s="21" t="s">
        <v>834</v>
      </c>
      <c r="E656" s="16" t="s">
        <v>835</v>
      </c>
    </row>
    <row r="657" spans="1:8" ht="22">
      <c r="A657" s="16">
        <f t="shared" si="10"/>
        <v>655</v>
      </c>
      <c r="B657" s="62" t="s">
        <v>90</v>
      </c>
      <c r="C657" s="14" t="s">
        <v>232</v>
      </c>
      <c r="D657" s="21" t="s">
        <v>1413</v>
      </c>
      <c r="E657" s="16" t="s">
        <v>275</v>
      </c>
    </row>
    <row r="658" spans="1:8">
      <c r="A658" s="16">
        <f t="shared" si="10"/>
        <v>656</v>
      </c>
      <c r="B658" s="62"/>
      <c r="C658" s="14" t="s">
        <v>235</v>
      </c>
      <c r="D658" s="21" t="s">
        <v>311</v>
      </c>
      <c r="E658" s="16" t="s">
        <v>820</v>
      </c>
    </row>
    <row r="659" spans="1:8">
      <c r="A659" s="16">
        <f t="shared" si="10"/>
        <v>657</v>
      </c>
      <c r="B659" s="62" t="s">
        <v>91</v>
      </c>
      <c r="C659" s="14" t="s">
        <v>232</v>
      </c>
      <c r="D659" s="21" t="s">
        <v>1414</v>
      </c>
      <c r="E659" s="16" t="s">
        <v>819</v>
      </c>
    </row>
    <row r="660" spans="1:8">
      <c r="A660" s="16">
        <f t="shared" si="10"/>
        <v>658</v>
      </c>
      <c r="B660" s="62"/>
      <c r="C660" s="14" t="s">
        <v>336</v>
      </c>
      <c r="D660" s="21" t="s">
        <v>1415</v>
      </c>
      <c r="E660" s="16" t="s">
        <v>833</v>
      </c>
    </row>
    <row r="661" spans="1:8">
      <c r="A661" s="16">
        <f t="shared" si="10"/>
        <v>659</v>
      </c>
      <c r="B661" s="62"/>
      <c r="C661" s="14" t="s">
        <v>235</v>
      </c>
      <c r="D661" s="21" t="s">
        <v>1416</v>
      </c>
      <c r="E661" s="16" t="s">
        <v>820</v>
      </c>
    </row>
    <row r="662" spans="1:8">
      <c r="A662" s="16">
        <f t="shared" si="10"/>
        <v>660</v>
      </c>
      <c r="B662" s="62" t="s">
        <v>92</v>
      </c>
      <c r="C662" s="14" t="s">
        <v>232</v>
      </c>
      <c r="D662" s="21" t="s">
        <v>1417</v>
      </c>
      <c r="E662" s="16" t="s">
        <v>819</v>
      </c>
    </row>
    <row r="663" spans="1:8">
      <c r="A663" s="16">
        <f t="shared" si="10"/>
        <v>661</v>
      </c>
      <c r="B663" s="62"/>
      <c r="C663" s="14" t="s">
        <v>336</v>
      </c>
      <c r="D663" s="21"/>
      <c r="E663" s="16" t="s">
        <v>833</v>
      </c>
    </row>
    <row r="664" spans="1:8">
      <c r="A664" s="16">
        <f t="shared" si="10"/>
        <v>662</v>
      </c>
      <c r="B664" s="62"/>
      <c r="C664" s="14" t="s">
        <v>235</v>
      </c>
      <c r="D664" s="21" t="s">
        <v>1418</v>
      </c>
      <c r="E664" s="16" t="s">
        <v>820</v>
      </c>
    </row>
    <row r="665" spans="1:8">
      <c r="A665" s="16">
        <f t="shared" si="10"/>
        <v>663</v>
      </c>
      <c r="B665" s="62" t="s">
        <v>93</v>
      </c>
      <c r="C665" s="14" t="s">
        <v>232</v>
      </c>
      <c r="D665" s="21" t="s">
        <v>1419</v>
      </c>
      <c r="E665" s="16" t="s">
        <v>819</v>
      </c>
    </row>
    <row r="666" spans="1:8" ht="22">
      <c r="A666" s="16">
        <f t="shared" si="10"/>
        <v>664</v>
      </c>
      <c r="B666" s="62"/>
      <c r="C666" s="14" t="s">
        <v>232</v>
      </c>
      <c r="D666" s="21" t="s">
        <v>1420</v>
      </c>
    </row>
    <row r="667" spans="1:8" ht="22">
      <c r="A667" s="16">
        <f t="shared" si="10"/>
        <v>665</v>
      </c>
      <c r="B667" s="62" t="s">
        <v>94</v>
      </c>
      <c r="C667" s="14" t="s">
        <v>232</v>
      </c>
      <c r="D667" s="21" t="s">
        <v>1421</v>
      </c>
      <c r="E667" s="16" t="s">
        <v>819</v>
      </c>
    </row>
    <row r="668" spans="1:8" ht="22">
      <c r="A668" s="16">
        <f t="shared" si="10"/>
        <v>666</v>
      </c>
      <c r="B668" s="62"/>
      <c r="C668" s="14" t="s">
        <v>235</v>
      </c>
      <c r="D668" s="21" t="s">
        <v>1422</v>
      </c>
      <c r="E668" s="16" t="s">
        <v>820</v>
      </c>
    </row>
    <row r="669" spans="1:8">
      <c r="A669" s="16">
        <f t="shared" si="10"/>
        <v>667</v>
      </c>
      <c r="B669" s="62"/>
      <c r="C669" s="14" t="s">
        <v>232</v>
      </c>
      <c r="D669" s="21" t="s">
        <v>1423</v>
      </c>
      <c r="E669" s="16" t="s">
        <v>246</v>
      </c>
    </row>
    <row r="670" spans="1:8" ht="14">
      <c r="A670" s="16">
        <f t="shared" si="10"/>
        <v>668</v>
      </c>
      <c r="B670" s="62"/>
      <c r="C670" s="14" t="s">
        <v>235</v>
      </c>
      <c r="D670" s="21" t="s">
        <v>1424</v>
      </c>
      <c r="E670" s="16" t="s">
        <v>820</v>
      </c>
      <c r="H670"/>
    </row>
    <row r="671" spans="1:8" ht="14">
      <c r="A671" s="16">
        <f t="shared" si="10"/>
        <v>669</v>
      </c>
      <c r="B671" s="62"/>
      <c r="C671" s="14" t="s">
        <v>232</v>
      </c>
      <c r="D671" s="21" t="s">
        <v>1425</v>
      </c>
      <c r="E671" s="16" t="s">
        <v>819</v>
      </c>
      <c r="H671"/>
    </row>
    <row r="672" spans="1:8" ht="14">
      <c r="A672" s="16">
        <f t="shared" si="10"/>
        <v>670</v>
      </c>
      <c r="B672" s="62"/>
      <c r="C672" s="14" t="s">
        <v>235</v>
      </c>
      <c r="D672" s="21" t="s">
        <v>1426</v>
      </c>
      <c r="E672" s="16" t="s">
        <v>820</v>
      </c>
      <c r="H672"/>
    </row>
    <row r="673" spans="1:8" ht="14">
      <c r="A673" s="16">
        <f t="shared" si="10"/>
        <v>671</v>
      </c>
      <c r="B673" s="62" t="s">
        <v>95</v>
      </c>
      <c r="C673" s="14" t="s">
        <v>232</v>
      </c>
      <c r="D673" s="21" t="s">
        <v>1427</v>
      </c>
      <c r="E673" s="16" t="s">
        <v>252</v>
      </c>
      <c r="H673"/>
    </row>
    <row r="674" spans="1:8" ht="14">
      <c r="A674" s="16">
        <f t="shared" si="10"/>
        <v>672</v>
      </c>
      <c r="B674" s="62"/>
      <c r="C674" s="14" t="s">
        <v>235</v>
      </c>
      <c r="D674" s="21" t="s">
        <v>1428</v>
      </c>
      <c r="E674" s="16" t="s">
        <v>312</v>
      </c>
      <c r="H674"/>
    </row>
    <row r="675" spans="1:8" ht="14">
      <c r="A675" s="16">
        <f t="shared" si="10"/>
        <v>673</v>
      </c>
      <c r="B675" s="62" t="s">
        <v>96</v>
      </c>
      <c r="C675" s="14" t="s">
        <v>232</v>
      </c>
      <c r="D675" s="21" t="s">
        <v>1429</v>
      </c>
      <c r="E675" s="16" t="s">
        <v>249</v>
      </c>
      <c r="H675"/>
    </row>
    <row r="676" spans="1:8">
      <c r="A676" s="16">
        <f t="shared" si="10"/>
        <v>674</v>
      </c>
      <c r="B676" s="62"/>
      <c r="C676" s="14" t="s">
        <v>233</v>
      </c>
      <c r="D676" s="21" t="s">
        <v>1430</v>
      </c>
      <c r="E676" s="16" t="s">
        <v>248</v>
      </c>
    </row>
    <row r="677" spans="1:8" ht="22">
      <c r="A677" s="16">
        <f t="shared" si="10"/>
        <v>675</v>
      </c>
      <c r="B677" s="62" t="s">
        <v>97</v>
      </c>
      <c r="C677" s="14" t="s">
        <v>232</v>
      </c>
      <c r="D677" s="21" t="s">
        <v>1431</v>
      </c>
      <c r="E677" s="16" t="s">
        <v>725</v>
      </c>
    </row>
    <row r="678" spans="1:8">
      <c r="A678" s="16">
        <f t="shared" si="10"/>
        <v>676</v>
      </c>
      <c r="B678" s="62" t="s">
        <v>98</v>
      </c>
      <c r="C678" s="14" t="s">
        <v>232</v>
      </c>
      <c r="D678" s="21" t="s">
        <v>1432</v>
      </c>
      <c r="E678" s="16" t="s">
        <v>246</v>
      </c>
    </row>
    <row r="679" spans="1:8">
      <c r="A679" s="16">
        <f t="shared" si="10"/>
        <v>677</v>
      </c>
      <c r="B679" s="62"/>
      <c r="C679" s="14" t="s">
        <v>235</v>
      </c>
      <c r="D679" s="21" t="s">
        <v>1433</v>
      </c>
      <c r="E679" s="16" t="s">
        <v>727</v>
      </c>
    </row>
    <row r="680" spans="1:8">
      <c r="A680" s="16">
        <f t="shared" si="10"/>
        <v>678</v>
      </c>
      <c r="B680" s="62" t="s">
        <v>313</v>
      </c>
      <c r="C680" s="11" t="s">
        <v>232</v>
      </c>
      <c r="D680" s="21" t="s">
        <v>1434</v>
      </c>
      <c r="E680" s="16" t="s">
        <v>241</v>
      </c>
    </row>
    <row r="681" spans="1:8">
      <c r="A681" s="16">
        <f t="shared" si="10"/>
        <v>679</v>
      </c>
      <c r="B681" s="62"/>
      <c r="C681" s="11" t="s">
        <v>235</v>
      </c>
      <c r="D681" s="21" t="s">
        <v>1428</v>
      </c>
      <c r="E681" s="16" t="s">
        <v>757</v>
      </c>
    </row>
    <row r="682" spans="1:8">
      <c r="A682" s="16">
        <f t="shared" si="10"/>
        <v>680</v>
      </c>
      <c r="B682" s="62" t="s">
        <v>314</v>
      </c>
      <c r="C682" s="11" t="s">
        <v>232</v>
      </c>
      <c r="D682" s="16" t="s">
        <v>1435</v>
      </c>
      <c r="E682" s="16" t="s">
        <v>246</v>
      </c>
    </row>
    <row r="683" spans="1:8">
      <c r="A683" s="16">
        <f t="shared" si="10"/>
        <v>681</v>
      </c>
      <c r="B683" s="62" t="s">
        <v>315</v>
      </c>
      <c r="C683" s="11" t="s">
        <v>232</v>
      </c>
      <c r="D683" s="21" t="s">
        <v>1436</v>
      </c>
      <c r="E683" s="16" t="s">
        <v>246</v>
      </c>
    </row>
    <row r="684" spans="1:8">
      <c r="A684" s="16">
        <f t="shared" si="10"/>
        <v>682</v>
      </c>
      <c r="B684" s="62" t="s">
        <v>316</v>
      </c>
      <c r="C684" s="11" t="s">
        <v>232</v>
      </c>
      <c r="D684" s="21" t="s">
        <v>1437</v>
      </c>
      <c r="E684" s="16" t="s">
        <v>725</v>
      </c>
    </row>
    <row r="685" spans="1:8" ht="22">
      <c r="A685" s="16">
        <f t="shared" si="10"/>
        <v>683</v>
      </c>
      <c r="B685" s="62" t="s">
        <v>317</v>
      </c>
      <c r="C685" s="11" t="s">
        <v>232</v>
      </c>
      <c r="D685" s="16" t="s">
        <v>1438</v>
      </c>
      <c r="E685" s="16" t="s">
        <v>246</v>
      </c>
    </row>
    <row r="686" spans="1:8" ht="22">
      <c r="A686" s="16">
        <f t="shared" si="10"/>
        <v>684</v>
      </c>
      <c r="B686" s="58" t="s">
        <v>318</v>
      </c>
      <c r="C686" s="11" t="s">
        <v>232</v>
      </c>
      <c r="D686" s="16" t="s">
        <v>1439</v>
      </c>
      <c r="E686" s="16" t="s">
        <v>252</v>
      </c>
    </row>
    <row r="687" spans="1:8">
      <c r="A687" s="16">
        <f t="shared" si="10"/>
        <v>685</v>
      </c>
      <c r="B687" s="62" t="s">
        <v>625</v>
      </c>
      <c r="C687" s="14" t="s">
        <v>232</v>
      </c>
      <c r="D687" s="21" t="s">
        <v>1440</v>
      </c>
      <c r="E687" s="16" t="s">
        <v>219</v>
      </c>
    </row>
    <row r="688" spans="1:8" ht="22">
      <c r="A688" s="16">
        <f t="shared" si="10"/>
        <v>686</v>
      </c>
      <c r="B688" s="62"/>
      <c r="C688" s="14" t="s">
        <v>232</v>
      </c>
      <c r="D688" s="21" t="s">
        <v>1441</v>
      </c>
      <c r="E688" s="16" t="s">
        <v>819</v>
      </c>
      <c r="H688"/>
    </row>
    <row r="689" spans="1:8" ht="22">
      <c r="A689" s="16">
        <f t="shared" si="10"/>
        <v>687</v>
      </c>
      <c r="B689" s="62"/>
      <c r="C689" s="14" t="s">
        <v>235</v>
      </c>
      <c r="D689" s="21" t="s">
        <v>1442</v>
      </c>
      <c r="E689" s="16" t="s">
        <v>820</v>
      </c>
      <c r="H689"/>
    </row>
    <row r="690" spans="1:8" ht="22">
      <c r="A690" s="16">
        <f t="shared" si="10"/>
        <v>688</v>
      </c>
      <c r="B690" s="62" t="s">
        <v>626</v>
      </c>
      <c r="C690" s="14"/>
      <c r="D690" s="21" t="s">
        <v>1443</v>
      </c>
      <c r="H690"/>
    </row>
    <row r="691" spans="1:8" ht="14">
      <c r="A691" s="16">
        <f t="shared" si="10"/>
        <v>689</v>
      </c>
      <c r="B691" s="62"/>
      <c r="C691" s="14" t="s">
        <v>232</v>
      </c>
      <c r="D691" s="21" t="s">
        <v>1444</v>
      </c>
      <c r="E691" s="16" t="s">
        <v>292</v>
      </c>
      <c r="H691"/>
    </row>
    <row r="692" spans="1:8" ht="14">
      <c r="A692" s="16">
        <f t="shared" si="10"/>
        <v>690</v>
      </c>
      <c r="B692" s="62"/>
      <c r="C692" s="14" t="s">
        <v>235</v>
      </c>
      <c r="D692" s="21" t="s">
        <v>1445</v>
      </c>
      <c r="E692" s="16" t="s">
        <v>727</v>
      </c>
      <c r="H692"/>
    </row>
    <row r="693" spans="1:8" ht="14">
      <c r="A693" s="16">
        <f t="shared" si="10"/>
        <v>691</v>
      </c>
      <c r="B693" s="62" t="s">
        <v>627</v>
      </c>
      <c r="C693" s="14" t="s">
        <v>232</v>
      </c>
      <c r="D693" s="21" t="s">
        <v>1446</v>
      </c>
      <c r="E693" s="16" t="s">
        <v>837</v>
      </c>
      <c r="H693"/>
    </row>
    <row r="694" spans="1:8" ht="22">
      <c r="A694" s="16">
        <f t="shared" si="10"/>
        <v>692</v>
      </c>
      <c r="B694" s="62" t="s">
        <v>628</v>
      </c>
      <c r="C694" s="14" t="s">
        <v>232</v>
      </c>
      <c r="D694" s="21" t="s">
        <v>319</v>
      </c>
      <c r="E694" s="16" t="s">
        <v>246</v>
      </c>
      <c r="H694"/>
    </row>
    <row r="695" spans="1:8" ht="22">
      <c r="A695" s="16">
        <f t="shared" si="10"/>
        <v>693</v>
      </c>
      <c r="B695" s="62" t="s">
        <v>629</v>
      </c>
      <c r="C695" s="14" t="s">
        <v>232</v>
      </c>
      <c r="D695" s="21" t="s">
        <v>1447</v>
      </c>
      <c r="E695" s="16" t="s">
        <v>819</v>
      </c>
      <c r="H695"/>
    </row>
    <row r="696" spans="1:8" ht="14">
      <c r="A696" s="16">
        <f t="shared" si="10"/>
        <v>694</v>
      </c>
      <c r="B696" s="62"/>
      <c r="C696" s="14" t="s">
        <v>235</v>
      </c>
      <c r="D696" s="21" t="s">
        <v>1448</v>
      </c>
      <c r="E696" s="16" t="s">
        <v>836</v>
      </c>
      <c r="H696"/>
    </row>
    <row r="697" spans="1:8" ht="22">
      <c r="A697" s="16">
        <f t="shared" si="10"/>
        <v>695</v>
      </c>
      <c r="B697" s="62"/>
      <c r="C697" s="14" t="s">
        <v>232</v>
      </c>
      <c r="D697" s="21" t="s">
        <v>1449</v>
      </c>
      <c r="E697" s="16" t="s">
        <v>838</v>
      </c>
      <c r="H697"/>
    </row>
    <row r="698" spans="1:8" ht="14">
      <c r="A698" s="16">
        <f t="shared" si="10"/>
        <v>696</v>
      </c>
      <c r="B698" s="62" t="s">
        <v>630</v>
      </c>
      <c r="C698" s="14" t="s">
        <v>232</v>
      </c>
      <c r="D698" s="21" t="s">
        <v>1450</v>
      </c>
      <c r="E698" s="16" t="s">
        <v>819</v>
      </c>
      <c r="H698"/>
    </row>
    <row r="699" spans="1:8" ht="14">
      <c r="A699" s="16">
        <f t="shared" si="10"/>
        <v>697</v>
      </c>
      <c r="B699" s="62"/>
      <c r="C699" s="14" t="s">
        <v>232</v>
      </c>
      <c r="D699" s="21" t="s">
        <v>839</v>
      </c>
      <c r="E699" s="16" t="s">
        <v>829</v>
      </c>
      <c r="H699"/>
    </row>
    <row r="700" spans="1:8" s="55" customFormat="1" ht="14">
      <c r="A700" s="16"/>
      <c r="B700" s="62"/>
      <c r="C700" s="14" t="s">
        <v>235</v>
      </c>
      <c r="D700" s="21" t="s">
        <v>1451</v>
      </c>
      <c r="E700" s="16" t="s">
        <v>820</v>
      </c>
      <c r="H700"/>
    </row>
    <row r="701" spans="1:8" ht="33">
      <c r="A701" s="16">
        <f t="shared" si="10"/>
        <v>699</v>
      </c>
      <c r="B701" s="62" t="s">
        <v>631</v>
      </c>
      <c r="C701" s="11" t="s">
        <v>232</v>
      </c>
      <c r="D701" s="21" t="s">
        <v>320</v>
      </c>
      <c r="E701" s="16" t="s">
        <v>252</v>
      </c>
      <c r="H701"/>
    </row>
    <row r="702" spans="1:8" ht="110">
      <c r="A702" s="16">
        <f t="shared" si="10"/>
        <v>700</v>
      </c>
      <c r="B702" s="62" t="s">
        <v>632</v>
      </c>
      <c r="C702" s="14" t="s">
        <v>232</v>
      </c>
      <c r="D702" s="21" t="s">
        <v>1452</v>
      </c>
      <c r="E702" s="16" t="s">
        <v>246</v>
      </c>
    </row>
    <row r="703" spans="1:8">
      <c r="A703" s="16">
        <f t="shared" si="10"/>
        <v>701</v>
      </c>
      <c r="B703" s="62" t="s">
        <v>633</v>
      </c>
      <c r="C703" s="14" t="s">
        <v>232</v>
      </c>
      <c r="D703" s="21" t="s">
        <v>1453</v>
      </c>
      <c r="E703" s="16" t="s">
        <v>840</v>
      </c>
    </row>
    <row r="704" spans="1:8" ht="22">
      <c r="A704" s="16">
        <f t="shared" ref="A704:A764" si="11">ROW()-2</f>
        <v>702</v>
      </c>
      <c r="B704" s="62" t="s">
        <v>634</v>
      </c>
      <c r="C704" s="14" t="s">
        <v>232</v>
      </c>
      <c r="D704" s="21" t="s">
        <v>1454</v>
      </c>
      <c r="E704" s="16" t="s">
        <v>252</v>
      </c>
    </row>
    <row r="705" spans="1:8" ht="22">
      <c r="A705" s="16">
        <f t="shared" si="11"/>
        <v>703</v>
      </c>
      <c r="B705" s="62" t="s">
        <v>635</v>
      </c>
      <c r="C705" s="14" t="s">
        <v>232</v>
      </c>
      <c r="D705" s="21" t="s">
        <v>1455</v>
      </c>
      <c r="E705" s="16" t="s">
        <v>252</v>
      </c>
    </row>
    <row r="706" spans="1:8">
      <c r="A706" s="16">
        <f t="shared" si="11"/>
        <v>704</v>
      </c>
      <c r="C706" s="14" t="s">
        <v>235</v>
      </c>
      <c r="D706" s="21" t="s">
        <v>1456</v>
      </c>
      <c r="E706" s="16" t="s">
        <v>727</v>
      </c>
    </row>
    <row r="707" spans="1:8">
      <c r="A707" s="16">
        <f t="shared" si="11"/>
        <v>705</v>
      </c>
      <c r="C707" s="14" t="s">
        <v>232</v>
      </c>
      <c r="D707" s="21" t="s">
        <v>841</v>
      </c>
    </row>
    <row r="708" spans="1:8" ht="22">
      <c r="A708" s="16">
        <f t="shared" si="11"/>
        <v>706</v>
      </c>
      <c r="B708" s="62" t="s">
        <v>636</v>
      </c>
      <c r="C708" s="14" t="s">
        <v>232</v>
      </c>
      <c r="D708" s="21" t="s">
        <v>1457</v>
      </c>
      <c r="E708" s="16" t="s">
        <v>252</v>
      </c>
    </row>
    <row r="709" spans="1:8" s="55" customFormat="1" ht="14">
      <c r="A709" s="16"/>
      <c r="B709" s="62"/>
      <c r="C709" s="14" t="s">
        <v>235</v>
      </c>
      <c r="D709" s="21" t="s">
        <v>1458</v>
      </c>
      <c r="E709" s="16" t="s">
        <v>768</v>
      </c>
      <c r="F709"/>
      <c r="G709"/>
      <c r="H709"/>
    </row>
    <row r="710" spans="1:8" ht="48.75" customHeight="1">
      <c r="A710" s="16">
        <f t="shared" si="11"/>
        <v>708</v>
      </c>
      <c r="B710" s="62" t="s">
        <v>637</v>
      </c>
      <c r="C710" s="11" t="s">
        <v>232</v>
      </c>
      <c r="D710" s="21" t="s">
        <v>842</v>
      </c>
      <c r="E710" s="16" t="s">
        <v>252</v>
      </c>
      <c r="F710"/>
      <c r="G710"/>
      <c r="H710"/>
    </row>
    <row r="711" spans="1:8" s="55" customFormat="1" ht="22">
      <c r="A711" s="16"/>
      <c r="B711" s="62"/>
      <c r="C711" s="11"/>
      <c r="D711" s="21" t="s">
        <v>1459</v>
      </c>
      <c r="E711" s="16" t="s">
        <v>843</v>
      </c>
      <c r="F711"/>
      <c r="G711"/>
      <c r="H711"/>
    </row>
    <row r="712" spans="1:8" ht="14">
      <c r="A712" s="16">
        <f t="shared" si="11"/>
        <v>710</v>
      </c>
      <c r="B712" s="62"/>
      <c r="C712" s="11" t="s">
        <v>235</v>
      </c>
      <c r="D712" s="16" t="s">
        <v>1460</v>
      </c>
      <c r="E712" s="16" t="s">
        <v>820</v>
      </c>
      <c r="F712"/>
      <c r="G712"/>
      <c r="H712"/>
    </row>
    <row r="713" spans="1:8" ht="22">
      <c r="A713" s="16">
        <f t="shared" si="11"/>
        <v>711</v>
      </c>
      <c r="C713" s="11" t="s">
        <v>232</v>
      </c>
      <c r="D713" s="16" t="s">
        <v>1461</v>
      </c>
      <c r="E713" s="16" t="s">
        <v>722</v>
      </c>
      <c r="F713"/>
      <c r="G713"/>
      <c r="H713"/>
    </row>
    <row r="714" spans="1:8" ht="14">
      <c r="A714" s="16">
        <f t="shared" si="11"/>
        <v>712</v>
      </c>
      <c r="C714" s="11" t="s">
        <v>235</v>
      </c>
      <c r="D714" s="16" t="s">
        <v>1462</v>
      </c>
      <c r="E714" s="16" t="s">
        <v>312</v>
      </c>
      <c r="F714"/>
      <c r="G714"/>
      <c r="H714"/>
    </row>
    <row r="715" spans="1:8" ht="33">
      <c r="A715" s="16">
        <f t="shared" si="11"/>
        <v>713</v>
      </c>
      <c r="B715" s="58" t="s">
        <v>99</v>
      </c>
      <c r="C715" s="11" t="s">
        <v>232</v>
      </c>
      <c r="D715" s="16" t="s">
        <v>1463</v>
      </c>
      <c r="E715" s="16" t="s">
        <v>241</v>
      </c>
      <c r="F715"/>
      <c r="G715"/>
      <c r="H715"/>
    </row>
    <row r="716" spans="1:8" ht="14">
      <c r="A716" s="16">
        <f t="shared" si="11"/>
        <v>714</v>
      </c>
      <c r="B716" s="58" t="s">
        <v>100</v>
      </c>
      <c r="C716" s="11" t="s">
        <v>232</v>
      </c>
      <c r="D716" s="16" t="s">
        <v>1464</v>
      </c>
      <c r="E716" s="16" t="s">
        <v>219</v>
      </c>
      <c r="F716"/>
      <c r="G716"/>
      <c r="H716"/>
    </row>
    <row r="717" spans="1:8" ht="15" customHeight="1">
      <c r="A717" s="16">
        <f t="shared" si="11"/>
        <v>715</v>
      </c>
      <c r="C717" s="11" t="s">
        <v>232</v>
      </c>
      <c r="D717" s="16" t="s">
        <v>1465</v>
      </c>
      <c r="E717" s="16" t="s">
        <v>219</v>
      </c>
      <c r="F717"/>
      <c r="G717"/>
      <c r="H717"/>
    </row>
    <row r="718" spans="1:8" ht="15" customHeight="1">
      <c r="A718" s="16">
        <f t="shared" si="11"/>
        <v>716</v>
      </c>
      <c r="C718" s="11" t="s">
        <v>232</v>
      </c>
      <c r="D718" s="16" t="s">
        <v>1466</v>
      </c>
      <c r="E718" s="16" t="s">
        <v>246</v>
      </c>
      <c r="F718"/>
      <c r="G718"/>
      <c r="H718"/>
    </row>
    <row r="719" spans="1:8" ht="14">
      <c r="A719" s="16">
        <f t="shared" si="11"/>
        <v>717</v>
      </c>
      <c r="B719" s="58" t="s">
        <v>101</v>
      </c>
      <c r="C719" s="11" t="s">
        <v>232</v>
      </c>
      <c r="D719" s="16" t="s">
        <v>1467</v>
      </c>
      <c r="E719" s="16" t="s">
        <v>241</v>
      </c>
      <c r="F719"/>
      <c r="G719"/>
      <c r="H719"/>
    </row>
    <row r="720" spans="1:8" ht="14">
      <c r="A720" s="16">
        <f t="shared" si="11"/>
        <v>718</v>
      </c>
      <c r="C720" s="11" t="s">
        <v>235</v>
      </c>
      <c r="D720" s="16" t="s">
        <v>223</v>
      </c>
      <c r="E720" s="16" t="s">
        <v>844</v>
      </c>
      <c r="F720"/>
      <c r="G720"/>
      <c r="H720"/>
    </row>
    <row r="721" spans="1:8" ht="22">
      <c r="A721" s="16">
        <f t="shared" si="11"/>
        <v>719</v>
      </c>
      <c r="B721" s="58" t="s">
        <v>102</v>
      </c>
      <c r="C721" s="11" t="s">
        <v>336</v>
      </c>
      <c r="D721" s="16" t="s">
        <v>342</v>
      </c>
      <c r="E721" s="16" t="s">
        <v>845</v>
      </c>
      <c r="F721"/>
      <c r="G721"/>
      <c r="H721"/>
    </row>
    <row r="722" spans="1:8" ht="14">
      <c r="A722" s="16">
        <f t="shared" si="11"/>
        <v>720</v>
      </c>
      <c r="C722" s="11" t="s">
        <v>336</v>
      </c>
      <c r="F722"/>
      <c r="G722"/>
      <c r="H722"/>
    </row>
    <row r="723" spans="1:8" ht="48.75" customHeight="1">
      <c r="A723" s="16">
        <f t="shared" si="11"/>
        <v>721</v>
      </c>
      <c r="C723" s="11" t="s">
        <v>232</v>
      </c>
      <c r="D723" s="16" t="s">
        <v>1468</v>
      </c>
      <c r="E723" s="16" t="s">
        <v>711</v>
      </c>
      <c r="F723"/>
      <c r="G723"/>
      <c r="H723"/>
    </row>
    <row r="724" spans="1:8" ht="14">
      <c r="A724" s="16">
        <f t="shared" si="11"/>
        <v>722</v>
      </c>
      <c r="C724" s="11" t="s">
        <v>232</v>
      </c>
      <c r="D724" s="16" t="s">
        <v>1469</v>
      </c>
      <c r="E724" s="16" t="s">
        <v>843</v>
      </c>
      <c r="F724"/>
      <c r="G724"/>
      <c r="H724"/>
    </row>
    <row r="725" spans="1:8">
      <c r="A725" s="16">
        <f t="shared" si="11"/>
        <v>723</v>
      </c>
      <c r="C725" s="11" t="s">
        <v>235</v>
      </c>
      <c r="D725" s="16" t="s">
        <v>1470</v>
      </c>
      <c r="E725" s="16" t="s">
        <v>820</v>
      </c>
    </row>
    <row r="726" spans="1:8">
      <c r="A726" s="16">
        <f t="shared" si="11"/>
        <v>724</v>
      </c>
      <c r="B726" s="58" t="s">
        <v>103</v>
      </c>
      <c r="C726" s="11" t="s">
        <v>232</v>
      </c>
      <c r="D726" s="16" t="s">
        <v>1471</v>
      </c>
      <c r="E726" s="16" t="s">
        <v>219</v>
      </c>
    </row>
    <row r="727" spans="1:8">
      <c r="A727" s="16">
        <f t="shared" si="11"/>
        <v>725</v>
      </c>
      <c r="C727" s="11" t="s">
        <v>235</v>
      </c>
      <c r="D727" s="16" t="s">
        <v>1472</v>
      </c>
      <c r="E727" s="16" t="s">
        <v>767</v>
      </c>
    </row>
    <row r="728" spans="1:8">
      <c r="A728" s="16">
        <f t="shared" si="11"/>
        <v>726</v>
      </c>
      <c r="B728" s="58" t="s">
        <v>104</v>
      </c>
      <c r="C728" s="11" t="s">
        <v>232</v>
      </c>
      <c r="D728" s="16" t="s">
        <v>1473</v>
      </c>
      <c r="E728" s="16" t="s">
        <v>322</v>
      </c>
    </row>
    <row r="729" spans="1:8">
      <c r="A729" s="16">
        <f t="shared" si="11"/>
        <v>727</v>
      </c>
      <c r="C729" s="11" t="s">
        <v>232</v>
      </c>
      <c r="D729" s="16" t="s">
        <v>1474</v>
      </c>
      <c r="E729" s="16" t="s">
        <v>711</v>
      </c>
    </row>
    <row r="730" spans="1:8" ht="22">
      <c r="A730" s="16">
        <f t="shared" si="11"/>
        <v>728</v>
      </c>
      <c r="B730" s="58" t="s">
        <v>105</v>
      </c>
      <c r="C730" s="11" t="s">
        <v>232</v>
      </c>
      <c r="D730" s="16" t="s">
        <v>1475</v>
      </c>
      <c r="E730" s="16" t="s">
        <v>246</v>
      </c>
      <c r="H730"/>
    </row>
    <row r="731" spans="1:8" ht="22">
      <c r="A731" s="16">
        <f t="shared" si="11"/>
        <v>729</v>
      </c>
      <c r="B731" s="58" t="s">
        <v>106</v>
      </c>
      <c r="C731" s="11" t="s">
        <v>232</v>
      </c>
      <c r="D731" s="16" t="s">
        <v>1476</v>
      </c>
      <c r="E731" s="16" t="s">
        <v>846</v>
      </c>
      <c r="H731"/>
    </row>
    <row r="732" spans="1:8" ht="14">
      <c r="A732" s="16">
        <f t="shared" si="11"/>
        <v>730</v>
      </c>
      <c r="B732" s="58" t="s">
        <v>107</v>
      </c>
      <c r="C732" s="11" t="s">
        <v>232</v>
      </c>
      <c r="D732" s="16" t="s">
        <v>1477</v>
      </c>
      <c r="E732" s="16" t="s">
        <v>246</v>
      </c>
      <c r="H732"/>
    </row>
    <row r="733" spans="1:8" ht="14">
      <c r="A733" s="16">
        <f t="shared" si="11"/>
        <v>731</v>
      </c>
      <c r="B733" s="58" t="s">
        <v>108</v>
      </c>
      <c r="C733" s="11" t="s">
        <v>232</v>
      </c>
      <c r="D733" s="16" t="s">
        <v>321</v>
      </c>
      <c r="E733" s="16" t="s">
        <v>246</v>
      </c>
      <c r="H733"/>
    </row>
    <row r="734" spans="1:8" ht="14">
      <c r="A734" s="16">
        <f t="shared" si="11"/>
        <v>732</v>
      </c>
      <c r="C734" s="11" t="s">
        <v>232</v>
      </c>
      <c r="D734" s="16" t="s">
        <v>1478</v>
      </c>
      <c r="E734" s="16" t="s">
        <v>819</v>
      </c>
      <c r="H734"/>
    </row>
    <row r="735" spans="1:8" ht="13.5" customHeight="1">
      <c r="A735" s="16">
        <f t="shared" si="11"/>
        <v>733</v>
      </c>
      <c r="B735" s="58" t="s">
        <v>109</v>
      </c>
      <c r="C735" s="11" t="s">
        <v>232</v>
      </c>
      <c r="D735" s="16" t="s">
        <v>1479</v>
      </c>
      <c r="E735" s="16" t="s">
        <v>252</v>
      </c>
      <c r="H735"/>
    </row>
    <row r="736" spans="1:8" s="55" customFormat="1" ht="14">
      <c r="A736" s="76">
        <f t="shared" si="11"/>
        <v>734</v>
      </c>
      <c r="B736" s="58"/>
      <c r="C736" s="11" t="s">
        <v>235</v>
      </c>
      <c r="D736" s="16" t="s">
        <v>847</v>
      </c>
      <c r="E736" s="16" t="s">
        <v>849</v>
      </c>
      <c r="H736"/>
    </row>
    <row r="737" spans="1:8" ht="22">
      <c r="A737" s="16">
        <f t="shared" si="11"/>
        <v>735</v>
      </c>
      <c r="B737" s="58" t="s">
        <v>110</v>
      </c>
      <c r="C737" s="11" t="s">
        <v>232</v>
      </c>
      <c r="D737" s="16" t="s">
        <v>1480</v>
      </c>
      <c r="E737" s="16" t="s">
        <v>246</v>
      </c>
      <c r="H737"/>
    </row>
    <row r="738" spans="1:8" s="55" customFormat="1" ht="14">
      <c r="A738" s="16"/>
      <c r="B738" s="58"/>
      <c r="C738" s="11" t="s">
        <v>235</v>
      </c>
      <c r="D738" s="16" t="s">
        <v>848</v>
      </c>
      <c r="E738" s="16" t="s">
        <v>727</v>
      </c>
      <c r="H738"/>
    </row>
    <row r="739" spans="1:8" ht="22">
      <c r="A739" s="16">
        <f t="shared" si="11"/>
        <v>737</v>
      </c>
      <c r="C739" s="11" t="s">
        <v>232</v>
      </c>
      <c r="D739" s="16" t="s">
        <v>1481</v>
      </c>
      <c r="E739" s="16" t="s">
        <v>252</v>
      </c>
      <c r="H739"/>
    </row>
    <row r="740" spans="1:8" ht="14">
      <c r="A740" s="16">
        <f t="shared" si="11"/>
        <v>738</v>
      </c>
      <c r="B740" s="58" t="s">
        <v>111</v>
      </c>
      <c r="C740" s="11" t="s">
        <v>232</v>
      </c>
      <c r="D740" s="16" t="s">
        <v>1482</v>
      </c>
      <c r="E740" s="16" t="s">
        <v>246</v>
      </c>
      <c r="G740"/>
      <c r="H740"/>
    </row>
    <row r="741" spans="1:8" ht="22">
      <c r="A741" s="16">
        <f t="shared" si="11"/>
        <v>739</v>
      </c>
      <c r="C741" s="11" t="s">
        <v>232</v>
      </c>
      <c r="D741" s="16" t="s">
        <v>1483</v>
      </c>
      <c r="E741" s="16" t="s">
        <v>829</v>
      </c>
      <c r="G741"/>
      <c r="H741"/>
    </row>
    <row r="742" spans="1:8" ht="22">
      <c r="A742" s="16">
        <f t="shared" si="11"/>
        <v>740</v>
      </c>
      <c r="B742" s="58" t="s">
        <v>638</v>
      </c>
      <c r="C742" s="11" t="s">
        <v>232</v>
      </c>
      <c r="D742" s="16" t="s">
        <v>1484</v>
      </c>
      <c r="E742" s="16" t="s">
        <v>246</v>
      </c>
      <c r="G742"/>
      <c r="H742"/>
    </row>
    <row r="743" spans="1:8" ht="15" customHeight="1">
      <c r="A743" s="16">
        <f t="shared" si="11"/>
        <v>741</v>
      </c>
      <c r="B743" s="58" t="s">
        <v>639</v>
      </c>
      <c r="C743" s="11" t="s">
        <v>235</v>
      </c>
      <c r="D743" s="16" t="s">
        <v>1485</v>
      </c>
      <c r="E743" s="16" t="s">
        <v>757</v>
      </c>
      <c r="G743"/>
      <c r="H743"/>
    </row>
    <row r="744" spans="1:8" ht="15" customHeight="1">
      <c r="A744" s="16">
        <f t="shared" si="11"/>
        <v>742</v>
      </c>
      <c r="C744" s="11" t="s">
        <v>232</v>
      </c>
      <c r="D744" s="16" t="s">
        <v>1486</v>
      </c>
      <c r="E744" s="16" t="s">
        <v>322</v>
      </c>
      <c r="G744"/>
      <c r="H744"/>
    </row>
    <row r="745" spans="1:8" ht="22">
      <c r="A745" s="16">
        <f t="shared" si="11"/>
        <v>743</v>
      </c>
      <c r="B745" s="58" t="s">
        <v>640</v>
      </c>
      <c r="C745" s="11" t="s">
        <v>232</v>
      </c>
      <c r="D745" s="16" t="s">
        <v>1487</v>
      </c>
      <c r="E745" s="16" t="s">
        <v>252</v>
      </c>
      <c r="G745"/>
      <c r="H745"/>
    </row>
    <row r="746" spans="1:8" ht="22">
      <c r="A746" s="16">
        <f t="shared" si="11"/>
        <v>744</v>
      </c>
      <c r="B746" s="58" t="s">
        <v>641</v>
      </c>
      <c r="C746" s="11" t="s">
        <v>232</v>
      </c>
      <c r="D746" s="16" t="s">
        <v>851</v>
      </c>
      <c r="E746" s="16" t="s">
        <v>262</v>
      </c>
      <c r="G746"/>
      <c r="H746"/>
    </row>
    <row r="747" spans="1:8" ht="22">
      <c r="A747" s="16">
        <f t="shared" si="11"/>
        <v>745</v>
      </c>
      <c r="C747" s="11" t="s">
        <v>232</v>
      </c>
      <c r="D747" s="16" t="s">
        <v>1488</v>
      </c>
      <c r="E747" s="16" t="s">
        <v>241</v>
      </c>
      <c r="G747"/>
      <c r="H747"/>
    </row>
    <row r="748" spans="1:8" ht="33">
      <c r="A748" s="16">
        <f t="shared" si="11"/>
        <v>746</v>
      </c>
      <c r="B748" s="58" t="s">
        <v>642</v>
      </c>
      <c r="C748" s="11" t="s">
        <v>232</v>
      </c>
      <c r="D748" s="16" t="s">
        <v>1489</v>
      </c>
      <c r="E748" s="16" t="s">
        <v>829</v>
      </c>
    </row>
    <row r="749" spans="1:8" ht="22">
      <c r="A749" s="16">
        <f t="shared" si="11"/>
        <v>747</v>
      </c>
      <c r="C749" s="11" t="s">
        <v>235</v>
      </c>
      <c r="D749" s="16" t="s">
        <v>1490</v>
      </c>
      <c r="E749" s="16" t="s">
        <v>818</v>
      </c>
    </row>
    <row r="750" spans="1:8" ht="22">
      <c r="A750" s="16">
        <f t="shared" si="11"/>
        <v>748</v>
      </c>
      <c r="C750" s="11" t="s">
        <v>336</v>
      </c>
      <c r="D750" s="16" t="s">
        <v>1491</v>
      </c>
      <c r="E750" s="16" t="s">
        <v>852</v>
      </c>
    </row>
    <row r="751" spans="1:8" ht="22">
      <c r="A751" s="16">
        <f t="shared" si="11"/>
        <v>749</v>
      </c>
      <c r="B751" s="58" t="s">
        <v>643</v>
      </c>
      <c r="C751" s="11" t="s">
        <v>232</v>
      </c>
      <c r="D751" s="16" t="s">
        <v>1492</v>
      </c>
      <c r="E751" s="16" t="s">
        <v>718</v>
      </c>
    </row>
    <row r="752" spans="1:8">
      <c r="A752" s="16">
        <f t="shared" si="11"/>
        <v>750</v>
      </c>
      <c r="C752" s="11" t="s">
        <v>232</v>
      </c>
      <c r="D752" s="16" t="s">
        <v>1493</v>
      </c>
      <c r="E752" s="16" t="s">
        <v>829</v>
      </c>
    </row>
    <row r="753" spans="1:8" ht="22">
      <c r="A753" s="16">
        <f t="shared" si="11"/>
        <v>751</v>
      </c>
      <c r="B753" s="58" t="s">
        <v>644</v>
      </c>
      <c r="C753" s="11" t="s">
        <v>232</v>
      </c>
      <c r="D753" s="16" t="s">
        <v>1494</v>
      </c>
      <c r="E753" s="16" t="s">
        <v>853</v>
      </c>
    </row>
    <row r="754" spans="1:8">
      <c r="A754" s="16">
        <f t="shared" si="11"/>
        <v>752</v>
      </c>
      <c r="B754" s="58" t="s">
        <v>645</v>
      </c>
      <c r="C754" s="11" t="s">
        <v>232</v>
      </c>
      <c r="D754" s="16" t="s">
        <v>1440</v>
      </c>
      <c r="E754" s="16" t="s">
        <v>219</v>
      </c>
    </row>
    <row r="755" spans="1:8">
      <c r="A755" s="16">
        <f t="shared" si="11"/>
        <v>753</v>
      </c>
      <c r="C755" s="11" t="s">
        <v>235</v>
      </c>
      <c r="D755" s="16" t="s">
        <v>1495</v>
      </c>
      <c r="E755" s="16" t="s">
        <v>312</v>
      </c>
    </row>
    <row r="756" spans="1:8">
      <c r="A756" s="16">
        <f t="shared" si="11"/>
        <v>754</v>
      </c>
      <c r="C756" s="11" t="s">
        <v>232</v>
      </c>
      <c r="D756" s="16" t="s">
        <v>1496</v>
      </c>
      <c r="E756" s="16" t="s">
        <v>829</v>
      </c>
    </row>
    <row r="757" spans="1:8" ht="22">
      <c r="A757" s="16">
        <f t="shared" si="11"/>
        <v>755</v>
      </c>
      <c r="B757" s="58" t="s">
        <v>646</v>
      </c>
      <c r="C757" s="11" t="s">
        <v>232</v>
      </c>
      <c r="D757" s="16" t="s">
        <v>1497</v>
      </c>
      <c r="E757" s="16" t="s">
        <v>252</v>
      </c>
    </row>
    <row r="758" spans="1:8">
      <c r="A758" s="16">
        <f t="shared" si="11"/>
        <v>756</v>
      </c>
      <c r="B758" s="58" t="s">
        <v>647</v>
      </c>
      <c r="C758" s="11" t="s">
        <v>232</v>
      </c>
      <c r="D758" s="16" t="s">
        <v>1498</v>
      </c>
      <c r="E758" s="16" t="s">
        <v>219</v>
      </c>
    </row>
    <row r="759" spans="1:8" s="56" customFormat="1">
      <c r="A759" s="16"/>
      <c r="B759" s="58"/>
      <c r="C759" s="11" t="s">
        <v>235</v>
      </c>
      <c r="D759" s="16" t="s">
        <v>855</v>
      </c>
      <c r="E759" s="16" t="s">
        <v>768</v>
      </c>
    </row>
    <row r="760" spans="1:8" ht="22">
      <c r="A760" s="16">
        <f t="shared" si="11"/>
        <v>758</v>
      </c>
      <c r="C760" s="11" t="s">
        <v>232</v>
      </c>
      <c r="D760" s="16" t="s">
        <v>1499</v>
      </c>
      <c r="E760" s="16" t="s">
        <v>252</v>
      </c>
    </row>
    <row r="761" spans="1:8" ht="14">
      <c r="A761" s="16">
        <f t="shared" si="11"/>
        <v>759</v>
      </c>
      <c r="C761" s="11" t="s">
        <v>233</v>
      </c>
      <c r="D761" s="16" t="s">
        <v>1500</v>
      </c>
      <c r="E761" s="16" t="s">
        <v>247</v>
      </c>
      <c r="F761"/>
      <c r="G761"/>
      <c r="H761"/>
    </row>
    <row r="762" spans="1:8" ht="14">
      <c r="A762" s="16">
        <f t="shared" si="11"/>
        <v>760</v>
      </c>
      <c r="B762" s="58" t="s">
        <v>112</v>
      </c>
      <c r="C762" s="11" t="s">
        <v>232</v>
      </c>
      <c r="D762" s="16" t="s">
        <v>1501</v>
      </c>
      <c r="E762" s="16" t="s">
        <v>761</v>
      </c>
      <c r="F762"/>
      <c r="G762"/>
      <c r="H762"/>
    </row>
    <row r="763" spans="1:8" ht="22">
      <c r="A763" s="16">
        <f t="shared" si="11"/>
        <v>761</v>
      </c>
      <c r="C763" s="11" t="s">
        <v>233</v>
      </c>
      <c r="D763" s="16" t="s">
        <v>1502</v>
      </c>
      <c r="E763" s="16" t="s">
        <v>247</v>
      </c>
      <c r="F763"/>
      <c r="G763"/>
      <c r="H763"/>
    </row>
    <row r="764" spans="1:8" ht="14">
      <c r="A764" s="16">
        <f t="shared" si="11"/>
        <v>762</v>
      </c>
      <c r="C764" s="11" t="s">
        <v>232</v>
      </c>
      <c r="D764" s="16" t="s">
        <v>1503</v>
      </c>
      <c r="F764"/>
      <c r="G764"/>
      <c r="H764"/>
    </row>
    <row r="765" spans="1:8" ht="22">
      <c r="A765" s="16">
        <f t="shared" ref="A765:A826" si="12">ROW()-2</f>
        <v>763</v>
      </c>
      <c r="B765" s="58" t="s">
        <v>113</v>
      </c>
      <c r="C765" s="11" t="s">
        <v>233</v>
      </c>
      <c r="D765" s="16" t="s">
        <v>1504</v>
      </c>
      <c r="E765" s="16" t="s">
        <v>247</v>
      </c>
    </row>
    <row r="766" spans="1:8">
      <c r="A766" s="16">
        <f t="shared" si="12"/>
        <v>764</v>
      </c>
      <c r="B766" s="58" t="s">
        <v>114</v>
      </c>
      <c r="C766" s="11" t="s">
        <v>232</v>
      </c>
      <c r="D766" s="16" t="s">
        <v>1505</v>
      </c>
      <c r="E766" s="16" t="s">
        <v>722</v>
      </c>
    </row>
    <row r="767" spans="1:8">
      <c r="A767" s="16">
        <f t="shared" si="12"/>
        <v>765</v>
      </c>
      <c r="B767" s="58" t="s">
        <v>115</v>
      </c>
      <c r="C767" s="11" t="s">
        <v>232</v>
      </c>
      <c r="D767" s="16" t="s">
        <v>1506</v>
      </c>
      <c r="E767" s="16" t="s">
        <v>249</v>
      </c>
    </row>
    <row r="768" spans="1:8" ht="22">
      <c r="A768" s="16">
        <f t="shared" si="12"/>
        <v>766</v>
      </c>
      <c r="B768" s="58" t="s">
        <v>116</v>
      </c>
      <c r="C768" s="11" t="s">
        <v>233</v>
      </c>
      <c r="D768" s="16" t="s">
        <v>1507</v>
      </c>
      <c r="E768" s="16" t="s">
        <v>726</v>
      </c>
    </row>
    <row r="769" spans="1:7">
      <c r="A769" s="16">
        <f t="shared" si="12"/>
        <v>767</v>
      </c>
      <c r="B769" s="58" t="s">
        <v>648</v>
      </c>
      <c r="C769" s="11" t="s">
        <v>232</v>
      </c>
      <c r="D769" s="16" t="s">
        <v>1508</v>
      </c>
      <c r="E769" s="16" t="s">
        <v>292</v>
      </c>
    </row>
    <row r="770" spans="1:7" ht="22">
      <c r="A770" s="16">
        <f t="shared" si="12"/>
        <v>768</v>
      </c>
      <c r="B770" s="58" t="s">
        <v>649</v>
      </c>
      <c r="C770" s="11" t="s">
        <v>232</v>
      </c>
      <c r="D770" s="16" t="s">
        <v>1509</v>
      </c>
      <c r="E770" s="16" t="s">
        <v>821</v>
      </c>
    </row>
    <row r="771" spans="1:7" ht="22">
      <c r="A771" s="16">
        <f t="shared" si="12"/>
        <v>769</v>
      </c>
      <c r="C771" s="11" t="s">
        <v>235</v>
      </c>
      <c r="D771" s="16" t="s">
        <v>1510</v>
      </c>
      <c r="E771" s="16" t="s">
        <v>836</v>
      </c>
    </row>
    <row r="772" spans="1:7" ht="33">
      <c r="A772" s="16">
        <f t="shared" si="12"/>
        <v>770</v>
      </c>
      <c r="C772" s="11" t="s">
        <v>232</v>
      </c>
      <c r="D772" s="16" t="s">
        <v>1511</v>
      </c>
      <c r="E772" s="16" t="s">
        <v>838</v>
      </c>
    </row>
    <row r="773" spans="1:7">
      <c r="A773" s="16">
        <f t="shared" si="12"/>
        <v>771</v>
      </c>
      <c r="B773" s="58" t="s">
        <v>650</v>
      </c>
      <c r="C773" s="11" t="s">
        <v>232</v>
      </c>
      <c r="D773" s="16" t="s">
        <v>1512</v>
      </c>
      <c r="E773" s="16" t="s">
        <v>246</v>
      </c>
    </row>
    <row r="774" spans="1:7">
      <c r="A774" s="16">
        <f t="shared" si="12"/>
        <v>772</v>
      </c>
      <c r="C774" s="11" t="s">
        <v>232</v>
      </c>
      <c r="D774" s="16" t="s">
        <v>1513</v>
      </c>
      <c r="E774" s="16" t="s">
        <v>246</v>
      </c>
    </row>
    <row r="775" spans="1:7" ht="22">
      <c r="A775" s="16">
        <f t="shared" si="12"/>
        <v>773</v>
      </c>
      <c r="B775" s="58" t="s">
        <v>651</v>
      </c>
      <c r="C775" s="11" t="s">
        <v>232</v>
      </c>
      <c r="D775" s="16" t="s">
        <v>1514</v>
      </c>
      <c r="E775" s="16" t="s">
        <v>252</v>
      </c>
    </row>
    <row r="776" spans="1:7" ht="22">
      <c r="A776" s="16">
        <f t="shared" si="12"/>
        <v>774</v>
      </c>
      <c r="C776" s="11" t="s">
        <v>232</v>
      </c>
      <c r="D776" s="16" t="s">
        <v>1515</v>
      </c>
      <c r="E776" s="16" t="s">
        <v>252</v>
      </c>
    </row>
    <row r="777" spans="1:7">
      <c r="A777" s="16">
        <f t="shared" si="12"/>
        <v>775</v>
      </c>
      <c r="B777" s="58" t="s">
        <v>652</v>
      </c>
      <c r="C777" s="11" t="s">
        <v>232</v>
      </c>
      <c r="D777" s="16" t="s">
        <v>1516</v>
      </c>
      <c r="E777" s="16" t="s">
        <v>246</v>
      </c>
    </row>
    <row r="778" spans="1:7">
      <c r="A778" s="16">
        <f t="shared" si="12"/>
        <v>776</v>
      </c>
      <c r="C778" s="11" t="s">
        <v>232</v>
      </c>
      <c r="D778" s="16" t="s">
        <v>1517</v>
      </c>
      <c r="E778" s="16" t="s">
        <v>252</v>
      </c>
    </row>
    <row r="779" spans="1:7" ht="14">
      <c r="A779" s="16">
        <f t="shared" si="12"/>
        <v>777</v>
      </c>
      <c r="C779" s="11" t="s">
        <v>232</v>
      </c>
      <c r="D779" s="16" t="s">
        <v>1518</v>
      </c>
      <c r="E779" s="16" t="s">
        <v>219</v>
      </c>
      <c r="G779"/>
    </row>
    <row r="780" spans="1:7" ht="14">
      <c r="A780" s="16">
        <f t="shared" si="12"/>
        <v>778</v>
      </c>
      <c r="C780" s="11" t="s">
        <v>232</v>
      </c>
      <c r="D780" s="16" t="s">
        <v>1519</v>
      </c>
      <c r="E780" s="16" t="s">
        <v>819</v>
      </c>
      <c r="G780"/>
    </row>
    <row r="781" spans="1:7" ht="14">
      <c r="A781" s="16">
        <f t="shared" si="12"/>
        <v>779</v>
      </c>
      <c r="C781" s="11" t="s">
        <v>233</v>
      </c>
      <c r="D781" s="16" t="s">
        <v>1520</v>
      </c>
      <c r="E781" s="16" t="s">
        <v>860</v>
      </c>
      <c r="G781"/>
    </row>
    <row r="782" spans="1:7" ht="14">
      <c r="A782" s="16">
        <f t="shared" si="12"/>
        <v>780</v>
      </c>
      <c r="B782" s="58" t="s">
        <v>653</v>
      </c>
      <c r="C782" s="11" t="s">
        <v>232</v>
      </c>
      <c r="D782" s="16" t="s">
        <v>1521</v>
      </c>
      <c r="E782" s="16" t="s">
        <v>246</v>
      </c>
      <c r="G782"/>
    </row>
    <row r="783" spans="1:7" ht="14">
      <c r="A783" s="16">
        <f t="shared" si="12"/>
        <v>781</v>
      </c>
      <c r="B783" s="58" t="s">
        <v>654</v>
      </c>
      <c r="C783" s="11" t="s">
        <v>232</v>
      </c>
      <c r="D783" s="16" t="s">
        <v>1522</v>
      </c>
      <c r="E783" s="16" t="s">
        <v>819</v>
      </c>
      <c r="G783"/>
    </row>
    <row r="784" spans="1:7" ht="14">
      <c r="A784" s="16">
        <f t="shared" si="12"/>
        <v>782</v>
      </c>
      <c r="B784" s="58" t="s">
        <v>655</v>
      </c>
      <c r="C784" s="11" t="s">
        <v>232</v>
      </c>
      <c r="D784" s="16" t="s">
        <v>1523</v>
      </c>
      <c r="G784"/>
    </row>
    <row r="785" spans="1:5">
      <c r="A785" s="16">
        <f t="shared" si="12"/>
        <v>783</v>
      </c>
      <c r="C785" s="11" t="s">
        <v>235</v>
      </c>
      <c r="E785" s="16" t="s">
        <v>820</v>
      </c>
    </row>
    <row r="786" spans="1:5" ht="22">
      <c r="A786" s="16">
        <f t="shared" si="12"/>
        <v>784</v>
      </c>
      <c r="B786" s="58" t="s">
        <v>656</v>
      </c>
      <c r="C786" s="11" t="s">
        <v>232</v>
      </c>
      <c r="D786" s="16" t="s">
        <v>1524</v>
      </c>
      <c r="E786" s="16" t="s">
        <v>859</v>
      </c>
    </row>
    <row r="787" spans="1:5">
      <c r="A787" s="16">
        <f t="shared" si="12"/>
        <v>785</v>
      </c>
      <c r="B787" s="1"/>
      <c r="C787" s="11" t="s">
        <v>232</v>
      </c>
      <c r="D787" s="16" t="s">
        <v>1525</v>
      </c>
      <c r="E787" s="16" t="s">
        <v>275</v>
      </c>
    </row>
    <row r="788" spans="1:5">
      <c r="A788" s="16">
        <f t="shared" si="12"/>
        <v>786</v>
      </c>
      <c r="B788" s="58" t="s">
        <v>657</v>
      </c>
      <c r="C788" s="11" t="s">
        <v>232</v>
      </c>
      <c r="D788" s="16" t="s">
        <v>1526</v>
      </c>
      <c r="E788" s="16" t="s">
        <v>246</v>
      </c>
    </row>
    <row r="789" spans="1:5">
      <c r="A789" s="16">
        <f t="shared" si="12"/>
        <v>787</v>
      </c>
      <c r="C789" s="11" t="s">
        <v>232</v>
      </c>
      <c r="D789" s="16" t="s">
        <v>1527</v>
      </c>
      <c r="E789" s="16" t="s">
        <v>819</v>
      </c>
    </row>
    <row r="790" spans="1:5" ht="22">
      <c r="A790" s="16">
        <f t="shared" si="12"/>
        <v>788</v>
      </c>
      <c r="B790" s="58" t="s">
        <v>658</v>
      </c>
      <c r="C790" s="11" t="s">
        <v>235</v>
      </c>
      <c r="D790" s="16" t="s">
        <v>1528</v>
      </c>
      <c r="E790" s="16" t="s">
        <v>820</v>
      </c>
    </row>
    <row r="791" spans="1:5">
      <c r="A791" s="16">
        <f t="shared" si="12"/>
        <v>789</v>
      </c>
      <c r="B791" s="58" t="s">
        <v>659</v>
      </c>
      <c r="C791" s="11" t="s">
        <v>232</v>
      </c>
      <c r="D791" s="16" t="s">
        <v>1529</v>
      </c>
      <c r="E791" s="16" t="s">
        <v>292</v>
      </c>
    </row>
    <row r="792" spans="1:5">
      <c r="A792" s="16">
        <f t="shared" si="12"/>
        <v>790</v>
      </c>
      <c r="C792" s="11" t="s">
        <v>232</v>
      </c>
      <c r="D792" s="16" t="s">
        <v>1530</v>
      </c>
      <c r="E792" s="16" t="s">
        <v>819</v>
      </c>
    </row>
    <row r="793" spans="1:5">
      <c r="A793" s="16">
        <f t="shared" si="12"/>
        <v>791</v>
      </c>
      <c r="C793" s="11" t="s">
        <v>232</v>
      </c>
      <c r="D793" s="16" t="s">
        <v>862</v>
      </c>
      <c r="E793" s="16" t="s">
        <v>861</v>
      </c>
    </row>
    <row r="794" spans="1:5" s="56" customFormat="1">
      <c r="A794" s="16"/>
      <c r="B794" s="58"/>
      <c r="C794" s="11" t="s">
        <v>235</v>
      </c>
      <c r="D794" s="16" t="s">
        <v>1531</v>
      </c>
      <c r="E794" s="16" t="s">
        <v>820</v>
      </c>
    </row>
    <row r="795" spans="1:5">
      <c r="A795" s="16">
        <f t="shared" si="12"/>
        <v>793</v>
      </c>
      <c r="C795" s="11" t="s">
        <v>232</v>
      </c>
      <c r="D795" s="16" t="s">
        <v>1532</v>
      </c>
    </row>
    <row r="796" spans="1:5">
      <c r="A796" s="16">
        <f t="shared" si="12"/>
        <v>794</v>
      </c>
      <c r="B796" s="58" t="s">
        <v>660</v>
      </c>
      <c r="C796" s="11" t="s">
        <v>232</v>
      </c>
      <c r="D796" s="16" t="s">
        <v>1533</v>
      </c>
      <c r="E796" s="16" t="s">
        <v>292</v>
      </c>
    </row>
    <row r="797" spans="1:5">
      <c r="A797" s="16">
        <f t="shared" si="12"/>
        <v>795</v>
      </c>
      <c r="C797" s="11" t="s">
        <v>235</v>
      </c>
      <c r="D797" s="16" t="s">
        <v>323</v>
      </c>
      <c r="E797" s="16" t="s">
        <v>863</v>
      </c>
    </row>
    <row r="798" spans="1:5">
      <c r="A798" s="16">
        <f t="shared" si="12"/>
        <v>796</v>
      </c>
      <c r="B798" s="1"/>
      <c r="C798" s="11" t="s">
        <v>232</v>
      </c>
      <c r="D798" s="16" t="s">
        <v>1534</v>
      </c>
      <c r="E798" s="16" t="s">
        <v>711</v>
      </c>
    </row>
    <row r="799" spans="1:5" ht="24" customHeight="1">
      <c r="A799" s="16">
        <f t="shared" si="12"/>
        <v>797</v>
      </c>
      <c r="B799" s="58" t="s">
        <v>117</v>
      </c>
      <c r="C799" s="11" t="s">
        <v>232</v>
      </c>
      <c r="D799" s="16" t="s">
        <v>1535</v>
      </c>
      <c r="E799" s="16" t="s">
        <v>219</v>
      </c>
    </row>
    <row r="800" spans="1:5">
      <c r="A800" s="16">
        <f t="shared" si="12"/>
        <v>798</v>
      </c>
      <c r="C800" s="11" t="s">
        <v>235</v>
      </c>
      <c r="D800" s="16" t="s">
        <v>1536</v>
      </c>
      <c r="E800" s="16" t="s">
        <v>864</v>
      </c>
    </row>
    <row r="801" spans="1:8">
      <c r="A801" s="16">
        <f t="shared" si="12"/>
        <v>799</v>
      </c>
      <c r="B801" s="58" t="s">
        <v>118</v>
      </c>
      <c r="C801" s="11" t="s">
        <v>232</v>
      </c>
      <c r="D801" s="16" t="s">
        <v>1537</v>
      </c>
      <c r="E801" s="16" t="s">
        <v>275</v>
      </c>
    </row>
    <row r="802" spans="1:8">
      <c r="A802" s="16">
        <f t="shared" si="12"/>
        <v>800</v>
      </c>
      <c r="B802" s="58" t="s">
        <v>119</v>
      </c>
      <c r="C802" s="11" t="s">
        <v>232</v>
      </c>
      <c r="D802" s="16" t="s">
        <v>1538</v>
      </c>
      <c r="E802" s="16" t="s">
        <v>711</v>
      </c>
    </row>
    <row r="803" spans="1:8">
      <c r="A803" s="16">
        <f t="shared" si="12"/>
        <v>801</v>
      </c>
      <c r="B803" s="58" t="s">
        <v>120</v>
      </c>
      <c r="C803" s="11" t="s">
        <v>232</v>
      </c>
      <c r="D803" s="16" t="s">
        <v>1539</v>
      </c>
      <c r="E803" s="16" t="s">
        <v>246</v>
      </c>
    </row>
    <row r="804" spans="1:8" ht="22">
      <c r="A804" s="16">
        <f t="shared" si="12"/>
        <v>802</v>
      </c>
      <c r="B804" s="58" t="s">
        <v>121</v>
      </c>
      <c r="C804" s="11" t="s">
        <v>232</v>
      </c>
      <c r="D804" s="16" t="s">
        <v>1540</v>
      </c>
      <c r="E804" s="16" t="s">
        <v>819</v>
      </c>
    </row>
    <row r="805" spans="1:8" ht="22">
      <c r="A805" s="16">
        <f t="shared" si="12"/>
        <v>803</v>
      </c>
      <c r="B805" s="58" t="s">
        <v>661</v>
      </c>
      <c r="C805" s="11" t="s">
        <v>232</v>
      </c>
      <c r="D805" s="16" t="s">
        <v>1541</v>
      </c>
      <c r="E805" s="16" t="s">
        <v>252</v>
      </c>
    </row>
    <row r="806" spans="1:8" ht="22">
      <c r="A806" s="16">
        <f t="shared" si="12"/>
        <v>804</v>
      </c>
      <c r="B806" s="1"/>
      <c r="C806" s="11" t="s">
        <v>336</v>
      </c>
      <c r="D806" s="16" t="s">
        <v>1542</v>
      </c>
      <c r="E806" s="16" t="s">
        <v>866</v>
      </c>
      <c r="H806"/>
    </row>
    <row r="807" spans="1:8" ht="14">
      <c r="A807" s="16">
        <f t="shared" si="12"/>
        <v>805</v>
      </c>
      <c r="B807" s="58" t="s">
        <v>662</v>
      </c>
      <c r="C807" s="11" t="s">
        <v>232</v>
      </c>
      <c r="D807" s="16" t="s">
        <v>1543</v>
      </c>
      <c r="E807" s="16" t="s">
        <v>711</v>
      </c>
      <c r="H807"/>
    </row>
    <row r="808" spans="1:8" ht="14">
      <c r="A808" s="16">
        <f t="shared" si="12"/>
        <v>806</v>
      </c>
      <c r="B808" s="58" t="s">
        <v>663</v>
      </c>
      <c r="C808" s="11" t="s">
        <v>232</v>
      </c>
      <c r="D808" s="16" t="s">
        <v>1544</v>
      </c>
      <c r="E808" s="16" t="s">
        <v>219</v>
      </c>
      <c r="H808"/>
    </row>
    <row r="809" spans="1:8" ht="15" customHeight="1">
      <c r="A809" s="16">
        <f t="shared" si="12"/>
        <v>807</v>
      </c>
      <c r="B809" s="58" t="s">
        <v>664</v>
      </c>
      <c r="C809" s="11" t="s">
        <v>232</v>
      </c>
      <c r="D809" s="16" t="s">
        <v>1545</v>
      </c>
      <c r="E809" s="16" t="s">
        <v>246</v>
      </c>
      <c r="H809"/>
    </row>
    <row r="810" spans="1:8" ht="22">
      <c r="A810" s="16">
        <f t="shared" si="12"/>
        <v>808</v>
      </c>
      <c r="C810" s="11" t="s">
        <v>235</v>
      </c>
      <c r="D810" s="16" t="s">
        <v>1546</v>
      </c>
      <c r="E810" s="16" t="s">
        <v>757</v>
      </c>
      <c r="H810"/>
    </row>
    <row r="811" spans="1:8" ht="22">
      <c r="A811" s="16">
        <f t="shared" si="12"/>
        <v>809</v>
      </c>
      <c r="B811" s="1"/>
      <c r="C811" s="11" t="s">
        <v>232</v>
      </c>
      <c r="D811" s="16" t="s">
        <v>1547</v>
      </c>
      <c r="E811" s="16" t="s">
        <v>219</v>
      </c>
      <c r="H811"/>
    </row>
    <row r="812" spans="1:8" ht="22">
      <c r="A812" s="16">
        <f t="shared" si="12"/>
        <v>810</v>
      </c>
      <c r="B812" s="58" t="s">
        <v>665</v>
      </c>
      <c r="C812" s="11" t="s">
        <v>232</v>
      </c>
      <c r="D812" s="16" t="s">
        <v>1548</v>
      </c>
      <c r="E812" s="16" t="s">
        <v>241</v>
      </c>
      <c r="H812"/>
    </row>
    <row r="813" spans="1:8" ht="14">
      <c r="A813" s="16">
        <f t="shared" si="12"/>
        <v>811</v>
      </c>
      <c r="B813" s="66" t="s">
        <v>122</v>
      </c>
      <c r="C813" s="11" t="s">
        <v>232</v>
      </c>
      <c r="D813" s="16" t="s">
        <v>1549</v>
      </c>
      <c r="E813" s="16" t="s">
        <v>246</v>
      </c>
      <c r="H813"/>
    </row>
    <row r="814" spans="1:8" ht="23" thickBot="1">
      <c r="A814" s="18">
        <f t="shared" si="12"/>
        <v>812</v>
      </c>
      <c r="B814" s="58" t="s">
        <v>123</v>
      </c>
      <c r="C814" s="12" t="s">
        <v>232</v>
      </c>
      <c r="D814" s="18" t="s">
        <v>1550</v>
      </c>
      <c r="E814" s="18" t="s">
        <v>246</v>
      </c>
      <c r="H814"/>
    </row>
    <row r="815" spans="1:8">
      <c r="A815" s="16">
        <f t="shared" si="12"/>
        <v>813</v>
      </c>
      <c r="B815" s="58" t="s">
        <v>124</v>
      </c>
      <c r="C815" s="11" t="s">
        <v>232</v>
      </c>
      <c r="D815" s="16" t="s">
        <v>1551</v>
      </c>
      <c r="E815" s="16" t="s">
        <v>246</v>
      </c>
    </row>
    <row r="816" spans="1:8" ht="33">
      <c r="A816" s="16">
        <f t="shared" si="12"/>
        <v>814</v>
      </c>
      <c r="C816" s="11" t="s">
        <v>341</v>
      </c>
      <c r="D816" s="16" t="s">
        <v>1552</v>
      </c>
      <c r="E816" s="16" t="s">
        <v>820</v>
      </c>
    </row>
    <row r="817" spans="1:5">
      <c r="A817" s="16">
        <f t="shared" si="12"/>
        <v>815</v>
      </c>
      <c r="B817" s="1"/>
      <c r="C817" s="11" t="s">
        <v>232</v>
      </c>
      <c r="D817" s="16" t="s">
        <v>1553</v>
      </c>
      <c r="E817" s="16" t="s">
        <v>718</v>
      </c>
    </row>
    <row r="818" spans="1:5">
      <c r="A818" s="16">
        <f t="shared" si="12"/>
        <v>816</v>
      </c>
      <c r="B818" s="1"/>
      <c r="C818" s="11" t="s">
        <v>232</v>
      </c>
      <c r="D818" s="16" t="s">
        <v>1554</v>
      </c>
      <c r="E818" s="16" t="s">
        <v>246</v>
      </c>
    </row>
    <row r="819" spans="1:5" ht="22">
      <c r="A819" s="16">
        <f t="shared" si="12"/>
        <v>817</v>
      </c>
      <c r="B819" s="58" t="s">
        <v>125</v>
      </c>
      <c r="C819" s="11" t="s">
        <v>232</v>
      </c>
      <c r="D819" s="16" t="s">
        <v>867</v>
      </c>
      <c r="E819" s="16" t="s">
        <v>246</v>
      </c>
    </row>
    <row r="820" spans="1:5">
      <c r="A820" s="16">
        <f t="shared" si="12"/>
        <v>818</v>
      </c>
      <c r="B820" s="58" t="s">
        <v>126</v>
      </c>
      <c r="C820" s="11" t="s">
        <v>232</v>
      </c>
      <c r="D820" s="16" t="s">
        <v>1555</v>
      </c>
      <c r="E820" s="16" t="s">
        <v>219</v>
      </c>
    </row>
    <row r="821" spans="1:5" s="56" customFormat="1">
      <c r="A821" s="16"/>
      <c r="B821" s="58"/>
      <c r="C821" s="11" t="s">
        <v>233</v>
      </c>
      <c r="D821" s="16" t="s">
        <v>868</v>
      </c>
      <c r="E821" s="16" t="s">
        <v>248</v>
      </c>
    </row>
    <row r="822" spans="1:5">
      <c r="A822" s="16">
        <f t="shared" si="12"/>
        <v>820</v>
      </c>
      <c r="B822" s="1"/>
      <c r="C822" s="11" t="s">
        <v>232</v>
      </c>
      <c r="D822" s="16" t="s">
        <v>1556</v>
      </c>
      <c r="E822" s="16" t="s">
        <v>819</v>
      </c>
    </row>
    <row r="823" spans="1:5">
      <c r="A823" s="16">
        <f t="shared" si="12"/>
        <v>821</v>
      </c>
      <c r="B823" s="58" t="s">
        <v>127</v>
      </c>
      <c r="C823" s="11" t="s">
        <v>235</v>
      </c>
      <c r="D823" s="16" t="s">
        <v>1557</v>
      </c>
      <c r="E823" s="16" t="s">
        <v>820</v>
      </c>
    </row>
    <row r="824" spans="1:5" ht="22">
      <c r="A824" s="16">
        <f t="shared" si="12"/>
        <v>822</v>
      </c>
      <c r="B824" s="1"/>
      <c r="C824" s="11" t="s">
        <v>232</v>
      </c>
      <c r="D824" s="16" t="s">
        <v>1558</v>
      </c>
      <c r="E824" s="16" t="s">
        <v>292</v>
      </c>
    </row>
    <row r="825" spans="1:5">
      <c r="A825" s="16">
        <f t="shared" si="12"/>
        <v>823</v>
      </c>
      <c r="B825" s="58" t="s">
        <v>128</v>
      </c>
      <c r="C825" s="11" t="s">
        <v>232</v>
      </c>
      <c r="D825" s="16" t="s">
        <v>1559</v>
      </c>
      <c r="E825" s="16" t="s">
        <v>246</v>
      </c>
    </row>
    <row r="826" spans="1:5">
      <c r="A826" s="16">
        <f t="shared" si="12"/>
        <v>824</v>
      </c>
      <c r="B826" s="58" t="s">
        <v>129</v>
      </c>
      <c r="C826" s="11" t="s">
        <v>235</v>
      </c>
      <c r="D826" s="16" t="s">
        <v>1560</v>
      </c>
      <c r="E826" s="16" t="s">
        <v>820</v>
      </c>
    </row>
    <row r="827" spans="1:5" ht="22">
      <c r="A827" s="16">
        <f t="shared" ref="A827:A892" si="13">ROW()-2</f>
        <v>825</v>
      </c>
      <c r="C827" s="11" t="s">
        <v>232</v>
      </c>
      <c r="D827" s="16" t="s">
        <v>1561</v>
      </c>
      <c r="E827" s="16" t="s">
        <v>870</v>
      </c>
    </row>
    <row r="828" spans="1:5" ht="22">
      <c r="A828" s="16">
        <f t="shared" si="13"/>
        <v>826</v>
      </c>
      <c r="B828" s="58" t="s">
        <v>666</v>
      </c>
      <c r="C828" s="11" t="s">
        <v>232</v>
      </c>
      <c r="D828" s="16" t="s">
        <v>1562</v>
      </c>
      <c r="E828" s="16" t="s">
        <v>252</v>
      </c>
    </row>
    <row r="829" spans="1:5">
      <c r="A829" s="16">
        <f t="shared" si="13"/>
        <v>827</v>
      </c>
      <c r="B829" s="58" t="s">
        <v>667</v>
      </c>
      <c r="C829" s="11" t="s">
        <v>232</v>
      </c>
      <c r="D829" s="16" t="s">
        <v>1563</v>
      </c>
      <c r="E829" s="16" t="s">
        <v>871</v>
      </c>
    </row>
    <row r="830" spans="1:5">
      <c r="A830" s="16">
        <f t="shared" si="13"/>
        <v>828</v>
      </c>
      <c r="C830" s="11" t="s">
        <v>232</v>
      </c>
      <c r="D830" s="16" t="s">
        <v>1564</v>
      </c>
    </row>
    <row r="831" spans="1:5">
      <c r="A831" s="16">
        <f t="shared" si="13"/>
        <v>829</v>
      </c>
      <c r="B831" s="1"/>
      <c r="C831" s="11" t="s">
        <v>232</v>
      </c>
      <c r="D831" s="16" t="s">
        <v>1565</v>
      </c>
      <c r="E831" s="16" t="s">
        <v>219</v>
      </c>
    </row>
    <row r="832" spans="1:5">
      <c r="A832" s="16">
        <f t="shared" si="13"/>
        <v>830</v>
      </c>
      <c r="C832" s="11" t="s">
        <v>232</v>
      </c>
      <c r="D832" s="16" t="s">
        <v>1566</v>
      </c>
      <c r="E832" s="16" t="s">
        <v>219</v>
      </c>
    </row>
    <row r="833" spans="1:5">
      <c r="A833" s="16">
        <f t="shared" si="13"/>
        <v>831</v>
      </c>
      <c r="C833" s="11" t="s">
        <v>232</v>
      </c>
      <c r="D833" s="16" t="s">
        <v>1567</v>
      </c>
      <c r="E833" s="16" t="s">
        <v>219</v>
      </c>
    </row>
    <row r="834" spans="1:5">
      <c r="A834" s="16">
        <f t="shared" si="13"/>
        <v>832</v>
      </c>
      <c r="C834" s="11" t="s">
        <v>336</v>
      </c>
      <c r="D834" s="16" t="s">
        <v>1568</v>
      </c>
      <c r="E834" s="16" t="s">
        <v>869</v>
      </c>
    </row>
    <row r="835" spans="1:5">
      <c r="A835" s="16">
        <f t="shared" si="13"/>
        <v>833</v>
      </c>
      <c r="B835" s="58" t="s">
        <v>668</v>
      </c>
      <c r="C835" s="11" t="s">
        <v>232</v>
      </c>
      <c r="D835" s="16" t="s">
        <v>1569</v>
      </c>
      <c r="E835" s="16" t="s">
        <v>819</v>
      </c>
    </row>
    <row r="836" spans="1:5" ht="25.5" customHeight="1">
      <c r="A836" s="16">
        <f t="shared" si="13"/>
        <v>834</v>
      </c>
      <c r="C836" s="11" t="s">
        <v>232</v>
      </c>
      <c r="D836" s="16" t="s">
        <v>324</v>
      </c>
      <c r="E836" s="16" t="s">
        <v>872</v>
      </c>
    </row>
    <row r="837" spans="1:5">
      <c r="A837" s="16">
        <f t="shared" si="13"/>
        <v>835</v>
      </c>
      <c r="B837" s="58" t="s">
        <v>669</v>
      </c>
      <c r="C837" s="11" t="s">
        <v>232</v>
      </c>
      <c r="D837" s="16" t="s">
        <v>1570</v>
      </c>
      <c r="E837" s="16" t="s">
        <v>246</v>
      </c>
    </row>
    <row r="838" spans="1:5">
      <c r="A838" s="16">
        <f t="shared" si="13"/>
        <v>836</v>
      </c>
      <c r="C838" s="11" t="s">
        <v>232</v>
      </c>
      <c r="D838" s="16" t="s">
        <v>1571</v>
      </c>
      <c r="E838" s="16" t="s">
        <v>819</v>
      </c>
    </row>
    <row r="839" spans="1:5" ht="22">
      <c r="A839" s="16">
        <f t="shared" si="13"/>
        <v>837</v>
      </c>
      <c r="C839" s="11" t="s">
        <v>235</v>
      </c>
      <c r="D839" s="16" t="s">
        <v>1572</v>
      </c>
      <c r="E839" s="16" t="s">
        <v>873</v>
      </c>
    </row>
    <row r="840" spans="1:5">
      <c r="A840" s="16">
        <f t="shared" si="13"/>
        <v>838</v>
      </c>
      <c r="C840" s="11" t="s">
        <v>232</v>
      </c>
      <c r="D840" s="16" t="s">
        <v>1573</v>
      </c>
      <c r="E840" s="16" t="s">
        <v>246</v>
      </c>
    </row>
    <row r="841" spans="1:5">
      <c r="A841" s="16">
        <f t="shared" si="13"/>
        <v>839</v>
      </c>
      <c r="B841" s="1"/>
      <c r="C841" s="11" t="s">
        <v>235</v>
      </c>
      <c r="E841" s="16" t="s">
        <v>820</v>
      </c>
    </row>
    <row r="842" spans="1:5" s="56" customFormat="1">
      <c r="A842" s="16"/>
      <c r="C842" s="11" t="s">
        <v>233</v>
      </c>
      <c r="D842" s="16" t="s">
        <v>874</v>
      </c>
      <c r="E842" s="16" t="s">
        <v>875</v>
      </c>
    </row>
    <row r="843" spans="1:5">
      <c r="A843" s="16">
        <f t="shared" si="13"/>
        <v>841</v>
      </c>
      <c r="B843" s="58" t="s">
        <v>670</v>
      </c>
      <c r="C843" s="11" t="s">
        <v>336</v>
      </c>
      <c r="D843" s="16" t="s">
        <v>1574</v>
      </c>
      <c r="E843" s="16" t="s">
        <v>850</v>
      </c>
    </row>
    <row r="844" spans="1:5" s="56" customFormat="1">
      <c r="A844" s="16"/>
      <c r="B844" s="58"/>
      <c r="C844" s="11" t="s">
        <v>235</v>
      </c>
      <c r="D844" s="16" t="s">
        <v>876</v>
      </c>
      <c r="E844" s="16" t="s">
        <v>727</v>
      </c>
    </row>
    <row r="845" spans="1:5" ht="39.75" customHeight="1">
      <c r="A845" s="16">
        <f t="shared" si="13"/>
        <v>843</v>
      </c>
      <c r="B845" s="58" t="s">
        <v>213</v>
      </c>
      <c r="C845" s="11" t="s">
        <v>232</v>
      </c>
      <c r="D845" s="16" t="s">
        <v>1575</v>
      </c>
      <c r="E845" s="16" t="s">
        <v>275</v>
      </c>
    </row>
    <row r="846" spans="1:5" ht="22">
      <c r="A846" s="16">
        <f t="shared" si="13"/>
        <v>844</v>
      </c>
      <c r="B846" s="58" t="s">
        <v>671</v>
      </c>
      <c r="C846" s="11" t="s">
        <v>336</v>
      </c>
      <c r="D846" s="16" t="s">
        <v>1576</v>
      </c>
      <c r="E846" s="16" t="s">
        <v>877</v>
      </c>
    </row>
    <row r="847" spans="1:5">
      <c r="A847" s="16">
        <f t="shared" si="13"/>
        <v>845</v>
      </c>
      <c r="C847" s="11" t="s">
        <v>232</v>
      </c>
      <c r="D847" s="16" t="s">
        <v>1577</v>
      </c>
      <c r="E847" s="16" t="s">
        <v>274</v>
      </c>
    </row>
    <row r="848" spans="1:5">
      <c r="A848" s="16">
        <f t="shared" si="13"/>
        <v>846</v>
      </c>
      <c r="C848" s="11" t="s">
        <v>232</v>
      </c>
      <c r="D848" s="16" t="s">
        <v>1578</v>
      </c>
      <c r="E848" s="16" t="s">
        <v>878</v>
      </c>
    </row>
    <row r="849" spans="1:8">
      <c r="A849" s="16">
        <f t="shared" si="13"/>
        <v>847</v>
      </c>
      <c r="C849" s="11" t="s">
        <v>232</v>
      </c>
      <c r="D849" s="16" t="s">
        <v>1567</v>
      </c>
      <c r="E849" s="16" t="s">
        <v>219</v>
      </c>
    </row>
    <row r="850" spans="1:8">
      <c r="A850" s="16">
        <f t="shared" si="13"/>
        <v>848</v>
      </c>
      <c r="C850" s="11" t="s">
        <v>232</v>
      </c>
      <c r="D850" s="16" t="s">
        <v>1579</v>
      </c>
      <c r="E850" s="16" t="s">
        <v>246</v>
      </c>
    </row>
    <row r="851" spans="1:8">
      <c r="A851" s="16">
        <f t="shared" si="13"/>
        <v>849</v>
      </c>
      <c r="B851" s="58" t="s">
        <v>672</v>
      </c>
      <c r="C851" s="11" t="s">
        <v>235</v>
      </c>
      <c r="D851" s="16" t="s">
        <v>1580</v>
      </c>
      <c r="E851" s="16" t="s">
        <v>875</v>
      </c>
    </row>
    <row r="852" spans="1:8">
      <c r="A852" s="16">
        <f t="shared" si="13"/>
        <v>850</v>
      </c>
      <c r="C852" s="11" t="s">
        <v>232</v>
      </c>
      <c r="D852" s="16" t="s">
        <v>1582</v>
      </c>
      <c r="E852" s="16" t="s">
        <v>246</v>
      </c>
    </row>
    <row r="853" spans="1:8" ht="14">
      <c r="A853" s="16">
        <f t="shared" si="13"/>
        <v>851</v>
      </c>
      <c r="C853" s="11" t="s">
        <v>336</v>
      </c>
      <c r="D853" s="16" t="s">
        <v>1581</v>
      </c>
      <c r="E853" s="16" t="s">
        <v>879</v>
      </c>
      <c r="H853"/>
    </row>
    <row r="854" spans="1:8" ht="14">
      <c r="A854" s="16">
        <f t="shared" si="13"/>
        <v>852</v>
      </c>
      <c r="B854" s="58" t="s">
        <v>673</v>
      </c>
      <c r="C854" s="11" t="s">
        <v>235</v>
      </c>
      <c r="D854" s="16" t="s">
        <v>1583</v>
      </c>
      <c r="E854" s="16" t="s">
        <v>880</v>
      </c>
      <c r="H854"/>
    </row>
    <row r="855" spans="1:8" ht="14">
      <c r="A855" s="16">
        <f t="shared" si="13"/>
        <v>853</v>
      </c>
      <c r="C855" s="11" t="s">
        <v>232</v>
      </c>
      <c r="D855" s="16" t="s">
        <v>1584</v>
      </c>
      <c r="E855" s="16" t="s">
        <v>252</v>
      </c>
      <c r="H855"/>
    </row>
    <row r="856" spans="1:8" ht="14">
      <c r="A856" s="16">
        <f t="shared" si="13"/>
        <v>854</v>
      </c>
      <c r="B856" s="58" t="s">
        <v>674</v>
      </c>
      <c r="C856" s="11" t="s">
        <v>232</v>
      </c>
      <c r="D856" s="16" t="s">
        <v>1585</v>
      </c>
      <c r="E856" s="16" t="s">
        <v>881</v>
      </c>
      <c r="H856"/>
    </row>
    <row r="857" spans="1:8" ht="14">
      <c r="A857" s="16">
        <f t="shared" si="13"/>
        <v>855</v>
      </c>
      <c r="C857" s="11" t="s">
        <v>232</v>
      </c>
      <c r="D857" s="16" t="s">
        <v>1586</v>
      </c>
      <c r="E857" s="16" t="s">
        <v>252</v>
      </c>
      <c r="H857"/>
    </row>
    <row r="858" spans="1:8" ht="14">
      <c r="A858" s="16">
        <f t="shared" si="13"/>
        <v>856</v>
      </c>
      <c r="C858" s="11" t="s">
        <v>232</v>
      </c>
      <c r="D858" s="16" t="s">
        <v>1587</v>
      </c>
      <c r="E858" s="16" t="s">
        <v>219</v>
      </c>
      <c r="H858"/>
    </row>
    <row r="859" spans="1:8" ht="14">
      <c r="A859" s="16">
        <f t="shared" si="13"/>
        <v>857</v>
      </c>
      <c r="C859" s="11" t="s">
        <v>235</v>
      </c>
      <c r="D859" s="16" t="s">
        <v>1588</v>
      </c>
      <c r="E859" s="16" t="s">
        <v>312</v>
      </c>
      <c r="H859"/>
    </row>
    <row r="860" spans="1:8">
      <c r="A860" s="16">
        <f t="shared" si="13"/>
        <v>858</v>
      </c>
      <c r="B860" s="58" t="s">
        <v>675</v>
      </c>
      <c r="C860" s="11" t="s">
        <v>232</v>
      </c>
      <c r="D860" s="16" t="s">
        <v>966</v>
      </c>
      <c r="E860" s="16" t="s">
        <v>854</v>
      </c>
    </row>
    <row r="861" spans="1:8">
      <c r="A861" s="16">
        <f t="shared" si="13"/>
        <v>859</v>
      </c>
      <c r="B861" s="58" t="s">
        <v>676</v>
      </c>
      <c r="C861" s="11" t="s">
        <v>232</v>
      </c>
      <c r="D861" s="16" t="s">
        <v>1589</v>
      </c>
      <c r="E861" s="16" t="s">
        <v>246</v>
      </c>
    </row>
    <row r="862" spans="1:8" ht="72" customHeight="1">
      <c r="A862" s="16">
        <f t="shared" si="13"/>
        <v>860</v>
      </c>
      <c r="B862" s="58" t="s">
        <v>130</v>
      </c>
      <c r="C862" s="11" t="s">
        <v>232</v>
      </c>
      <c r="D862" s="16" t="s">
        <v>1590</v>
      </c>
      <c r="E862" s="16" t="s">
        <v>246</v>
      </c>
    </row>
    <row r="863" spans="1:8">
      <c r="A863" s="16">
        <f t="shared" si="13"/>
        <v>861</v>
      </c>
      <c r="C863" s="11" t="s">
        <v>232</v>
      </c>
      <c r="D863" s="16" t="s">
        <v>1591</v>
      </c>
      <c r="E863" s="16" t="s">
        <v>219</v>
      </c>
    </row>
    <row r="864" spans="1:8">
      <c r="A864" s="16">
        <f t="shared" si="13"/>
        <v>862</v>
      </c>
      <c r="C864" s="11" t="s">
        <v>235</v>
      </c>
      <c r="D864" s="16" t="s">
        <v>1592</v>
      </c>
      <c r="E864" s="16" t="s">
        <v>768</v>
      </c>
    </row>
    <row r="865" spans="1:5" s="56" customFormat="1">
      <c r="A865" s="16"/>
      <c r="B865" s="58" t="s">
        <v>677</v>
      </c>
      <c r="C865" s="11" t="s">
        <v>232</v>
      </c>
      <c r="D865" s="16" t="s">
        <v>1028</v>
      </c>
      <c r="E865" s="16" t="s">
        <v>754</v>
      </c>
    </row>
    <row r="866" spans="1:5" s="56" customFormat="1">
      <c r="A866" s="16"/>
      <c r="B866" s="58"/>
      <c r="C866" s="11" t="s">
        <v>235</v>
      </c>
      <c r="D866" s="16" t="s">
        <v>882</v>
      </c>
      <c r="E866" s="16" t="s">
        <v>854</v>
      </c>
    </row>
    <row r="867" spans="1:5" ht="22">
      <c r="A867" s="16">
        <f t="shared" si="13"/>
        <v>865</v>
      </c>
      <c r="B867" s="1"/>
      <c r="C867" s="11" t="s">
        <v>232</v>
      </c>
      <c r="D867" s="16" t="s">
        <v>1593</v>
      </c>
      <c r="E867" s="16" t="s">
        <v>819</v>
      </c>
    </row>
    <row r="868" spans="1:5">
      <c r="A868" s="16">
        <f t="shared" si="13"/>
        <v>866</v>
      </c>
      <c r="B868" s="1"/>
      <c r="C868" s="11" t="s">
        <v>235</v>
      </c>
      <c r="D868" s="16" t="s">
        <v>1594</v>
      </c>
      <c r="E868" s="16" t="s">
        <v>875</v>
      </c>
    </row>
    <row r="869" spans="1:5">
      <c r="A869" s="16">
        <f t="shared" si="13"/>
        <v>867</v>
      </c>
      <c r="C869" s="11" t="s">
        <v>336</v>
      </c>
      <c r="D869" s="16" t="s">
        <v>1595</v>
      </c>
      <c r="E869" s="16" t="s">
        <v>885</v>
      </c>
    </row>
    <row r="870" spans="1:5">
      <c r="A870" s="16">
        <f t="shared" si="13"/>
        <v>868</v>
      </c>
      <c r="C870" s="11" t="s">
        <v>336</v>
      </c>
      <c r="D870" s="16" t="s">
        <v>1596</v>
      </c>
      <c r="E870" s="16" t="s">
        <v>865</v>
      </c>
    </row>
    <row r="871" spans="1:5">
      <c r="A871" s="16">
        <f t="shared" si="13"/>
        <v>869</v>
      </c>
      <c r="C871" s="11" t="s">
        <v>232</v>
      </c>
      <c r="D871" s="16" t="s">
        <v>1597</v>
      </c>
      <c r="E871" s="16" t="s">
        <v>246</v>
      </c>
    </row>
    <row r="872" spans="1:5">
      <c r="A872" s="16">
        <f t="shared" si="13"/>
        <v>870</v>
      </c>
      <c r="B872" s="58" t="s">
        <v>678</v>
      </c>
      <c r="C872" s="11" t="s">
        <v>235</v>
      </c>
      <c r="D872" s="16" t="s">
        <v>1598</v>
      </c>
      <c r="E872" s="16" t="s">
        <v>820</v>
      </c>
    </row>
    <row r="873" spans="1:5" ht="22">
      <c r="A873" s="16">
        <f t="shared" si="13"/>
        <v>871</v>
      </c>
      <c r="C873" s="11" t="s">
        <v>336</v>
      </c>
      <c r="D873" s="16" t="s">
        <v>1599</v>
      </c>
      <c r="E873" s="16" t="s">
        <v>886</v>
      </c>
    </row>
    <row r="874" spans="1:5">
      <c r="A874" s="16">
        <f t="shared" si="13"/>
        <v>872</v>
      </c>
      <c r="C874" s="11" t="s">
        <v>232</v>
      </c>
      <c r="D874" s="16" t="s">
        <v>1600</v>
      </c>
      <c r="E874" s="16" t="s">
        <v>246</v>
      </c>
    </row>
    <row r="875" spans="1:5">
      <c r="A875" s="16">
        <f t="shared" si="13"/>
        <v>873</v>
      </c>
      <c r="B875" s="58" t="s">
        <v>679</v>
      </c>
      <c r="C875" s="11" t="s">
        <v>235</v>
      </c>
      <c r="D875" s="16" t="s">
        <v>1601</v>
      </c>
      <c r="E875" s="16" t="s">
        <v>727</v>
      </c>
    </row>
    <row r="876" spans="1:5" ht="22">
      <c r="A876" s="16">
        <f t="shared" si="13"/>
        <v>874</v>
      </c>
      <c r="C876" s="11" t="s">
        <v>232</v>
      </c>
      <c r="D876" s="16" t="s">
        <v>1602</v>
      </c>
      <c r="E876" s="16" t="s">
        <v>241</v>
      </c>
    </row>
    <row r="877" spans="1:5">
      <c r="A877" s="16">
        <f t="shared" si="13"/>
        <v>875</v>
      </c>
      <c r="B877" s="58" t="s">
        <v>680</v>
      </c>
      <c r="C877" s="11" t="s">
        <v>232</v>
      </c>
      <c r="D877" s="16" t="s">
        <v>1603</v>
      </c>
      <c r="E877" s="16" t="s">
        <v>219</v>
      </c>
    </row>
    <row r="878" spans="1:5">
      <c r="A878" s="16">
        <f t="shared" si="13"/>
        <v>876</v>
      </c>
      <c r="C878" s="11" t="s">
        <v>235</v>
      </c>
      <c r="D878" s="16" t="s">
        <v>1604</v>
      </c>
      <c r="E878" s="16" t="s">
        <v>767</v>
      </c>
    </row>
    <row r="879" spans="1:5">
      <c r="A879" s="16">
        <f t="shared" si="13"/>
        <v>877</v>
      </c>
      <c r="C879" s="11" t="s">
        <v>232</v>
      </c>
      <c r="D879" s="16" t="s">
        <v>1605</v>
      </c>
      <c r="E879" s="16" t="s">
        <v>322</v>
      </c>
    </row>
    <row r="880" spans="1:5">
      <c r="A880" s="16">
        <f t="shared" si="13"/>
        <v>878</v>
      </c>
      <c r="B880" s="58" t="s">
        <v>131</v>
      </c>
      <c r="C880" s="11" t="s">
        <v>232</v>
      </c>
      <c r="D880" s="16" t="s">
        <v>1606</v>
      </c>
      <c r="E880" s="16" t="s">
        <v>219</v>
      </c>
    </row>
    <row r="881" spans="1:5">
      <c r="A881" s="16">
        <f t="shared" si="13"/>
        <v>879</v>
      </c>
      <c r="C881" s="11" t="s">
        <v>232</v>
      </c>
      <c r="D881" s="16" t="s">
        <v>1607</v>
      </c>
      <c r="E881" s="16" t="s">
        <v>274</v>
      </c>
    </row>
    <row r="882" spans="1:5">
      <c r="A882" s="16">
        <f t="shared" si="13"/>
        <v>880</v>
      </c>
      <c r="B882" s="58" t="s">
        <v>681</v>
      </c>
      <c r="C882" s="11" t="s">
        <v>336</v>
      </c>
      <c r="D882" s="16" t="s">
        <v>1608</v>
      </c>
      <c r="E882" s="16" t="s">
        <v>887</v>
      </c>
    </row>
    <row r="883" spans="1:5">
      <c r="A883" s="16">
        <f t="shared" si="13"/>
        <v>881</v>
      </c>
      <c r="C883" s="11" t="s">
        <v>232</v>
      </c>
      <c r="D883" s="16" t="s">
        <v>1609</v>
      </c>
      <c r="E883" s="16" t="s">
        <v>275</v>
      </c>
    </row>
    <row r="884" spans="1:5">
      <c r="A884" s="16">
        <f t="shared" si="13"/>
        <v>882</v>
      </c>
      <c r="B884" s="58" t="s">
        <v>682</v>
      </c>
      <c r="C884" s="11" t="s">
        <v>232</v>
      </c>
      <c r="D884" s="16" t="s">
        <v>1610</v>
      </c>
      <c r="E884" s="16" t="s">
        <v>856</v>
      </c>
    </row>
    <row r="885" spans="1:5">
      <c r="A885" s="16">
        <f t="shared" si="13"/>
        <v>883</v>
      </c>
      <c r="C885" s="11" t="s">
        <v>232</v>
      </c>
      <c r="D885" s="16" t="s">
        <v>1611</v>
      </c>
      <c r="E885" s="16" t="s">
        <v>246</v>
      </c>
    </row>
    <row r="886" spans="1:5">
      <c r="A886" s="16">
        <f t="shared" si="13"/>
        <v>884</v>
      </c>
      <c r="B886" s="58" t="s">
        <v>683</v>
      </c>
      <c r="C886" s="11" t="s">
        <v>232</v>
      </c>
      <c r="D886" s="16" t="s">
        <v>1612</v>
      </c>
      <c r="E886" s="16" t="s">
        <v>819</v>
      </c>
    </row>
    <row r="887" spans="1:5">
      <c r="A887" s="16">
        <f t="shared" si="13"/>
        <v>885</v>
      </c>
      <c r="B887" s="58" t="s">
        <v>684</v>
      </c>
      <c r="C887" s="11" t="s">
        <v>235</v>
      </c>
      <c r="D887" s="16" t="s">
        <v>1613</v>
      </c>
      <c r="E887" s="16" t="s">
        <v>820</v>
      </c>
    </row>
    <row r="888" spans="1:5" ht="22">
      <c r="A888" s="16">
        <f t="shared" si="13"/>
        <v>886</v>
      </c>
      <c r="B888" s="58" t="s">
        <v>685</v>
      </c>
      <c r="C888" s="11" t="s">
        <v>232</v>
      </c>
      <c r="D888" s="16" t="s">
        <v>1614</v>
      </c>
      <c r="E888" s="16" t="s">
        <v>337</v>
      </c>
    </row>
    <row r="889" spans="1:5">
      <c r="A889" s="16">
        <f t="shared" si="13"/>
        <v>887</v>
      </c>
      <c r="C889" s="11" t="s">
        <v>232</v>
      </c>
      <c r="D889" s="16" t="s">
        <v>1615</v>
      </c>
      <c r="E889" s="16" t="s">
        <v>246</v>
      </c>
    </row>
    <row r="890" spans="1:5">
      <c r="A890" s="16">
        <f t="shared" si="13"/>
        <v>888</v>
      </c>
      <c r="C890" s="11" t="s">
        <v>232</v>
      </c>
      <c r="D890" s="16" t="s">
        <v>1616</v>
      </c>
      <c r="E890" s="16" t="s">
        <v>725</v>
      </c>
    </row>
    <row r="891" spans="1:5" ht="22">
      <c r="A891" s="16">
        <f t="shared" si="13"/>
        <v>889</v>
      </c>
      <c r="C891" s="11" t="s">
        <v>232</v>
      </c>
      <c r="D891" s="16" t="s">
        <v>1617</v>
      </c>
      <c r="E891" s="16" t="s">
        <v>246</v>
      </c>
    </row>
    <row r="892" spans="1:5">
      <c r="A892" s="16">
        <f t="shared" si="13"/>
        <v>890</v>
      </c>
      <c r="B892" s="58" t="s">
        <v>685</v>
      </c>
      <c r="C892" s="11" t="s">
        <v>235</v>
      </c>
      <c r="E892" s="16" t="s">
        <v>820</v>
      </c>
    </row>
    <row r="893" spans="1:5">
      <c r="A893" s="16">
        <f t="shared" ref="A893:A954" si="14">ROW()-2</f>
        <v>891</v>
      </c>
      <c r="B893" s="58" t="s">
        <v>686</v>
      </c>
      <c r="C893" s="11" t="s">
        <v>232</v>
      </c>
      <c r="D893" s="16" t="s">
        <v>1618</v>
      </c>
      <c r="E893" s="16" t="s">
        <v>725</v>
      </c>
    </row>
    <row r="894" spans="1:5" ht="44">
      <c r="A894" s="16">
        <f t="shared" si="14"/>
        <v>892</v>
      </c>
      <c r="B894" s="58" t="s">
        <v>132</v>
      </c>
      <c r="C894" s="11" t="s">
        <v>232</v>
      </c>
      <c r="D894" s="16" t="s">
        <v>1619</v>
      </c>
      <c r="E894" s="16" t="s">
        <v>722</v>
      </c>
    </row>
    <row r="895" spans="1:5">
      <c r="A895" s="16">
        <f t="shared" si="14"/>
        <v>893</v>
      </c>
      <c r="B895" s="58" t="s">
        <v>133</v>
      </c>
      <c r="C895" s="11" t="s">
        <v>232</v>
      </c>
      <c r="D895" s="16" t="s">
        <v>1620</v>
      </c>
      <c r="E895" s="16" t="s">
        <v>246</v>
      </c>
    </row>
    <row r="896" spans="1:5" ht="44">
      <c r="A896" s="16">
        <f t="shared" si="14"/>
        <v>894</v>
      </c>
      <c r="B896" s="58" t="s">
        <v>134</v>
      </c>
      <c r="C896" s="11" t="s">
        <v>232</v>
      </c>
      <c r="D896" s="16" t="s">
        <v>1621</v>
      </c>
      <c r="E896" s="16" t="s">
        <v>252</v>
      </c>
    </row>
    <row r="897" spans="1:5">
      <c r="A897" s="16">
        <f t="shared" si="14"/>
        <v>895</v>
      </c>
      <c r="C897" s="11" t="s">
        <v>232</v>
      </c>
      <c r="D897" s="16" t="s">
        <v>1622</v>
      </c>
      <c r="E897" s="16" t="s">
        <v>246</v>
      </c>
    </row>
    <row r="898" spans="1:5">
      <c r="A898" s="16">
        <f t="shared" si="14"/>
        <v>896</v>
      </c>
      <c r="B898" s="58" t="s">
        <v>135</v>
      </c>
      <c r="C898" s="11" t="s">
        <v>232</v>
      </c>
      <c r="D898" s="16" t="s">
        <v>1587</v>
      </c>
      <c r="E898" s="16" t="s">
        <v>754</v>
      </c>
    </row>
    <row r="899" spans="1:5">
      <c r="A899" s="16">
        <f t="shared" si="14"/>
        <v>897</v>
      </c>
      <c r="C899" s="11" t="s">
        <v>235</v>
      </c>
      <c r="D899" s="16" t="s">
        <v>1577</v>
      </c>
      <c r="E899" s="16" t="s">
        <v>312</v>
      </c>
    </row>
    <row r="900" spans="1:5">
      <c r="A900" s="16">
        <f t="shared" si="14"/>
        <v>898</v>
      </c>
      <c r="C900" s="11" t="s">
        <v>232</v>
      </c>
      <c r="D900" s="16" t="s">
        <v>1623</v>
      </c>
      <c r="E900" s="16" t="s">
        <v>246</v>
      </c>
    </row>
    <row r="901" spans="1:5">
      <c r="A901" s="16">
        <f t="shared" si="14"/>
        <v>899</v>
      </c>
      <c r="B901" s="58" t="s">
        <v>136</v>
      </c>
      <c r="C901" s="11" t="s">
        <v>235</v>
      </c>
      <c r="D901" s="16" t="s">
        <v>1624</v>
      </c>
      <c r="E901" s="16" t="s">
        <v>727</v>
      </c>
    </row>
    <row r="902" spans="1:5" ht="22">
      <c r="A902" s="16">
        <f t="shared" si="14"/>
        <v>900</v>
      </c>
      <c r="C902" s="11" t="s">
        <v>232</v>
      </c>
      <c r="D902" s="16" t="s">
        <v>1625</v>
      </c>
      <c r="E902" s="16" t="s">
        <v>252</v>
      </c>
    </row>
    <row r="903" spans="1:5">
      <c r="A903" s="16">
        <f t="shared" si="14"/>
        <v>901</v>
      </c>
      <c r="C903" s="11" t="s">
        <v>232</v>
      </c>
      <c r="D903" s="16" t="s">
        <v>1626</v>
      </c>
      <c r="E903" s="16" t="s">
        <v>219</v>
      </c>
    </row>
    <row r="904" spans="1:5">
      <c r="A904" s="16">
        <f t="shared" si="14"/>
        <v>902</v>
      </c>
      <c r="B904" s="58" t="s">
        <v>137</v>
      </c>
      <c r="C904" s="11" t="s">
        <v>233</v>
      </c>
      <c r="D904" s="16" t="s">
        <v>1627</v>
      </c>
      <c r="E904" s="16" t="s">
        <v>221</v>
      </c>
    </row>
    <row r="905" spans="1:5">
      <c r="A905" s="16">
        <f t="shared" si="14"/>
        <v>903</v>
      </c>
      <c r="B905" s="58" t="s">
        <v>138</v>
      </c>
      <c r="C905" s="11" t="s">
        <v>232</v>
      </c>
      <c r="D905" s="16" t="s">
        <v>1628</v>
      </c>
      <c r="E905" s="16" t="s">
        <v>275</v>
      </c>
    </row>
    <row r="906" spans="1:5">
      <c r="A906" s="16">
        <f t="shared" si="14"/>
        <v>904</v>
      </c>
      <c r="B906" s="58" t="s">
        <v>139</v>
      </c>
      <c r="C906" s="11" t="s">
        <v>232</v>
      </c>
      <c r="D906" s="16" t="s">
        <v>1629</v>
      </c>
      <c r="E906" s="16" t="s">
        <v>275</v>
      </c>
    </row>
    <row r="907" spans="1:5">
      <c r="A907" s="16">
        <f t="shared" si="14"/>
        <v>905</v>
      </c>
      <c r="C907" s="11" t="s">
        <v>232</v>
      </c>
      <c r="D907" s="16" t="s">
        <v>1630</v>
      </c>
      <c r="E907" s="16" t="s">
        <v>275</v>
      </c>
    </row>
    <row r="908" spans="1:5">
      <c r="A908" s="16">
        <f t="shared" si="14"/>
        <v>906</v>
      </c>
      <c r="C908" s="11" t="s">
        <v>235</v>
      </c>
      <c r="D908" s="16" t="s">
        <v>239</v>
      </c>
      <c r="E908" s="16" t="s">
        <v>240</v>
      </c>
    </row>
    <row r="909" spans="1:5">
      <c r="A909" s="16">
        <f t="shared" si="14"/>
        <v>907</v>
      </c>
      <c r="C909" s="11" t="s">
        <v>232</v>
      </c>
      <c r="D909" s="16" t="s">
        <v>1631</v>
      </c>
      <c r="E909" s="16" t="s">
        <v>729</v>
      </c>
    </row>
    <row r="910" spans="1:5">
      <c r="A910" s="16">
        <f t="shared" si="14"/>
        <v>908</v>
      </c>
      <c r="C910" s="11" t="s">
        <v>336</v>
      </c>
      <c r="D910" s="16" t="s">
        <v>1632</v>
      </c>
      <c r="E910" s="16" t="s">
        <v>833</v>
      </c>
    </row>
    <row r="911" spans="1:5">
      <c r="A911" s="16">
        <f t="shared" si="14"/>
        <v>909</v>
      </c>
      <c r="B911" s="58" t="s">
        <v>140</v>
      </c>
      <c r="C911" s="11" t="s">
        <v>235</v>
      </c>
      <c r="D911" s="16" t="s">
        <v>1633</v>
      </c>
      <c r="E911" s="16" t="s">
        <v>820</v>
      </c>
    </row>
    <row r="912" spans="1:5">
      <c r="A912" s="16">
        <f t="shared" si="14"/>
        <v>910</v>
      </c>
      <c r="C912" s="11" t="s">
        <v>232</v>
      </c>
      <c r="D912" s="16" t="s">
        <v>1634</v>
      </c>
      <c r="E912" s="16" t="s">
        <v>829</v>
      </c>
    </row>
    <row r="913" spans="1:5" ht="22">
      <c r="A913" s="16">
        <f t="shared" si="14"/>
        <v>911</v>
      </c>
      <c r="B913" s="58" t="s">
        <v>141</v>
      </c>
      <c r="C913" s="11" t="s">
        <v>232</v>
      </c>
      <c r="D913" s="16" t="s">
        <v>1635</v>
      </c>
      <c r="E913" s="16" t="s">
        <v>219</v>
      </c>
    </row>
    <row r="914" spans="1:5">
      <c r="A914" s="16">
        <f t="shared" si="14"/>
        <v>912</v>
      </c>
      <c r="C914" s="11" t="s">
        <v>232</v>
      </c>
      <c r="D914" s="16" t="s">
        <v>1636</v>
      </c>
      <c r="E914" s="16" t="s">
        <v>219</v>
      </c>
    </row>
    <row r="915" spans="1:5">
      <c r="A915" s="16">
        <f t="shared" si="14"/>
        <v>913</v>
      </c>
      <c r="B915" s="58" t="s">
        <v>142</v>
      </c>
      <c r="C915" s="11" t="s">
        <v>232</v>
      </c>
      <c r="D915" s="16" t="s">
        <v>1637</v>
      </c>
      <c r="E915" s="16" t="s">
        <v>252</v>
      </c>
    </row>
    <row r="916" spans="1:5">
      <c r="A916" s="16">
        <f t="shared" si="14"/>
        <v>914</v>
      </c>
      <c r="B916" s="58" t="s">
        <v>143</v>
      </c>
      <c r="C916" s="11" t="s">
        <v>232</v>
      </c>
      <c r="D916" s="16" t="s">
        <v>1638</v>
      </c>
      <c r="E916" s="16" t="s">
        <v>219</v>
      </c>
    </row>
    <row r="917" spans="1:5" s="56" customFormat="1">
      <c r="A917" s="16"/>
      <c r="B917" s="58"/>
      <c r="C917" s="11" t="s">
        <v>235</v>
      </c>
      <c r="D917" s="16" t="s">
        <v>888</v>
      </c>
      <c r="E917" s="16" t="s">
        <v>727</v>
      </c>
    </row>
    <row r="918" spans="1:5" ht="22">
      <c r="A918" s="16">
        <f t="shared" si="14"/>
        <v>916</v>
      </c>
      <c r="C918" s="11" t="s">
        <v>232</v>
      </c>
      <c r="D918" s="16" t="s">
        <v>1639</v>
      </c>
      <c r="E918" s="16" t="s">
        <v>246</v>
      </c>
    </row>
    <row r="919" spans="1:5">
      <c r="A919" s="16">
        <f t="shared" si="14"/>
        <v>917</v>
      </c>
      <c r="C919" s="11" t="s">
        <v>233</v>
      </c>
      <c r="D919" s="16" t="s">
        <v>1500</v>
      </c>
      <c r="E919" s="16" t="s">
        <v>286</v>
      </c>
    </row>
    <row r="920" spans="1:5">
      <c r="A920" s="16">
        <f t="shared" si="14"/>
        <v>918</v>
      </c>
      <c r="B920" s="58" t="s">
        <v>144</v>
      </c>
      <c r="C920" s="11" t="s">
        <v>232</v>
      </c>
      <c r="D920" s="16" t="s">
        <v>1640</v>
      </c>
      <c r="E920" s="16" t="s">
        <v>711</v>
      </c>
    </row>
    <row r="921" spans="1:5">
      <c r="A921" s="16">
        <f t="shared" si="14"/>
        <v>919</v>
      </c>
      <c r="C921" s="11" t="s">
        <v>233</v>
      </c>
      <c r="D921" s="16" t="s">
        <v>1641</v>
      </c>
      <c r="E921" s="16" t="s">
        <v>889</v>
      </c>
    </row>
    <row r="922" spans="1:5">
      <c r="A922" s="16">
        <f t="shared" si="14"/>
        <v>920</v>
      </c>
      <c r="B922" s="58" t="s">
        <v>145</v>
      </c>
      <c r="C922" s="11" t="s">
        <v>232</v>
      </c>
      <c r="D922" s="16" t="s">
        <v>1642</v>
      </c>
      <c r="E922" s="16" t="s">
        <v>292</v>
      </c>
    </row>
    <row r="923" spans="1:5" ht="22">
      <c r="A923" s="16">
        <f t="shared" si="14"/>
        <v>921</v>
      </c>
      <c r="B923" s="58" t="s">
        <v>146</v>
      </c>
      <c r="C923" s="11" t="s">
        <v>233</v>
      </c>
      <c r="D923" s="16" t="s">
        <v>1643</v>
      </c>
      <c r="E923" s="16" t="s">
        <v>857</v>
      </c>
    </row>
    <row r="924" spans="1:5" ht="22">
      <c r="A924" s="16">
        <f t="shared" si="14"/>
        <v>922</v>
      </c>
      <c r="B924" s="58" t="s">
        <v>147</v>
      </c>
      <c r="C924" s="11" t="s">
        <v>232</v>
      </c>
      <c r="D924" s="16" t="s">
        <v>1644</v>
      </c>
      <c r="E924" s="16" t="s">
        <v>275</v>
      </c>
    </row>
    <row r="925" spans="1:5">
      <c r="A925" s="16">
        <f t="shared" si="14"/>
        <v>923</v>
      </c>
      <c r="B925" s="58" t="s">
        <v>148</v>
      </c>
      <c r="C925" s="11" t="s">
        <v>232</v>
      </c>
      <c r="D925" s="16" t="s">
        <v>1645</v>
      </c>
      <c r="E925" s="16" t="s">
        <v>890</v>
      </c>
    </row>
    <row r="926" spans="1:5" s="56" customFormat="1" ht="36.75" customHeight="1">
      <c r="A926" s="16"/>
      <c r="B926" s="58"/>
      <c r="C926" s="11"/>
      <c r="D926" s="16" t="s">
        <v>1646</v>
      </c>
      <c r="E926" s="16" t="s">
        <v>241</v>
      </c>
    </row>
    <row r="927" spans="1:5">
      <c r="A927" s="16">
        <f t="shared" si="14"/>
        <v>925</v>
      </c>
      <c r="C927" s="11" t="s">
        <v>233</v>
      </c>
      <c r="D927" s="16" t="s">
        <v>1647</v>
      </c>
      <c r="E927" s="16" t="s">
        <v>250</v>
      </c>
    </row>
    <row r="928" spans="1:5">
      <c r="A928" s="16">
        <f t="shared" si="14"/>
        <v>926</v>
      </c>
      <c r="C928" s="11" t="s">
        <v>232</v>
      </c>
      <c r="D928" s="16" t="s">
        <v>1648</v>
      </c>
      <c r="E928" s="16" t="s">
        <v>246</v>
      </c>
    </row>
    <row r="929" spans="1:5" ht="22">
      <c r="A929" s="16">
        <f t="shared" si="14"/>
        <v>927</v>
      </c>
      <c r="B929" s="58" t="s">
        <v>149</v>
      </c>
      <c r="C929" s="11" t="s">
        <v>232</v>
      </c>
      <c r="D929" s="16" t="s">
        <v>325</v>
      </c>
    </row>
    <row r="930" spans="1:5">
      <c r="A930" s="16">
        <f t="shared" si="14"/>
        <v>928</v>
      </c>
      <c r="C930" s="11" t="s">
        <v>235</v>
      </c>
      <c r="D930" s="16" t="s">
        <v>1649</v>
      </c>
      <c r="E930" s="16" t="s">
        <v>757</v>
      </c>
    </row>
    <row r="931" spans="1:5">
      <c r="A931" s="16">
        <f t="shared" si="14"/>
        <v>929</v>
      </c>
      <c r="B931" s="58" t="s">
        <v>150</v>
      </c>
      <c r="C931" s="11" t="s">
        <v>232</v>
      </c>
      <c r="D931" s="16" t="s">
        <v>1650</v>
      </c>
      <c r="E931" s="16" t="s">
        <v>322</v>
      </c>
    </row>
    <row r="932" spans="1:5">
      <c r="A932" s="16">
        <f t="shared" si="14"/>
        <v>930</v>
      </c>
      <c r="B932" s="58" t="s">
        <v>151</v>
      </c>
      <c r="C932" s="11" t="s">
        <v>232</v>
      </c>
      <c r="D932" s="16" t="s">
        <v>1651</v>
      </c>
      <c r="E932" s="16" t="s">
        <v>711</v>
      </c>
    </row>
    <row r="933" spans="1:5" ht="27" customHeight="1">
      <c r="A933" s="16">
        <f t="shared" si="14"/>
        <v>931</v>
      </c>
      <c r="C933" s="11" t="s">
        <v>232</v>
      </c>
      <c r="D933" s="16" t="s">
        <v>1652</v>
      </c>
      <c r="E933" s="16" t="s">
        <v>246</v>
      </c>
    </row>
    <row r="934" spans="1:5">
      <c r="A934" s="16">
        <f t="shared" si="14"/>
        <v>932</v>
      </c>
      <c r="B934" s="58" t="s">
        <v>152</v>
      </c>
      <c r="C934" s="11" t="s">
        <v>232</v>
      </c>
      <c r="D934" s="16" t="s">
        <v>1653</v>
      </c>
      <c r="E934" s="16" t="s">
        <v>881</v>
      </c>
    </row>
    <row r="935" spans="1:5" ht="22">
      <c r="A935" s="16">
        <f t="shared" si="14"/>
        <v>933</v>
      </c>
      <c r="B935" s="58" t="s">
        <v>153</v>
      </c>
      <c r="C935" s="11" t="s">
        <v>232</v>
      </c>
      <c r="D935" s="16" t="s">
        <v>1654</v>
      </c>
      <c r="E935" s="16" t="s">
        <v>821</v>
      </c>
    </row>
    <row r="936" spans="1:5">
      <c r="A936" s="16">
        <f t="shared" si="14"/>
        <v>934</v>
      </c>
      <c r="B936" s="58" t="s">
        <v>154</v>
      </c>
      <c r="C936" s="11" t="s">
        <v>235</v>
      </c>
      <c r="D936" s="16" t="s">
        <v>223</v>
      </c>
      <c r="E936" s="16" t="s">
        <v>723</v>
      </c>
    </row>
    <row r="937" spans="1:5">
      <c r="A937" s="16">
        <f t="shared" si="14"/>
        <v>935</v>
      </c>
      <c r="C937" s="11" t="s">
        <v>232</v>
      </c>
      <c r="D937" s="16" t="s">
        <v>1655</v>
      </c>
      <c r="E937" s="16" t="s">
        <v>241</v>
      </c>
    </row>
    <row r="938" spans="1:5">
      <c r="A938" s="16">
        <f t="shared" si="14"/>
        <v>936</v>
      </c>
      <c r="B938" s="58" t="s">
        <v>155</v>
      </c>
      <c r="C938" s="11" t="s">
        <v>235</v>
      </c>
      <c r="D938" s="16" t="s">
        <v>239</v>
      </c>
      <c r="E938" s="16" t="s">
        <v>723</v>
      </c>
    </row>
    <row r="939" spans="1:5" ht="22">
      <c r="A939" s="16">
        <f t="shared" si="14"/>
        <v>937</v>
      </c>
      <c r="B939" s="58" t="s">
        <v>156</v>
      </c>
      <c r="C939" s="11" t="s">
        <v>232</v>
      </c>
      <c r="D939" s="16" t="s">
        <v>1656</v>
      </c>
      <c r="E939" s="16" t="s">
        <v>829</v>
      </c>
    </row>
    <row r="940" spans="1:5">
      <c r="A940" s="16">
        <f t="shared" si="14"/>
        <v>938</v>
      </c>
      <c r="C940" s="11" t="s">
        <v>235</v>
      </c>
      <c r="D940" s="16" t="s">
        <v>1657</v>
      </c>
      <c r="E940" s="16" t="s">
        <v>820</v>
      </c>
    </row>
    <row r="941" spans="1:5">
      <c r="A941" s="16">
        <f t="shared" si="14"/>
        <v>939</v>
      </c>
      <c r="C941" s="11" t="s">
        <v>232</v>
      </c>
      <c r="D941" s="16" t="s">
        <v>1658</v>
      </c>
      <c r="E941" s="16" t="s">
        <v>883</v>
      </c>
    </row>
    <row r="942" spans="1:5">
      <c r="A942" s="16">
        <f t="shared" si="14"/>
        <v>940</v>
      </c>
      <c r="B942" s="58" t="s">
        <v>157</v>
      </c>
      <c r="C942" s="11" t="s">
        <v>232</v>
      </c>
      <c r="D942" s="16" t="s">
        <v>326</v>
      </c>
    </row>
    <row r="943" spans="1:5">
      <c r="A943" s="16">
        <f t="shared" si="14"/>
        <v>941</v>
      </c>
      <c r="B943" s="1"/>
      <c r="C943" s="11" t="s">
        <v>232</v>
      </c>
      <c r="D943" s="16" t="s">
        <v>1659</v>
      </c>
      <c r="E943" s="16" t="s">
        <v>249</v>
      </c>
    </row>
    <row r="944" spans="1:5">
      <c r="A944" s="16">
        <f t="shared" si="14"/>
        <v>942</v>
      </c>
      <c r="C944" s="11" t="s">
        <v>235</v>
      </c>
      <c r="D944" s="16" t="s">
        <v>1660</v>
      </c>
      <c r="E944" s="16" t="s">
        <v>891</v>
      </c>
    </row>
    <row r="945" spans="1:5">
      <c r="A945" s="16">
        <f t="shared" si="14"/>
        <v>943</v>
      </c>
      <c r="C945" s="11" t="s">
        <v>232</v>
      </c>
      <c r="D945" s="16" t="s">
        <v>1661</v>
      </c>
      <c r="E945" s="16" t="s">
        <v>219</v>
      </c>
    </row>
    <row r="946" spans="1:5">
      <c r="A946" s="16">
        <f t="shared" si="14"/>
        <v>944</v>
      </c>
      <c r="C946" s="11" t="s">
        <v>233</v>
      </c>
      <c r="D946" s="16" t="s">
        <v>1662</v>
      </c>
      <c r="E946" s="16" t="s">
        <v>714</v>
      </c>
    </row>
    <row r="947" spans="1:5">
      <c r="A947" s="16">
        <f t="shared" si="14"/>
        <v>945</v>
      </c>
      <c r="C947" s="11" t="s">
        <v>232</v>
      </c>
      <c r="D947" s="16" t="s">
        <v>1663</v>
      </c>
      <c r="E947" s="16" t="s">
        <v>725</v>
      </c>
    </row>
    <row r="948" spans="1:5">
      <c r="A948" s="16">
        <f t="shared" si="14"/>
        <v>946</v>
      </c>
      <c r="C948" s="11" t="s">
        <v>232</v>
      </c>
      <c r="D948" s="16" t="s">
        <v>1664</v>
      </c>
      <c r="E948" s="16" t="s">
        <v>711</v>
      </c>
    </row>
    <row r="949" spans="1:5">
      <c r="A949" s="16">
        <f t="shared" si="14"/>
        <v>947</v>
      </c>
      <c r="C949" s="11" t="s">
        <v>232</v>
      </c>
      <c r="D949" s="16" t="s">
        <v>1665</v>
      </c>
      <c r="E949" s="16" t="s">
        <v>819</v>
      </c>
    </row>
    <row r="950" spans="1:5">
      <c r="A950" s="16">
        <f t="shared" si="14"/>
        <v>948</v>
      </c>
      <c r="B950" s="58" t="s">
        <v>158</v>
      </c>
      <c r="C950" s="11" t="s">
        <v>235</v>
      </c>
      <c r="D950" s="16" t="s">
        <v>1666</v>
      </c>
      <c r="E950" s="16" t="s">
        <v>757</v>
      </c>
    </row>
    <row r="951" spans="1:5">
      <c r="A951" s="16">
        <f t="shared" si="14"/>
        <v>949</v>
      </c>
      <c r="B951" s="58" t="s">
        <v>159</v>
      </c>
      <c r="C951" s="11" t="s">
        <v>232</v>
      </c>
      <c r="D951" s="16" t="s">
        <v>1667</v>
      </c>
      <c r="E951" s="16" t="s">
        <v>856</v>
      </c>
    </row>
    <row r="952" spans="1:5">
      <c r="A952" s="16">
        <f t="shared" si="14"/>
        <v>950</v>
      </c>
      <c r="C952" s="11" t="s">
        <v>235</v>
      </c>
      <c r="D952" s="16" t="s">
        <v>1668</v>
      </c>
      <c r="E952" s="16" t="s">
        <v>858</v>
      </c>
    </row>
    <row r="953" spans="1:5">
      <c r="A953" s="16">
        <f t="shared" si="14"/>
        <v>951</v>
      </c>
      <c r="C953" s="11" t="s">
        <v>232</v>
      </c>
      <c r="D953" s="16" t="s">
        <v>1669</v>
      </c>
      <c r="E953" s="16" t="s">
        <v>819</v>
      </c>
    </row>
    <row r="954" spans="1:5">
      <c r="A954" s="16">
        <f t="shared" si="14"/>
        <v>952</v>
      </c>
      <c r="B954" s="58" t="s">
        <v>160</v>
      </c>
      <c r="C954" s="11" t="s">
        <v>235</v>
      </c>
      <c r="D954" s="16" t="s">
        <v>1451</v>
      </c>
      <c r="E954" s="16" t="s">
        <v>820</v>
      </c>
    </row>
    <row r="955" spans="1:5">
      <c r="A955" s="16">
        <f t="shared" ref="A955:A1018" si="15">ROW()-2</f>
        <v>953</v>
      </c>
      <c r="C955" s="11" t="s">
        <v>232</v>
      </c>
      <c r="D955" s="16" t="s">
        <v>1670</v>
      </c>
      <c r="E955" s="16" t="s">
        <v>219</v>
      </c>
    </row>
    <row r="956" spans="1:5">
      <c r="A956" s="16">
        <f t="shared" si="15"/>
        <v>954</v>
      </c>
      <c r="B956" s="58" t="s">
        <v>161</v>
      </c>
      <c r="C956" s="11" t="s">
        <v>235</v>
      </c>
      <c r="D956" s="16" t="s">
        <v>1671</v>
      </c>
      <c r="E956" s="16" t="s">
        <v>767</v>
      </c>
    </row>
    <row r="957" spans="1:5">
      <c r="A957" s="16">
        <f t="shared" si="15"/>
        <v>955</v>
      </c>
      <c r="B957" s="58" t="s">
        <v>162</v>
      </c>
      <c r="C957" s="11" t="s">
        <v>232</v>
      </c>
      <c r="D957" s="16" t="s">
        <v>1672</v>
      </c>
      <c r="E957" s="16" t="s">
        <v>322</v>
      </c>
    </row>
    <row r="958" spans="1:5" ht="22">
      <c r="A958" s="16">
        <f t="shared" si="15"/>
        <v>956</v>
      </c>
      <c r="B958" s="58" t="s">
        <v>163</v>
      </c>
      <c r="C958" s="11" t="s">
        <v>232</v>
      </c>
      <c r="D958" s="16" t="s">
        <v>1673</v>
      </c>
      <c r="E958" s="16" t="s">
        <v>711</v>
      </c>
    </row>
    <row r="959" spans="1:5">
      <c r="A959" s="16">
        <f t="shared" si="15"/>
        <v>957</v>
      </c>
      <c r="C959" s="11" t="s">
        <v>232</v>
      </c>
      <c r="D959" s="16" t="s">
        <v>1674</v>
      </c>
      <c r="E959" s="16" t="s">
        <v>249</v>
      </c>
    </row>
    <row r="960" spans="1:5">
      <c r="A960" s="16">
        <f t="shared" si="15"/>
        <v>958</v>
      </c>
      <c r="B960" s="58" t="s">
        <v>687</v>
      </c>
      <c r="C960" s="11" t="s">
        <v>232</v>
      </c>
      <c r="D960" s="16" t="s">
        <v>1675</v>
      </c>
      <c r="E960" s="16" t="s">
        <v>711</v>
      </c>
    </row>
    <row r="961" spans="1:8" ht="14">
      <c r="A961" s="16">
        <f t="shared" si="15"/>
        <v>959</v>
      </c>
      <c r="C961" s="11" t="s">
        <v>232</v>
      </c>
      <c r="D961" s="16" t="s">
        <v>1676</v>
      </c>
      <c r="E961" s="16" t="s">
        <v>249</v>
      </c>
      <c r="H961"/>
    </row>
    <row r="962" spans="1:8">
      <c r="A962" s="16">
        <f t="shared" si="15"/>
        <v>960</v>
      </c>
      <c r="B962" s="58" t="s">
        <v>688</v>
      </c>
      <c r="C962" s="11" t="s">
        <v>233</v>
      </c>
      <c r="D962" s="16" t="s">
        <v>1677</v>
      </c>
      <c r="E962" s="16" t="s">
        <v>248</v>
      </c>
    </row>
    <row r="963" spans="1:8" ht="22">
      <c r="A963" s="16">
        <f t="shared" si="15"/>
        <v>961</v>
      </c>
      <c r="C963" s="11" t="s">
        <v>232</v>
      </c>
      <c r="D963" s="16" t="s">
        <v>1678</v>
      </c>
      <c r="E963" s="16" t="s">
        <v>881</v>
      </c>
    </row>
    <row r="964" spans="1:8" ht="22">
      <c r="A964" s="16">
        <f t="shared" si="15"/>
        <v>962</v>
      </c>
      <c r="B964" s="58" t="s">
        <v>689</v>
      </c>
      <c r="C964" s="11" t="s">
        <v>232</v>
      </c>
      <c r="D964" s="16" t="s">
        <v>1679</v>
      </c>
      <c r="E964" s="16" t="s">
        <v>246</v>
      </c>
    </row>
    <row r="965" spans="1:8">
      <c r="A965" s="16">
        <f t="shared" si="15"/>
        <v>963</v>
      </c>
      <c r="C965" s="11" t="s">
        <v>232</v>
      </c>
      <c r="D965" s="16" t="s">
        <v>1680</v>
      </c>
      <c r="E965" s="16" t="s">
        <v>829</v>
      </c>
    </row>
    <row r="966" spans="1:8">
      <c r="A966" s="16">
        <f t="shared" si="15"/>
        <v>964</v>
      </c>
      <c r="B966" s="58" t="s">
        <v>690</v>
      </c>
      <c r="C966" s="11" t="s">
        <v>336</v>
      </c>
      <c r="D966" s="16" t="s">
        <v>1608</v>
      </c>
      <c r="E966" s="16" t="s">
        <v>832</v>
      </c>
    </row>
    <row r="967" spans="1:8" ht="22">
      <c r="A967" s="16">
        <f t="shared" si="15"/>
        <v>965</v>
      </c>
      <c r="C967" s="11" t="s">
        <v>232</v>
      </c>
      <c r="D967" s="16" t="s">
        <v>1681</v>
      </c>
      <c r="E967" s="16" t="s">
        <v>821</v>
      </c>
    </row>
    <row r="968" spans="1:8">
      <c r="A968" s="16">
        <f t="shared" si="15"/>
        <v>966</v>
      </c>
      <c r="B968" s="58" t="s">
        <v>691</v>
      </c>
      <c r="C968" s="11" t="s">
        <v>232</v>
      </c>
      <c r="D968" s="16" t="s">
        <v>1682</v>
      </c>
    </row>
    <row r="969" spans="1:8">
      <c r="A969" s="17">
        <f t="shared" si="15"/>
        <v>967</v>
      </c>
      <c r="B969" s="60"/>
      <c r="C969" s="15" t="s">
        <v>232</v>
      </c>
      <c r="D969" s="17" t="s">
        <v>1683</v>
      </c>
      <c r="E969" s="17" t="s">
        <v>252</v>
      </c>
    </row>
    <row r="970" spans="1:8">
      <c r="A970" s="16">
        <f t="shared" si="15"/>
        <v>968</v>
      </c>
      <c r="B970" s="58" t="s">
        <v>692</v>
      </c>
      <c r="C970" s="11" t="s">
        <v>232</v>
      </c>
      <c r="D970" s="16" t="s">
        <v>892</v>
      </c>
      <c r="E970" s="16" t="s">
        <v>884</v>
      </c>
    </row>
    <row r="971" spans="1:8" s="56" customFormat="1">
      <c r="A971" s="16"/>
      <c r="B971" s="58"/>
      <c r="C971" s="11" t="s">
        <v>235</v>
      </c>
      <c r="D971" s="16" t="s">
        <v>893</v>
      </c>
      <c r="E971" s="16" t="s">
        <v>723</v>
      </c>
    </row>
    <row r="972" spans="1:8" ht="37.5" customHeight="1">
      <c r="A972" s="17">
        <f t="shared" si="15"/>
        <v>970</v>
      </c>
      <c r="B972" s="60" t="s">
        <v>693</v>
      </c>
      <c r="C972" s="15" t="s">
        <v>232</v>
      </c>
      <c r="D972" s="17" t="s">
        <v>1684</v>
      </c>
      <c r="E972" s="17" t="s">
        <v>275</v>
      </c>
    </row>
    <row r="973" spans="1:8">
      <c r="A973" s="16">
        <f t="shared" si="15"/>
        <v>971</v>
      </c>
      <c r="B973" s="58" t="s">
        <v>694</v>
      </c>
      <c r="C973" s="11" t="s">
        <v>235</v>
      </c>
      <c r="D973" s="16" t="s">
        <v>223</v>
      </c>
      <c r="E973" s="16" t="s">
        <v>723</v>
      </c>
    </row>
    <row r="974" spans="1:8">
      <c r="A974" s="16">
        <f t="shared" si="15"/>
        <v>972</v>
      </c>
      <c r="C974" s="11" t="s">
        <v>232</v>
      </c>
      <c r="D974" s="16" t="s">
        <v>1685</v>
      </c>
      <c r="E974" s="16" t="s">
        <v>246</v>
      </c>
    </row>
    <row r="975" spans="1:8">
      <c r="A975" s="16">
        <f t="shared" si="15"/>
        <v>973</v>
      </c>
      <c r="C975" s="11" t="s">
        <v>232</v>
      </c>
      <c r="D975" s="16" t="s">
        <v>1686</v>
      </c>
      <c r="E975" s="16" t="s">
        <v>881</v>
      </c>
    </row>
    <row r="976" spans="1:8">
      <c r="A976" s="16">
        <f t="shared" si="15"/>
        <v>974</v>
      </c>
      <c r="B976" s="58" t="s">
        <v>695</v>
      </c>
      <c r="C976" s="11" t="s">
        <v>232</v>
      </c>
      <c r="D976" s="16" t="s">
        <v>1687</v>
      </c>
      <c r="E976" s="16" t="s">
        <v>241</v>
      </c>
    </row>
    <row r="977" spans="1:8">
      <c r="A977" s="16">
        <f t="shared" si="15"/>
        <v>975</v>
      </c>
      <c r="C977" s="11" t="s">
        <v>232</v>
      </c>
      <c r="D977" s="16" t="s">
        <v>1688</v>
      </c>
      <c r="E977" s="16" t="s">
        <v>829</v>
      </c>
    </row>
    <row r="978" spans="1:8">
      <c r="A978" s="16">
        <f t="shared" si="15"/>
        <v>976</v>
      </c>
      <c r="B978" s="58" t="s">
        <v>696</v>
      </c>
      <c r="C978" s="11" t="s">
        <v>235</v>
      </c>
      <c r="D978" s="16" t="s">
        <v>1689</v>
      </c>
      <c r="E978" s="16" t="s">
        <v>820</v>
      </c>
    </row>
    <row r="979" spans="1:8" ht="22">
      <c r="A979" s="16">
        <f t="shared" si="15"/>
        <v>977</v>
      </c>
      <c r="C979" s="11" t="s">
        <v>235</v>
      </c>
      <c r="D979" s="16" t="s">
        <v>1690</v>
      </c>
      <c r="E979" s="16" t="s">
        <v>894</v>
      </c>
    </row>
    <row r="980" spans="1:8">
      <c r="A980" s="16">
        <f t="shared" si="15"/>
        <v>978</v>
      </c>
      <c r="B980" s="58" t="s">
        <v>697</v>
      </c>
      <c r="C980" s="11" t="s">
        <v>232</v>
      </c>
      <c r="D980" s="16" t="s">
        <v>1691</v>
      </c>
      <c r="E980" s="16" t="s">
        <v>337</v>
      </c>
    </row>
    <row r="981" spans="1:8">
      <c r="A981" s="16">
        <f t="shared" si="15"/>
        <v>979</v>
      </c>
      <c r="C981" s="11" t="s">
        <v>232</v>
      </c>
      <c r="D981" s="16" t="s">
        <v>1692</v>
      </c>
      <c r="E981" s="16" t="s">
        <v>881</v>
      </c>
    </row>
    <row r="982" spans="1:8">
      <c r="A982" s="16">
        <f t="shared" si="15"/>
        <v>980</v>
      </c>
      <c r="C982" s="11" t="s">
        <v>232</v>
      </c>
      <c r="D982" s="16" t="s">
        <v>1693</v>
      </c>
      <c r="E982" s="16" t="s">
        <v>252</v>
      </c>
    </row>
    <row r="983" spans="1:8">
      <c r="A983" s="16">
        <f t="shared" si="15"/>
        <v>981</v>
      </c>
      <c r="B983" s="58" t="s">
        <v>698</v>
      </c>
      <c r="C983" s="11" t="s">
        <v>235</v>
      </c>
      <c r="D983" s="16" t="s">
        <v>1588</v>
      </c>
      <c r="E983" s="16" t="s">
        <v>312</v>
      </c>
    </row>
    <row r="984" spans="1:8" ht="88">
      <c r="A984" s="16">
        <f t="shared" si="15"/>
        <v>982</v>
      </c>
      <c r="B984" s="62" t="s">
        <v>164</v>
      </c>
      <c r="C984" s="14" t="s">
        <v>232</v>
      </c>
      <c r="D984" s="21" t="s">
        <v>1694</v>
      </c>
      <c r="E984" s="16" t="s">
        <v>246</v>
      </c>
    </row>
    <row r="985" spans="1:8" ht="44">
      <c r="A985" s="16">
        <f t="shared" si="15"/>
        <v>983</v>
      </c>
      <c r="B985" s="62" t="s">
        <v>165</v>
      </c>
      <c r="C985" s="14" t="s">
        <v>232</v>
      </c>
      <c r="D985" s="21" t="s">
        <v>1695</v>
      </c>
      <c r="E985" s="16" t="s">
        <v>252</v>
      </c>
      <c r="H985"/>
    </row>
    <row r="986" spans="1:8" ht="14">
      <c r="A986" s="16">
        <f t="shared" si="15"/>
        <v>984</v>
      </c>
      <c r="B986" s="62" t="s">
        <v>166</v>
      </c>
      <c r="C986" s="14" t="s">
        <v>233</v>
      </c>
      <c r="D986" s="21" t="s">
        <v>1696</v>
      </c>
      <c r="E986" s="16" t="s">
        <v>755</v>
      </c>
      <c r="H986"/>
    </row>
    <row r="987" spans="1:8" ht="22">
      <c r="A987" s="16">
        <f t="shared" si="15"/>
        <v>985</v>
      </c>
      <c r="B987" s="62"/>
      <c r="C987" s="14" t="s">
        <v>232</v>
      </c>
      <c r="D987" s="21" t="s">
        <v>1697</v>
      </c>
      <c r="E987" s="16" t="s">
        <v>275</v>
      </c>
      <c r="H987"/>
    </row>
    <row r="988" spans="1:8" ht="14">
      <c r="A988" s="16">
        <f t="shared" si="15"/>
        <v>986</v>
      </c>
      <c r="B988" s="62"/>
      <c r="C988" s="14" t="s">
        <v>235</v>
      </c>
      <c r="D988" s="21" t="s">
        <v>1119</v>
      </c>
      <c r="E988" s="16" t="s">
        <v>895</v>
      </c>
      <c r="H988"/>
    </row>
    <row r="989" spans="1:8" ht="14">
      <c r="A989" s="16">
        <f t="shared" si="15"/>
        <v>987</v>
      </c>
      <c r="B989" s="62"/>
      <c r="C989" s="14" t="s">
        <v>235</v>
      </c>
      <c r="D989" s="21" t="s">
        <v>327</v>
      </c>
      <c r="H989"/>
    </row>
    <row r="990" spans="1:8" ht="14">
      <c r="A990" s="16">
        <f t="shared" si="15"/>
        <v>988</v>
      </c>
      <c r="B990" s="62" t="s">
        <v>167</v>
      </c>
      <c r="C990" s="14" t="s">
        <v>232</v>
      </c>
      <c r="D990" s="21" t="s">
        <v>1698</v>
      </c>
      <c r="E990" s="16" t="s">
        <v>712</v>
      </c>
      <c r="H990"/>
    </row>
    <row r="991" spans="1:8" s="56" customFormat="1" ht="14">
      <c r="A991" s="16"/>
      <c r="B991" s="62"/>
      <c r="C991" s="14" t="s">
        <v>232</v>
      </c>
      <c r="D991" s="21" t="s">
        <v>896</v>
      </c>
      <c r="E991" s="16" t="s">
        <v>725</v>
      </c>
      <c r="H991"/>
    </row>
    <row r="992" spans="1:8" ht="14">
      <c r="A992" s="16">
        <f t="shared" si="15"/>
        <v>990</v>
      </c>
      <c r="B992" s="62" t="s">
        <v>168</v>
      </c>
      <c r="C992" s="14" t="s">
        <v>336</v>
      </c>
      <c r="D992" s="21" t="s">
        <v>1699</v>
      </c>
      <c r="E992" s="16" t="s">
        <v>869</v>
      </c>
      <c r="H992"/>
    </row>
    <row r="993" spans="1:8" ht="55">
      <c r="A993" s="16">
        <f t="shared" si="15"/>
        <v>991</v>
      </c>
      <c r="B993" s="62" t="s">
        <v>169</v>
      </c>
      <c r="C993" s="14" t="s">
        <v>232</v>
      </c>
      <c r="D993" s="21" t="s">
        <v>1700</v>
      </c>
      <c r="E993" s="16" t="s">
        <v>252</v>
      </c>
      <c r="H993"/>
    </row>
    <row r="994" spans="1:8" ht="88">
      <c r="A994" s="16">
        <f t="shared" si="15"/>
        <v>992</v>
      </c>
      <c r="B994" s="62" t="s">
        <v>170</v>
      </c>
      <c r="C994" s="14" t="s">
        <v>232</v>
      </c>
      <c r="D994" s="21" t="s">
        <v>328</v>
      </c>
      <c r="E994" s="16" t="s">
        <v>241</v>
      </c>
    </row>
    <row r="995" spans="1:8">
      <c r="A995" s="16">
        <f t="shared" si="15"/>
        <v>993</v>
      </c>
      <c r="B995" s="62"/>
      <c r="C995" s="14" t="s">
        <v>232</v>
      </c>
      <c r="D995" s="21" t="s">
        <v>1701</v>
      </c>
    </row>
    <row r="996" spans="1:8">
      <c r="A996" s="16">
        <f t="shared" si="15"/>
        <v>994</v>
      </c>
      <c r="B996" s="62"/>
      <c r="C996" s="14" t="s">
        <v>232</v>
      </c>
      <c r="D996" s="21" t="s">
        <v>1702</v>
      </c>
      <c r="E996" s="16" t="s">
        <v>246</v>
      </c>
    </row>
    <row r="997" spans="1:8">
      <c r="A997" s="16">
        <f t="shared" si="15"/>
        <v>995</v>
      </c>
      <c r="B997" s="62" t="s">
        <v>171</v>
      </c>
      <c r="C997" s="14" t="s">
        <v>235</v>
      </c>
      <c r="D997" s="21" t="s">
        <v>1703</v>
      </c>
      <c r="E997" s="16" t="s">
        <v>757</v>
      </c>
    </row>
    <row r="998" spans="1:8">
      <c r="A998" s="16">
        <f t="shared" si="15"/>
        <v>996</v>
      </c>
      <c r="B998" s="62"/>
      <c r="C998" s="14" t="s">
        <v>232</v>
      </c>
      <c r="D998" s="22" t="s">
        <v>1704</v>
      </c>
      <c r="E998" s="16" t="s">
        <v>249</v>
      </c>
    </row>
    <row r="999" spans="1:8">
      <c r="A999" s="16">
        <f t="shared" si="15"/>
        <v>997</v>
      </c>
      <c r="B999" s="62"/>
      <c r="C999" s="14" t="s">
        <v>235</v>
      </c>
      <c r="D999" s="21" t="s">
        <v>897</v>
      </c>
      <c r="E999" s="16" t="s">
        <v>713</v>
      </c>
    </row>
    <row r="1000" spans="1:8">
      <c r="A1000" s="16">
        <f t="shared" si="15"/>
        <v>998</v>
      </c>
      <c r="B1000" s="62"/>
      <c r="C1000" s="14" t="s">
        <v>232</v>
      </c>
      <c r="D1000" s="21" t="s">
        <v>1705</v>
      </c>
      <c r="E1000" s="16" t="s">
        <v>249</v>
      </c>
    </row>
    <row r="1001" spans="1:8">
      <c r="A1001" s="16">
        <f t="shared" si="15"/>
        <v>999</v>
      </c>
      <c r="B1001" s="62"/>
      <c r="C1001" s="14" t="s">
        <v>235</v>
      </c>
      <c r="D1001" s="21" t="s">
        <v>1706</v>
      </c>
      <c r="E1001" s="16" t="s">
        <v>757</v>
      </c>
    </row>
    <row r="1002" spans="1:8">
      <c r="A1002" s="16">
        <f t="shared" si="15"/>
        <v>1000</v>
      </c>
      <c r="B1002" s="62" t="s">
        <v>172</v>
      </c>
      <c r="C1002" s="14" t="s">
        <v>232</v>
      </c>
      <c r="D1002" s="21" t="s">
        <v>966</v>
      </c>
      <c r="E1002" s="16" t="s">
        <v>274</v>
      </c>
    </row>
    <row r="1003" spans="1:8">
      <c r="A1003" s="16">
        <f t="shared" si="15"/>
        <v>1001</v>
      </c>
      <c r="B1003" s="62"/>
      <c r="C1003" s="14" t="s">
        <v>232</v>
      </c>
      <c r="D1003" s="21" t="s">
        <v>1707</v>
      </c>
      <c r="E1003" s="16" t="s">
        <v>246</v>
      </c>
    </row>
    <row r="1004" spans="1:8">
      <c r="A1004" s="16">
        <f t="shared" si="15"/>
        <v>1002</v>
      </c>
      <c r="B1004" s="62" t="s">
        <v>173</v>
      </c>
      <c r="C1004" s="14" t="s">
        <v>235</v>
      </c>
      <c r="D1004" s="21" t="s">
        <v>1458</v>
      </c>
      <c r="E1004" s="16" t="s">
        <v>312</v>
      </c>
    </row>
    <row r="1005" spans="1:8">
      <c r="A1005" s="16">
        <f t="shared" si="15"/>
        <v>1003</v>
      </c>
      <c r="B1005" s="62"/>
      <c r="C1005" s="14" t="s">
        <v>232</v>
      </c>
      <c r="D1005" s="21" t="s">
        <v>1708</v>
      </c>
      <c r="E1005" s="16" t="s">
        <v>219</v>
      </c>
    </row>
    <row r="1006" spans="1:8">
      <c r="A1006" s="16">
        <f t="shared" si="15"/>
        <v>1004</v>
      </c>
      <c r="B1006" s="62" t="s">
        <v>174</v>
      </c>
      <c r="C1006" s="14" t="s">
        <v>235</v>
      </c>
      <c r="D1006" s="21" t="s">
        <v>1709</v>
      </c>
    </row>
    <row r="1007" spans="1:8">
      <c r="A1007" s="16">
        <f t="shared" si="15"/>
        <v>1005</v>
      </c>
      <c r="B1007" s="62"/>
      <c r="C1007" s="14" t="s">
        <v>232</v>
      </c>
      <c r="D1007" s="21" t="s">
        <v>1710</v>
      </c>
      <c r="E1007" s="16" t="s">
        <v>219</v>
      </c>
    </row>
    <row r="1008" spans="1:8">
      <c r="A1008" s="16">
        <f t="shared" si="15"/>
        <v>1006</v>
      </c>
      <c r="B1008" s="62"/>
      <c r="C1008" s="14" t="s">
        <v>232</v>
      </c>
      <c r="D1008" s="21" t="s">
        <v>1711</v>
      </c>
      <c r="E1008" s="16" t="s">
        <v>252</v>
      </c>
    </row>
    <row r="1009" spans="1:8">
      <c r="A1009" s="16">
        <f t="shared" si="15"/>
        <v>1007</v>
      </c>
      <c r="B1009" s="62" t="s">
        <v>175</v>
      </c>
      <c r="C1009" s="14" t="s">
        <v>235</v>
      </c>
      <c r="D1009" s="21" t="s">
        <v>1712</v>
      </c>
    </row>
    <row r="1010" spans="1:8" ht="14">
      <c r="A1010" s="16">
        <f t="shared" si="15"/>
        <v>1008</v>
      </c>
      <c r="B1010" s="62"/>
      <c r="C1010" s="14" t="s">
        <v>232</v>
      </c>
      <c r="D1010" s="21" t="s">
        <v>1713</v>
      </c>
      <c r="E1010" s="16" t="s">
        <v>322</v>
      </c>
      <c r="H1010"/>
    </row>
    <row r="1011" spans="1:8" ht="14">
      <c r="A1011" s="16">
        <f t="shared" si="15"/>
        <v>1009</v>
      </c>
      <c r="B1011" s="62" t="s">
        <v>176</v>
      </c>
      <c r="C1011" s="14" t="s">
        <v>232</v>
      </c>
      <c r="D1011" s="21" t="s">
        <v>1714</v>
      </c>
      <c r="E1011" s="16" t="s">
        <v>722</v>
      </c>
      <c r="H1011"/>
    </row>
    <row r="1012" spans="1:8" ht="84" customHeight="1">
      <c r="A1012" s="16">
        <f t="shared" si="15"/>
        <v>1010</v>
      </c>
      <c r="C1012" s="14" t="s">
        <v>232</v>
      </c>
      <c r="D1012" s="21" t="s">
        <v>1715</v>
      </c>
      <c r="E1012" s="16" t="s">
        <v>252</v>
      </c>
      <c r="H1012"/>
    </row>
    <row r="1013" spans="1:8" ht="22">
      <c r="A1013" s="16">
        <f t="shared" si="15"/>
        <v>1011</v>
      </c>
      <c r="B1013" s="58" t="s">
        <v>177</v>
      </c>
      <c r="C1013" s="11" t="s">
        <v>232</v>
      </c>
      <c r="D1013" s="16" t="s">
        <v>1716</v>
      </c>
      <c r="E1013" s="16" t="s">
        <v>246</v>
      </c>
    </row>
    <row r="1014" spans="1:8">
      <c r="A1014" s="16">
        <f t="shared" si="15"/>
        <v>1012</v>
      </c>
      <c r="C1014" s="11" t="s">
        <v>232</v>
      </c>
      <c r="D1014" s="16" t="s">
        <v>1717</v>
      </c>
      <c r="E1014" s="16" t="s">
        <v>219</v>
      </c>
    </row>
    <row r="1015" spans="1:8">
      <c r="A1015" s="16">
        <f t="shared" si="15"/>
        <v>1013</v>
      </c>
      <c r="B1015" s="58" t="s">
        <v>178</v>
      </c>
      <c r="C1015" s="11" t="s">
        <v>235</v>
      </c>
      <c r="D1015" s="16" t="s">
        <v>1718</v>
      </c>
      <c r="E1015" s="16" t="s">
        <v>898</v>
      </c>
    </row>
    <row r="1016" spans="1:8">
      <c r="A1016" s="16">
        <f t="shared" si="15"/>
        <v>1014</v>
      </c>
      <c r="C1016" s="11" t="s">
        <v>232</v>
      </c>
      <c r="D1016" s="16" t="s">
        <v>1719</v>
      </c>
      <c r="E1016" s="16" t="s">
        <v>246</v>
      </c>
    </row>
    <row r="1017" spans="1:8">
      <c r="A1017" s="16">
        <f t="shared" si="15"/>
        <v>1015</v>
      </c>
      <c r="B1017" s="58" t="s">
        <v>179</v>
      </c>
      <c r="C1017" s="11" t="s">
        <v>233</v>
      </c>
      <c r="D1017" s="16" t="s">
        <v>1720</v>
      </c>
      <c r="E1017" s="16" t="s">
        <v>250</v>
      </c>
    </row>
    <row r="1018" spans="1:8">
      <c r="A1018" s="16">
        <f t="shared" si="15"/>
        <v>1016</v>
      </c>
      <c r="C1018" s="11" t="s">
        <v>232</v>
      </c>
      <c r="D1018" s="16" t="s">
        <v>1721</v>
      </c>
      <c r="E1018" s="16" t="s">
        <v>246</v>
      </c>
    </row>
    <row r="1019" spans="1:8">
      <c r="A1019" s="16">
        <f t="shared" ref="A1019:A1082" si="16">ROW()-2</f>
        <v>1017</v>
      </c>
      <c r="B1019" s="58" t="s">
        <v>180</v>
      </c>
      <c r="C1019" s="11" t="s">
        <v>232</v>
      </c>
      <c r="D1019" s="16" t="s">
        <v>1722</v>
      </c>
      <c r="E1019" s="16" t="s">
        <v>250</v>
      </c>
    </row>
    <row r="1020" spans="1:8">
      <c r="A1020" s="16">
        <f t="shared" si="16"/>
        <v>1018</v>
      </c>
      <c r="B1020" s="58" t="s">
        <v>181</v>
      </c>
      <c r="C1020" s="11" t="s">
        <v>232</v>
      </c>
      <c r="D1020" s="16" t="s">
        <v>1723</v>
      </c>
      <c r="E1020" s="16" t="s">
        <v>249</v>
      </c>
    </row>
    <row r="1021" spans="1:8">
      <c r="A1021" s="16">
        <f t="shared" si="16"/>
        <v>1019</v>
      </c>
      <c r="B1021" s="58" t="s">
        <v>182</v>
      </c>
      <c r="C1021" s="11" t="s">
        <v>232</v>
      </c>
      <c r="D1021" s="16" t="s">
        <v>1724</v>
      </c>
      <c r="E1021" s="16" t="s">
        <v>275</v>
      </c>
    </row>
    <row r="1022" spans="1:8" ht="33">
      <c r="A1022" s="16">
        <f t="shared" si="16"/>
        <v>1020</v>
      </c>
      <c r="C1022" s="11" t="s">
        <v>232</v>
      </c>
      <c r="D1022" s="16" t="s">
        <v>1725</v>
      </c>
      <c r="E1022" s="16" t="s">
        <v>821</v>
      </c>
    </row>
    <row r="1023" spans="1:8" ht="22">
      <c r="A1023" s="16">
        <f t="shared" si="16"/>
        <v>1021</v>
      </c>
      <c r="B1023" s="58" t="s">
        <v>183</v>
      </c>
      <c r="C1023" s="11" t="s">
        <v>232</v>
      </c>
      <c r="D1023" s="16" t="s">
        <v>1726</v>
      </c>
      <c r="E1023" s="16" t="s">
        <v>246</v>
      </c>
    </row>
    <row r="1024" spans="1:8">
      <c r="A1024" s="16">
        <f t="shared" si="16"/>
        <v>1022</v>
      </c>
      <c r="C1024" s="11" t="s">
        <v>235</v>
      </c>
      <c r="D1024" s="16" t="s">
        <v>1727</v>
      </c>
      <c r="E1024" s="16" t="s">
        <v>757</v>
      </c>
    </row>
    <row r="1025" spans="1:5">
      <c r="A1025" s="16">
        <f t="shared" si="16"/>
        <v>1023</v>
      </c>
      <c r="B1025" s="58" t="s">
        <v>184</v>
      </c>
      <c r="C1025" s="11" t="s">
        <v>232</v>
      </c>
      <c r="D1025" s="16" t="s">
        <v>1728</v>
      </c>
      <c r="E1025" s="16" t="s">
        <v>711</v>
      </c>
    </row>
    <row r="1026" spans="1:5">
      <c r="A1026" s="16">
        <f t="shared" si="16"/>
        <v>1024</v>
      </c>
      <c r="C1026" s="11" t="s">
        <v>235</v>
      </c>
      <c r="D1026" s="16" t="s">
        <v>1729</v>
      </c>
      <c r="E1026" s="16" t="s">
        <v>757</v>
      </c>
    </row>
    <row r="1027" spans="1:5">
      <c r="A1027" s="16">
        <f t="shared" si="16"/>
        <v>1025</v>
      </c>
      <c r="B1027" s="58" t="s">
        <v>185</v>
      </c>
      <c r="C1027" s="11" t="s">
        <v>232</v>
      </c>
      <c r="D1027" s="16" t="s">
        <v>1730</v>
      </c>
      <c r="E1027" s="16" t="s">
        <v>711</v>
      </c>
    </row>
    <row r="1028" spans="1:5">
      <c r="A1028" s="16">
        <f t="shared" si="16"/>
        <v>1026</v>
      </c>
      <c r="B1028" s="58" t="s">
        <v>186</v>
      </c>
      <c r="C1028" s="11" t="s">
        <v>235</v>
      </c>
      <c r="D1028" s="16" t="s">
        <v>1731</v>
      </c>
      <c r="E1028" s="16" t="s">
        <v>757</v>
      </c>
    </row>
    <row r="1029" spans="1:5">
      <c r="A1029" s="16">
        <f t="shared" si="16"/>
        <v>1027</v>
      </c>
      <c r="B1029" s="58" t="s">
        <v>187</v>
      </c>
      <c r="C1029" s="11" t="s">
        <v>232</v>
      </c>
      <c r="D1029" s="16" t="s">
        <v>1732</v>
      </c>
      <c r="E1029" s="16" t="s">
        <v>711</v>
      </c>
    </row>
    <row r="1030" spans="1:5">
      <c r="A1030" s="16">
        <f t="shared" si="16"/>
        <v>1028</v>
      </c>
      <c r="C1030" s="11" t="s">
        <v>235</v>
      </c>
      <c r="D1030" s="16" t="s">
        <v>1733</v>
      </c>
      <c r="E1030" s="16" t="s">
        <v>757</v>
      </c>
    </row>
    <row r="1031" spans="1:5">
      <c r="A1031" s="16">
        <f t="shared" si="16"/>
        <v>1029</v>
      </c>
      <c r="B1031" s="58" t="s">
        <v>188</v>
      </c>
      <c r="C1031" s="11" t="s">
        <v>232</v>
      </c>
      <c r="D1031" s="16" t="s">
        <v>1732</v>
      </c>
      <c r="E1031" s="16" t="s">
        <v>711</v>
      </c>
    </row>
    <row r="1032" spans="1:5">
      <c r="A1032" s="16">
        <f t="shared" si="16"/>
        <v>1030</v>
      </c>
      <c r="C1032" s="11" t="s">
        <v>235</v>
      </c>
      <c r="D1032" s="16" t="s">
        <v>1732</v>
      </c>
      <c r="E1032" s="16" t="s">
        <v>757</v>
      </c>
    </row>
    <row r="1033" spans="1:5">
      <c r="A1033" s="16">
        <f t="shared" si="16"/>
        <v>1031</v>
      </c>
      <c r="C1033" s="11" t="s">
        <v>232</v>
      </c>
      <c r="D1033" s="16" t="s">
        <v>1734</v>
      </c>
      <c r="E1033" s="16" t="s">
        <v>881</v>
      </c>
    </row>
    <row r="1034" spans="1:5">
      <c r="A1034" s="16">
        <f t="shared" si="16"/>
        <v>1032</v>
      </c>
      <c r="C1034" s="11" t="s">
        <v>232</v>
      </c>
      <c r="D1034" s="16" t="s">
        <v>1735</v>
      </c>
      <c r="E1034" s="16" t="s">
        <v>219</v>
      </c>
    </row>
    <row r="1035" spans="1:5" s="56" customFormat="1">
      <c r="A1035" s="16"/>
      <c r="B1035" s="58"/>
      <c r="C1035" s="11" t="s">
        <v>235</v>
      </c>
      <c r="D1035" s="16" t="s">
        <v>899</v>
      </c>
      <c r="E1035" s="16" t="s">
        <v>757</v>
      </c>
    </row>
    <row r="1036" spans="1:5">
      <c r="A1036" s="16">
        <f t="shared" si="16"/>
        <v>1034</v>
      </c>
      <c r="B1036" s="58" t="s">
        <v>189</v>
      </c>
      <c r="C1036" s="11" t="s">
        <v>232</v>
      </c>
      <c r="D1036" s="16" t="s">
        <v>1736</v>
      </c>
      <c r="E1036" s="16" t="s">
        <v>712</v>
      </c>
    </row>
    <row r="1037" spans="1:5">
      <c r="A1037" s="16">
        <f t="shared" si="16"/>
        <v>1035</v>
      </c>
      <c r="B1037" s="58" t="s">
        <v>190</v>
      </c>
      <c r="C1037" s="11" t="s">
        <v>232</v>
      </c>
      <c r="D1037" s="16" t="s">
        <v>900</v>
      </c>
      <c r="E1037" s="16" t="s">
        <v>829</v>
      </c>
    </row>
    <row r="1038" spans="1:5" s="56" customFormat="1">
      <c r="A1038" s="16"/>
      <c r="B1038" s="58"/>
      <c r="C1038" s="11" t="s">
        <v>336</v>
      </c>
      <c r="D1038" s="16" t="s">
        <v>901</v>
      </c>
      <c r="E1038" s="16" t="s">
        <v>833</v>
      </c>
    </row>
    <row r="1039" spans="1:5" s="56" customFormat="1">
      <c r="A1039" s="16"/>
      <c r="B1039" s="58"/>
      <c r="C1039" s="11"/>
      <c r="D1039" s="16" t="s">
        <v>1737</v>
      </c>
      <c r="E1039" s="16" t="s">
        <v>246</v>
      </c>
    </row>
    <row r="1040" spans="1:5" s="56" customFormat="1" ht="22">
      <c r="A1040" s="16"/>
      <c r="B1040" s="58"/>
      <c r="C1040" s="11" t="s">
        <v>235</v>
      </c>
      <c r="D1040" s="16" t="s">
        <v>902</v>
      </c>
      <c r="E1040" s="16" t="s">
        <v>903</v>
      </c>
    </row>
    <row r="1041" spans="1:5">
      <c r="A1041" s="16">
        <f t="shared" si="16"/>
        <v>1039</v>
      </c>
      <c r="B1041" s="58" t="s">
        <v>191</v>
      </c>
      <c r="C1041" s="11" t="s">
        <v>232</v>
      </c>
      <c r="D1041" s="16" t="s">
        <v>1738</v>
      </c>
      <c r="E1041" s="16" t="s">
        <v>859</v>
      </c>
    </row>
    <row r="1042" spans="1:5">
      <c r="A1042" s="16">
        <f t="shared" si="16"/>
        <v>1040</v>
      </c>
      <c r="C1042" s="11" t="s">
        <v>235</v>
      </c>
      <c r="D1042" s="16" t="s">
        <v>1739</v>
      </c>
    </row>
    <row r="1043" spans="1:5">
      <c r="A1043" s="16">
        <f t="shared" si="16"/>
        <v>1041</v>
      </c>
      <c r="B1043" s="58" t="s">
        <v>192</v>
      </c>
      <c r="C1043" s="11" t="s">
        <v>232</v>
      </c>
      <c r="D1043" s="16" t="s">
        <v>1740</v>
      </c>
      <c r="E1043" s="16" t="s">
        <v>241</v>
      </c>
    </row>
    <row r="1044" spans="1:5">
      <c r="A1044" s="16">
        <f t="shared" si="16"/>
        <v>1042</v>
      </c>
      <c r="B1044" s="58" t="s">
        <v>193</v>
      </c>
      <c r="C1044" s="11" t="s">
        <v>232</v>
      </c>
      <c r="D1044" s="16" t="s">
        <v>904</v>
      </c>
      <c r="E1044" s="16" t="s">
        <v>821</v>
      </c>
    </row>
    <row r="1045" spans="1:5" s="56" customFormat="1">
      <c r="A1045" s="16"/>
      <c r="B1045" s="58"/>
      <c r="C1045" s="11" t="s">
        <v>235</v>
      </c>
      <c r="D1045" s="16" t="s">
        <v>905</v>
      </c>
      <c r="E1045" s="16" t="s">
        <v>723</v>
      </c>
    </row>
    <row r="1046" spans="1:5" s="56" customFormat="1">
      <c r="A1046" s="16"/>
      <c r="B1046" s="58"/>
      <c r="C1046" s="11" t="s">
        <v>232</v>
      </c>
      <c r="D1046" s="16" t="s">
        <v>1741</v>
      </c>
      <c r="E1046" s="16" t="s">
        <v>246</v>
      </c>
    </row>
    <row r="1047" spans="1:5" ht="38.25" customHeight="1">
      <c r="A1047" s="16">
        <f t="shared" si="16"/>
        <v>1045</v>
      </c>
      <c r="B1047" s="58" t="s">
        <v>194</v>
      </c>
      <c r="C1047" s="11" t="s">
        <v>232</v>
      </c>
      <c r="D1047" s="16" t="s">
        <v>1742</v>
      </c>
      <c r="E1047" s="16" t="s">
        <v>252</v>
      </c>
    </row>
    <row r="1048" spans="1:5">
      <c r="A1048" s="16">
        <f t="shared" si="16"/>
        <v>1046</v>
      </c>
      <c r="B1048" s="58" t="s">
        <v>195</v>
      </c>
      <c r="C1048" s="11" t="s">
        <v>232</v>
      </c>
      <c r="D1048" s="16" t="s">
        <v>1743</v>
      </c>
      <c r="E1048" s="16" t="s">
        <v>219</v>
      </c>
    </row>
    <row r="1049" spans="1:5">
      <c r="A1049" s="16">
        <f t="shared" si="16"/>
        <v>1047</v>
      </c>
      <c r="B1049" s="58" t="s">
        <v>196</v>
      </c>
      <c r="C1049" s="11" t="s">
        <v>232</v>
      </c>
      <c r="D1049" s="16" t="s">
        <v>197</v>
      </c>
      <c r="E1049" s="16" t="s">
        <v>262</v>
      </c>
    </row>
    <row r="1050" spans="1:5" s="56" customFormat="1">
      <c r="A1050" s="16"/>
      <c r="B1050" s="58"/>
      <c r="C1050" s="11" t="s">
        <v>235</v>
      </c>
      <c r="D1050" s="16" t="s">
        <v>905</v>
      </c>
      <c r="E1050" s="16" t="s">
        <v>723</v>
      </c>
    </row>
    <row r="1051" spans="1:5">
      <c r="A1051" s="16">
        <f t="shared" si="16"/>
        <v>1049</v>
      </c>
      <c r="C1051" s="11" t="s">
        <v>232</v>
      </c>
      <c r="D1051" s="16" t="s">
        <v>1744</v>
      </c>
      <c r="E1051" s="16" t="s">
        <v>722</v>
      </c>
    </row>
    <row r="1052" spans="1:5">
      <c r="A1052" s="16">
        <f t="shared" si="16"/>
        <v>1050</v>
      </c>
      <c r="B1052" s="58" t="s">
        <v>198</v>
      </c>
      <c r="C1052" s="11" t="s">
        <v>233</v>
      </c>
      <c r="D1052" s="16" t="s">
        <v>1745</v>
      </c>
      <c r="E1052" s="16" t="s">
        <v>250</v>
      </c>
    </row>
    <row r="1053" spans="1:5">
      <c r="A1053" s="16">
        <f t="shared" si="16"/>
        <v>1051</v>
      </c>
      <c r="B1053" s="58" t="s">
        <v>199</v>
      </c>
      <c r="C1053" s="11" t="s">
        <v>235</v>
      </c>
      <c r="D1053" s="16" t="s">
        <v>1746</v>
      </c>
      <c r="E1053" s="16" t="s">
        <v>757</v>
      </c>
    </row>
    <row r="1054" spans="1:5">
      <c r="A1054" s="16">
        <f t="shared" si="16"/>
        <v>1052</v>
      </c>
      <c r="C1054" s="11" t="s">
        <v>232</v>
      </c>
      <c r="D1054" s="16" t="s">
        <v>1747</v>
      </c>
      <c r="E1054" s="16" t="s">
        <v>890</v>
      </c>
    </row>
    <row r="1055" spans="1:5">
      <c r="A1055" s="16">
        <f t="shared" si="16"/>
        <v>1053</v>
      </c>
      <c r="B1055" s="58" t="s">
        <v>200</v>
      </c>
      <c r="C1055" s="11" t="s">
        <v>235</v>
      </c>
      <c r="D1055" s="16" t="s">
        <v>223</v>
      </c>
      <c r="E1055" s="16" t="s">
        <v>723</v>
      </c>
    </row>
    <row r="1056" spans="1:5" ht="22">
      <c r="A1056" s="16">
        <f t="shared" si="16"/>
        <v>1054</v>
      </c>
      <c r="B1056" s="58" t="s">
        <v>201</v>
      </c>
      <c r="C1056" s="11" t="s">
        <v>232</v>
      </c>
      <c r="D1056" s="16" t="s">
        <v>1748</v>
      </c>
      <c r="E1056" s="16" t="s">
        <v>275</v>
      </c>
    </row>
    <row r="1057" spans="1:8" ht="22">
      <c r="A1057" s="16">
        <f t="shared" si="16"/>
        <v>1055</v>
      </c>
      <c r="B1057" s="58" t="s">
        <v>202</v>
      </c>
      <c r="C1057" s="11" t="s">
        <v>232</v>
      </c>
      <c r="D1057" s="16" t="s">
        <v>1749</v>
      </c>
      <c r="E1057" s="16" t="s">
        <v>829</v>
      </c>
    </row>
    <row r="1058" spans="1:8">
      <c r="A1058" s="16">
        <f t="shared" si="16"/>
        <v>1056</v>
      </c>
      <c r="B1058" s="58" t="s">
        <v>203</v>
      </c>
      <c r="C1058" s="11" t="s">
        <v>235</v>
      </c>
      <c r="D1058" s="16" t="s">
        <v>1750</v>
      </c>
      <c r="E1058" s="16" t="s">
        <v>820</v>
      </c>
    </row>
    <row r="1059" spans="1:8" ht="22">
      <c r="A1059" s="16">
        <f t="shared" si="16"/>
        <v>1057</v>
      </c>
      <c r="B1059" s="1"/>
      <c r="C1059" s="11" t="s">
        <v>232</v>
      </c>
      <c r="D1059" s="16" t="s">
        <v>1751</v>
      </c>
      <c r="E1059" s="16" t="s">
        <v>219</v>
      </c>
    </row>
    <row r="1060" spans="1:8">
      <c r="A1060" s="16">
        <f t="shared" si="16"/>
        <v>1058</v>
      </c>
      <c r="C1060" s="11" t="s">
        <v>232</v>
      </c>
      <c r="D1060" s="16" t="s">
        <v>1752</v>
      </c>
      <c r="E1060" s="16" t="s">
        <v>252</v>
      </c>
    </row>
    <row r="1061" spans="1:8">
      <c r="A1061" s="16">
        <f t="shared" si="16"/>
        <v>1059</v>
      </c>
      <c r="C1061" s="11" t="s">
        <v>235</v>
      </c>
      <c r="D1061" s="16" t="s">
        <v>1753</v>
      </c>
      <c r="E1061" s="16" t="s">
        <v>717</v>
      </c>
    </row>
    <row r="1062" spans="1:8">
      <c r="A1062" s="16">
        <f t="shared" si="16"/>
        <v>1060</v>
      </c>
      <c r="C1062" s="11" t="s">
        <v>232</v>
      </c>
      <c r="D1062" s="16" t="s">
        <v>1754</v>
      </c>
      <c r="E1062" s="16" t="s">
        <v>249</v>
      </c>
    </row>
    <row r="1063" spans="1:8">
      <c r="A1063" s="16">
        <f t="shared" si="16"/>
        <v>1061</v>
      </c>
      <c r="B1063" s="58" t="s">
        <v>699</v>
      </c>
      <c r="C1063" s="11" t="s">
        <v>235</v>
      </c>
      <c r="D1063" s="16" t="s">
        <v>1755</v>
      </c>
      <c r="E1063" s="16" t="s">
        <v>757</v>
      </c>
    </row>
    <row r="1064" spans="1:8">
      <c r="A1064" s="16">
        <f t="shared" si="16"/>
        <v>1062</v>
      </c>
      <c r="C1064" s="11" t="s">
        <v>232</v>
      </c>
      <c r="D1064" s="16" t="s">
        <v>1756</v>
      </c>
      <c r="E1064" s="16" t="s">
        <v>711</v>
      </c>
    </row>
    <row r="1065" spans="1:8">
      <c r="A1065" s="16">
        <f t="shared" si="16"/>
        <v>1063</v>
      </c>
      <c r="C1065" s="11" t="s">
        <v>232</v>
      </c>
      <c r="D1065" s="16" t="s">
        <v>1757</v>
      </c>
      <c r="E1065" s="16" t="s">
        <v>881</v>
      </c>
    </row>
    <row r="1066" spans="1:8">
      <c r="A1066" s="16">
        <f t="shared" si="16"/>
        <v>1064</v>
      </c>
      <c r="B1066" s="58" t="s">
        <v>700</v>
      </c>
      <c r="C1066" s="11" t="s">
        <v>233</v>
      </c>
      <c r="D1066" s="16" t="s">
        <v>1758</v>
      </c>
      <c r="E1066" s="16" t="s">
        <v>286</v>
      </c>
    </row>
    <row r="1067" spans="1:8" ht="14">
      <c r="A1067" s="16">
        <f t="shared" si="16"/>
        <v>1065</v>
      </c>
      <c r="C1067" s="11" t="s">
        <v>232</v>
      </c>
      <c r="D1067" s="16" t="s">
        <v>1759</v>
      </c>
      <c r="E1067" s="16" t="s">
        <v>287</v>
      </c>
      <c r="H1067"/>
    </row>
    <row r="1068" spans="1:8">
      <c r="A1068" s="16">
        <f t="shared" si="16"/>
        <v>1066</v>
      </c>
      <c r="B1068" s="58" t="s">
        <v>701</v>
      </c>
      <c r="C1068" s="11" t="s">
        <v>233</v>
      </c>
      <c r="D1068" s="16" t="s">
        <v>1760</v>
      </c>
      <c r="E1068" s="16" t="s">
        <v>247</v>
      </c>
    </row>
    <row r="1069" spans="1:8">
      <c r="A1069" s="16">
        <f t="shared" si="16"/>
        <v>1067</v>
      </c>
      <c r="C1069" s="11" t="s">
        <v>232</v>
      </c>
      <c r="D1069" s="16" t="s">
        <v>1761</v>
      </c>
      <c r="E1069" s="16" t="s">
        <v>249</v>
      </c>
    </row>
    <row r="1070" spans="1:8" ht="22">
      <c r="A1070" s="16">
        <f t="shared" si="16"/>
        <v>1068</v>
      </c>
      <c r="B1070" s="58" t="s">
        <v>702</v>
      </c>
      <c r="C1070" s="11" t="s">
        <v>235</v>
      </c>
      <c r="D1070" s="16" t="s">
        <v>1762</v>
      </c>
      <c r="E1070" s="16" t="s">
        <v>906</v>
      </c>
    </row>
    <row r="1071" spans="1:8">
      <c r="A1071" s="16">
        <f t="shared" si="16"/>
        <v>1069</v>
      </c>
      <c r="C1071" s="11" t="s">
        <v>232</v>
      </c>
      <c r="D1071" s="16" t="s">
        <v>1763</v>
      </c>
      <c r="E1071" s="16" t="s">
        <v>711</v>
      </c>
    </row>
    <row r="1072" spans="1:8">
      <c r="A1072" s="16">
        <f t="shared" si="16"/>
        <v>1070</v>
      </c>
      <c r="C1072" s="11" t="s">
        <v>233</v>
      </c>
      <c r="D1072" s="16" t="s">
        <v>1764</v>
      </c>
      <c r="E1072" s="16" t="s">
        <v>248</v>
      </c>
    </row>
    <row r="1073" spans="1:5">
      <c r="A1073" s="16">
        <f t="shared" si="16"/>
        <v>1071</v>
      </c>
      <c r="B1073" s="58" t="s">
        <v>703</v>
      </c>
      <c r="C1073" s="11" t="s">
        <v>232</v>
      </c>
      <c r="D1073" s="16" t="s">
        <v>1765</v>
      </c>
      <c r="E1073" s="16" t="s">
        <v>725</v>
      </c>
    </row>
    <row r="1074" spans="1:5">
      <c r="A1074" s="16">
        <f>ROW()-2</f>
        <v>1072</v>
      </c>
      <c r="B1074" s="58" t="s">
        <v>704</v>
      </c>
      <c r="C1074" s="11" t="s">
        <v>336</v>
      </c>
      <c r="D1074" s="16" t="s">
        <v>1766</v>
      </c>
      <c r="E1074" s="16" t="s">
        <v>877</v>
      </c>
    </row>
    <row r="1075" spans="1:5">
      <c r="A1075" s="16">
        <f t="shared" si="16"/>
        <v>1073</v>
      </c>
      <c r="B1075" s="58" t="s">
        <v>204</v>
      </c>
      <c r="C1075" s="11" t="s">
        <v>232</v>
      </c>
      <c r="D1075" s="16" t="s">
        <v>1767</v>
      </c>
      <c r="E1075" s="16" t="s">
        <v>246</v>
      </c>
    </row>
    <row r="1076" spans="1:5">
      <c r="A1076" s="16">
        <f t="shared" si="16"/>
        <v>1074</v>
      </c>
      <c r="B1076" s="58" t="s">
        <v>705</v>
      </c>
      <c r="C1076" s="11" t="s">
        <v>232</v>
      </c>
      <c r="D1076" s="16" t="s">
        <v>1768</v>
      </c>
      <c r="E1076" s="16" t="s">
        <v>275</v>
      </c>
    </row>
    <row r="1077" spans="1:5">
      <c r="A1077" s="16">
        <f t="shared" si="16"/>
        <v>1075</v>
      </c>
      <c r="B1077" s="58" t="s">
        <v>706</v>
      </c>
      <c r="C1077" s="11" t="s">
        <v>232</v>
      </c>
      <c r="D1077" s="16" t="s">
        <v>1769</v>
      </c>
      <c r="E1077" s="16" t="s">
        <v>246</v>
      </c>
    </row>
    <row r="1078" spans="1:5">
      <c r="A1078" s="16">
        <f t="shared" si="16"/>
        <v>1076</v>
      </c>
      <c r="C1078" s="11" t="s">
        <v>232</v>
      </c>
      <c r="D1078" s="16" t="s">
        <v>1770</v>
      </c>
      <c r="E1078" s="16" t="s">
        <v>819</v>
      </c>
    </row>
    <row r="1079" spans="1:5">
      <c r="A1079" s="16">
        <f t="shared" si="16"/>
        <v>1077</v>
      </c>
      <c r="B1079" s="58" t="s">
        <v>707</v>
      </c>
      <c r="C1079" s="11" t="s">
        <v>235</v>
      </c>
      <c r="D1079" s="16" t="s">
        <v>1779</v>
      </c>
      <c r="E1079" s="16" t="s">
        <v>820</v>
      </c>
    </row>
    <row r="1080" spans="1:5" ht="33">
      <c r="A1080" s="16">
        <f t="shared" si="16"/>
        <v>1078</v>
      </c>
      <c r="C1080" s="11" t="s">
        <v>232</v>
      </c>
      <c r="D1080" s="16" t="s">
        <v>1771</v>
      </c>
      <c r="E1080" s="16" t="s">
        <v>907</v>
      </c>
    </row>
    <row r="1081" spans="1:5">
      <c r="A1081" s="16">
        <f t="shared" si="16"/>
        <v>1079</v>
      </c>
      <c r="B1081" s="58" t="s">
        <v>708</v>
      </c>
      <c r="C1081" s="11" t="s">
        <v>232</v>
      </c>
      <c r="D1081" s="16" t="s">
        <v>1772</v>
      </c>
      <c r="E1081" s="16" t="s">
        <v>881</v>
      </c>
    </row>
    <row r="1082" spans="1:5">
      <c r="A1082" s="16">
        <f t="shared" si="16"/>
        <v>1080</v>
      </c>
      <c r="C1082" s="11" t="s">
        <v>232</v>
      </c>
      <c r="D1082" s="16" t="s">
        <v>1773</v>
      </c>
      <c r="E1082" s="16" t="s">
        <v>246</v>
      </c>
    </row>
    <row r="1083" spans="1:5" ht="33">
      <c r="A1083" s="16">
        <f t="shared" ref="A1083:A1099" si="17">ROW()-2</f>
        <v>1081</v>
      </c>
      <c r="B1083" s="58" t="s">
        <v>709</v>
      </c>
      <c r="C1083" s="11" t="s">
        <v>232</v>
      </c>
      <c r="D1083" s="16" t="s">
        <v>1774</v>
      </c>
      <c r="E1083" s="16" t="s">
        <v>252</v>
      </c>
    </row>
    <row r="1084" spans="1:5">
      <c r="A1084" s="16">
        <f t="shared" si="17"/>
        <v>1082</v>
      </c>
      <c r="B1084" s="58" t="s">
        <v>205</v>
      </c>
      <c r="C1084" s="11" t="s">
        <v>232</v>
      </c>
      <c r="D1084" s="16" t="s">
        <v>1775</v>
      </c>
      <c r="E1084" s="16" t="s">
        <v>241</v>
      </c>
    </row>
    <row r="1085" spans="1:5">
      <c r="A1085" s="16">
        <f t="shared" si="17"/>
        <v>1083</v>
      </c>
      <c r="C1085" s="11" t="s">
        <v>232</v>
      </c>
      <c r="D1085" s="16" t="s">
        <v>1776</v>
      </c>
      <c r="E1085" s="16" t="s">
        <v>829</v>
      </c>
    </row>
    <row r="1086" spans="1:5">
      <c r="A1086" s="16">
        <f t="shared" si="17"/>
        <v>1084</v>
      </c>
      <c r="C1086" s="11" t="s">
        <v>235</v>
      </c>
      <c r="D1086" s="16" t="s">
        <v>1777</v>
      </c>
      <c r="E1086" s="16" t="s">
        <v>820</v>
      </c>
    </row>
    <row r="1087" spans="1:5">
      <c r="A1087" s="16">
        <f t="shared" si="17"/>
        <v>1085</v>
      </c>
      <c r="B1087" s="58" t="s">
        <v>206</v>
      </c>
      <c r="C1087" s="11" t="s">
        <v>235</v>
      </c>
      <c r="D1087" s="16" t="s">
        <v>329</v>
      </c>
      <c r="E1087" s="16" t="s">
        <v>820</v>
      </c>
    </row>
    <row r="1088" spans="1:5" ht="22">
      <c r="A1088" s="16">
        <f t="shared" si="17"/>
        <v>1086</v>
      </c>
      <c r="B1088" s="58" t="s">
        <v>207</v>
      </c>
      <c r="C1088" s="11" t="s">
        <v>232</v>
      </c>
      <c r="D1088" s="16" t="s">
        <v>1778</v>
      </c>
      <c r="E1088" s="16" t="s">
        <v>219</v>
      </c>
    </row>
    <row r="1089" spans="1:5">
      <c r="A1089" s="16">
        <f t="shared" si="17"/>
        <v>1087</v>
      </c>
      <c r="C1089" s="11" t="s">
        <v>235</v>
      </c>
      <c r="D1089" s="16" t="s">
        <v>1577</v>
      </c>
      <c r="E1089" s="16" t="s">
        <v>312</v>
      </c>
    </row>
    <row r="1090" spans="1:5">
      <c r="A1090" s="16">
        <f t="shared" si="17"/>
        <v>1088</v>
      </c>
      <c r="C1090" s="11" t="s">
        <v>232</v>
      </c>
      <c r="D1090" s="16" t="s">
        <v>1577</v>
      </c>
      <c r="E1090" s="16" t="s">
        <v>854</v>
      </c>
    </row>
    <row r="1091" spans="1:5" ht="22">
      <c r="A1091" s="16">
        <f t="shared" si="17"/>
        <v>1089</v>
      </c>
      <c r="C1091" s="11" t="s">
        <v>232</v>
      </c>
      <c r="D1091" s="16" t="s">
        <v>1780</v>
      </c>
      <c r="E1091" s="16" t="s">
        <v>829</v>
      </c>
    </row>
    <row r="1092" spans="1:5">
      <c r="A1092" s="16">
        <f t="shared" si="17"/>
        <v>1090</v>
      </c>
      <c r="B1092" s="58" t="s">
        <v>208</v>
      </c>
      <c r="C1092" s="11" t="s">
        <v>235</v>
      </c>
      <c r="E1092" s="16" t="s">
        <v>820</v>
      </c>
    </row>
    <row r="1093" spans="1:5">
      <c r="A1093" s="16">
        <f t="shared" si="17"/>
        <v>1091</v>
      </c>
      <c r="B1093" s="58" t="s">
        <v>209</v>
      </c>
      <c r="C1093" s="11" t="s">
        <v>232</v>
      </c>
      <c r="D1093" s="16" t="s">
        <v>1781</v>
      </c>
      <c r="E1093" s="16" t="s">
        <v>219</v>
      </c>
    </row>
    <row r="1094" spans="1:5">
      <c r="A1094" s="16">
        <f t="shared" si="17"/>
        <v>1092</v>
      </c>
      <c r="B1094" s="1"/>
      <c r="C1094" s="11" t="s">
        <v>235</v>
      </c>
      <c r="D1094" s="16" t="s">
        <v>210</v>
      </c>
    </row>
    <row r="1095" spans="1:5" ht="22">
      <c r="A1095" s="16">
        <f t="shared" si="17"/>
        <v>1093</v>
      </c>
      <c r="B1095" s="58" t="s">
        <v>211</v>
      </c>
      <c r="D1095" s="16" t="s">
        <v>1782</v>
      </c>
      <c r="E1095" s="16" t="s">
        <v>246</v>
      </c>
    </row>
    <row r="1096" spans="1:5" ht="12" thickBot="1">
      <c r="A1096" s="16">
        <f t="shared" si="17"/>
        <v>1094</v>
      </c>
      <c r="C1096" s="11" t="s">
        <v>232</v>
      </c>
      <c r="D1096" s="16" t="s">
        <v>1783</v>
      </c>
      <c r="E1096" s="16" t="s">
        <v>219</v>
      </c>
    </row>
    <row r="1097" spans="1:5" ht="23" thickBot="1">
      <c r="A1097" s="16">
        <f t="shared" si="17"/>
        <v>1095</v>
      </c>
      <c r="B1097" s="63" t="s">
        <v>214</v>
      </c>
      <c r="C1097" s="11" t="s">
        <v>235</v>
      </c>
      <c r="D1097" s="16" t="s">
        <v>1784</v>
      </c>
      <c r="E1097" s="16" t="s">
        <v>727</v>
      </c>
    </row>
    <row r="1098" spans="1:5" ht="12" thickBot="1">
      <c r="A1098" s="65">
        <f t="shared" si="17"/>
        <v>1096</v>
      </c>
      <c r="B1098" s="58" t="s">
        <v>212</v>
      </c>
      <c r="C1098" s="13" t="s">
        <v>232</v>
      </c>
      <c r="D1098" s="20" t="s">
        <v>1785</v>
      </c>
      <c r="E1098" s="69" t="s">
        <v>246</v>
      </c>
    </row>
    <row r="1099" spans="1:5">
      <c r="A1099" s="16">
        <f t="shared" si="17"/>
        <v>1097</v>
      </c>
      <c r="C1099" s="11" t="s">
        <v>232</v>
      </c>
      <c r="D1099" s="16" t="s">
        <v>1786</v>
      </c>
      <c r="E1099" s="16" t="s">
        <v>246</v>
      </c>
    </row>
  </sheetData>
  <mergeCells count="16">
    <mergeCell ref="H464:I465"/>
    <mergeCell ref="H134:H138"/>
    <mergeCell ref="H147:H150"/>
    <mergeCell ref="H142:H146"/>
    <mergeCell ref="G208:G211"/>
    <mergeCell ref="H328:H335"/>
    <mergeCell ref="H352:H357"/>
    <mergeCell ref="H29:J29"/>
    <mergeCell ref="H28:I28"/>
    <mergeCell ref="H298:H307"/>
    <mergeCell ref="E424:E426"/>
    <mergeCell ref="H430:H434"/>
    <mergeCell ref="E286:E287"/>
    <mergeCell ref="E346:E351"/>
    <mergeCell ref="E352:E357"/>
    <mergeCell ref="E363:E364"/>
  </mergeCells>
  <phoneticPr fontId="22" type="noConversion"/>
  <pageMargins left="0.43307086614173229" right="0.43307086614173229" top="0.74803149606299213" bottom="0.59055118110236215" header="0.31496062992125984" footer="0.31496062992125984"/>
  <pageSetup paperSize="9" orientation="portrait" horizontalDpi="1200" verticalDpi="1200"/>
  <headerFooter>
    <oddHeader>&amp;L&amp;"Source Code Pro,Standard"Max Giebel&amp;C&amp;"Source Code Pro,Standard"California
transcript&amp;R&amp;"NeueHaasGroteskDisp Pro Md,Standard"&amp;12Anhang&amp;11
&amp;10Staatsexamensarbeit</oddHeader>
    <oddFooter>&amp;C&amp;"Source Code Pro,Standard"CAL.&amp;P</oddFooter>
  </headerFooter>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enableFormatConditionsCalculation="0">
    <tabColor theme="4" tint="0.39997558519241921"/>
  </sheetPr>
  <dimension ref="B3:H44"/>
  <sheetViews>
    <sheetView workbookViewId="0">
      <selection activeCell="H11" sqref="H11"/>
    </sheetView>
  </sheetViews>
  <sheetFormatPr baseColWidth="10" defaultRowHeight="14" x14ac:dyDescent="0"/>
  <cols>
    <col min="9" max="9" width="22.5" bestFit="1" customWidth="1"/>
    <col min="14" max="14" width="22.5" bestFit="1" customWidth="1"/>
    <col min="15" max="15" width="18.6640625" bestFit="1" customWidth="1"/>
    <col min="16" max="16" width="19.6640625" bestFit="1" customWidth="1"/>
  </cols>
  <sheetData>
    <row r="3" spans="2:7" ht="16" thickBot="1">
      <c r="B3" s="23" t="s">
        <v>733</v>
      </c>
      <c r="C3" s="24" t="s">
        <v>734</v>
      </c>
      <c r="D3" s="25" t="s">
        <v>735</v>
      </c>
      <c r="E3" s="26" t="s">
        <v>331</v>
      </c>
      <c r="F3" s="26" t="s">
        <v>278</v>
      </c>
      <c r="G3" s="26" t="s">
        <v>826</v>
      </c>
    </row>
    <row r="4" spans="2:7" ht="15">
      <c r="B4" s="27" t="s">
        <v>736</v>
      </c>
      <c r="C4" s="28">
        <f>COUNTIF(CALIFORNIA!E:E, "t*I*")</f>
        <v>432</v>
      </c>
      <c r="D4" s="29">
        <f>COUNTIF(CALIFORNIA!E:E, "s*I*")</f>
        <v>47</v>
      </c>
      <c r="E4" s="30">
        <f>C4/C25</f>
        <v>0.62427745664739887</v>
      </c>
      <c r="F4" s="30">
        <f>D4/D25</f>
        <v>0.15309446254071662</v>
      </c>
      <c r="G4" s="28">
        <f>COUNTIF(CALIFORNIA!E:E, "p*I*")</f>
        <v>12</v>
      </c>
    </row>
    <row r="5" spans="2:7" ht="15">
      <c r="B5" s="31" t="s">
        <v>737</v>
      </c>
      <c r="C5" s="32">
        <f>COUNTIF(CALIFORNIA!E:E, "t*I*~.")</f>
        <v>45</v>
      </c>
      <c r="D5" s="33">
        <f>COUNTIF(CALIFORNIA!E:E, "s*I*~.")</f>
        <v>10</v>
      </c>
      <c r="G5" s="33">
        <f>COUNTIF(CALIFORNIA!E:E, "p*I*~.")</f>
        <v>3</v>
      </c>
    </row>
    <row r="6" spans="2:7" ht="15">
      <c r="B6" s="31" t="s">
        <v>738</v>
      </c>
      <c r="C6" s="32">
        <f>COUNTIF(CALIFORNIA!E:E, "t*I*~?")</f>
        <v>97</v>
      </c>
      <c r="D6" s="33">
        <f>COUNTIF(CALIFORNIA!E:E, "s*I*~?")</f>
        <v>32</v>
      </c>
      <c r="G6" s="33">
        <f>COUNTIF(CALIFORNIA!E:E, "p*I*~?")</f>
        <v>3</v>
      </c>
    </row>
    <row r="7" spans="2:7" ht="15">
      <c r="B7" s="31" t="s">
        <v>739</v>
      </c>
      <c r="C7" s="32">
        <f>COUNTIF(CALIFORNIA!E:E, "t*I*~!")</f>
        <v>179</v>
      </c>
      <c r="D7" s="33">
        <f>COUNTIF(CALIFORNIA!E:E, "s*I*~!")</f>
        <v>1</v>
      </c>
      <c r="G7" s="33">
        <f>COUNTIF(CALIFORNIA!E:E, "p*I*~!")</f>
        <v>6</v>
      </c>
    </row>
    <row r="8" spans="2:7" ht="15">
      <c r="B8" s="34" t="s">
        <v>740</v>
      </c>
      <c r="C8" s="35">
        <f>COUNTIF(CALIFORNIA!E:E, "t*Ir*")</f>
        <v>2</v>
      </c>
      <c r="D8" s="36">
        <f>COUNTIF(CALIFORNIA!E:E, "s*Ir*")</f>
        <v>11</v>
      </c>
      <c r="E8" s="30">
        <f>C8/C25</f>
        <v>2.8901734104046241E-3</v>
      </c>
      <c r="F8" s="30">
        <f>D8/D25</f>
        <v>3.5830618892508145E-2</v>
      </c>
      <c r="G8" s="28">
        <f>COUNTIF(CALIFORNIA!E:E, "p*Ir*")</f>
        <v>1</v>
      </c>
    </row>
    <row r="9" spans="2:7" ht="15">
      <c r="B9" s="34" t="s">
        <v>741</v>
      </c>
      <c r="C9" s="28">
        <f>COUNTIF(CALIFORNIA!E:E, "t*R*")</f>
        <v>224</v>
      </c>
      <c r="D9" s="29">
        <f>COUNTIF(CALIFORNIA!E:E, "*s*R*")</f>
        <v>211</v>
      </c>
      <c r="E9" s="30">
        <f>C9/C25</f>
        <v>0.32369942196531792</v>
      </c>
      <c r="F9" s="30">
        <f>D9/D25</f>
        <v>0.68729641693811072</v>
      </c>
      <c r="G9" s="28">
        <f>COUNTIF(CALIFORNIA!E:E, "p*R*")</f>
        <v>11</v>
      </c>
    </row>
    <row r="10" spans="2:7" ht="15">
      <c r="B10" s="31" t="s">
        <v>742</v>
      </c>
      <c r="C10" s="32">
        <f>COUNTIF(CALIFORNIA!E:E, "t*R*~.*")</f>
        <v>89</v>
      </c>
      <c r="D10" s="33">
        <f>COUNTIF(CALIFORNIA!E:E, "s*R*~.*")</f>
        <v>68</v>
      </c>
      <c r="G10" s="33">
        <f>COUNTIF(CALIFORNIA!E:E, "p*R*~.*")</f>
        <v>3</v>
      </c>
    </row>
    <row r="11" spans="2:7" ht="15">
      <c r="B11" s="31" t="s">
        <v>743</v>
      </c>
      <c r="C11" s="32">
        <f>COUNTIF(CALIFORNIA!E:E, "t*R*~+*")</f>
        <v>55</v>
      </c>
      <c r="D11" s="33">
        <f>COUNTIF(CALIFORNIA!E:E, "s*R*~+")</f>
        <v>116</v>
      </c>
      <c r="G11" s="33">
        <f>COUNTIF(CALIFORNIA!E:E, "p*R*~+")</f>
        <v>5</v>
      </c>
    </row>
    <row r="12" spans="2:7" ht="15">
      <c r="B12" s="31" t="s">
        <v>744</v>
      </c>
      <c r="C12" s="32">
        <f>COUNTIF(CALIFORNIA!E:E, "t*R*~-*")</f>
        <v>25</v>
      </c>
      <c r="D12" s="33">
        <f>COUNTIF(CALIFORNIA!E:E, "s*R*~-")</f>
        <v>9</v>
      </c>
      <c r="G12" s="33">
        <f>COUNTIF(CALIFORNIA!E:E, "p*R*~-")</f>
        <v>0</v>
      </c>
    </row>
    <row r="13" spans="2:7" ht="15">
      <c r="B13" s="31" t="s">
        <v>745</v>
      </c>
      <c r="C13" s="32">
        <f>COUNTIF(CALIFORNIA!E:E, "t*R*~=*")</f>
        <v>28</v>
      </c>
      <c r="D13" s="33">
        <f>COUNTIF(CALIFORNIA!E:E, "s*R*~=*")</f>
        <v>1</v>
      </c>
      <c r="G13" s="33">
        <f>COUNTIF(CALIFORNIA!E:E, "p*R*~=*")</f>
        <v>0</v>
      </c>
    </row>
    <row r="14" spans="2:7" ht="15">
      <c r="B14" s="31" t="s">
        <v>746</v>
      </c>
      <c r="C14" s="32">
        <f>COUNTIF(CALIFORNIA!E:E, "t*R*~!*")</f>
        <v>49</v>
      </c>
      <c r="D14" s="33">
        <f>COUNTIF(CALIFORNIA!E:E, "s*R*~!*")</f>
        <v>1</v>
      </c>
      <c r="G14" s="33">
        <f>COUNTIF(CALIFORNIA!E:E, "p*R*~!*")</f>
        <v>2</v>
      </c>
    </row>
    <row r="15" spans="2:7" ht="15">
      <c r="B15" s="31" t="s">
        <v>747</v>
      </c>
      <c r="C15" s="32">
        <f>COUNTIF(CALIFORNIA!E:E, "t*R*~?*")</f>
        <v>37</v>
      </c>
      <c r="D15" s="33">
        <f>COUNTIF(CALIFORNIA!E:E, "s*R*~?*")</f>
        <v>13</v>
      </c>
      <c r="G15" s="33">
        <f>COUNTIF(CALIFORNIA!E:E, "p*R*~?*")</f>
        <v>1</v>
      </c>
    </row>
    <row r="16" spans="2:7" ht="16" thickBot="1">
      <c r="B16" s="37" t="s">
        <v>748</v>
      </c>
      <c r="C16" s="38">
        <f>COUNTIF(CALIFORNIA!E:E, "t*E*")</f>
        <v>34</v>
      </c>
      <c r="D16" s="39">
        <f>COUNTIF(CALIFORNIA!E:E, "s*E*")</f>
        <v>38</v>
      </c>
      <c r="E16" s="30">
        <f>C16/C25</f>
        <v>4.9132947976878616E-2</v>
      </c>
      <c r="F16" s="30">
        <f>D16/D25</f>
        <v>0.12377850162866449</v>
      </c>
      <c r="G16" s="28">
        <f>COUNTIF(CALIFORNIA!E:E, "p*E*")</f>
        <v>0</v>
      </c>
    </row>
    <row r="17" spans="2:8" ht="16" thickTop="1">
      <c r="B17" s="70" t="s">
        <v>910</v>
      </c>
      <c r="C17" s="71">
        <f>COUNTIF(CALIFORNIA!E:E, "t*E*~.")</f>
        <v>3</v>
      </c>
      <c r="D17" s="71">
        <f>COUNTIF(CALIFORNIA!E:E, "S*E*~.")</f>
        <v>0</v>
      </c>
      <c r="E17" s="30"/>
      <c r="F17" s="30"/>
      <c r="G17" s="71">
        <f>COUNTIF(CALIFORNIA!E:E, "p*E*~.")</f>
        <v>0</v>
      </c>
    </row>
    <row r="18" spans="2:8" ht="15">
      <c r="B18" s="72" t="s">
        <v>911</v>
      </c>
      <c r="C18" s="71">
        <f>COUNTIF(CALIFORNIA!E:E, "t*E*~=")</f>
        <v>5</v>
      </c>
      <c r="D18" s="71">
        <f>COUNTIF(CALIFORNIA!E:E, "S*E*~=")</f>
        <v>0</v>
      </c>
      <c r="E18" s="30"/>
      <c r="F18" s="30"/>
      <c r="G18" s="71">
        <f>COUNTIF(CALIFORNIA!E:E, "p*E*~=")</f>
        <v>0</v>
      </c>
    </row>
    <row r="19" spans="2:8" ht="15">
      <c r="B19" s="72" t="s">
        <v>912</v>
      </c>
      <c r="C19" s="71">
        <f>COUNTIF(CALIFORNIA!E:E, "t*E*~-")</f>
        <v>1</v>
      </c>
      <c r="D19" s="71">
        <f>COUNTIF(CALIFORNIA!E:E, "S*E*~-")</f>
        <v>1</v>
      </c>
      <c r="E19" s="30"/>
      <c r="F19" s="30"/>
      <c r="G19" s="71">
        <f>COUNTIF(CALIFORNIA!E:E, "p*E*~-")</f>
        <v>0</v>
      </c>
    </row>
    <row r="20" spans="2:8" ht="15">
      <c r="B20" s="72" t="s">
        <v>913</v>
      </c>
      <c r="C20" s="71">
        <f>COUNTIF(CALIFORNIA!E:E, "t*E*~?")</f>
        <v>4</v>
      </c>
      <c r="D20" s="71">
        <f>COUNTIF(CALIFORNIA!E:E, "S*E*~?")</f>
        <v>1</v>
      </c>
      <c r="E20" s="30"/>
      <c r="F20" s="30"/>
      <c r="G20" s="71">
        <f>COUNTIF(CALIFORNIA!E:E, "p*E*~?")</f>
        <v>0</v>
      </c>
    </row>
    <row r="21" spans="2:8" ht="15">
      <c r="B21" s="72" t="s">
        <v>914</v>
      </c>
      <c r="C21" s="71">
        <f>COUNTIF(CALIFORNIA!E:E, "t*E*~+")</f>
        <v>3</v>
      </c>
      <c r="D21" s="71">
        <f>COUNTIF(CALIFORNIA!E:E, "S*E*~+")</f>
        <v>18</v>
      </c>
      <c r="E21" s="30"/>
      <c r="F21" s="30"/>
      <c r="G21" s="71">
        <f>COUNTIF(CALIFORNIA!E:E, "p*E*~+")</f>
        <v>0</v>
      </c>
    </row>
    <row r="22" spans="2:8" ht="15">
      <c r="B22" s="40" t="s">
        <v>749</v>
      </c>
      <c r="C22" s="41">
        <f>COUNTIF(CALIFORNIA!E:E, "t*v*")</f>
        <v>633</v>
      </c>
      <c r="D22" s="42">
        <f>COUNTIF(CALIFORNIA!E:E, "s*v*")</f>
        <v>145</v>
      </c>
      <c r="G22" s="42">
        <f>COUNTIF(CALIFORNIA!E:E, "p*v*")</f>
        <v>11</v>
      </c>
    </row>
    <row r="23" spans="2:8" ht="15">
      <c r="B23" s="43" t="s">
        <v>750</v>
      </c>
      <c r="C23" s="44">
        <f>COUNTIF(CALIFORNIA!E:E, "t*b*")</f>
        <v>50</v>
      </c>
      <c r="D23" s="33">
        <f>COUNTIF(CALIFORNIA!E:E, "s*b*")</f>
        <v>93</v>
      </c>
      <c r="G23" s="33">
        <f>COUNTIF(CALIFORNIA!E:E, "p*b*")</f>
        <v>1</v>
      </c>
    </row>
    <row r="24" spans="2:8" ht="15">
      <c r="B24" s="45" t="s">
        <v>751</v>
      </c>
      <c r="C24" s="32">
        <f>COUNTIF(CALIFORNIA!E:E, "t*m*")</f>
        <v>70</v>
      </c>
      <c r="D24" s="33">
        <f>COUNTIF(CALIFORNIA!E:E, "s*m*")</f>
        <v>55</v>
      </c>
      <c r="G24" s="33">
        <f>COUNTIF(CALIFORNIA!E:E, "p*m*")</f>
        <v>10</v>
      </c>
    </row>
    <row r="25" spans="2:8" ht="15">
      <c r="B25" s="46" t="s">
        <v>752</v>
      </c>
      <c r="C25" s="47">
        <f>SUM(C4,C9,C8,C16)</f>
        <v>692</v>
      </c>
      <c r="D25" s="48">
        <f>SUM(D4,D8,D9,D16)</f>
        <v>307</v>
      </c>
      <c r="E25" s="30"/>
      <c r="F25" s="30"/>
      <c r="G25" s="48">
        <f>SUM(G4,G8,G9,G16)</f>
        <v>24</v>
      </c>
    </row>
    <row r="28" spans="2:8" ht="15">
      <c r="B28" s="50" t="s">
        <v>774</v>
      </c>
      <c r="C28" s="51">
        <f>SUM(C25:D25)</f>
        <v>999</v>
      </c>
    </row>
    <row r="30" spans="2:8">
      <c r="D30" s="96" t="s">
        <v>781</v>
      </c>
      <c r="E30" s="96" t="s">
        <v>782</v>
      </c>
      <c r="F30" s="96" t="s">
        <v>783</v>
      </c>
      <c r="G30" s="96" t="s">
        <v>784</v>
      </c>
      <c r="H30" s="96" t="s">
        <v>785</v>
      </c>
    </row>
    <row r="31" spans="2:8" ht="15" customHeight="1">
      <c r="D31" s="96"/>
      <c r="E31" s="96"/>
      <c r="F31" s="96"/>
      <c r="G31" s="96"/>
      <c r="H31" s="96"/>
    </row>
    <row r="32" spans="2:8" ht="15" customHeight="1">
      <c r="D32" s="97"/>
      <c r="E32" s="97"/>
      <c r="F32" s="97"/>
      <c r="G32" s="97"/>
      <c r="H32" s="97"/>
    </row>
    <row r="33" spans="2:8">
      <c r="B33" s="84" t="s">
        <v>786</v>
      </c>
      <c r="C33" s="85"/>
      <c r="D33" s="94">
        <f>COUNTIF(CALIFORNIA!G:G,"i")+COUNTIF(CALIFORNIA!G:G,"c")+COUNTIF(CALIFORNIA!G:G,"r")+COUNTIF(CALIFORNIA!G:G,"ie")+COUNTIF(CALIFORNIA!G:G,"ce")+COUNTIF(CALIFORNIA!G:G,"re")</f>
        <v>3</v>
      </c>
      <c r="E33" s="95">
        <f>COUNTIF(CALIFORNIA!G:G,"t")</f>
        <v>0</v>
      </c>
      <c r="F33" s="95"/>
      <c r="G33" s="95"/>
      <c r="H33" s="95"/>
    </row>
    <row r="34" spans="2:8">
      <c r="B34" s="86"/>
      <c r="C34" s="87"/>
      <c r="D34" s="94"/>
      <c r="E34" s="95"/>
      <c r="F34" s="95"/>
      <c r="G34" s="95"/>
      <c r="H34" s="95"/>
    </row>
    <row r="35" spans="2:8">
      <c r="B35" s="86"/>
      <c r="C35" s="87"/>
      <c r="D35" s="94"/>
      <c r="E35" s="95"/>
      <c r="F35" s="95"/>
      <c r="G35" s="95"/>
      <c r="H35" s="95"/>
    </row>
    <row r="36" spans="2:8">
      <c r="B36" s="92"/>
      <c r="C36" s="93"/>
      <c r="D36" s="94"/>
      <c r="E36" s="95"/>
      <c r="F36" s="95"/>
      <c r="G36" s="95"/>
      <c r="H36" s="95"/>
    </row>
    <row r="37" spans="2:8" ht="15" customHeight="1">
      <c r="B37" s="84" t="s">
        <v>787</v>
      </c>
      <c r="C37" s="85"/>
      <c r="D37" s="94">
        <f>COUNTIF(CALIFORNIA!G:G,"ie")+COUNTIF(CALIFORNIA!G:G,"ce")+COUNTIF(CALIFORNIA!G:G,"re")</f>
        <v>2</v>
      </c>
      <c r="E37" s="95">
        <f>COUNTIF(CALIFORNIA!G:G,"te")</f>
        <v>0</v>
      </c>
      <c r="F37" s="95"/>
      <c r="G37" s="98"/>
      <c r="H37" s="95"/>
    </row>
    <row r="38" spans="2:8" ht="15" customHeight="1">
      <c r="B38" s="86"/>
      <c r="C38" s="87"/>
      <c r="D38" s="94"/>
      <c r="E38" s="95"/>
      <c r="F38" s="95"/>
      <c r="G38" s="99"/>
      <c r="H38" s="95"/>
    </row>
    <row r="39" spans="2:8" ht="15" customHeight="1">
      <c r="B39" s="86"/>
      <c r="C39" s="87"/>
      <c r="D39" s="94"/>
      <c r="E39" s="95"/>
      <c r="F39" s="95"/>
      <c r="G39" s="99"/>
      <c r="H39" s="95"/>
    </row>
    <row r="40" spans="2:8" ht="15" customHeight="1">
      <c r="B40" s="88"/>
      <c r="C40" s="89"/>
      <c r="D40" s="94"/>
      <c r="E40" s="95"/>
      <c r="F40" s="95"/>
      <c r="G40" s="100"/>
      <c r="H40" s="95"/>
    </row>
    <row r="41" spans="2:8">
      <c r="B41" s="84" t="s">
        <v>788</v>
      </c>
      <c r="C41" s="85"/>
      <c r="D41" s="90"/>
      <c r="E41" s="91"/>
      <c r="F41" s="91"/>
      <c r="G41" s="91"/>
      <c r="H41" s="91"/>
    </row>
    <row r="42" spans="2:8">
      <c r="B42" s="86"/>
      <c r="C42" s="87"/>
      <c r="D42" s="90"/>
      <c r="E42" s="91"/>
      <c r="F42" s="91"/>
      <c r="G42" s="91"/>
      <c r="H42" s="91"/>
    </row>
    <row r="43" spans="2:8">
      <c r="B43" s="86"/>
      <c r="C43" s="87"/>
      <c r="D43" s="90"/>
      <c r="E43" s="91"/>
      <c r="F43" s="91"/>
      <c r="G43" s="91"/>
      <c r="H43" s="91"/>
    </row>
    <row r="44" spans="2:8">
      <c r="B44" s="88"/>
      <c r="C44" s="89"/>
      <c r="D44" s="90"/>
      <c r="E44" s="91"/>
      <c r="F44" s="91"/>
      <c r="G44" s="91"/>
      <c r="H44" s="91"/>
    </row>
  </sheetData>
  <mergeCells count="23">
    <mergeCell ref="D30:D32"/>
    <mergeCell ref="E30:E32"/>
    <mergeCell ref="F30:F32"/>
    <mergeCell ref="G30:G32"/>
    <mergeCell ref="H41:H44"/>
    <mergeCell ref="H33:H36"/>
    <mergeCell ref="H37:H40"/>
    <mergeCell ref="F33:F36"/>
    <mergeCell ref="G33:G36"/>
    <mergeCell ref="F37:F40"/>
    <mergeCell ref="G37:G40"/>
    <mergeCell ref="H30:H32"/>
    <mergeCell ref="F41:F44"/>
    <mergeCell ref="G41:G44"/>
    <mergeCell ref="B41:C44"/>
    <mergeCell ref="D41:D44"/>
    <mergeCell ref="E41:E44"/>
    <mergeCell ref="B33:C36"/>
    <mergeCell ref="D33:D36"/>
    <mergeCell ref="E33:E36"/>
    <mergeCell ref="B37:C40"/>
    <mergeCell ref="D37:D40"/>
    <mergeCell ref="E37:E40"/>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B2:I22"/>
  <sheetViews>
    <sheetView workbookViewId="0">
      <selection activeCell="E28" sqref="E28"/>
    </sheetView>
  </sheetViews>
  <sheetFormatPr baseColWidth="10" defaultRowHeight="14" x14ac:dyDescent="0"/>
  <sheetData>
    <row r="2" spans="2:9" ht="15" customHeight="1">
      <c r="B2" s="101" t="s">
        <v>1787</v>
      </c>
      <c r="C2" s="101"/>
      <c r="D2" s="101"/>
      <c r="E2" s="101"/>
      <c r="F2" s="101"/>
      <c r="G2" s="101"/>
      <c r="H2" s="101"/>
      <c r="I2" s="101"/>
    </row>
    <row r="3" spans="2:9">
      <c r="B3" s="101"/>
      <c r="C3" s="101"/>
      <c r="D3" s="101"/>
      <c r="E3" s="101"/>
      <c r="F3" s="101"/>
      <c r="G3" s="101"/>
      <c r="H3" s="101"/>
      <c r="I3" s="101"/>
    </row>
    <row r="4" spans="2:9">
      <c r="B4" s="101"/>
      <c r="C4" s="101"/>
      <c r="D4" s="101"/>
      <c r="E4" s="101"/>
      <c r="F4" s="101"/>
      <c r="G4" s="101"/>
      <c r="H4" s="101"/>
      <c r="I4" s="101"/>
    </row>
    <row r="5" spans="2:9">
      <c r="B5" s="101"/>
      <c r="C5" s="101"/>
      <c r="D5" s="101"/>
      <c r="E5" s="101"/>
      <c r="F5" s="101"/>
      <c r="G5" s="101"/>
      <c r="H5" s="101"/>
      <c r="I5" s="101"/>
    </row>
    <row r="6" spans="2:9">
      <c r="B6" s="101"/>
      <c r="C6" s="101"/>
      <c r="D6" s="101"/>
      <c r="E6" s="101"/>
      <c r="F6" s="101"/>
      <c r="G6" s="101"/>
      <c r="H6" s="101"/>
      <c r="I6" s="101"/>
    </row>
    <row r="7" spans="2:9">
      <c r="B7" s="101"/>
      <c r="C7" s="101"/>
      <c r="D7" s="101"/>
      <c r="E7" s="101"/>
      <c r="F7" s="101"/>
      <c r="G7" s="101"/>
      <c r="H7" s="101"/>
      <c r="I7" s="101"/>
    </row>
    <row r="8" spans="2:9">
      <c r="B8" s="101"/>
      <c r="C8" s="101"/>
      <c r="D8" s="101"/>
      <c r="E8" s="101"/>
      <c r="F8" s="101"/>
      <c r="G8" s="101"/>
      <c r="H8" s="101"/>
      <c r="I8" s="101"/>
    </row>
    <row r="9" spans="2:9">
      <c r="B9" s="101"/>
      <c r="C9" s="101"/>
      <c r="D9" s="101"/>
      <c r="E9" s="101"/>
      <c r="F9" s="101"/>
      <c r="G9" s="101"/>
      <c r="H9" s="101"/>
      <c r="I9" s="101"/>
    </row>
    <row r="10" spans="2:9">
      <c r="B10" s="101"/>
      <c r="C10" s="101"/>
      <c r="D10" s="101"/>
      <c r="E10" s="101"/>
      <c r="F10" s="101"/>
      <c r="G10" s="101"/>
      <c r="H10" s="101"/>
      <c r="I10" s="101"/>
    </row>
    <row r="11" spans="2:9">
      <c r="B11" s="101"/>
      <c r="C11" s="101"/>
      <c r="D11" s="101"/>
      <c r="E11" s="101"/>
      <c r="F11" s="101"/>
      <c r="G11" s="101"/>
      <c r="H11" s="101"/>
      <c r="I11" s="101"/>
    </row>
    <row r="12" spans="2:9">
      <c r="B12" s="101"/>
      <c r="C12" s="101"/>
      <c r="D12" s="101"/>
      <c r="E12" s="101"/>
      <c r="F12" s="101"/>
      <c r="G12" s="101"/>
      <c r="H12" s="101"/>
      <c r="I12" s="101"/>
    </row>
    <row r="13" spans="2:9">
      <c r="B13" s="101"/>
      <c r="C13" s="101"/>
      <c r="D13" s="101"/>
      <c r="E13" s="101"/>
      <c r="F13" s="101"/>
      <c r="G13" s="101"/>
      <c r="H13" s="101"/>
      <c r="I13" s="101"/>
    </row>
    <row r="14" spans="2:9">
      <c r="B14" s="101"/>
      <c r="C14" s="101"/>
      <c r="D14" s="101"/>
      <c r="E14" s="101"/>
      <c r="F14" s="101"/>
      <c r="G14" s="101"/>
      <c r="H14" s="101"/>
      <c r="I14" s="101"/>
    </row>
    <row r="15" spans="2:9">
      <c r="B15" s="101"/>
      <c r="C15" s="101"/>
      <c r="D15" s="101"/>
      <c r="E15" s="101"/>
      <c r="F15" s="101"/>
      <c r="G15" s="101"/>
      <c r="H15" s="101"/>
      <c r="I15" s="101"/>
    </row>
    <row r="16" spans="2:9">
      <c r="B16" s="101"/>
      <c r="C16" s="101"/>
      <c r="D16" s="101"/>
      <c r="E16" s="101"/>
      <c r="F16" s="101"/>
      <c r="G16" s="101"/>
      <c r="H16" s="101"/>
      <c r="I16" s="101"/>
    </row>
    <row r="17" spans="2:9">
      <c r="B17" s="101"/>
      <c r="C17" s="101"/>
      <c r="D17" s="101"/>
      <c r="E17" s="101"/>
      <c r="F17" s="101"/>
      <c r="G17" s="101"/>
      <c r="H17" s="101"/>
      <c r="I17" s="101"/>
    </row>
    <row r="18" spans="2:9">
      <c r="B18" s="101"/>
      <c r="C18" s="101"/>
      <c r="D18" s="101"/>
      <c r="E18" s="101"/>
      <c r="F18" s="101"/>
      <c r="G18" s="101"/>
      <c r="H18" s="101"/>
      <c r="I18" s="101"/>
    </row>
    <row r="19" spans="2:9">
      <c r="B19" s="101"/>
      <c r="C19" s="101"/>
      <c r="D19" s="101"/>
      <c r="E19" s="101"/>
      <c r="F19" s="101"/>
      <c r="G19" s="101"/>
      <c r="H19" s="101"/>
      <c r="I19" s="101"/>
    </row>
    <row r="20" spans="2:9">
      <c r="B20" s="101"/>
      <c r="C20" s="101"/>
      <c r="D20" s="101"/>
      <c r="E20" s="101"/>
      <c r="F20" s="101"/>
      <c r="G20" s="101"/>
      <c r="H20" s="101"/>
      <c r="I20" s="101"/>
    </row>
    <row r="21" spans="2:9">
      <c r="B21" s="101"/>
      <c r="C21" s="101"/>
      <c r="D21" s="101"/>
      <c r="E21" s="101"/>
      <c r="F21" s="101"/>
      <c r="G21" s="101"/>
      <c r="H21" s="101"/>
      <c r="I21" s="101"/>
    </row>
    <row r="22" spans="2:9">
      <c r="B22" s="101"/>
      <c r="C22" s="101"/>
      <c r="D22" s="101"/>
      <c r="E22" s="101"/>
      <c r="F22" s="101"/>
      <c r="G22" s="101"/>
      <c r="H22" s="101"/>
      <c r="I22" s="101"/>
    </row>
  </sheetData>
  <mergeCells count="1">
    <mergeCell ref="B2:I22"/>
  </mergeCells>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CALIFORNIA</vt:lpstr>
      <vt:lpstr>CAL analysis</vt:lpstr>
      <vt:lpstr>Informationen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Giebel</dc:creator>
  <cp:lastModifiedBy>Benno  Lindner</cp:lastModifiedBy>
  <cp:lastPrinted>2019-05-06T14:18:29Z</cp:lastPrinted>
  <dcterms:created xsi:type="dcterms:W3CDTF">2019-05-04T11:00:29Z</dcterms:created>
  <dcterms:modified xsi:type="dcterms:W3CDTF">2020-10-31T23:29:45Z</dcterms:modified>
</cp:coreProperties>
</file>