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codeName="DieseArbeitsmappe" autoCompressPictures="0"/>
  <bookViews>
    <workbookView xWindow="0" yWindow="0" windowWidth="24640" windowHeight="15600"/>
  </bookViews>
  <sheets>
    <sheet name="SWEDEN" sheetId="1" r:id="rId1"/>
    <sheet name="SWE statistics" sheetId="2" r:id="rId2"/>
    <sheet name="Information"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56" i="1" l="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455"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J4" i="2"/>
  <c r="J8" i="2"/>
  <c r="J9" i="2"/>
  <c r="J16" i="2"/>
  <c r="J25" i="2"/>
  <c r="N4" i="2"/>
  <c r="N8" i="2"/>
  <c r="N9" i="2"/>
  <c r="N16" i="2"/>
  <c r="N25" i="2"/>
  <c r="D4" i="2"/>
  <c r="R4" i="2"/>
  <c r="D8" i="2"/>
  <c r="R8" i="2"/>
  <c r="D9" i="2"/>
  <c r="R9" i="2"/>
  <c r="D16" i="2"/>
  <c r="R16" i="2"/>
  <c r="R25" i="2"/>
  <c r="D25" i="2"/>
  <c r="C17" i="2"/>
  <c r="I17" i="2"/>
  <c r="M17" i="2"/>
  <c r="Q17" i="2"/>
  <c r="D17" i="2"/>
  <c r="J17" i="2"/>
  <c r="N17" i="2"/>
  <c r="R17" i="2"/>
  <c r="C18" i="2"/>
  <c r="I18" i="2"/>
  <c r="M18" i="2"/>
  <c r="Q18" i="2"/>
  <c r="D18" i="2"/>
  <c r="J18" i="2"/>
  <c r="N18" i="2"/>
  <c r="R18" i="2"/>
  <c r="C19" i="2"/>
  <c r="I19" i="2"/>
  <c r="M19" i="2"/>
  <c r="Q19" i="2"/>
  <c r="D19" i="2"/>
  <c r="J19" i="2"/>
  <c r="N19" i="2"/>
  <c r="R19" i="2"/>
  <c r="C20" i="2"/>
  <c r="I20" i="2"/>
  <c r="M20" i="2"/>
  <c r="Q20" i="2"/>
  <c r="D20" i="2"/>
  <c r="J20" i="2"/>
  <c r="N20" i="2"/>
  <c r="R20" i="2"/>
  <c r="C21" i="2"/>
  <c r="I21" i="2"/>
  <c r="M21" i="2"/>
  <c r="Q21" i="2"/>
  <c r="D21" i="2"/>
  <c r="J21" i="2"/>
  <c r="N21" i="2"/>
  <c r="R21" i="2"/>
  <c r="C22" i="2"/>
  <c r="I22" i="2"/>
  <c r="M22" i="2"/>
  <c r="Q22" i="2"/>
  <c r="D22" i="2"/>
  <c r="J22" i="2"/>
  <c r="N22" i="2"/>
  <c r="R22" i="2"/>
  <c r="C23" i="2"/>
  <c r="I23" i="2"/>
  <c r="M23" i="2"/>
  <c r="Q23" i="2"/>
  <c r="D23" i="2"/>
  <c r="J23" i="2"/>
  <c r="N23" i="2"/>
  <c r="R23" i="2"/>
  <c r="C24" i="2"/>
  <c r="I24" i="2"/>
  <c r="M24" i="2"/>
  <c r="Q24" i="2"/>
  <c r="D24" i="2"/>
  <c r="J24" i="2"/>
  <c r="N24" i="2"/>
  <c r="R24" i="2"/>
  <c r="M16" i="2"/>
  <c r="C4" i="2"/>
  <c r="C9" i="2"/>
  <c r="C8" i="2"/>
  <c r="C16" i="2"/>
  <c r="C25" i="2"/>
  <c r="A454" i="1"/>
  <c r="A370" i="1"/>
  <c r="N15" i="2"/>
  <c r="N14" i="2"/>
  <c r="N13" i="2"/>
  <c r="N12" i="2"/>
  <c r="N11" i="2"/>
  <c r="N10" i="2"/>
  <c r="N7" i="2"/>
  <c r="N6" i="2"/>
  <c r="N5" i="2"/>
  <c r="M15" i="2"/>
  <c r="M14" i="2"/>
  <c r="M13" i="2"/>
  <c r="M12" i="2"/>
  <c r="M11" i="2"/>
  <c r="M10" i="2"/>
  <c r="M9" i="2"/>
  <c r="M8" i="2"/>
  <c r="M7" i="2"/>
  <c r="M6" i="2"/>
  <c r="M5" i="2"/>
  <c r="M4" i="2"/>
  <c r="J15" i="2"/>
  <c r="J14" i="2"/>
  <c r="J13" i="2"/>
  <c r="J12" i="2"/>
  <c r="J11" i="2"/>
  <c r="J10" i="2"/>
  <c r="J7" i="2"/>
  <c r="J6" i="2"/>
  <c r="J5" i="2"/>
  <c r="I16" i="2"/>
  <c r="I15" i="2"/>
  <c r="I14" i="2"/>
  <c r="I13" i="2"/>
  <c r="I12" i="2"/>
  <c r="I11" i="2"/>
  <c r="I10" i="2"/>
  <c r="I9" i="2"/>
  <c r="I8" i="2"/>
  <c r="I7" i="2"/>
  <c r="I6" i="2"/>
  <c r="I5" i="2"/>
  <c r="I4" i="2"/>
  <c r="M25" i="2"/>
  <c r="I25" i="2"/>
  <c r="F6" i="2"/>
  <c r="C5" i="2"/>
  <c r="Q5" i="2"/>
  <c r="D15" i="2"/>
  <c r="R15" i="2"/>
  <c r="D14" i="2"/>
  <c r="R14" i="2"/>
  <c r="D13" i="2"/>
  <c r="R13" i="2"/>
  <c r="D12" i="2"/>
  <c r="R12" i="2"/>
  <c r="D11" i="2"/>
  <c r="R11" i="2"/>
  <c r="D10" i="2"/>
  <c r="R10" i="2"/>
  <c r="Q16" i="2"/>
  <c r="C15" i="2"/>
  <c r="Q15" i="2"/>
  <c r="C14" i="2"/>
  <c r="Q14" i="2"/>
  <c r="C13" i="2"/>
  <c r="Q13" i="2"/>
  <c r="C12" i="2"/>
  <c r="Q12" i="2"/>
  <c r="C11" i="2"/>
  <c r="Q11" i="2"/>
  <c r="C10" i="2"/>
  <c r="Q10" i="2"/>
  <c r="Q9" i="2"/>
  <c r="Q8" i="2"/>
  <c r="D7" i="2"/>
  <c r="R7" i="2"/>
  <c r="D6" i="2"/>
  <c r="R6" i="2"/>
  <c r="D5" i="2"/>
  <c r="R5" i="2"/>
  <c r="C7" i="2"/>
  <c r="Q7" i="2"/>
  <c r="C6" i="2"/>
  <c r="Q6" i="2"/>
  <c r="Q4" i="2"/>
  <c r="Q25" i="2"/>
  <c r="A4" i="1"/>
</calcChain>
</file>

<file path=xl/sharedStrings.xml><?xml version="1.0" encoding="utf-8"?>
<sst xmlns="http://schemas.openxmlformats.org/spreadsheetml/2006/main" count="2491" uniqueCount="1197">
  <si>
    <t>Time</t>
  </si>
  <si>
    <t>00:00:03:00</t>
  </si>
  <si>
    <t>00:00:14:00</t>
  </si>
  <si>
    <t>00:00:26:00</t>
  </si>
  <si>
    <t>...</t>
  </si>
  <si>
    <t>00:00:55:09</t>
  </si>
  <si>
    <t>00:00:58:00</t>
  </si>
  <si>
    <t>Thanks!</t>
  </si>
  <si>
    <t>00:01:08:00</t>
  </si>
  <si>
    <t>00:01:12:00</t>
  </si>
  <si>
    <t>00:01:13:00</t>
  </si>
  <si>
    <t>00:01:15:28</t>
  </si>
  <si>
    <t>00:01:17:00</t>
  </si>
  <si>
    <t>00:01:18:12</t>
  </si>
  <si>
    <t>00:01:20:00</t>
  </si>
  <si>
    <t>00:01:22:20</t>
  </si>
  <si>
    <t>00:01:26:03</t>
  </si>
  <si>
    <t>*Teacher calls the names of the students*</t>
  </si>
  <si>
    <t>00:01:51:07</t>
  </si>
  <si>
    <t>00:01:54:18</t>
  </si>
  <si>
    <t>00:02:03:00</t>
  </si>
  <si>
    <t>00:02:06:00</t>
  </si>
  <si>
    <t>00:02:16:23</t>
  </si>
  <si>
    <t>00:02:21:00</t>
  </si>
  <si>
    <t>00:02:23:03</t>
  </si>
  <si>
    <t>00:02:24:03</t>
  </si>
  <si>
    <t>00:02:26:03</t>
  </si>
  <si>
    <t>00:02:58:08</t>
  </si>
  <si>
    <t>00:05:15:15</t>
  </si>
  <si>
    <t>00:05:17:00</t>
  </si>
  <si>
    <t>00:05:19:00</t>
  </si>
  <si>
    <t>00:05:20:00</t>
  </si>
  <si>
    <t>00:05:22:00</t>
  </si>
  <si>
    <t>00:05:23:16</t>
  </si>
  <si>
    <t>00:05:36:00</t>
  </si>
  <si>
    <t>00:05:38:13</t>
  </si>
  <si>
    <t>no, that's not the way to do it.</t>
  </si>
  <si>
    <t>00:05:40:08</t>
  </si>
  <si>
    <t>00:05:43:00</t>
  </si>
  <si>
    <t>00:05:45:00</t>
  </si>
  <si>
    <t>00:05:47:01</t>
  </si>
  <si>
    <t>00:05:51:15</t>
  </si>
  <si>
    <t>00:06:02:00</t>
  </si>
  <si>
    <t>00:06:38:00</t>
  </si>
  <si>
    <t>00:06:40:10</t>
  </si>
  <si>
    <t>00:06:45:00</t>
  </si>
  <si>
    <t>00:06:49:00</t>
  </si>
  <si>
    <t>00:07:29:13</t>
  </si>
  <si>
    <t>00:07:32:11</t>
  </si>
  <si>
    <t>00:07:34:00</t>
  </si>
  <si>
    <t>00:07:37:01</t>
  </si>
  <si>
    <t>00:07:51:21</t>
  </si>
  <si>
    <t>00:07:53:02</t>
  </si>
  <si>
    <t>00:07:57:20</t>
  </si>
  <si>
    <t>00:08:07:00</t>
  </si>
  <si>
    <t>00:08:16:00</t>
  </si>
  <si>
    <t>00:08:19:00</t>
  </si>
  <si>
    <t>00:08:39:10</t>
  </si>
  <si>
    <t>00:08:42:00</t>
  </si>
  <si>
    <t>00:09:10:00</t>
  </si>
  <si>
    <t>00:09:13:00</t>
  </si>
  <si>
    <t>00:09:21:00</t>
  </si>
  <si>
    <t>00:09:28:00</t>
  </si>
  <si>
    <t>00:09:33:00</t>
  </si>
  <si>
    <t>00:09:44:27</t>
  </si>
  <si>
    <t>00:11:25:14</t>
  </si>
  <si>
    <t>00:15:22:12</t>
  </si>
  <si>
    <t>00:15:27:26</t>
  </si>
  <si>
    <t>00:15:34:00</t>
  </si>
  <si>
    <t>00:15:40:06</t>
  </si>
  <si>
    <t>00:15:46:28</t>
  </si>
  <si>
    <t>00:15:49:27</t>
  </si>
  <si>
    <t>G, two</t>
  </si>
  <si>
    <t>00:15:51:09</t>
  </si>
  <si>
    <t>D, two</t>
  </si>
  <si>
    <t>00:15:53:09</t>
  </si>
  <si>
    <t>C, two, three, four,</t>
  </si>
  <si>
    <t>00:15:57:00</t>
  </si>
  <si>
    <t>G, two,</t>
  </si>
  <si>
    <t>00:15:59:00</t>
  </si>
  <si>
    <t>D, two,</t>
  </si>
  <si>
    <t>00:16:01:00</t>
  </si>
  <si>
    <t>Am, two, three, four,</t>
  </si>
  <si>
    <t>00:16:04:09</t>
  </si>
  <si>
    <t>00:16:06:04</t>
  </si>
  <si>
    <t>00:16:08:00</t>
  </si>
  <si>
    <t>00:16:20:03</t>
  </si>
  <si>
    <t>00:16:22:12</t>
  </si>
  <si>
    <t>00:16:37:21</t>
  </si>
  <si>
    <t>00:16:56:00</t>
  </si>
  <si>
    <t>00:17:17:14</t>
  </si>
  <si>
    <t>00:17:33:28</t>
  </si>
  <si>
    <t>E Minor, and ..</t>
  </si>
  <si>
    <t>00:17:50:00</t>
  </si>
  <si>
    <t>00:17:53:28</t>
  </si>
  <si>
    <t>00:18:21:19</t>
  </si>
  <si>
    <t>00:18:23:01</t>
  </si>
  <si>
    <t>00:18:48:02</t>
  </si>
  <si>
    <t>00:20:06:00</t>
  </si>
  <si>
    <t>00:20:16:17</t>
  </si>
  <si>
    <t>00:20:23:00</t>
  </si>
  <si>
    <t>00:21:03:12</t>
  </si>
  <si>
    <t>00:21:09:00</t>
  </si>
  <si>
    <t>00:21:12:23</t>
  </si>
  <si>
    <t>00:21:18:00</t>
  </si>
  <si>
    <t>00:21:20:00</t>
  </si>
  <si>
    <t>00:21:23:07</t>
  </si>
  <si>
    <t>00:21:34:24</t>
  </si>
  <si>
    <t>00:21:38:00</t>
  </si>
  <si>
    <t>00:21:41:23</t>
  </si>
  <si>
    <t>00:21:44:00</t>
  </si>
  <si>
    <t>00:21:45:13</t>
  </si>
  <si>
    <t>00:22:02:20</t>
  </si>
  <si>
    <t>00:22:04:07</t>
  </si>
  <si>
    <t>00:22:06:00</t>
  </si>
  <si>
    <t>00:22:09:00</t>
  </si>
  <si>
    <t>00:22:17:00</t>
  </si>
  <si>
    <t>00:22:18:18</t>
  </si>
  <si>
    <t>00:22:21:00</t>
  </si>
  <si>
    <t>00:22:32:10</t>
  </si>
  <si>
    <t>00:22:48:08</t>
  </si>
  <si>
    <t>00:25:03:00</t>
  </si>
  <si>
    <t>00:25:06:26</t>
  </si>
  <si>
    <t>00:25:11:00</t>
  </si>
  <si>
    <t>00:25:36:00</t>
  </si>
  <si>
    <t>00:26:15:08</t>
  </si>
  <si>
    <t>00:26:27:19</t>
  </si>
  <si>
    <t>00:26:34:00</t>
  </si>
  <si>
    <t>00:26:36:00</t>
  </si>
  <si>
    <t>00:26:37:28</t>
  </si>
  <si>
    <t>00:26:44:00</t>
  </si>
  <si>
    <t>00:26:50:00</t>
  </si>
  <si>
    <t>00:26:55:00</t>
  </si>
  <si>
    <t>00:27:04:00</t>
  </si>
  <si>
    <t>00:27:07:00</t>
  </si>
  <si>
    <t>00:27:10:16</t>
  </si>
  <si>
    <t>00:27:14:00</t>
  </si>
  <si>
    <t>00:27:22:00</t>
  </si>
  <si>
    <t>00:27:23:18</t>
  </si>
  <si>
    <t>00:27:45:00</t>
  </si>
  <si>
    <t>00:27:48:29</t>
  </si>
  <si>
    <t>00:27:56:00</t>
  </si>
  <si>
    <t>00:27:58:00</t>
  </si>
  <si>
    <t>00:28:03:00</t>
  </si>
  <si>
    <t>00:28:05:00</t>
  </si>
  <si>
    <t>00:28:06:00</t>
  </si>
  <si>
    <t>00:28:08:17</t>
  </si>
  <si>
    <t>00:28:11:04</t>
  </si>
  <si>
    <t>00:28:18:11</t>
  </si>
  <si>
    <t>00:28:24:00</t>
  </si>
  <si>
    <t>00:28:26:00</t>
  </si>
  <si>
    <t>00:28:29:00</t>
  </si>
  <si>
    <t>00:28:30:09</t>
  </si>
  <si>
    <t>00:28:34:28</t>
  </si>
  <si>
    <t>00:28:36:05</t>
  </si>
  <si>
    <t>00:28:39:15</t>
  </si>
  <si>
    <t>00:28:42:00</t>
  </si>
  <si>
    <t>00:28:43:28</t>
  </si>
  <si>
    <t>00:28:48:17</t>
  </si>
  <si>
    <t>00:28:49:17</t>
  </si>
  <si>
    <t>00:28:51:03</t>
  </si>
  <si>
    <t>00:28:53:18</t>
  </si>
  <si>
    <t>00:28:56:00</t>
  </si>
  <si>
    <t>00:29:03:27</t>
  </si>
  <si>
    <t>00:29:13:19</t>
  </si>
  <si>
    <t>00:29:15:05</t>
  </si>
  <si>
    <t>00:29:19:00</t>
  </si>
  <si>
    <t>00:29:28:08</t>
  </si>
  <si>
    <t>00:29:33:00</t>
  </si>
  <si>
    <t>and then there's A.</t>
  </si>
  <si>
    <t>00:29:46:06</t>
  </si>
  <si>
    <t>00:30:01:27</t>
  </si>
  <si>
    <t>00:30:05:09</t>
  </si>
  <si>
    <t>C</t>
  </si>
  <si>
    <t>00:30:14:23</t>
  </si>
  <si>
    <t>00:30:23:18</t>
  </si>
  <si>
    <t>00:30:31:00</t>
  </si>
  <si>
    <t>00:30:37:21</t>
  </si>
  <si>
    <t>two, three, four</t>
  </si>
  <si>
    <t>00:30:53:00</t>
  </si>
  <si>
    <t>Ok?</t>
  </si>
  <si>
    <t>00:30:54:17</t>
  </si>
  <si>
    <t>00:30:56:20</t>
  </si>
  <si>
    <t>00:31:01:00</t>
  </si>
  <si>
    <t>00:31:05:14</t>
  </si>
  <si>
    <t>00:31:06:29</t>
  </si>
  <si>
    <t>00:31:16:00</t>
  </si>
  <si>
    <t>00:31:18:00</t>
  </si>
  <si>
    <t>00:31:19:00</t>
  </si>
  <si>
    <t>00:31:22:00</t>
  </si>
  <si>
    <t>00:31:24:05</t>
  </si>
  <si>
    <t>00:31:31:24</t>
  </si>
  <si>
    <t>00:31:33:00</t>
  </si>
  <si>
    <t>00:31:34:17</t>
  </si>
  <si>
    <t>00:31:36:02</t>
  </si>
  <si>
    <t>00:31:37:19</t>
  </si>
  <si>
    <t>00:31:38:14</t>
  </si>
  <si>
    <t>00:31:39:16</t>
  </si>
  <si>
    <t>00:31:40:23</t>
  </si>
  <si>
    <t>00:31:43:23</t>
  </si>
  <si>
    <t>00:31:47:00</t>
  </si>
  <si>
    <t>00:31:50:15</t>
  </si>
  <si>
    <t>00:31:53:13</t>
  </si>
  <si>
    <t>00:31:54:00</t>
  </si>
  <si>
    <t>00:31:56:08</t>
  </si>
  <si>
    <t>00:32:00:25</t>
  </si>
  <si>
    <t>and you play quarter notes: ba, ba</t>
  </si>
  <si>
    <t>00:32:06:00</t>
  </si>
  <si>
    <t>00:32:07:27</t>
  </si>
  <si>
    <t>00:32:09:22</t>
  </si>
  <si>
    <t>00:32:12:00</t>
  </si>
  <si>
    <t>00:32:13:01</t>
  </si>
  <si>
    <t>one, two, three, four</t>
  </si>
  <si>
    <t>00:32:18:00</t>
  </si>
  <si>
    <t>00:32:22:00</t>
  </si>
  <si>
    <t>00:32:25:10</t>
  </si>
  <si>
    <t>I can't use it anymore</t>
  </si>
  <si>
    <t>00:32:30:00</t>
  </si>
  <si>
    <t>00:32:33:05</t>
  </si>
  <si>
    <t>It´s getting dark to dark to see.</t>
  </si>
  <si>
    <t>00:32:36:29</t>
  </si>
  <si>
    <t>00:32:39:09</t>
  </si>
  <si>
    <t>and D, it feels I'm knocking on heaven's door, C</t>
  </si>
  <si>
    <t>00:32:44:20</t>
  </si>
  <si>
    <t>00:32:47:05</t>
  </si>
  <si>
    <t>and G</t>
  </si>
  <si>
    <t>00:32:48:05</t>
  </si>
  <si>
    <t>Knock, knock, knockin' on heaven's door</t>
  </si>
  <si>
    <t>00:32:54:05</t>
  </si>
  <si>
    <t>00:32:56:00</t>
  </si>
  <si>
    <t>knock, knock, knockin' on heaven's door.</t>
  </si>
  <si>
    <t>00:32:59:05</t>
  </si>
  <si>
    <t>00:33:02:05</t>
  </si>
  <si>
    <t>00:33:02:29</t>
  </si>
  <si>
    <t>knock, knock, knockin' on heaven's door</t>
  </si>
  <si>
    <t>00:33:06:17</t>
  </si>
  <si>
    <t>00:33:09:05</t>
  </si>
  <si>
    <t>00:33:10:05</t>
  </si>
  <si>
    <t>00:33:13:20</t>
  </si>
  <si>
    <t>00:33:16:05</t>
  </si>
  <si>
    <t>and stop.</t>
  </si>
  <si>
    <t>00:33:18:06</t>
  </si>
  <si>
    <t>00:33:19:06</t>
  </si>
  <si>
    <t>00:33:24:05</t>
  </si>
  <si>
    <t>00:33:27:05</t>
  </si>
  <si>
    <t>00:33:39:05</t>
  </si>
  <si>
    <t>00:33:42:05</t>
  </si>
  <si>
    <t>00:33:43:20</t>
  </si>
  <si>
    <t>00:33:46:05</t>
  </si>
  <si>
    <t>00:33:49:05</t>
  </si>
  <si>
    <t>00:33:53:05</t>
  </si>
  <si>
    <t>00:33:55:24</t>
  </si>
  <si>
    <t>00:33:57:12</t>
  </si>
  <si>
    <t>00:33:59:00</t>
  </si>
  <si>
    <t>00:34:07:05</t>
  </si>
  <si>
    <t>00:34:08:05</t>
  </si>
  <si>
    <t>00:34:09:20</t>
  </si>
  <si>
    <t>00:34:12:29</t>
  </si>
  <si>
    <t>00:34:17:06</t>
  </si>
  <si>
    <t>00:34:20:11</t>
  </si>
  <si>
    <t>00:34:24:18</t>
  </si>
  <si>
    <t>00:34:28:17</t>
  </si>
  <si>
    <t>it's getting dark, too dark to see</t>
  </si>
  <si>
    <t>00:34:32:05</t>
  </si>
  <si>
    <t>00:34:35:10</t>
  </si>
  <si>
    <t>it feels I'm knockin' on heaven's door</t>
  </si>
  <si>
    <t>00:34:39:05</t>
  </si>
  <si>
    <t>two, three, hey, hey, hey!</t>
  </si>
  <si>
    <t>00:34:42:23</t>
  </si>
  <si>
    <t>00:34:46:05</t>
  </si>
  <si>
    <t>00:34:50:00</t>
  </si>
  <si>
    <t>knock, knock, knockin on heaven's door</t>
  </si>
  <si>
    <t>00:34:54:00</t>
  </si>
  <si>
    <t>00:34:57:05</t>
  </si>
  <si>
    <t>00:35:01:00</t>
  </si>
  <si>
    <t>00:35:04:20</t>
  </si>
  <si>
    <t>00:35:08:20</t>
  </si>
  <si>
    <t>00:35:11:00</t>
  </si>
  <si>
    <t>and stop!</t>
  </si>
  <si>
    <t>00:35:12:05</t>
  </si>
  <si>
    <t>00:35:12:29</t>
  </si>
  <si>
    <t>00:35:15:20</t>
  </si>
  <si>
    <t>00:35:17:05</t>
  </si>
  <si>
    <t>00:35:18:00</t>
  </si>
  <si>
    <t>00:35:22:05</t>
  </si>
  <si>
    <t>00:35:28:00</t>
  </si>
  <si>
    <t>00:35:40:05</t>
  </si>
  <si>
    <t>00:35:42:05</t>
  </si>
  <si>
    <t>00:35:43:05</t>
  </si>
  <si>
    <t>00:35:48:05</t>
  </si>
  <si>
    <t>00:35:52:05</t>
  </si>
  <si>
    <t>00:35:53:05</t>
  </si>
  <si>
    <t>00:35:55:05</t>
  </si>
  <si>
    <t>00:35:57:05</t>
  </si>
  <si>
    <t>00:36:14:00</t>
  </si>
  <si>
    <t>00:36:19:05</t>
  </si>
  <si>
    <t>00:36:22:00</t>
  </si>
  <si>
    <t>00:36:25:10</t>
  </si>
  <si>
    <t>00:36:26:17</t>
  </si>
  <si>
    <t>00:36:28:05</t>
  </si>
  <si>
    <t>Corner Room</t>
  </si>
  <si>
    <t>Drumset Room</t>
  </si>
  <si>
    <t>00:03:38:12</t>
  </si>
  <si>
    <t>00:03:41:00</t>
  </si>
  <si>
    <t>00:03:44:00</t>
  </si>
  <si>
    <t>00:03:49:00</t>
  </si>
  <si>
    <t>00:03:51:04</t>
  </si>
  <si>
    <t>00:03:57:00</t>
  </si>
  <si>
    <t>00:03:58:20</t>
  </si>
  <si>
    <t>00:03:60:00</t>
  </si>
  <si>
    <t>00:04:01:21</t>
  </si>
  <si>
    <t>00:04:02:21</t>
  </si>
  <si>
    <t>00:04:03:21</t>
  </si>
  <si>
    <t>00:04:04:12</t>
  </si>
  <si>
    <t>00:04:06:00</t>
  </si>
  <si>
    <t>00:04:11:00</t>
  </si>
  <si>
    <t>00:15:12:11</t>
  </si>
  <si>
    <t>00:15:15:11</t>
  </si>
  <si>
    <t>00:15:16:11</t>
  </si>
  <si>
    <t>00:15:18:11</t>
  </si>
  <si>
    <t>00:16:53:11</t>
  </si>
  <si>
    <t>00:17:21:00</t>
  </si>
  <si>
    <t>00:18:15:11</t>
  </si>
  <si>
    <t>00:18:18:00</t>
  </si>
  <si>
    <t>00:18:19:11</t>
  </si>
  <si>
    <t>00:18:21:00</t>
  </si>
  <si>
    <t>00:18:24:00</t>
  </si>
  <si>
    <t>00:18:28:00</t>
  </si>
  <si>
    <t>00:18:29:11</t>
  </si>
  <si>
    <t>00:18:34:00</t>
  </si>
  <si>
    <t>00:18:38:00</t>
  </si>
  <si>
    <t>00:18:40:07</t>
  </si>
  <si>
    <t>00:18:41:11</t>
  </si>
  <si>
    <t>00:18:43:00</t>
  </si>
  <si>
    <t>00:18:58:00</t>
  </si>
  <si>
    <t>00:18:60:00</t>
  </si>
  <si>
    <t>00:19:01:00</t>
  </si>
  <si>
    <t>00:19:03:09</t>
  </si>
  <si>
    <t>00:19:10:11</t>
  </si>
  <si>
    <t>00:19:11:15</t>
  </si>
  <si>
    <t>00:19:14:00</t>
  </si>
  <si>
    <t>00:19:16:00</t>
  </si>
  <si>
    <t>00:19:19:15</t>
  </si>
  <si>
    <t>00:19:20:19</t>
  </si>
  <si>
    <t>00:19:23:00</t>
  </si>
  <si>
    <t>00:19:27:00</t>
  </si>
  <si>
    <t>00:19:35:01</t>
  </si>
  <si>
    <t>00:19:39:15</t>
  </si>
  <si>
    <t>00:19:46:19</t>
  </si>
  <si>
    <t>00:19:57:00</t>
  </si>
  <si>
    <t>00:20:01:00</t>
  </si>
  <si>
    <t>00:20:08:00</t>
  </si>
  <si>
    <t>00:20:16:00</t>
  </si>
  <si>
    <t>00:20:19:00</t>
  </si>
  <si>
    <t>00:20:30:00</t>
  </si>
  <si>
    <t>00:20:53:00</t>
  </si>
  <si>
    <t>00:21:26:00</t>
  </si>
  <si>
    <t>00:21:27:00</t>
  </si>
  <si>
    <t>00:21:30:00</t>
  </si>
  <si>
    <t>00:21:39:00</t>
  </si>
  <si>
    <t>00:21:43:00</t>
  </si>
  <si>
    <t>00:21:44:29</t>
  </si>
  <si>
    <t>00:21:47:06</t>
  </si>
  <si>
    <t>00:21:49:00</t>
  </si>
  <si>
    <t>00:21:53:00</t>
  </si>
  <si>
    <t>00:21:56:28</t>
  </si>
  <si>
    <t>00:22:11:00</t>
  </si>
  <si>
    <t>00:22:14:00</t>
  </si>
  <si>
    <t>00:22:19:12</t>
  </si>
  <si>
    <t>Can you just: Na na na na na na na na na na na.</t>
  </si>
  <si>
    <t>00:22:29:06</t>
  </si>
  <si>
    <t>00:22:36:00</t>
  </si>
  <si>
    <t>00:22:40:00</t>
  </si>
  <si>
    <t>00:23:13:00</t>
  </si>
  <si>
    <t>00:23:14:00</t>
  </si>
  <si>
    <t>00:23:17:00</t>
  </si>
  <si>
    <t>00:23:21:06</t>
  </si>
  <si>
    <t>00:23:25:00</t>
  </si>
  <si>
    <t>00:23:33:00</t>
  </si>
  <si>
    <t>00:23:40:08</t>
  </si>
  <si>
    <t>00:23:47:00</t>
  </si>
  <si>
    <t>00:23:52:21</t>
  </si>
  <si>
    <t>00:23:60:00</t>
  </si>
  <si>
    <t>00:24:03:00</t>
  </si>
  <si>
    <t>00:24:04:00</t>
  </si>
  <si>
    <t>00:24:09:00</t>
  </si>
  <si>
    <t>00:24:15:00</t>
  </si>
  <si>
    <t>00:24:20:00</t>
  </si>
  <si>
    <t>00:24:37:05</t>
  </si>
  <si>
    <t>00:24:40:23</t>
  </si>
  <si>
    <t>It's just that you start from a different string.</t>
  </si>
  <si>
    <t>00:24:44:00</t>
  </si>
  <si>
    <t>00:24:53:00</t>
  </si>
  <si>
    <t>00:24:54:00</t>
  </si>
  <si>
    <t>00:24:56:16</t>
  </si>
  <si>
    <t>00:25:02:00</t>
  </si>
  <si>
    <t>00:25:09:00</t>
  </si>
  <si>
    <t>00:25:14:00</t>
  </si>
  <si>
    <t>00:25:17:00</t>
  </si>
  <si>
    <t>00:25:20:00</t>
  </si>
  <si>
    <t>00:25:24:00</t>
  </si>
  <si>
    <t>00:25:37:00</t>
  </si>
  <si>
    <t>00:25:39:20</t>
  </si>
  <si>
    <t>But, you understood the tablature? How to read it at least, right?</t>
  </si>
  <si>
    <t>00:25:42:06</t>
  </si>
  <si>
    <t>00:25:44:00</t>
  </si>
  <si>
    <t>00:25:45:00</t>
  </si>
  <si>
    <t>00:25:46:00</t>
  </si>
  <si>
    <t>00:25:55:06</t>
  </si>
  <si>
    <t>(The teacher explains the difference between 1/4 and 1/8.)</t>
  </si>
  <si>
    <t>00:26:57:00</t>
  </si>
  <si>
    <t>00:27:01:02</t>
  </si>
  <si>
    <t>Classroom</t>
  </si>
  <si>
    <t>No</t>
  </si>
  <si>
    <t>action</t>
  </si>
  <si>
    <t>agent</t>
  </si>
  <si>
    <t>code</t>
  </si>
  <si>
    <t>Can you please give me a guitar?</t>
  </si>
  <si>
    <t>Put them there.</t>
  </si>
  <si>
    <t>Let us see.</t>
  </si>
  <si>
    <t>I need a plectrum.</t>
  </si>
  <si>
    <t>We're so bad.</t>
  </si>
  <si>
    <t>Shall we pretend that we know how to do it?</t>
  </si>
  <si>
    <t>I sit exactly right in the camera.</t>
  </si>
  <si>
    <t>I hate to play piano.</t>
  </si>
  <si>
    <t>OK, how is it going for you guys?</t>
  </si>
  <si>
    <t>Well, it's going fine. For the guys it's going fine!</t>
  </si>
  <si>
    <t>Wait a bit.</t>
  </si>
  <si>
    <t>5?</t>
  </si>
  <si>
    <t>You have two chords. And 8 beats...?</t>
  </si>
  <si>
    <t>Ok</t>
  </si>
  <si>
    <t>G and now D and now C.</t>
  </si>
  <si>
    <t>Thumb, forefinger and ring finger.</t>
  </si>
  <si>
    <t>When you're talking the chord... Let me see.</t>
  </si>
  <si>
    <t>Well, do it in another way than how you do it now.</t>
  </si>
  <si>
    <t>Yes! Do you hear the difference?</t>
  </si>
  <si>
    <t>The same thing applies the other chords as well.</t>
  </si>
  <si>
    <t>Yes! Do you understand the principle?</t>
  </si>
  <si>
    <t>Can you play a little?</t>
  </si>
  <si>
    <t>The first.</t>
  </si>
  <si>
    <t>Can I see when you are playing the first?</t>
  </si>
  <si>
    <t>No.</t>
  </si>
  <si>
    <t xml:space="preserve">Look here. D is this, this and this? </t>
  </si>
  <si>
    <t>You have to be on the second fret.</t>
  </si>
  <si>
    <t>That guitar is a bit hard to play on. Shall we take another one?</t>
  </si>
  <si>
    <t>We´ll take another one- try this one!</t>
  </si>
  <si>
    <t>Show me when you play.</t>
  </si>
  <si>
    <t xml:space="preserve">00:14:42:05 L: </t>
  </si>
  <si>
    <t>Wait!</t>
  </si>
  <si>
    <t xml:space="preserve">Hang down your head, Tom Dooley. Hang down your head and cry. </t>
  </si>
  <si>
    <t>One more try.</t>
  </si>
  <si>
    <t>What did you laugh about before?</t>
  </si>
  <si>
    <t>He tried to teach us and you just played out loud.</t>
  </si>
  <si>
    <t>Shall we play?</t>
  </si>
  <si>
    <t>We shall pretend that we fight and throw ourselves into the wall.</t>
  </si>
  <si>
    <t>Ok, maybe not on the camera. They would be really angry. 62</t>
  </si>
  <si>
    <t>Shut up.</t>
  </si>
  <si>
    <t>Add ... on Facebook!</t>
  </si>
  <si>
    <t>You shall not play with that one. He is Frankenstein.</t>
  </si>
  <si>
    <t>Can you move?</t>
  </si>
  <si>
    <t xml:space="preserve">Forget it! I don't know how to do it. </t>
  </si>
  <si>
    <t xml:space="preserve">Then I do it by myself.. </t>
  </si>
  <si>
    <t xml:space="preserve">How is it going for you? Are you on the first or on the second? </t>
  </si>
  <si>
    <t>Mm.</t>
  </si>
  <si>
    <t>Yes.</t>
  </si>
  <si>
    <t>Hang down your head Tom Dooley, hang down your head and cry, right? 26</t>
  </si>
  <si>
    <t>So it changes after how many?</t>
  </si>
  <si>
    <t>Right!</t>
  </si>
  <si>
    <t>One, two, three, four, five...</t>
  </si>
  <si>
    <t>Do you play with your thumb or do you play like this?</t>
  </si>
  <si>
    <t>But it has no, ah!</t>
  </si>
  <si>
    <t>Play now.</t>
  </si>
  <si>
    <t>Like this.</t>
  </si>
  <si>
    <t>Can you play like this too?</t>
  </si>
  <si>
    <t>OK.</t>
  </si>
  <si>
    <t>Yes</t>
  </si>
  <si>
    <t>Well, do you only push it like this?</t>
  </si>
  <si>
    <t>You have to turn down the volume</t>
  </si>
  <si>
    <t>What?</t>
  </si>
  <si>
    <t>Which one is it?</t>
  </si>
  <si>
    <t>My thumb hurts really much.</t>
  </si>
  <si>
    <t>Is yours easy?</t>
  </si>
  <si>
    <t>No it's not.</t>
  </si>
  <si>
    <t>Can I see?</t>
  </si>
  <si>
    <t>Which one is the bass?</t>
  </si>
  <si>
    <t>I don't understand any of it.</t>
  </si>
  <si>
    <t>It's been a while since I played bass.</t>
  </si>
  <si>
    <t>Don't you get blisters on your thumb?</t>
  </si>
  <si>
    <t>No, I've played so much bass before.</t>
  </si>
  <si>
    <t>Seriously?</t>
  </si>
  <si>
    <t>Sounds good.</t>
  </si>
  <si>
    <t>Knocking on Heaven's Door.</t>
  </si>
  <si>
    <t>It's better to play here.</t>
  </si>
  <si>
    <t>Why does it sound so damn much?</t>
  </si>
  <si>
    <t>Ain't that the drums?</t>
  </si>
  <si>
    <t>Yes, I think it's the drums.</t>
  </si>
  <si>
    <t>Do you start by keeping it pushed down?</t>
  </si>
  <si>
    <t>Wait... Which one? The third... Wait a minute.</t>
  </si>
  <si>
    <t>Wait a minute. Be quiet.</t>
  </si>
  <si>
    <t>Wait a minute. Hmm...</t>
  </si>
  <si>
    <t>Yes, you keep it pushed down at first and then let go, in the second verse.</t>
  </si>
  <si>
    <t>But you always play the same string.</t>
  </si>
  <si>
    <t>I know, but then you shall let go.</t>
  </si>
  <si>
    <t>No, I can't, I can't do it, I can't learn it, I'm sorry.</t>
  </si>
  <si>
    <t>Yes, where were I then?</t>
  </si>
  <si>
    <t>T</t>
  </si>
  <si>
    <t>S</t>
  </si>
  <si>
    <t xml:space="preserve">It gives no sound. I turn up the volume. </t>
  </si>
  <si>
    <t xml:space="preserve">I'll see what it says here. </t>
  </si>
  <si>
    <t>tvI?</t>
  </si>
  <si>
    <t>svE+</t>
  </si>
  <si>
    <t>L</t>
  </si>
  <si>
    <t>00:22:27:29</t>
  </si>
  <si>
    <t xml:space="preserve">00:19:09:29 </t>
  </si>
  <si>
    <t xml:space="preserve">00:18:55:00 </t>
  </si>
  <si>
    <t>00:17:57:08</t>
  </si>
  <si>
    <t>00:15:09:00</t>
  </si>
  <si>
    <t>00:13:04:00</t>
  </si>
  <si>
    <t>00:12:57:00</t>
  </si>
  <si>
    <t>00:10:52:00</t>
  </si>
  <si>
    <t>00:10:42:00</t>
  </si>
  <si>
    <t>00:10:35:00</t>
  </si>
  <si>
    <t>00:07:08:00</t>
  </si>
  <si>
    <t>00:05:52:00</t>
  </si>
  <si>
    <t>00:05:39:00</t>
  </si>
  <si>
    <t>00:04:52:00</t>
  </si>
  <si>
    <t>00:04:56:00</t>
  </si>
  <si>
    <t>00:05:55:26</t>
  </si>
  <si>
    <t>00:07:02:00</t>
  </si>
  <si>
    <t>00:07:30:00</t>
  </si>
  <si>
    <t>00:08:34:12</t>
  </si>
  <si>
    <t>00:08:43:24</t>
  </si>
  <si>
    <t>00:09:56:01</t>
  </si>
  <si>
    <t>00:09:59:00</t>
  </si>
  <si>
    <t>00:10:24:00</t>
  </si>
  <si>
    <t>00:10:37:00</t>
  </si>
  <si>
    <t>00:10:43:18</t>
  </si>
  <si>
    <t>00:10:45:25</t>
  </si>
  <si>
    <t>00:11:05:24</t>
  </si>
  <si>
    <t>00:11:16:00</t>
  </si>
  <si>
    <t>00:11:22:22</t>
  </si>
  <si>
    <t>00:11:36:11</t>
  </si>
  <si>
    <t>00:11:39:18</t>
  </si>
  <si>
    <t>00:11:43:2</t>
  </si>
  <si>
    <t>00:11:47:00</t>
  </si>
  <si>
    <t>00:12:13:00</t>
  </si>
  <si>
    <t>00:12:15:23</t>
  </si>
  <si>
    <t>00:12:44:00</t>
  </si>
  <si>
    <t>00:12:50:02</t>
  </si>
  <si>
    <t>00:12:52:00</t>
  </si>
  <si>
    <t>00:12:58:28</t>
  </si>
  <si>
    <t>00:13:00:27</t>
  </si>
  <si>
    <t>00:13:09:00</t>
  </si>
  <si>
    <t>00:13:58:25</t>
  </si>
  <si>
    <t>00:14:04:05</t>
  </si>
  <si>
    <t>00:14:11:00</t>
  </si>
  <si>
    <t>00:14:25:04</t>
  </si>
  <si>
    <t>00:14:29:00</t>
  </si>
  <si>
    <t>00:14:48:16</t>
  </si>
  <si>
    <t>00:14:54:14</t>
  </si>
  <si>
    <t>00:15:39:10</t>
  </si>
  <si>
    <t>00:15:42:28</t>
  </si>
  <si>
    <t>00:17:06:16</t>
  </si>
  <si>
    <t>00:18:14:00</t>
  </si>
  <si>
    <t>00:18:23:11</t>
  </si>
  <si>
    <t>00:04:16:07</t>
  </si>
  <si>
    <t>00:04:19:08</t>
  </si>
  <si>
    <t>00:04:30:00</t>
  </si>
  <si>
    <t>And A is the open string, the same string you're playing. Then there is 16 of each (tone) or four bars with four in each, but you change on cry, so it's like.</t>
  </si>
  <si>
    <t>00:04:42:00</t>
  </si>
  <si>
    <t>00:04:51:00</t>
  </si>
  <si>
    <t>Hang down your head Tom Dooley, poor boy you're bound to die, two, three, four, and so on.</t>
  </si>
  <si>
    <t>00:05:01:15</t>
  </si>
  <si>
    <t>00:05:03:13</t>
  </si>
  <si>
    <t>00:05:06:25</t>
  </si>
  <si>
    <t>00:05:10:00</t>
  </si>
  <si>
    <t xml:space="preserve">On Cry, Die, Life, Night. Yes, it's 16 of each, but it's more fun if you sing. </t>
  </si>
  <si>
    <t xml:space="preserve">And you are on the third one? Then you have to get along because you have two different songs here now. </t>
  </si>
  <si>
    <t>00:05:13:06</t>
  </si>
  <si>
    <t xml:space="preserve">00:05:16:11 </t>
  </si>
  <si>
    <t>Yes!</t>
  </si>
  <si>
    <t xml:space="preserve">00:05:17:11 </t>
  </si>
  <si>
    <t>00:05:23:11</t>
  </si>
  <si>
    <t>00:05:31:00</t>
  </si>
  <si>
    <t>00:05:34:11</t>
  </si>
  <si>
    <t>00:05:39:11</t>
  </si>
  <si>
    <t>00:05:43:11</t>
  </si>
  <si>
    <t>00:05:47:11</t>
  </si>
  <si>
    <t>00:06:02:11</t>
  </si>
  <si>
    <t>00:06:04:11</t>
  </si>
  <si>
    <t>00:06:13:00</t>
  </si>
  <si>
    <t>00:07:26:11</t>
  </si>
  <si>
    <t>00:06:35:11</t>
  </si>
  <si>
    <t>00:07:33:11</t>
  </si>
  <si>
    <t xml:space="preserve">00:08:06:00 </t>
  </si>
  <si>
    <t>time</t>
  </si>
  <si>
    <t>00:07:35:11</t>
  </si>
  <si>
    <t>00:07:38:00</t>
  </si>
  <si>
    <t>00:07:46:15</t>
  </si>
  <si>
    <t>00:08:04:00</t>
  </si>
  <si>
    <t>00:08:08:11</t>
  </si>
  <si>
    <t>00:08:50:00</t>
  </si>
  <si>
    <t>00:08:52:00</t>
  </si>
  <si>
    <t>00:09:02:00</t>
  </si>
  <si>
    <t>00:09:08:11</t>
  </si>
  <si>
    <t>00:09:11:11</t>
  </si>
  <si>
    <t>00:09:23:11</t>
  </si>
  <si>
    <t>00:09:25:11</t>
  </si>
  <si>
    <t>00:09:27:11</t>
  </si>
  <si>
    <t>00:09:31:11</t>
  </si>
  <si>
    <t>00:09:37:11</t>
  </si>
  <si>
    <t>00:10:51:11</t>
  </si>
  <si>
    <t>00:11:49:00</t>
  </si>
  <si>
    <t>00:11:58:11</t>
  </si>
  <si>
    <t>00:12:03:11</t>
  </si>
  <si>
    <t>00:12:05:11</t>
  </si>
  <si>
    <t>00:12:12:11</t>
  </si>
  <si>
    <t>00:12:18:11</t>
  </si>
  <si>
    <t>00:13:11:11</t>
  </si>
  <si>
    <t>00:13:20:11</t>
  </si>
  <si>
    <t>00:13:25:11</t>
  </si>
  <si>
    <t>00:13:28:11</t>
  </si>
  <si>
    <t>00:13:33:11</t>
  </si>
  <si>
    <t>00:13:40:11</t>
  </si>
  <si>
    <t>00:13:56:11</t>
  </si>
  <si>
    <t>00:14:01:11</t>
  </si>
  <si>
    <t>00:14:03:11</t>
  </si>
  <si>
    <t>00:14:53:11</t>
  </si>
  <si>
    <t>00:15:00:11</t>
  </si>
  <si>
    <t>00:15:10:11</t>
  </si>
  <si>
    <t xml:space="preserve">00:04:15:09 </t>
  </si>
  <si>
    <t xml:space="preserve">00:04:28:00 </t>
  </si>
  <si>
    <t xml:space="preserve">00:04:50:00 </t>
  </si>
  <si>
    <t>00:08:55:11</t>
  </si>
  <si>
    <t>00:08:57:11</t>
  </si>
  <si>
    <t>00:08:58:11</t>
  </si>
  <si>
    <t>00:09:22:11</t>
  </si>
  <si>
    <t>00:09:36:11</t>
  </si>
  <si>
    <t>00:10:44:11</t>
  </si>
  <si>
    <t>00:12:38:11</t>
  </si>
  <si>
    <t>00:13:24:11</t>
  </si>
  <si>
    <t>00:13:43:11</t>
  </si>
  <si>
    <t xml:space="preserve">No. </t>
  </si>
  <si>
    <t>If you want to, you can turn it off there.</t>
  </si>
  <si>
    <t>I don't understand this at all.</t>
  </si>
  <si>
    <t>Like this. Check this out.</t>
  </si>
  <si>
    <t>I have to learn this.</t>
  </si>
  <si>
    <t>Like this, maybe?</t>
  </si>
  <si>
    <t>How many times do you play this?</t>
  </si>
  <si>
    <t>First 0.</t>
  </si>
  <si>
    <t>Like this. 1, 2, 3, 4, 5.</t>
  </si>
  <si>
    <t>0 is nothing.</t>
  </si>
  <si>
    <t>0 - 3.</t>
  </si>
  <si>
    <t>0 - 3 - 5</t>
  </si>
  <si>
    <t>Have you written it down?</t>
  </si>
  <si>
    <t>What are you supposed to do?</t>
  </si>
  <si>
    <t>I don't know.</t>
  </si>
  <si>
    <t>0 - 3 - 5.</t>
  </si>
  <si>
    <t>5, it's 5.</t>
  </si>
  <si>
    <t>0.</t>
  </si>
  <si>
    <t>5 - 3 - 5.</t>
  </si>
  <si>
    <t>Do you know this one?</t>
  </si>
  <si>
    <t>Do a cool walk!</t>
  </si>
  <si>
    <t>What's the last part like?</t>
  </si>
  <si>
    <t>And then?</t>
  </si>
  <si>
    <t>Yes?</t>
  </si>
  <si>
    <t>S, how many cameras are there?</t>
  </si>
  <si>
    <t>I don't know really.</t>
  </si>
  <si>
    <t>Everybody! You'll have to stop with what you're doing, and sit down, because now it's time for performance.</t>
  </si>
  <si>
    <t>Absolutely, I think so. It was very good.</t>
  </si>
  <si>
    <t>Has everybody who's going to play for us... their binder?</t>
  </si>
  <si>
    <t>Are you prepared to play?</t>
  </si>
  <si>
    <t>Next time? Ok.</t>
  </si>
  <si>
    <t>Has everybody who wants to play checked their list?</t>
  </si>
  <si>
    <t>You will not be playing for us today?</t>
  </si>
  <si>
    <t>It's a bit too slow, right?</t>
  </si>
  <si>
    <t>Should we have a look at how many who'd like to play today then?</t>
  </si>
  <si>
    <t>How many want to play on level two today?</t>
  </si>
  <si>
    <t>Guitar and guitar.</t>
  </si>
  <si>
    <t>Is there anyone more for level two?</t>
  </si>
  <si>
    <t>Then we'll need some guest artists today.</t>
  </si>
  <si>
    <t>I'd like to play the drums.</t>
  </si>
  <si>
    <t>You want to play the drums? That's perfect.</t>
  </si>
  <si>
    <t>Is there anyone who could play the piano at level 2?</t>
  </si>
  <si>
    <t>Anyone else who wants to play some piano at level 2?</t>
  </si>
  <si>
    <t>You do it!</t>
  </si>
  <si>
    <t>I would prefer if someone else did it.</t>
  </si>
  <si>
    <t>I practiced at home.</t>
  </si>
  <si>
    <t>Then it's good if you give it one more try.</t>
  </si>
  <si>
    <t>Just give it a go. You'll do fine.</t>
  </si>
  <si>
    <t>We've got guitar and we've got drums</t>
  </si>
  <si>
    <t>Does anyone want to play the bass?</t>
  </si>
  <si>
    <t>Perfect! We've got an ensemble.</t>
  </si>
  <si>
    <t>Let's see.</t>
  </si>
  <si>
    <t>Which drumset would you like?</t>
  </si>
  <si>
    <t>The one in the middle?</t>
  </si>
  <si>
    <t>Then I'll turn on the volume too.</t>
  </si>
  <si>
    <t>Could you play some so I can listen?</t>
  </si>
  <si>
    <t>Sure. Could you play some drums too?</t>
  </si>
  <si>
    <t>Yes. Thank you!</t>
  </si>
  <si>
    <t>Can you hear the bass?</t>
  </si>
  <si>
    <t>And what key is it in?</t>
  </si>
  <si>
    <t>The D is there</t>
  </si>
  <si>
    <t>That's A Minor</t>
  </si>
  <si>
    <t>G, D</t>
  </si>
  <si>
    <t>Good, S</t>
  </si>
  <si>
    <t>Won´t you get approved now? Then she can´t do it!</t>
  </si>
  <si>
    <t>No, C</t>
  </si>
  <si>
    <t>And then there's the piano.</t>
  </si>
  <si>
    <t>It's these ones, right?</t>
  </si>
  <si>
    <t>Exactly.</t>
  </si>
  <si>
    <t>Guitar. Who wants to start?</t>
  </si>
  <si>
    <t>I can start.</t>
  </si>
  <si>
    <t>Is it like this?</t>
  </si>
  <si>
    <t>Ok. Are you ready?</t>
  </si>
  <si>
    <t>Me (several students).</t>
  </si>
  <si>
    <t>You know it by heart?</t>
  </si>
  <si>
    <t>Yes (several students).</t>
  </si>
  <si>
    <t>Good.</t>
  </si>
  <si>
    <t>Let's keep a slow tempo. Try playing the drums first and then we'll see.</t>
  </si>
  <si>
    <t>One and two and.</t>
  </si>
  <si>
    <t>Exactly!</t>
  </si>
  <si>
    <t>Not faster than that.</t>
  </si>
  <si>
    <t>You've got the eight notes and play: Rap dap dap dap</t>
  </si>
  <si>
    <t>And you play eight notes</t>
  </si>
  <si>
    <t>Are you ready?</t>
  </si>
  <si>
    <t>Let's go.</t>
  </si>
  <si>
    <t>One and two and</t>
  </si>
  <si>
    <t>Mama, take this badge off me</t>
  </si>
  <si>
    <t>Good!</t>
  </si>
  <si>
    <t>There's still a problem with Am.</t>
  </si>
  <si>
    <t>It's wrong here.</t>
  </si>
  <si>
    <t>And then the second time.</t>
  </si>
  <si>
    <t>Yes, you know it. That's good!</t>
  </si>
  <si>
    <t>If you know it, don't play faster.</t>
  </si>
  <si>
    <t>We keep the same tempo</t>
  </si>
  <si>
    <t>Is everyone ready? Let's go.</t>
  </si>
  <si>
    <t>More singing, please.</t>
  </si>
  <si>
    <t>Yes, sing with power.</t>
  </si>
  <si>
    <t>The same tempo as before.</t>
  </si>
  <si>
    <t>Ok, let's start.</t>
  </si>
  <si>
    <t>I can't use it anymore.</t>
  </si>
  <si>
    <t>Very good!</t>
  </si>
  <si>
    <t>Great!</t>
  </si>
  <si>
    <t>Unfortunately, we won't be able to do any more performances today we'll continue with that the next time.</t>
  </si>
  <si>
    <t>Some of you are almost finished with level 3 we'll have an examination for you next week, for level 3.</t>
  </si>
  <si>
    <t>Those of you who passed the examination today, please stay here so I can register that you passed, everyone else, help out to clean up, clear away the papers and everything, put the chairs in order.</t>
  </si>
  <si>
    <t>Thanks for today!</t>
  </si>
  <si>
    <t>Thank you.</t>
  </si>
  <si>
    <t>Let's see here.</t>
  </si>
  <si>
    <t>Good work!</t>
  </si>
  <si>
    <t>Then we have you.</t>
  </si>
  <si>
    <t>You passed.</t>
  </si>
  <si>
    <t>You passed the first level so you will start the second next time.</t>
  </si>
  <si>
    <t>Then you'll start at level 3 next time.</t>
  </si>
  <si>
    <t>What's the song for level 3?</t>
  </si>
  <si>
    <t>It's a song called "Down on the corner".</t>
  </si>
  <si>
    <t>It will only take three minutes, or four.</t>
  </si>
  <si>
    <t>Would you close the door?</t>
  </si>
  <si>
    <t>Let's see here, is everything alright with you today?</t>
  </si>
  <si>
    <t>What about you?</t>
  </si>
  <si>
    <t>I'm fine thank you.</t>
  </si>
  <si>
    <t>Are you especially happy today?</t>
  </si>
  <si>
    <t>Especially happy?</t>
  </si>
  <si>
    <t>Start by looking at the list in your binder.</t>
  </si>
  <si>
    <t>Check how far you've come and what you are going to do today, then we'll have a small concert at the end of the lesson depending on how many of you who'd like to perform today.</t>
  </si>
  <si>
    <t>We'll give it 10 or 15 minutes in the end of the lesson. We´ll see.</t>
  </si>
  <si>
    <t>Do you have any questions?</t>
  </si>
  <si>
    <t>No? Everything is clear?</t>
  </si>
  <si>
    <t>Who passed the last time?</t>
  </si>
  <si>
    <t>Well then, let's see.</t>
  </si>
  <si>
    <t>Great! Jippie!</t>
  </si>
  <si>
    <t>How is it working out for you?</t>
  </si>
  <si>
    <t>Mm, it's getting better.</t>
  </si>
  <si>
    <t>You can try, now you're using,</t>
  </si>
  <si>
    <t>You've got your thumb at the bottom, then you've got your index finger.</t>
  </si>
  <si>
    <t>Use your ring finger instead.</t>
  </si>
  <si>
    <t>Now you were using your middle finger.</t>
  </si>
  <si>
    <t>You were able to do that, but to play an A7 you should use those two plus that one.</t>
  </si>
  <si>
    <t>Exactly, that's it!</t>
  </si>
  <si>
    <t>Then you'll slide up.</t>
  </si>
  <si>
    <t>First I'll turn on the drums, so I can hear you.</t>
  </si>
  <si>
    <t>You play that.</t>
  </si>
  <si>
    <t>Try it!</t>
  </si>
  <si>
    <t>Every second time it's only a single beat on the bass drum.</t>
  </si>
  <si>
    <t>Ok. Try it once more and we'll see.</t>
  </si>
  <si>
    <t>Have you understood too?</t>
  </si>
  <si>
    <t>Let me see.</t>
  </si>
  <si>
    <t>Yes, it looks correct.</t>
  </si>
  <si>
    <t>Play it once more from the start.</t>
  </si>
  <si>
    <t>One, two, three, four.</t>
  </si>
  <si>
    <t>So it's only twice on the bass drum every second time.</t>
  </si>
  <si>
    <t>One and two and three and four and.</t>
  </si>
  <si>
    <t>So it´s just a double the second time.</t>
  </si>
  <si>
    <t>Let's do... that.</t>
  </si>
  <si>
    <t>I'll come to help you later, I'll just check what she plays.</t>
  </si>
  <si>
    <t>Alright.</t>
  </si>
  <si>
    <t>Very good.</t>
  </si>
  <si>
    <t>two, three, four,</t>
  </si>
  <si>
    <t>You know how to do it, that's great!</t>
  </si>
  <si>
    <t>Well, I tried to play...</t>
  </si>
  <si>
    <t>Yes, you can practice at this.</t>
  </si>
  <si>
    <t>I'm holding the wrong finger, I know.</t>
  </si>
  <si>
    <t>I got a problem. (in english)</t>
  </si>
  <si>
    <t>What did you say?</t>
  </si>
  <si>
    <t>But that's not working.</t>
  </si>
  <si>
    <t>I think it's working again now. Try to plug into that one and we'll see.</t>
  </si>
  <si>
    <t>Then we plug you in here.</t>
  </si>
  <si>
    <t>Ah, right.</t>
  </si>
  <si>
    <t>Which level are you on?</t>
  </si>
  <si>
    <t>One.</t>
  </si>
  <si>
    <t>You're on the first?</t>
  </si>
  <si>
    <t>Do you need the paper?</t>
  </si>
  <si>
    <t>I got it here.</t>
  </si>
  <si>
    <t>OK. We begin to look some on the first one, yes?</t>
  </si>
  <si>
    <t>So I'm supposed to cope with this one. So damn hard.</t>
  </si>
  <si>
    <t>Dawn of the Coconuts, dhn nhn nhn, Dawn of the Coconuts.</t>
  </si>
  <si>
    <t>Which song is it?</t>
  </si>
  <si>
    <t>Dawn of the Coconuts.</t>
  </si>
  <si>
    <t>I've never heard it.</t>
  </si>
  <si>
    <t>Ah, wrong.</t>
  </si>
  <si>
    <t>It's 16 in a row? He said that.</t>
  </si>
  <si>
    <t>What is this for a G minor!?</t>
  </si>
  <si>
    <t>Just take it easy.</t>
  </si>
  <si>
    <t>Oh, it's hard as hell.</t>
  </si>
  <si>
    <t>Yes, but just practice. You will be able to do it later</t>
  </si>
  <si>
    <t>It was like three months since I played bass. I'm about to sell mine.</t>
  </si>
  <si>
    <t>Are you going to sell your bass?</t>
  </si>
  <si>
    <t>Yes, because I don't play, see if anyone wants to buy that shit.</t>
  </si>
  <si>
    <t>Why don't you play then?</t>
  </si>
  <si>
    <t>Alright, let's see, bass.</t>
  </si>
  <si>
    <t>Mr. Bassman!</t>
  </si>
  <si>
    <t>I can't fix this, I try, but it's hard.</t>
  </si>
  <si>
    <t>I count.</t>
  </si>
  <si>
    <t>So. And then let's see. If I only go through that one with you.</t>
  </si>
  <si>
    <t>How far did you get?</t>
  </si>
  <si>
    <t>I'm trying to.</t>
  </si>
  <si>
    <t>Do you understand the tablature?</t>
  </si>
  <si>
    <t>Yes, yes, I understand, it's just a little.</t>
  </si>
  <si>
    <t>Could you pull down that lever on the snare drum there?</t>
  </si>
  <si>
    <t>So. It vibrates with the tones, can you hear that?</t>
  </si>
  <si>
    <t>Shall i sing to?</t>
  </si>
  <si>
    <t>I know.</t>
  </si>
  <si>
    <t>Like that?</t>
  </si>
  <si>
    <t>Quite so, yes. And then...</t>
  </si>
  <si>
    <t>Quite so, yes. And then.</t>
  </si>
  <si>
    <t>No, it's like. Ba ba ba ba ba ba.</t>
  </si>
  <si>
    <t>It helps if you can hum the melody before you play.</t>
  </si>
  <si>
    <t>Try! Ba ba ba ba ba, one, two, three, four!</t>
  </si>
  <si>
    <t>Bam bam bom bam baum baum bom bom.</t>
  </si>
  <si>
    <t>Right?</t>
  </si>
  <si>
    <t>No, it starts like da da.</t>
  </si>
  <si>
    <t>Uh-huh.</t>
  </si>
  <si>
    <t>Ah, exactly! Now let's see. Da.</t>
  </si>
  <si>
    <t>It goes, da da da, right?</t>
  </si>
  <si>
    <t>Can I show you? Look. It's exactly the same figure.</t>
  </si>
  <si>
    <t>You have this figure, right? 5, 7, 5, 5, 5, 7, 5, 5, 4, 5, 5, right?</t>
  </si>
  <si>
    <t>Ok, so altogether.</t>
  </si>
  <si>
    <t>Wait.</t>
  </si>
  <si>
    <t>Then one more time, reprise.</t>
  </si>
  <si>
    <t>Now it comes, G.</t>
  </si>
  <si>
    <t>And there's the verse. OK, it's a little practice, but take it slowly.</t>
  </si>
  <si>
    <t>Sure, sure.</t>
  </si>
  <si>
    <t>Yes. And you know what to do?</t>
  </si>
  <si>
    <t>Good! (student standing in the doorway and they start talking)</t>
  </si>
  <si>
    <t>Now, take it!</t>
  </si>
  <si>
    <t>Did you get it?</t>
  </si>
  <si>
    <t>I take it next time instead.</t>
  </si>
  <si>
    <t>Ok.</t>
  </si>
  <si>
    <t>Before you enter after the lesson, you will be interviewed.So when you leave the classroom, don't go anywhere.</t>
  </si>
  <si>
    <t>tvE=?</t>
  </si>
  <si>
    <t>tvE+</t>
  </si>
  <si>
    <t>svR?</t>
  </si>
  <si>
    <t>tvR+</t>
  </si>
  <si>
    <t>tvE?</t>
  </si>
  <si>
    <t>tvI!</t>
  </si>
  <si>
    <t>svI!</t>
  </si>
  <si>
    <t>tvI.</t>
  </si>
  <si>
    <t>svI.</t>
  </si>
  <si>
    <t>ssvE</t>
  </si>
  <si>
    <t>sbR+</t>
  </si>
  <si>
    <t>svR+</t>
  </si>
  <si>
    <t>[doesn't close door]</t>
  </si>
  <si>
    <t>sbR-</t>
  </si>
  <si>
    <t>Let's see, We'll have a quick look at who's here.</t>
  </si>
  <si>
    <t xml:space="preserve">tvI. </t>
  </si>
  <si>
    <t>svI?</t>
  </si>
  <si>
    <t>Let's see, today the plan is to continue working with "instrumental driving license" and we're going to continue were we stopped the last time.</t>
  </si>
  <si>
    <t>svR.</t>
  </si>
  <si>
    <t>tvR=?</t>
  </si>
  <si>
    <t>svR=?</t>
  </si>
  <si>
    <t>Let's start then. Go ahead.</t>
  </si>
  <si>
    <t>Ss</t>
  </si>
  <si>
    <t>ssbR+</t>
  </si>
  <si>
    <t>tbR+</t>
  </si>
  <si>
    <t>[stand up; get instruments from the back; are going to instruments]</t>
  </si>
  <si>
    <t>[playing on instruments; chatting]</t>
  </si>
  <si>
    <t>Should we have a look at it?</t>
  </si>
  <si>
    <t>tvE</t>
  </si>
  <si>
    <t>svR=</t>
  </si>
  <si>
    <t>tvIr</t>
  </si>
  <si>
    <t>tvI+</t>
  </si>
  <si>
    <t>tvR.</t>
  </si>
  <si>
    <t>tvR?</t>
  </si>
  <si>
    <t>[plays on piano]</t>
  </si>
  <si>
    <t>[plays with one hand on piano]</t>
  </si>
  <si>
    <t>tvR-</t>
  </si>
  <si>
    <t>tvR!</t>
  </si>
  <si>
    <t>svR!</t>
  </si>
  <si>
    <t xml:space="preserve">(incomprehensible)-question-? </t>
  </si>
  <si>
    <t xml:space="preserve">I suggest that you play - </t>
  </si>
  <si>
    <t>Yes, it's in the boxes over there -</t>
  </si>
  <si>
    <t>[goes to boxes]</t>
  </si>
  <si>
    <t>[plays and sings]</t>
  </si>
  <si>
    <t>okay?</t>
  </si>
  <si>
    <t>yes</t>
  </si>
  <si>
    <t xml:space="preserve">smI. </t>
  </si>
  <si>
    <t>tmI.</t>
  </si>
  <si>
    <t>smI.</t>
  </si>
  <si>
    <t xml:space="preserve">tvR. </t>
  </si>
  <si>
    <t>smR.</t>
  </si>
  <si>
    <t>tmR.</t>
  </si>
  <si>
    <t>To be able to reach that, let your fingers slide up. If you put your fingers between the black keys there, your thumb will end up in a correct position.</t>
  </si>
  <si>
    <t>tmR!</t>
  </si>
  <si>
    <t>smR!</t>
  </si>
  <si>
    <t>(student should show him)</t>
  </si>
  <si>
    <t>[places hand on keyboard]</t>
  </si>
  <si>
    <t>[changes fingering]</t>
  </si>
  <si>
    <t>No, no. There, instead. [points]</t>
  </si>
  <si>
    <t>[plays]</t>
  </si>
  <si>
    <t>smR+</t>
  </si>
  <si>
    <t>tmR+</t>
  </si>
  <si>
    <t>tvR-!</t>
  </si>
  <si>
    <t>tvmR-!</t>
  </si>
  <si>
    <t>svR-!</t>
  </si>
  <si>
    <t>[points]</t>
  </si>
  <si>
    <t>(right)</t>
  </si>
  <si>
    <t>tbmR-!</t>
  </si>
  <si>
    <t>[playing drums]</t>
  </si>
  <si>
    <t>(yes?)</t>
  </si>
  <si>
    <t>Okay</t>
  </si>
  <si>
    <t>[plays on drums]</t>
  </si>
  <si>
    <t>okay</t>
  </si>
  <si>
    <t>Because now you're playing is a double beat every time. boom boom smuck, boom boom smuck But it's every second time, so it's well it's like one and one and two and three and four and and then a single</t>
  </si>
  <si>
    <t>tvmR.</t>
  </si>
  <si>
    <t>yes okay</t>
  </si>
  <si>
    <t>Yes. Good!</t>
  </si>
  <si>
    <t>[.]</t>
  </si>
  <si>
    <t>svE</t>
  </si>
  <si>
    <t>(untranslated)</t>
  </si>
  <si>
    <t>tvR-.</t>
  </si>
  <si>
    <t>One and two and three and four and. [playing with hands on knees]</t>
  </si>
  <si>
    <t>svR.+</t>
  </si>
  <si>
    <t>(incomprhensible)</t>
  </si>
  <si>
    <t>tvE.</t>
  </si>
  <si>
    <t>[plays guitar]</t>
  </si>
  <si>
    <t>[thumb in the air]</t>
  </si>
  <si>
    <t>(incomprehensible)</t>
  </si>
  <si>
    <t xml:space="preserve">svI. </t>
  </si>
  <si>
    <t>svE?</t>
  </si>
  <si>
    <t>[raise hand]</t>
  </si>
  <si>
    <t xml:space="preserve">sbI. </t>
  </si>
  <si>
    <t>(allright?)</t>
  </si>
  <si>
    <t>(yes)</t>
  </si>
  <si>
    <t>svR-.</t>
  </si>
  <si>
    <t>[makes rhythm]</t>
  </si>
  <si>
    <t>tvR+.</t>
  </si>
  <si>
    <t>svR+.</t>
  </si>
  <si>
    <t>(sings) Down on the corner, out in the street 
Willy and the poor boys are playing
Bring a nickle, tap your feet</t>
  </si>
  <si>
    <t>You know what? You could practice to a rhythm and I'll turn on the drums. That works just fine.</t>
  </si>
  <si>
    <t>[turns on drum sound; plays piano]</t>
  </si>
  <si>
    <t>S1</t>
  </si>
  <si>
    <t>S2</t>
  </si>
  <si>
    <t xml:space="preserve">5 3 5 </t>
  </si>
  <si>
    <t>Because you practice the guitar, And I haven't written it down.</t>
  </si>
  <si>
    <t xml:space="preserve">(laughs) no. </t>
  </si>
  <si>
    <t>svI</t>
  </si>
  <si>
    <t>svR-</t>
  </si>
  <si>
    <t>S3</t>
  </si>
  <si>
    <t xml:space="preserve">svR. </t>
  </si>
  <si>
    <t>[sings]</t>
  </si>
  <si>
    <t>[Swearing and murmuring a question about the assignment]</t>
  </si>
  <si>
    <t>sternchen zu eckigen klammern</t>
  </si>
  <si>
    <t xml:space="preserve">Is there a camera? </t>
  </si>
  <si>
    <t>(svR.)</t>
  </si>
  <si>
    <t>No, not like that. That's too fast.</t>
  </si>
  <si>
    <t>[raises hand]</t>
  </si>
  <si>
    <t>(tvR)</t>
  </si>
  <si>
    <t>[walks away</t>
  </si>
  <si>
    <t>sbE</t>
  </si>
  <si>
    <t>tbE</t>
  </si>
  <si>
    <t>[untranslated] (incomprehensible</t>
  </si>
  <si>
    <t>(svI?)</t>
  </si>
  <si>
    <t>(tvR+)</t>
  </si>
  <si>
    <t>(svR+)</t>
  </si>
  <si>
    <t>svR</t>
  </si>
  <si>
    <t>(svR-.)</t>
  </si>
  <si>
    <t>tvR=+</t>
  </si>
  <si>
    <t>svR=+</t>
  </si>
  <si>
    <t xml:space="preserve">smIr. </t>
  </si>
  <si>
    <t>tmIr.</t>
  </si>
  <si>
    <t>smIr.</t>
  </si>
  <si>
    <t>[…] [walks away]</t>
  </si>
  <si>
    <t>D, two [sings]
G, G
D, D
Am, Am, Am, Am</t>
  </si>
  <si>
    <t>[plays in rhythm of the teacher]</t>
  </si>
  <si>
    <t>[two students rais their hands]</t>
  </si>
  <si>
    <t>I made mistakes the last time. so I don't know if I dare to do it again.</t>
  </si>
  <si>
    <t xml:space="preserve">tvR+. </t>
  </si>
  <si>
    <t xml:space="preserve">Could you just show me the two last chords? </t>
  </si>
  <si>
    <t>T: I can do.</t>
  </si>
  <si>
    <t>[sits down on drumset]</t>
  </si>
  <si>
    <t>sbR.</t>
  </si>
  <si>
    <t>[plays drums]</t>
  </si>
  <si>
    <t>svmR+</t>
  </si>
  <si>
    <t>[plays bass]</t>
  </si>
  <si>
    <t>[plays bass guitar; shows S how to play the song]</t>
  </si>
  <si>
    <t>Then there's G again
and D
loose A
two, three, four 
and G,
and D,
and C</t>
  </si>
  <si>
    <t>mm</t>
  </si>
  <si>
    <t>[plays piano]</t>
  </si>
  <si>
    <t>No,that's an F</t>
  </si>
  <si>
    <t>Then there's G
D
and the second time C.</t>
  </si>
  <si>
    <t>(okay?)</t>
  </si>
  <si>
    <t>mhm</t>
  </si>
  <si>
    <t>Ok, could you sit down over there? That way I can see you when you're playing.</t>
  </si>
  <si>
    <t>[shows right fingering on piano]</t>
  </si>
  <si>
    <t>The rest of you can help us to sing. Do you know the song? Otherwise, get the lyrics over there.</t>
  </si>
  <si>
    <t>Do you know the song? Otherwise, get the lyrics over there.</t>
  </si>
  <si>
    <t>ssvR+</t>
  </si>
  <si>
    <t>We'll give it a go. Not too fast.</t>
  </si>
  <si>
    <t>[plays drums in tempo]</t>
  </si>
  <si>
    <t>tvmI.</t>
  </si>
  <si>
    <t>[plays eight notes in tempo]</t>
  </si>
  <si>
    <t>tvmI!</t>
  </si>
  <si>
    <t>It's the same for the bass So you play quarter notes.</t>
  </si>
  <si>
    <t>One and two and 
one, two, three, four</t>
  </si>
  <si>
    <t>[stop playing]</t>
  </si>
  <si>
    <t>ssmR+</t>
  </si>
  <si>
    <t>T/Ss</t>
  </si>
  <si>
    <t>tssmI.</t>
  </si>
  <si>
    <t xml:space="preserve">Good, you passed. </t>
  </si>
  <si>
    <t>Let's switch the guitar player.</t>
  </si>
  <si>
    <t>[stand up; switching guitar]</t>
  </si>
  <si>
    <t>[nods]</t>
  </si>
  <si>
    <t>[goes away]</t>
  </si>
  <si>
    <t>I'll write it down, that you passed in guitar</t>
  </si>
  <si>
    <t>You did some mistakes, but managed to get back on track and that's what matters, that you can hear where you are in the song. Then I'll start on level 3 next time.</t>
  </si>
  <si>
    <t>[moves his chair]</t>
  </si>
  <si>
    <t>[goes to piano]</t>
  </si>
  <si>
    <t>nachäffen?</t>
  </si>
  <si>
    <t>[stops playing]</t>
  </si>
  <si>
    <t xml:space="preserve">Look here. You have to play eighthnotes on the piano. That means you have to play 8 beats in each bar. You see here. In the first bar it's G and D in the same bar. </t>
  </si>
  <si>
    <t xml:space="preserve">Then you have to put these two chords in 8 beats. </t>
  </si>
  <si>
    <t xml:space="preserve">How many will it be on each chord then? </t>
  </si>
  <si>
    <t xml:space="preserve">Ah, 4 </t>
  </si>
  <si>
    <t>Exactly. That means 4 beats on G and 4 beats on D. And then a whole bar on Abraham, that means 8 beats.</t>
  </si>
  <si>
    <t>Look here. We you're going to switch between G &amp; D, you can keep the thumb on the key. The same thing when you are going from D to A-minor. Then you can keep the ring finger.</t>
  </si>
  <si>
    <t>(incomprehensible) (yes)</t>
  </si>
  <si>
    <t>Ok, so how is it going for you?</t>
  </si>
  <si>
    <t>It's going well.</t>
  </si>
  <si>
    <t>[play guitar]</t>
  </si>
  <si>
    <t>smvI.</t>
  </si>
  <si>
    <t>tvR+?</t>
  </si>
  <si>
    <t>Do you know what I call this guitar? The Frankenstein! You know, the monster. He was built with different parts. Just like the guitar.</t>
  </si>
  <si>
    <t>rhetorische Frage: monologisch kodiert</t>
  </si>
  <si>
    <t xml:space="preserve">Ok, great! You understood it. </t>
  </si>
  <si>
    <t xml:space="preserve">Now it's just the fingers. They are not really following. Think about where your thumb is. The thumb is really important. You have to push a lot with your thumb. </t>
  </si>
  <si>
    <t xml:space="preserve">Are you joking? This is so boring! </t>
  </si>
  <si>
    <t>(laughs)</t>
  </si>
  <si>
    <t>reaktion auf irgendwas</t>
  </si>
  <si>
    <t>[plays tones on piano]</t>
  </si>
  <si>
    <t xml:space="preserve">( ) </t>
  </si>
  <si>
    <t>svI-!</t>
  </si>
  <si>
    <t>[comes into the room; takes guitar on right wall]</t>
  </si>
  <si>
    <t>sbIr.</t>
  </si>
  <si>
    <t>[hangs guitar back on wall]</t>
  </si>
  <si>
    <t>svIr.</t>
  </si>
  <si>
    <t>Now, let's see. Yes! If you take one of the amplifiers, that one for example, yes.</t>
  </si>
  <si>
    <t>[plugs bass guitar into amplifier; turns amp on]</t>
  </si>
  <si>
    <t>Did we go through it last time? Do you remember that?</t>
  </si>
  <si>
    <t>[shakes head]</t>
  </si>
  <si>
    <t>There are two tones. It's D, then there's A. And D, you find as a pressed down tone on the fifth fret, so one, two, three, four, five, there!</t>
  </si>
  <si>
    <t xml:space="preserve">tmI. </t>
  </si>
  <si>
    <t>Start to look at it yourself and then I'll come back and help you.</t>
  </si>
  <si>
    <t xml:space="preserve"> Do you have any sound in the bass? </t>
  </si>
  <si>
    <t>Oh yes! Yes!</t>
  </si>
  <si>
    <t xml:space="preserve">It's working? Perfect! </t>
  </si>
  <si>
    <t>I'll be back soon to help you again.</t>
  </si>
  <si>
    <t>S1=black hoodie S2=white shirt</t>
  </si>
  <si>
    <t xml:space="preserve">was machen wir jetzt mit didaktischen Begegnungen unter SuS </t>
  </si>
  <si>
    <t>No, I use two (fingers). I always put my thumb there, but I don't know.</t>
  </si>
  <si>
    <t>[puts thumb on pickup]</t>
  </si>
  <si>
    <t>[plays with forefinger on bass]</t>
  </si>
  <si>
    <t>It says press down.</t>
  </si>
  <si>
    <t xml:space="preserve">Can you turn down the volume a bit. </t>
  </si>
  <si>
    <t xml:space="preserve">You get used to it, you have to think. </t>
  </si>
  <si>
    <t>[plays in the way S1 has shown him]</t>
  </si>
  <si>
    <t>[play with thumb]</t>
  </si>
  <si>
    <t>Five, one, two, three, four, five.</t>
  </si>
  <si>
    <t xml:space="preserve">You can play the way you like really. </t>
  </si>
  <si>
    <t>Now, let's se. Da, da, da. What! (in english) No, you're kidding me!</t>
  </si>
  <si>
    <t xml:space="preserve">Yes, you could do like this or... or... as you like. As you like to play. </t>
  </si>
  <si>
    <t>[plays in different ways]</t>
  </si>
  <si>
    <t>[plays with other fingers than before]</t>
  </si>
  <si>
    <t>smR=+</t>
  </si>
  <si>
    <t>[plays on bass]</t>
  </si>
  <si>
    <t>welche der beiden Bemerkungengen nimmt man nun als Initiative?</t>
  </si>
  <si>
    <t>??</t>
  </si>
  <si>
    <t>()</t>
  </si>
  <si>
    <t>(untranslated) [it seems like he doesn't know]</t>
  </si>
  <si>
    <t>[hands him the sheet]</t>
  </si>
  <si>
    <t xml:space="preserve">You see the ones down here. This is different rows, and between these are the strings, so you just do some shit like this. </t>
  </si>
  <si>
    <t>A friend played drums so much he started to bleed.</t>
  </si>
  <si>
    <t>Yes, you know, you have to make sure that you don't get any wound from the drumming, so you can't get a job and such. So he's been playing too much.</t>
  </si>
  <si>
    <t>I think you're pushing too hard. You probably should just do it calmly, like this.</t>
  </si>
  <si>
    <t>[plays with forefinger]</t>
  </si>
  <si>
    <t>[play bass with thumb]</t>
  </si>
  <si>
    <t>[puts one hand on the snare drum]</t>
  </si>
  <si>
    <t>Which one do you start with? Do you start by keeping it pushed down?</t>
  </si>
  <si>
    <t xml:space="preserve">svE. </t>
  </si>
  <si>
    <t>svR?./svIr.</t>
  </si>
  <si>
    <t>mehrfachkodierung aufgrund Missverständnisses?</t>
  </si>
  <si>
    <t>Do you know how hard it is? Look here, the second verse. It requires some practice.</t>
  </si>
  <si>
    <t>(svR)</t>
  </si>
  <si>
    <t>[breathes]</t>
  </si>
  <si>
    <t>[turns to S2]</t>
  </si>
  <si>
    <t>Do you think the melody in your head now or do you count? Or how do you do?</t>
  </si>
  <si>
    <t>svR=.</t>
  </si>
  <si>
    <t>tvE=</t>
  </si>
  <si>
    <t xml:space="preserve">You count, OK. </t>
  </si>
  <si>
    <t>Could you do the same thing using supported string attack instead, so that you snap up the tone. Then you could almost hold your thumb on that string. Are you with me?</t>
  </si>
  <si>
    <t>Zandén encounter 25</t>
  </si>
  <si>
    <t>Yes, something like that. Now let's see.</t>
  </si>
  <si>
    <t xml:space="preserve">Now you are much, much louder, let's see. Can you increase the volume a bit on the amplifier there, just a bit, volume, that's enough, turn it down a bit, a bit more. </t>
  </si>
  <si>
    <t>[do like T tells him]</t>
  </si>
  <si>
    <t>It's always a bit hard when you have two completely  different songs. That's why... If you place yourself closer to that one (amplifier) and you place yourself closer to that one, then maybe. And then you turn down the volume a bit when you're practicing.</t>
  </si>
  <si>
    <t>[plays the songs of S1]</t>
  </si>
  <si>
    <t>Then you jump down and play kind of the same figure, but here.</t>
  </si>
  <si>
    <t>[pulls down lever of the snare drum]</t>
  </si>
  <si>
    <t xml:space="preserve">Look, then when you, how do you say? You change to the other position, then it's almost the same, look, but here, instead of being 4, 5, it's 4, 7, and then you're back to the old one again. Like, 5, 7, 5, 5, 5, 7, 5, 5, 4, 5, 5. </t>
  </si>
  <si>
    <t>Early in the evening, just about supper time, over by the court house they startin to unwind. Four kids on the corner, try'n to bring you up. Willie picks a tune out and he blows it on a harp, then it's the chorus: Down on the corner, out i-in the street, Willie and the poor boys are playin, bring a nickle, tap your feet.</t>
  </si>
  <si>
    <t>Show me! How far have you come with it? It's a bit more tricky of course, because it happens quite a lot more in that one than in the first and the second one.</t>
  </si>
  <si>
    <t>No, no, of course. It takes a while, you know.</t>
  </si>
  <si>
    <t>But you start on the fifth fret, exactly.</t>
  </si>
  <si>
    <t xml:space="preserve">Good! Sure. </t>
  </si>
  <si>
    <t xml:space="preserve">How does the melody go? </t>
  </si>
  <si>
    <t>[sings] Ba ba ba ba ba ba ba ba ba ba ba.</t>
  </si>
  <si>
    <t>[tries to play in the same rhythm]</t>
  </si>
  <si>
    <t>Ah, you're a bit too fast there look. Ba ba ba, two, there, ba ba ba. Take it one more time. One, two, three, four. Ba ba ba ba ba,one, two, three, four. Ba ba ba ba ba ba. So it's like 5, 7, 5, 5, 5, 7, 5, 5, 4, 5, 5.</t>
  </si>
  <si>
    <t xml:space="preserve">No, 5, 7, 5, and then down there, 5, 5, you see, on the A-string, ba ba and then, ba, second, ba ba, and then, ba ba ba. </t>
  </si>
  <si>
    <t>Good! There you got it! It's based around that figure.</t>
  </si>
  <si>
    <t xml:space="preserve">tvmI. </t>
  </si>
  <si>
    <t>Ba ba ba ba ba ba ba ba ba ba ba, then you repeat that once more, ba ba ba ba ba ba ba ba ba ba ba.</t>
  </si>
  <si>
    <t>Then you do the same thing, so that you get to the G there. The same figure, but you start on the D-string instead. Then it goes da da da da da, right?</t>
  </si>
  <si>
    <t>[searches for right fret)</t>
  </si>
  <si>
    <t>smR?</t>
  </si>
  <si>
    <t>Think of the same figure you did before, but you just move it down to. Start there instead.</t>
  </si>
  <si>
    <t>[finds right tone]</t>
  </si>
  <si>
    <t>tvR+!</t>
  </si>
  <si>
    <t>No, not two times. Not two times on the first tone. Only one time. Da da da.</t>
  </si>
  <si>
    <t>smR(-).</t>
  </si>
  <si>
    <t>[hands out bass guitar]</t>
  </si>
  <si>
    <t>[takes guitar]</t>
  </si>
  <si>
    <t>?? Kann man sich intrumental selbst antworten?</t>
  </si>
  <si>
    <t>When the G comes, you do the same figure, but you start from the D-string instead, so it goes.</t>
  </si>
  <si>
    <t>But instead of 4, 5, 5, it goes 4, 7, 7, that's the only difference. Then you're back to the same old figure again.</t>
  </si>
  <si>
    <t>[plays other bass line]</t>
  </si>
  <si>
    <t>Turns</t>
  </si>
  <si>
    <t>teacher</t>
  </si>
  <si>
    <t>students</t>
  </si>
  <si>
    <t>I</t>
  </si>
  <si>
    <t>I.</t>
  </si>
  <si>
    <t>I?</t>
  </si>
  <si>
    <t>I!</t>
  </si>
  <si>
    <t>Ir</t>
  </si>
  <si>
    <t>R</t>
  </si>
  <si>
    <t>R.</t>
  </si>
  <si>
    <t>R+</t>
  </si>
  <si>
    <t>R-</t>
  </si>
  <si>
    <t>R=</t>
  </si>
  <si>
    <t>R!</t>
  </si>
  <si>
    <t>R?</t>
  </si>
  <si>
    <t>E</t>
  </si>
  <si>
    <t>all</t>
  </si>
  <si>
    <t>How many of you know the lyrics?</t>
  </si>
  <si>
    <t>[claps]</t>
  </si>
  <si>
    <t>[start to play song]</t>
  </si>
  <si>
    <t>tmI!</t>
  </si>
  <si>
    <t>E.</t>
  </si>
  <si>
    <t>E=</t>
  </si>
  <si>
    <t>E-</t>
  </si>
  <si>
    <t>E?</t>
  </si>
  <si>
    <t>E+</t>
  </si>
  <si>
    <t>v</t>
  </si>
  <si>
    <t>b</t>
  </si>
  <si>
    <t>m</t>
  </si>
  <si>
    <t xml:space="preserve">Die originalen Transkripte sind entnommen aus: 
Wallbaum, Christopher (Hg.) (2018): Additional Material for the Sweden-lesson.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Urheber der Kodierungen und Formatierung:
Max Giebel 
Leipzig, Juli 2019 </t>
  </si>
  <si>
    <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</si>
</sst>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theme="1"/>
      <name val="Courier New"/>
      <family val="3"/>
    </font>
    <font>
      <b/>
      <sz val="9"/>
      <color theme="1"/>
      <name val="Courier New"/>
      <family val="3"/>
    </font>
    <font>
      <sz val="9"/>
      <color rgb="FFFF0000"/>
      <name val="Courier New"/>
      <family val="3"/>
    </font>
    <font>
      <b/>
      <sz val="11"/>
      <color rgb="FF3F3F3F"/>
      <name val="Calibri"/>
      <family val="2"/>
      <scheme val="minor"/>
    </font>
    <font>
      <b/>
      <sz val="11"/>
      <color rgb="FFFA7D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sz val="11"/>
      <color theme="1"/>
      <name val="NeueHaasGroteskDisp Pro Md"/>
      <family val="2"/>
    </font>
    <font>
      <sz val="11"/>
      <color theme="1"/>
      <name val="Source Code Pro Medium"/>
      <family val="3"/>
    </font>
    <font>
      <sz val="8"/>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bgColor indexed="64"/>
      </patternFill>
    </fill>
  </fills>
  <borders count="42">
    <border>
      <left/>
      <right/>
      <top/>
      <bottom/>
      <diagonal/>
    </border>
    <border>
      <left/>
      <right/>
      <top/>
      <bottom style="medium">
        <color auto="1"/>
      </bottom>
      <diagonal/>
    </border>
    <border>
      <left/>
      <right/>
      <top/>
      <bottom style="double">
        <color auto="1"/>
      </bottom>
      <diagonal/>
    </border>
    <border>
      <left/>
      <right/>
      <top style="double">
        <color auto="1"/>
      </top>
      <bottom style="medium">
        <color auto="1"/>
      </bottom>
      <diagonal/>
    </border>
    <border>
      <left/>
      <right/>
      <top/>
      <bottom style="dashDotDot">
        <color auto="1"/>
      </bottom>
      <diagonal/>
    </border>
    <border>
      <left/>
      <right/>
      <top/>
      <bottom style="thin">
        <color auto="1"/>
      </bottom>
      <diagonal/>
    </border>
    <border>
      <left/>
      <right/>
      <top style="dashDotDot">
        <color auto="1"/>
      </top>
      <bottom/>
      <diagonal/>
    </border>
    <border>
      <left/>
      <right/>
      <top style="dashDotDot">
        <color auto="1"/>
      </top>
      <bottom style="dashDotDot">
        <color auto="1"/>
      </bottom>
      <diagonal/>
    </border>
    <border>
      <left/>
      <right/>
      <top style="double">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medium">
        <color auto="1"/>
      </right>
      <top/>
      <bottom style="medium">
        <color auto="1"/>
      </bottom>
      <diagonal/>
    </border>
    <border>
      <left style="thin">
        <color rgb="FF3F3F3F"/>
      </left>
      <right style="medium">
        <color auto="1"/>
      </right>
      <top/>
      <bottom style="thin">
        <color rgb="FF3F3F3F"/>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right style="medium">
        <color auto="1"/>
      </right>
      <top/>
      <bottom/>
      <diagonal/>
    </border>
    <border>
      <left style="thin">
        <color rgb="FF3F3F3F"/>
      </left>
      <right style="medium">
        <color auto="1"/>
      </right>
      <top style="thin">
        <color rgb="FF3F3F3F"/>
      </top>
      <bottom style="thin">
        <color rgb="FF3F3F3F"/>
      </bottom>
      <diagonal/>
    </border>
    <border>
      <left style="thin">
        <color rgb="FF3F3F3F"/>
      </left>
      <right style="medium">
        <color auto="1"/>
      </right>
      <top style="thin">
        <color auto="1"/>
      </top>
      <bottom style="double">
        <color auto="1"/>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style="thin">
        <color rgb="FF3F3F3F"/>
      </left>
      <right/>
      <top style="thin">
        <color rgb="FF3F3F3F"/>
      </top>
      <bottom style="thin">
        <color rgb="FF3F3F3F"/>
      </bottom>
      <diagonal/>
    </border>
    <border>
      <left style="thin">
        <color rgb="FF3F3F3F"/>
      </left>
      <right/>
      <top style="thin">
        <color auto="1"/>
      </top>
      <bottom style="double">
        <color auto="1"/>
      </bottom>
      <diagonal/>
    </border>
    <border>
      <left style="medium">
        <color auto="1"/>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medium">
        <color auto="1"/>
      </right>
      <top/>
      <bottom style="thin">
        <color auto="1"/>
      </bottom>
      <diagonal/>
    </border>
    <border>
      <left/>
      <right/>
      <top style="dashDotDot">
        <color auto="1"/>
      </top>
      <bottom style="double">
        <color auto="1"/>
      </bottom>
      <diagonal/>
    </border>
    <border>
      <left style="dashDotDot">
        <color auto="1"/>
      </left>
      <right/>
      <top style="dashDotDot">
        <color auto="1"/>
      </top>
      <bottom style="dashDotDot">
        <color auto="1"/>
      </bottom>
      <diagonal/>
    </border>
    <border>
      <left/>
      <right style="dashDotDot">
        <color auto="1"/>
      </right>
      <top style="dashDotDot">
        <color auto="1"/>
      </top>
      <bottom style="dashDotDot">
        <color auto="1"/>
      </bottom>
      <diagonal/>
    </border>
    <border>
      <left style="dashDotDot">
        <color auto="1"/>
      </left>
      <right/>
      <top style="dashDotDot">
        <color auto="1"/>
      </top>
      <bottom/>
      <diagonal/>
    </border>
    <border>
      <left/>
      <right style="dashDotDot">
        <color auto="1"/>
      </right>
      <top style="dashDotDot">
        <color auto="1"/>
      </top>
      <bottom/>
      <diagonal/>
    </border>
    <border>
      <left style="dashDotDot">
        <color auto="1"/>
      </left>
      <right/>
      <top/>
      <bottom/>
      <diagonal/>
    </border>
    <border>
      <left/>
      <right style="dashDotDot">
        <color auto="1"/>
      </right>
      <top/>
      <bottom/>
      <diagonal/>
    </border>
    <border>
      <left style="dashDotDot">
        <color auto="1"/>
      </left>
      <right/>
      <top/>
      <bottom style="dashDotDot">
        <color auto="1"/>
      </bottom>
      <diagonal/>
    </border>
    <border>
      <left/>
      <right style="dashDotDot">
        <color auto="1"/>
      </right>
      <top/>
      <bottom style="dashDotDot">
        <color auto="1"/>
      </bottom>
      <diagonal/>
    </border>
  </borders>
  <cellStyleXfs count="3">
    <xf numFmtId="0" fontId="0" fillId="0" borderId="0"/>
    <xf numFmtId="0" fontId="4" fillId="3" borderId="10" applyNumberFormat="0" applyAlignment="0" applyProtection="0"/>
    <xf numFmtId="0" fontId="5" fillId="3" borderId="9" applyNumberFormat="0" applyAlignment="0" applyProtection="0"/>
  </cellStyleXfs>
  <cellXfs count="84">
    <xf numFmtId="0" fontId="0" fillId="0" borderId="0" xfId="0"/>
    <xf numFmtId="0" fontId="1" fillId="0" borderId="0" xfId="0" applyFont="1" applyAlignment="1">
      <alignment horizontal="left"/>
    </xf>
    <xf numFmtId="0" fontId="2" fillId="0" borderId="0" xfId="0" applyFont="1" applyAlignment="1">
      <alignment horizontal="left"/>
    </xf>
    <xf numFmtId="0" fontId="1" fillId="0" borderId="0" xfId="0" applyFont="1" applyAlignment="1">
      <alignment horizontal="left" vertical="center"/>
    </xf>
    <xf numFmtId="0" fontId="3" fillId="0" borderId="0" xfId="0" applyFont="1" applyAlignment="1">
      <alignment horizontal="left"/>
    </xf>
    <xf numFmtId="0" fontId="1" fillId="0" borderId="0" xfId="0" applyFont="1" applyAlignment="1">
      <alignment vertical="center"/>
    </xf>
    <xf numFmtId="0" fontId="6" fillId="4" borderId="11" xfId="0" applyFont="1" applyFill="1" applyBorder="1"/>
    <xf numFmtId="0" fontId="6" fillId="4" borderId="1" xfId="0" applyFont="1" applyFill="1" applyBorder="1"/>
    <xf numFmtId="0" fontId="7" fillId="5" borderId="12" xfId="1" applyFont="1" applyFill="1" applyBorder="1"/>
    <xf numFmtId="0" fontId="8" fillId="5" borderId="13" xfId="1" applyFont="1" applyFill="1" applyBorder="1"/>
    <xf numFmtId="0" fontId="8" fillId="5" borderId="14" xfId="1" applyFont="1" applyFill="1" applyBorder="1"/>
    <xf numFmtId="0" fontId="9" fillId="4" borderId="15" xfId="0" applyFont="1" applyFill="1" applyBorder="1"/>
    <xf numFmtId="0" fontId="10" fillId="0" borderId="0" xfId="0" applyFont="1"/>
    <xf numFmtId="0" fontId="7" fillId="5" borderId="16" xfId="1" applyFont="1" applyFill="1" applyBorder="1"/>
    <xf numFmtId="0" fontId="7" fillId="5" borderId="17" xfId="1" applyFont="1" applyFill="1" applyBorder="1"/>
    <xf numFmtId="0" fontId="7" fillId="5" borderId="15" xfId="0" applyFont="1" applyFill="1" applyBorder="1"/>
    <xf numFmtId="0" fontId="7" fillId="5" borderId="18" xfId="2" applyFont="1" applyFill="1" applyBorder="1"/>
    <xf numFmtId="0" fontId="7" fillId="5" borderId="19" xfId="2" applyFont="1" applyFill="1" applyBorder="1"/>
    <xf numFmtId="0" fontId="2" fillId="0" borderId="1" xfId="0" applyFont="1" applyBorder="1" applyAlignment="1">
      <alignment horizontal="left" vertical="top"/>
    </xf>
    <xf numFmtId="0" fontId="1" fillId="0" borderId="0" xfId="0" applyFont="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top"/>
    </xf>
    <xf numFmtId="0" fontId="1" fillId="0" borderId="5" xfId="0" applyFont="1" applyBorder="1" applyAlignment="1">
      <alignment horizontal="left" vertical="top"/>
    </xf>
    <xf numFmtId="0" fontId="1" fillId="0" borderId="0"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2" fillId="0" borderId="3" xfId="0" applyFont="1" applyBorder="1" applyAlignment="1">
      <alignment horizontal="left" vertical="top"/>
    </xf>
    <xf numFmtId="0" fontId="1" fillId="2" borderId="0" xfId="0" applyFont="1" applyFill="1" applyAlignment="1">
      <alignment horizontal="lef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1" fillId="0" borderId="4" xfId="0" applyFont="1" applyBorder="1" applyAlignment="1">
      <alignment horizontal="left" vertical="top" wrapText="1"/>
    </xf>
    <xf numFmtId="0" fontId="1" fillId="0" borderId="1"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49" fontId="1" fillId="0" borderId="0" xfId="0" applyNumberFormat="1" applyFont="1" applyAlignment="1">
      <alignment horizontal="left" vertical="top" wrapText="1"/>
    </xf>
    <xf numFmtId="0" fontId="1" fillId="0" borderId="7" xfId="0" applyFont="1" applyBorder="1" applyAlignment="1">
      <alignment horizontal="left" vertical="top" wrapText="1"/>
    </xf>
    <xf numFmtId="0" fontId="2" fillId="0" borderId="3" xfId="0" applyFont="1" applyBorder="1" applyAlignment="1">
      <alignment horizontal="center" vertical="top"/>
    </xf>
    <xf numFmtId="21" fontId="1" fillId="0" borderId="0" xfId="0" applyNumberFormat="1" applyFont="1" applyBorder="1" applyAlignment="1">
      <alignment horizontal="left" vertical="top"/>
    </xf>
    <xf numFmtId="0" fontId="1" fillId="0" borderId="0" xfId="0" applyFont="1" applyAlignment="1">
      <alignment vertical="top"/>
    </xf>
    <xf numFmtId="0" fontId="7" fillId="5" borderId="22" xfId="1" applyFont="1" applyFill="1" applyBorder="1"/>
    <xf numFmtId="0" fontId="11" fillId="5" borderId="21" xfId="0" applyFont="1" applyFill="1" applyBorder="1"/>
    <xf numFmtId="0" fontId="7" fillId="5" borderId="23" xfId="1" applyFont="1" applyFill="1" applyBorder="1"/>
    <xf numFmtId="0" fontId="11" fillId="5" borderId="25" xfId="0" applyFont="1" applyFill="1" applyBorder="1"/>
    <xf numFmtId="0" fontId="10" fillId="0" borderId="24" xfId="0" applyFont="1" applyBorder="1"/>
    <xf numFmtId="0" fontId="10" fillId="0" borderId="0" xfId="0" applyFont="1" applyBorder="1"/>
    <xf numFmtId="0" fontId="8" fillId="5" borderId="0" xfId="1" applyFont="1" applyFill="1" applyBorder="1"/>
    <xf numFmtId="0" fontId="9" fillId="4" borderId="26" xfId="1" applyFont="1" applyFill="1" applyBorder="1"/>
    <xf numFmtId="0" fontId="9" fillId="4" borderId="27" xfId="1" applyFont="1" applyFill="1" applyBorder="1"/>
    <xf numFmtId="0" fontId="7" fillId="5" borderId="27" xfId="1" applyFont="1" applyFill="1" applyBorder="1"/>
    <xf numFmtId="0" fontId="10" fillId="0" borderId="28" xfId="0" applyFont="1" applyBorder="1"/>
    <xf numFmtId="0" fontId="10" fillId="0" borderId="29" xfId="0" applyFont="1" applyBorder="1"/>
    <xf numFmtId="0" fontId="7" fillId="5" borderId="30" xfId="1" applyFont="1" applyFill="1" applyBorder="1"/>
    <xf numFmtId="0" fontId="10" fillId="0" borderId="31" xfId="0" applyFont="1" applyBorder="1"/>
    <xf numFmtId="0" fontId="7" fillId="5" borderId="32" xfId="1" applyFont="1" applyFill="1" applyBorder="1"/>
    <xf numFmtId="0" fontId="1" fillId="0" borderId="0" xfId="0" applyFont="1" applyAlignment="1">
      <alignment horizontal="center" vertical="top"/>
    </xf>
    <xf numFmtId="0" fontId="1" fillId="0" borderId="0" xfId="0" applyFont="1" applyAlignment="1">
      <alignment horizontal="left" vertical="top"/>
    </xf>
    <xf numFmtId="0" fontId="1" fillId="0" borderId="33" xfId="0" applyFont="1" applyBorder="1" applyAlignment="1">
      <alignment horizontal="left" vertical="top"/>
    </xf>
    <xf numFmtId="0" fontId="1" fillId="0" borderId="33" xfId="0" applyFont="1" applyBorder="1" applyAlignment="1">
      <alignment horizontal="left" vertical="top" wrapText="1"/>
    </xf>
    <xf numFmtId="0" fontId="1" fillId="0" borderId="34" xfId="0" applyFont="1" applyBorder="1" applyAlignment="1">
      <alignment horizontal="left" vertical="top"/>
    </xf>
    <xf numFmtId="0" fontId="1" fillId="0" borderId="35" xfId="0" applyFont="1" applyBorder="1" applyAlignment="1">
      <alignment horizontal="left" vertical="top"/>
    </xf>
    <xf numFmtId="49" fontId="1" fillId="0" borderId="4" xfId="0" applyNumberFormat="1" applyFont="1" applyBorder="1" applyAlignment="1">
      <alignment horizontal="left" vertical="top" wrapText="1"/>
    </xf>
    <xf numFmtId="0" fontId="1" fillId="0" borderId="36" xfId="0" applyFont="1" applyBorder="1" applyAlignment="1">
      <alignment horizontal="left" vertical="top"/>
    </xf>
    <xf numFmtId="0" fontId="1" fillId="0" borderId="6" xfId="0" applyFont="1" applyBorder="1" applyAlignment="1">
      <alignment horizontal="left" vertical="top" wrapText="1"/>
    </xf>
    <xf numFmtId="0" fontId="1" fillId="0" borderId="37" xfId="0" applyFont="1" applyBorder="1" applyAlignment="1">
      <alignment horizontal="left" vertical="top"/>
    </xf>
    <xf numFmtId="0" fontId="1" fillId="0" borderId="38" xfId="0" applyFont="1" applyBorder="1" applyAlignment="1">
      <alignment horizontal="left" vertical="top"/>
    </xf>
    <xf numFmtId="0" fontId="1" fillId="0" borderId="39" xfId="0" applyFont="1" applyBorder="1" applyAlignment="1">
      <alignment horizontal="left" vertical="top"/>
    </xf>
    <xf numFmtId="0" fontId="1" fillId="0" borderId="40" xfId="0" applyFont="1" applyBorder="1" applyAlignment="1">
      <alignment horizontal="left" vertical="top"/>
    </xf>
    <xf numFmtId="0" fontId="1" fillId="0" borderId="41" xfId="0" applyFont="1" applyBorder="1" applyAlignment="1">
      <alignment horizontal="left" vertical="top"/>
    </xf>
    <xf numFmtId="0" fontId="1" fillId="0" borderId="4" xfId="0" applyFont="1" applyBorder="1" applyAlignment="1">
      <alignment vertical="top"/>
    </xf>
    <xf numFmtId="0" fontId="2" fillId="0" borderId="1"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0" fontId="1" fillId="0" borderId="7" xfId="0" applyFont="1" applyBorder="1" applyAlignment="1">
      <alignment horizontal="center" vertical="top"/>
    </xf>
    <xf numFmtId="0" fontId="1" fillId="0" borderId="0" xfId="0" applyFont="1" applyAlignment="1">
      <alignment horizontal="center" vertical="top" wrapText="1"/>
    </xf>
    <xf numFmtId="0" fontId="1" fillId="0" borderId="6" xfId="0" applyFont="1" applyBorder="1" applyAlignment="1">
      <alignment horizontal="center" vertical="top"/>
    </xf>
    <xf numFmtId="0" fontId="1" fillId="0" borderId="33" xfId="0" applyFont="1" applyBorder="1" applyAlignment="1">
      <alignment horizontal="center" vertical="top"/>
    </xf>
    <xf numFmtId="0" fontId="2" fillId="0" borderId="8" xfId="0" applyFont="1" applyBorder="1" applyAlignment="1">
      <alignment horizontal="center"/>
    </xf>
    <xf numFmtId="0" fontId="1" fillId="0" borderId="0" xfId="0" applyFont="1" applyAlignment="1">
      <alignment horizontal="left" vertical="top"/>
    </xf>
    <xf numFmtId="0" fontId="2" fillId="0" borderId="2" xfId="0" applyFont="1" applyBorder="1" applyAlignment="1">
      <alignment horizontal="center"/>
    </xf>
    <xf numFmtId="0" fontId="1" fillId="0" borderId="0" xfId="0" applyFont="1" applyAlignment="1">
      <alignment horizontal="center" vertical="top"/>
    </xf>
    <xf numFmtId="0" fontId="6" fillId="4" borderId="20" xfId="0" applyFont="1" applyFill="1" applyBorder="1" applyAlignment="1">
      <alignment horizontal="center"/>
    </xf>
    <xf numFmtId="0" fontId="12" fillId="6" borderId="0" xfId="0" applyFont="1" applyFill="1" applyAlignment="1">
      <alignment horizontal="left" vertical="top" wrapText="1"/>
    </xf>
  </cellXfs>
  <cellStyles count="3">
    <cellStyle name="Ausgabe" xfId="1" builtinId="21"/>
    <cellStyle name="Berechnung" xfId="2" builtinId="2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theme="7" tint="0.39997558519241921"/>
  </sheetPr>
  <dimension ref="A2:F680"/>
  <sheetViews>
    <sheetView tabSelected="1" view="pageLayout" zoomScale="130" zoomScaleNormal="130" zoomScalePageLayoutView="130" workbookViewId="0">
      <selection activeCell="C3" sqref="C3"/>
    </sheetView>
  </sheetViews>
  <sheetFormatPr baseColWidth="10" defaultRowHeight="11" x14ac:dyDescent="0"/>
  <cols>
    <col min="1" max="1" width="5" style="19" bestFit="1" customWidth="1"/>
    <col min="2" max="2" width="12.83203125" style="19" customWidth="1"/>
    <col min="3" max="3" width="5.33203125" style="54" customWidth="1"/>
    <col min="4" max="4" width="62.5" style="29" customWidth="1"/>
    <col min="5" max="5" width="9.33203125" style="19" customWidth="1"/>
    <col min="6" max="16384" width="10.83203125" style="1"/>
  </cols>
  <sheetData>
    <row r="2" spans="1:5" s="2" customFormat="1" ht="12" thickBot="1">
      <c r="A2" s="80" t="s">
        <v>412</v>
      </c>
      <c r="B2" s="80"/>
      <c r="C2" s="80"/>
      <c r="D2" s="80"/>
      <c r="E2" s="80"/>
    </row>
    <row r="3" spans="1:5" s="2" customFormat="1" ht="13" thickTop="1" thickBot="1">
      <c r="A3" s="18" t="s">
        <v>413</v>
      </c>
      <c r="B3" s="18" t="s">
        <v>0</v>
      </c>
      <c r="C3" s="69" t="s">
        <v>415</v>
      </c>
      <c r="D3" s="28" t="s">
        <v>414</v>
      </c>
      <c r="E3" s="18" t="s">
        <v>1196</v>
      </c>
    </row>
    <row r="4" spans="1:5" ht="36.75" customHeight="1">
      <c r="A4" s="19">
        <f>ROW()-3</f>
        <v>1</v>
      </c>
      <c r="B4" s="19" t="s">
        <v>1</v>
      </c>
      <c r="C4" s="54" t="s">
        <v>505</v>
      </c>
      <c r="D4" s="29" t="s">
        <v>869</v>
      </c>
      <c r="E4" s="19" t="s">
        <v>875</v>
      </c>
    </row>
    <row r="5" spans="1:5">
      <c r="A5" s="55">
        <f t="shared" ref="A5:A68" si="0">ROW()-3</f>
        <v>2</v>
      </c>
      <c r="B5" s="19" t="s">
        <v>2</v>
      </c>
      <c r="C5" s="54" t="s">
        <v>505</v>
      </c>
      <c r="D5" s="29" t="s">
        <v>757</v>
      </c>
      <c r="E5" s="19" t="s">
        <v>877</v>
      </c>
    </row>
    <row r="6" spans="1:5">
      <c r="A6" s="55">
        <f t="shared" si="0"/>
        <v>3</v>
      </c>
      <c r="B6" s="19" t="s">
        <v>3</v>
      </c>
      <c r="D6" s="29" t="s">
        <v>4</v>
      </c>
      <c r="E6" s="19" t="s">
        <v>879</v>
      </c>
    </row>
    <row r="7" spans="1:5">
      <c r="A7" s="55">
        <f t="shared" si="0"/>
        <v>4</v>
      </c>
      <c r="B7" s="19" t="s">
        <v>5</v>
      </c>
      <c r="C7" s="54" t="s">
        <v>505</v>
      </c>
      <c r="D7" s="29" t="s">
        <v>758</v>
      </c>
      <c r="E7" s="19" t="s">
        <v>509</v>
      </c>
    </row>
    <row r="8" spans="1:5">
      <c r="A8" s="55">
        <f t="shared" si="0"/>
        <v>5</v>
      </c>
      <c r="C8" s="54" t="s">
        <v>506</v>
      </c>
      <c r="D8" s="29" t="s">
        <v>475</v>
      </c>
      <c r="E8" s="19" t="s">
        <v>881</v>
      </c>
    </row>
    <row r="9" spans="1:5">
      <c r="A9" s="55">
        <f t="shared" si="0"/>
        <v>6</v>
      </c>
      <c r="B9" s="19" t="s">
        <v>6</v>
      </c>
      <c r="C9" s="54" t="s">
        <v>505</v>
      </c>
      <c r="D9" s="29" t="s">
        <v>7</v>
      </c>
      <c r="E9" s="19" t="s">
        <v>877</v>
      </c>
    </row>
    <row r="10" spans="1:5">
      <c r="A10" s="55">
        <f t="shared" si="0"/>
        <v>7</v>
      </c>
      <c r="B10" s="20"/>
      <c r="C10" s="70" t="s">
        <v>506</v>
      </c>
      <c r="D10" s="30" t="s">
        <v>882</v>
      </c>
      <c r="E10" s="20" t="s">
        <v>883</v>
      </c>
    </row>
    <row r="11" spans="1:5">
      <c r="A11" s="55">
        <f t="shared" si="0"/>
        <v>8</v>
      </c>
      <c r="B11" s="19" t="s">
        <v>8</v>
      </c>
      <c r="C11" s="54" t="s">
        <v>505</v>
      </c>
      <c r="D11" s="29" t="s">
        <v>759</v>
      </c>
      <c r="E11" s="19" t="s">
        <v>509</v>
      </c>
    </row>
    <row r="12" spans="1:5">
      <c r="A12" s="55">
        <f t="shared" si="0"/>
        <v>9</v>
      </c>
      <c r="B12" s="19" t="s">
        <v>9</v>
      </c>
      <c r="C12" s="54" t="s">
        <v>506</v>
      </c>
      <c r="D12" s="29" t="s">
        <v>580</v>
      </c>
      <c r="E12" s="19" t="s">
        <v>510</v>
      </c>
    </row>
    <row r="13" spans="1:5">
      <c r="A13" s="55">
        <f t="shared" si="0"/>
        <v>10</v>
      </c>
      <c r="B13" s="19" t="s">
        <v>10</v>
      </c>
      <c r="C13" s="54" t="s">
        <v>505</v>
      </c>
      <c r="D13" s="29" t="s">
        <v>665</v>
      </c>
      <c r="E13" s="19" t="s">
        <v>870</v>
      </c>
    </row>
    <row r="14" spans="1:5">
      <c r="A14" s="55">
        <f t="shared" si="0"/>
        <v>11</v>
      </c>
      <c r="B14" s="19" t="s">
        <v>11</v>
      </c>
      <c r="C14" s="54" t="s">
        <v>506</v>
      </c>
      <c r="D14" s="29" t="s">
        <v>760</v>
      </c>
      <c r="E14" s="19" t="s">
        <v>872</v>
      </c>
    </row>
    <row r="15" spans="1:5">
      <c r="A15" s="55">
        <f t="shared" si="0"/>
        <v>12</v>
      </c>
      <c r="B15" s="19" t="s">
        <v>12</v>
      </c>
      <c r="C15" s="54" t="s">
        <v>505</v>
      </c>
      <c r="D15" s="29" t="s">
        <v>761</v>
      </c>
      <c r="E15" s="19" t="s">
        <v>873</v>
      </c>
    </row>
    <row r="16" spans="1:5">
      <c r="A16" s="55">
        <f t="shared" si="0"/>
        <v>13</v>
      </c>
      <c r="B16" s="19" t="s">
        <v>13</v>
      </c>
      <c r="C16" s="54" t="s">
        <v>506</v>
      </c>
      <c r="D16" s="29" t="s">
        <v>762</v>
      </c>
      <c r="E16" s="19" t="s">
        <v>872</v>
      </c>
    </row>
    <row r="17" spans="1:5">
      <c r="A17" s="55">
        <f t="shared" si="0"/>
        <v>14</v>
      </c>
      <c r="B17" s="20" t="s">
        <v>14</v>
      </c>
      <c r="C17" s="70" t="s">
        <v>505</v>
      </c>
      <c r="D17" s="30" t="s">
        <v>763</v>
      </c>
      <c r="E17" s="20" t="s">
        <v>874</v>
      </c>
    </row>
    <row r="18" spans="1:5">
      <c r="A18" s="55">
        <f t="shared" si="0"/>
        <v>15</v>
      </c>
      <c r="B18" s="19" t="s">
        <v>15</v>
      </c>
      <c r="C18" s="54" t="s">
        <v>505</v>
      </c>
      <c r="D18" s="29" t="s">
        <v>884</v>
      </c>
      <c r="E18" s="19" t="s">
        <v>885</v>
      </c>
    </row>
    <row r="19" spans="1:5">
      <c r="A19" s="55">
        <f t="shared" si="0"/>
        <v>16</v>
      </c>
      <c r="B19" s="19" t="s">
        <v>16</v>
      </c>
      <c r="C19" s="54" t="s">
        <v>505</v>
      </c>
      <c r="D19" s="29" t="s">
        <v>17</v>
      </c>
      <c r="E19" s="19" t="s">
        <v>509</v>
      </c>
    </row>
    <row r="20" spans="1:5">
      <c r="A20" s="55">
        <f t="shared" si="0"/>
        <v>17</v>
      </c>
      <c r="B20" s="19" t="s">
        <v>18</v>
      </c>
      <c r="C20" s="54" t="s">
        <v>505</v>
      </c>
      <c r="D20" s="29" t="s">
        <v>742</v>
      </c>
      <c r="E20" s="19" t="s">
        <v>885</v>
      </c>
    </row>
    <row r="21" spans="1:5" ht="33">
      <c r="A21" s="55">
        <f t="shared" si="0"/>
        <v>18</v>
      </c>
      <c r="B21" s="19" t="s">
        <v>19</v>
      </c>
      <c r="C21" s="54" t="s">
        <v>505</v>
      </c>
      <c r="D21" s="29" t="s">
        <v>887</v>
      </c>
      <c r="E21" s="19" t="s">
        <v>885</v>
      </c>
    </row>
    <row r="22" spans="1:5">
      <c r="A22" s="55">
        <f t="shared" si="0"/>
        <v>19</v>
      </c>
      <c r="B22" s="19" t="s">
        <v>20</v>
      </c>
      <c r="C22" s="54" t="s">
        <v>505</v>
      </c>
      <c r="D22" s="29" t="s">
        <v>764</v>
      </c>
      <c r="E22" s="19" t="s">
        <v>875</v>
      </c>
    </row>
    <row r="23" spans="1:5" ht="33">
      <c r="A23" s="55">
        <f t="shared" si="0"/>
        <v>20</v>
      </c>
      <c r="B23" s="19" t="s">
        <v>21</v>
      </c>
      <c r="C23" s="54" t="s">
        <v>505</v>
      </c>
      <c r="D23" s="29" t="s">
        <v>765</v>
      </c>
      <c r="E23" s="19" t="s">
        <v>885</v>
      </c>
    </row>
    <row r="24" spans="1:5">
      <c r="A24" s="55">
        <f t="shared" si="0"/>
        <v>21</v>
      </c>
      <c r="B24" s="19" t="s">
        <v>22</v>
      </c>
      <c r="C24" s="54" t="s">
        <v>505</v>
      </c>
      <c r="D24" s="29" t="s">
        <v>766</v>
      </c>
    </row>
    <row r="25" spans="1:5">
      <c r="A25" s="55">
        <f t="shared" si="0"/>
        <v>22</v>
      </c>
      <c r="B25" s="19" t="s">
        <v>23</v>
      </c>
      <c r="C25" s="54" t="s">
        <v>505</v>
      </c>
      <c r="D25" s="29" t="s">
        <v>767</v>
      </c>
      <c r="E25" s="19" t="s">
        <v>509</v>
      </c>
    </row>
    <row r="26" spans="1:5">
      <c r="A26" s="55">
        <f t="shared" si="0"/>
        <v>23</v>
      </c>
      <c r="B26" s="19" t="s">
        <v>24</v>
      </c>
      <c r="C26" s="54" t="s">
        <v>506</v>
      </c>
      <c r="D26" s="29" t="s">
        <v>441</v>
      </c>
      <c r="E26" s="19" t="s">
        <v>888</v>
      </c>
    </row>
    <row r="27" spans="1:5">
      <c r="A27" s="20">
        <f t="shared" si="0"/>
        <v>24</v>
      </c>
      <c r="B27" s="20" t="s">
        <v>25</v>
      </c>
      <c r="C27" s="70" t="s">
        <v>505</v>
      </c>
      <c r="D27" s="30" t="s">
        <v>768</v>
      </c>
      <c r="E27" s="20" t="s">
        <v>889</v>
      </c>
    </row>
    <row r="28" spans="1:5">
      <c r="A28" s="55">
        <f t="shared" si="0"/>
        <v>25</v>
      </c>
      <c r="B28" s="19" t="s">
        <v>26</v>
      </c>
      <c r="C28" s="54" t="s">
        <v>505</v>
      </c>
      <c r="D28" s="29" t="s">
        <v>891</v>
      </c>
      <c r="E28" s="19" t="s">
        <v>875</v>
      </c>
    </row>
    <row r="29" spans="1:5">
      <c r="A29" s="55">
        <f t="shared" si="0"/>
        <v>26</v>
      </c>
      <c r="C29" s="54" t="s">
        <v>892</v>
      </c>
      <c r="D29" s="29" t="s">
        <v>895</v>
      </c>
      <c r="E29" s="19" t="s">
        <v>893</v>
      </c>
    </row>
    <row r="30" spans="1:5">
      <c r="A30" s="55">
        <f t="shared" si="0"/>
        <v>27</v>
      </c>
      <c r="B30" s="19" t="s">
        <v>27</v>
      </c>
      <c r="C30" s="54" t="s">
        <v>505</v>
      </c>
      <c r="D30" s="29" t="s">
        <v>769</v>
      </c>
      <c r="E30" s="19" t="s">
        <v>509</v>
      </c>
    </row>
    <row r="31" spans="1:5">
      <c r="A31" s="55">
        <f t="shared" si="0"/>
        <v>28</v>
      </c>
      <c r="B31" s="20"/>
      <c r="C31" s="70" t="s">
        <v>892</v>
      </c>
      <c r="D31" s="30" t="s">
        <v>896</v>
      </c>
      <c r="E31" s="20"/>
    </row>
    <row r="32" spans="1:5">
      <c r="A32" s="55">
        <f t="shared" si="0"/>
        <v>29</v>
      </c>
      <c r="B32" s="19" t="s">
        <v>28</v>
      </c>
      <c r="C32" s="54" t="s">
        <v>505</v>
      </c>
      <c r="D32" s="29" t="s">
        <v>770</v>
      </c>
      <c r="E32" s="19" t="s">
        <v>885</v>
      </c>
    </row>
    <row r="33" spans="1:5">
      <c r="A33" s="55">
        <f t="shared" si="0"/>
        <v>30</v>
      </c>
      <c r="B33" s="19" t="s">
        <v>29</v>
      </c>
      <c r="C33" s="54" t="s">
        <v>505</v>
      </c>
      <c r="D33" s="29" t="s">
        <v>771</v>
      </c>
      <c r="E33" s="19" t="s">
        <v>885</v>
      </c>
    </row>
    <row r="34" spans="1:5">
      <c r="A34" s="55">
        <f t="shared" si="0"/>
        <v>31</v>
      </c>
      <c r="B34" s="19" t="s">
        <v>30</v>
      </c>
      <c r="C34" s="54" t="s">
        <v>505</v>
      </c>
      <c r="D34" s="29" t="s">
        <v>772</v>
      </c>
      <c r="E34" s="19" t="s">
        <v>509</v>
      </c>
    </row>
    <row r="35" spans="1:5">
      <c r="A35" s="55">
        <f t="shared" si="0"/>
        <v>32</v>
      </c>
      <c r="B35" s="19" t="s">
        <v>31</v>
      </c>
      <c r="C35" s="54" t="s">
        <v>506</v>
      </c>
      <c r="D35" s="29" t="s">
        <v>773</v>
      </c>
      <c r="E35" s="19" t="s">
        <v>881</v>
      </c>
    </row>
    <row r="36" spans="1:5">
      <c r="A36" s="55">
        <f t="shared" si="0"/>
        <v>33</v>
      </c>
      <c r="D36" s="29" t="s">
        <v>665</v>
      </c>
      <c r="E36" s="19" t="s">
        <v>898</v>
      </c>
    </row>
    <row r="37" spans="1:5">
      <c r="A37" s="55">
        <f t="shared" si="0"/>
        <v>34</v>
      </c>
      <c r="B37" s="19" t="s">
        <v>32</v>
      </c>
      <c r="C37" s="54" t="s">
        <v>505</v>
      </c>
      <c r="D37" s="29" t="s">
        <v>897</v>
      </c>
      <c r="E37" s="19" t="s">
        <v>903</v>
      </c>
    </row>
    <row r="38" spans="1:5">
      <c r="A38" s="20">
        <f t="shared" si="0"/>
        <v>35</v>
      </c>
      <c r="B38" s="20" t="s">
        <v>33</v>
      </c>
      <c r="C38" s="70" t="s">
        <v>506</v>
      </c>
      <c r="D38" s="30" t="s">
        <v>463</v>
      </c>
      <c r="E38" s="20" t="s">
        <v>510</v>
      </c>
    </row>
    <row r="39" spans="1:5">
      <c r="A39" s="55">
        <f t="shared" si="0"/>
        <v>36</v>
      </c>
      <c r="C39" s="54" t="s">
        <v>506</v>
      </c>
      <c r="D39" s="29" t="s">
        <v>904</v>
      </c>
      <c r="E39" s="19" t="s">
        <v>916</v>
      </c>
    </row>
    <row r="40" spans="1:5">
      <c r="A40" s="55">
        <f t="shared" si="0"/>
        <v>37</v>
      </c>
      <c r="B40" s="19" t="s">
        <v>34</v>
      </c>
      <c r="C40" s="54" t="s">
        <v>505</v>
      </c>
      <c r="D40" s="29" t="s">
        <v>774</v>
      </c>
      <c r="E40" s="19" t="s">
        <v>919</v>
      </c>
    </row>
    <row r="41" spans="1:5">
      <c r="A41" s="55">
        <f t="shared" si="0"/>
        <v>38</v>
      </c>
      <c r="C41" s="54" t="s">
        <v>506</v>
      </c>
      <c r="D41" s="29" t="s">
        <v>905</v>
      </c>
      <c r="E41" s="19" t="s">
        <v>920</v>
      </c>
    </row>
    <row r="42" spans="1:5">
      <c r="A42" s="55">
        <f t="shared" si="0"/>
        <v>39</v>
      </c>
      <c r="B42" s="19" t="s">
        <v>35</v>
      </c>
      <c r="C42" s="54" t="s">
        <v>505</v>
      </c>
      <c r="D42" s="29" t="s">
        <v>36</v>
      </c>
      <c r="E42" s="19" t="s">
        <v>906</v>
      </c>
    </row>
    <row r="43" spans="1:5" ht="22">
      <c r="A43" s="55">
        <f t="shared" si="0"/>
        <v>40</v>
      </c>
      <c r="B43" s="19" t="s">
        <v>37</v>
      </c>
      <c r="C43" s="54" t="s">
        <v>505</v>
      </c>
      <c r="D43" s="29" t="s">
        <v>775</v>
      </c>
      <c r="E43" s="19" t="s">
        <v>902</v>
      </c>
    </row>
    <row r="44" spans="1:5">
      <c r="A44" s="55">
        <f t="shared" si="0"/>
        <v>41</v>
      </c>
      <c r="B44" s="19" t="s">
        <v>38</v>
      </c>
      <c r="C44" s="54" t="s">
        <v>505</v>
      </c>
      <c r="D44" s="29" t="s">
        <v>776</v>
      </c>
      <c r="E44" s="19" t="s">
        <v>907</v>
      </c>
    </row>
    <row r="45" spans="1:5">
      <c r="A45" s="55">
        <f t="shared" si="0"/>
        <v>42</v>
      </c>
      <c r="B45" s="19" t="s">
        <v>39</v>
      </c>
      <c r="C45" s="54" t="s">
        <v>505</v>
      </c>
      <c r="D45" s="29" t="s">
        <v>777</v>
      </c>
      <c r="E45" s="19" t="s">
        <v>907</v>
      </c>
    </row>
    <row r="46" spans="1:5" ht="22">
      <c r="A46" s="55">
        <f t="shared" si="0"/>
        <v>43</v>
      </c>
      <c r="B46" s="19" t="s">
        <v>40</v>
      </c>
      <c r="C46" s="54" t="s">
        <v>505</v>
      </c>
      <c r="D46" s="29" t="s">
        <v>778</v>
      </c>
      <c r="E46" s="19" t="s">
        <v>902</v>
      </c>
    </row>
    <row r="47" spans="1:5" ht="33">
      <c r="A47" s="55">
        <f t="shared" si="0"/>
        <v>44</v>
      </c>
      <c r="B47" s="19" t="s">
        <v>41</v>
      </c>
      <c r="C47" s="54" t="s">
        <v>505</v>
      </c>
      <c r="D47" s="29" t="s">
        <v>922</v>
      </c>
      <c r="E47" s="19" t="s">
        <v>902</v>
      </c>
    </row>
    <row r="48" spans="1:5">
      <c r="A48" s="55">
        <f t="shared" si="0"/>
        <v>45</v>
      </c>
      <c r="B48" s="22" t="s">
        <v>42</v>
      </c>
      <c r="C48" s="71" t="s">
        <v>505</v>
      </c>
      <c r="D48" s="32" t="s">
        <v>910</v>
      </c>
      <c r="E48" s="22" t="s">
        <v>902</v>
      </c>
    </row>
    <row r="49" spans="1:5">
      <c r="A49" s="55">
        <f t="shared" si="0"/>
        <v>46</v>
      </c>
      <c r="C49" s="54" t="s">
        <v>506</v>
      </c>
      <c r="D49" s="29" t="s">
        <v>909</v>
      </c>
      <c r="E49" s="19" t="s">
        <v>886</v>
      </c>
    </row>
    <row r="50" spans="1:5">
      <c r="A50" s="55">
        <f t="shared" si="0"/>
        <v>47</v>
      </c>
      <c r="C50" s="54" t="s">
        <v>505</v>
      </c>
      <c r="D50" s="29" t="s">
        <v>911</v>
      </c>
      <c r="E50" s="19" t="s">
        <v>902</v>
      </c>
    </row>
    <row r="51" spans="1:5">
      <c r="A51" s="55">
        <f t="shared" si="0"/>
        <v>48</v>
      </c>
      <c r="B51" s="22"/>
      <c r="C51" s="71" t="s">
        <v>506</v>
      </c>
      <c r="D51" s="32" t="s">
        <v>912</v>
      </c>
      <c r="E51" s="22" t="s">
        <v>880</v>
      </c>
    </row>
    <row r="52" spans="1:5">
      <c r="A52" s="55">
        <f t="shared" si="0"/>
        <v>49</v>
      </c>
      <c r="B52" s="37">
        <v>4.2708333333333339E-3</v>
      </c>
      <c r="C52" s="72" t="s">
        <v>505</v>
      </c>
      <c r="D52" s="33" t="s">
        <v>913</v>
      </c>
      <c r="E52" s="23" t="s">
        <v>923</v>
      </c>
    </row>
    <row r="53" spans="1:5">
      <c r="A53" s="55">
        <f t="shared" si="0"/>
        <v>50</v>
      </c>
      <c r="B53" s="37">
        <v>4.5717592592592589E-3</v>
      </c>
      <c r="C53" s="72" t="s">
        <v>505</v>
      </c>
      <c r="D53" s="33" t="s">
        <v>914</v>
      </c>
      <c r="E53" s="23" t="s">
        <v>903</v>
      </c>
    </row>
    <row r="54" spans="1:5">
      <c r="A54" s="55">
        <f t="shared" si="0"/>
        <v>51</v>
      </c>
      <c r="B54" s="37"/>
      <c r="C54" s="72" t="s">
        <v>506</v>
      </c>
      <c r="D54" s="33" t="s">
        <v>915</v>
      </c>
      <c r="E54" s="23" t="s">
        <v>510</v>
      </c>
    </row>
    <row r="55" spans="1:5">
      <c r="A55" s="55">
        <f t="shared" si="0"/>
        <v>52</v>
      </c>
      <c r="B55" s="37"/>
      <c r="C55" s="72" t="s">
        <v>505</v>
      </c>
      <c r="D55" s="33" t="s">
        <v>925</v>
      </c>
      <c r="E55" s="23" t="s">
        <v>907</v>
      </c>
    </row>
    <row r="56" spans="1:5">
      <c r="A56" s="55">
        <f t="shared" si="0"/>
        <v>53</v>
      </c>
      <c r="B56" s="37"/>
      <c r="C56" s="72" t="s">
        <v>506</v>
      </c>
      <c r="D56" s="33" t="s">
        <v>926</v>
      </c>
      <c r="E56" s="23" t="s">
        <v>930</v>
      </c>
    </row>
    <row r="57" spans="1:5">
      <c r="A57" s="55">
        <f t="shared" si="0"/>
        <v>54</v>
      </c>
      <c r="B57" s="19" t="s">
        <v>43</v>
      </c>
      <c r="C57" s="54" t="s">
        <v>505</v>
      </c>
      <c r="D57" s="29" t="s">
        <v>776</v>
      </c>
      <c r="E57" s="19" t="s">
        <v>932</v>
      </c>
    </row>
    <row r="58" spans="1:5">
      <c r="A58" s="55">
        <f t="shared" si="0"/>
        <v>55</v>
      </c>
      <c r="C58" s="54" t="s">
        <v>506</v>
      </c>
      <c r="D58" s="29" t="s">
        <v>927</v>
      </c>
      <c r="E58" s="19" t="s">
        <v>930</v>
      </c>
    </row>
    <row r="59" spans="1:5">
      <c r="A59" s="55">
        <f t="shared" si="0"/>
        <v>56</v>
      </c>
      <c r="B59" s="19" t="s">
        <v>44</v>
      </c>
      <c r="C59" s="54" t="s">
        <v>505</v>
      </c>
      <c r="D59" s="29" t="s">
        <v>928</v>
      </c>
      <c r="E59" s="19" t="s">
        <v>933</v>
      </c>
    </row>
    <row r="60" spans="1:5">
      <c r="A60" s="55">
        <f t="shared" si="0"/>
        <v>57</v>
      </c>
      <c r="C60" s="54" t="s">
        <v>506</v>
      </c>
      <c r="D60" s="29" t="s">
        <v>929</v>
      </c>
      <c r="E60" s="19" t="s">
        <v>930</v>
      </c>
    </row>
    <row r="61" spans="1:5">
      <c r="A61" s="55">
        <f t="shared" si="0"/>
        <v>58</v>
      </c>
      <c r="B61" s="20" t="s">
        <v>45</v>
      </c>
      <c r="C61" s="70" t="s">
        <v>505</v>
      </c>
      <c r="D61" s="30" t="s">
        <v>779</v>
      </c>
      <c r="E61" s="20" t="s">
        <v>873</v>
      </c>
    </row>
    <row r="62" spans="1:5">
      <c r="A62" s="55">
        <f t="shared" si="0"/>
        <v>59</v>
      </c>
      <c r="B62" s="19" t="s">
        <v>46</v>
      </c>
      <c r="C62" s="54" t="s">
        <v>505</v>
      </c>
      <c r="D62" s="29" t="s">
        <v>780</v>
      </c>
      <c r="E62" s="19" t="s">
        <v>875</v>
      </c>
    </row>
    <row r="63" spans="1:5">
      <c r="A63" s="55">
        <f t="shared" si="0"/>
        <v>60</v>
      </c>
      <c r="C63" s="54" t="s">
        <v>506</v>
      </c>
      <c r="D63" s="29" t="s">
        <v>929</v>
      </c>
      <c r="E63" s="19" t="s">
        <v>881</v>
      </c>
    </row>
    <row r="64" spans="1:5">
      <c r="A64" s="55">
        <f t="shared" si="0"/>
        <v>61</v>
      </c>
      <c r="C64" s="54" t="s">
        <v>505</v>
      </c>
      <c r="D64" s="29" t="s">
        <v>935</v>
      </c>
      <c r="E64" s="19" t="s">
        <v>937</v>
      </c>
    </row>
    <row r="65" spans="1:5">
      <c r="A65" s="55">
        <f t="shared" si="0"/>
        <v>62</v>
      </c>
      <c r="C65" s="54" t="s">
        <v>506</v>
      </c>
      <c r="D65" s="29" t="s">
        <v>929</v>
      </c>
      <c r="E65" s="19" t="s">
        <v>881</v>
      </c>
    </row>
    <row r="66" spans="1:5" ht="12" thickBot="1">
      <c r="A66" s="55">
        <f t="shared" si="0"/>
        <v>63</v>
      </c>
      <c r="B66" s="21"/>
      <c r="C66" s="73" t="s">
        <v>505</v>
      </c>
      <c r="D66" s="31" t="s">
        <v>936</v>
      </c>
      <c r="E66" s="21" t="s">
        <v>873</v>
      </c>
    </row>
    <row r="67" spans="1:5">
      <c r="A67" s="55">
        <f t="shared" si="0"/>
        <v>64</v>
      </c>
      <c r="B67" s="23"/>
      <c r="C67" s="72" t="s">
        <v>892</v>
      </c>
      <c r="D67" s="33" t="s">
        <v>938</v>
      </c>
      <c r="E67" s="23" t="s">
        <v>918</v>
      </c>
    </row>
    <row r="68" spans="1:5">
      <c r="A68" s="55">
        <f t="shared" si="0"/>
        <v>65</v>
      </c>
      <c r="B68" s="19" t="s">
        <v>47</v>
      </c>
      <c r="C68" s="54" t="s">
        <v>505</v>
      </c>
      <c r="D68" s="29" t="s">
        <v>781</v>
      </c>
      <c r="E68" s="19" t="s">
        <v>877</v>
      </c>
    </row>
    <row r="69" spans="1:5">
      <c r="A69" s="55">
        <f t="shared" ref="A69:A132" si="1">ROW()-3</f>
        <v>66</v>
      </c>
      <c r="B69" s="19" t="s">
        <v>48</v>
      </c>
      <c r="C69" s="54" t="s">
        <v>505</v>
      </c>
      <c r="D69" s="29" t="s">
        <v>782</v>
      </c>
      <c r="E69" s="19" t="s">
        <v>875</v>
      </c>
    </row>
    <row r="70" spans="1:5">
      <c r="A70" s="55">
        <f t="shared" si="1"/>
        <v>67</v>
      </c>
      <c r="C70" s="54" t="s">
        <v>506</v>
      </c>
      <c r="D70" s="29" t="s">
        <v>939</v>
      </c>
      <c r="E70" s="19" t="s">
        <v>872</v>
      </c>
    </row>
    <row r="71" spans="1:5">
      <c r="A71" s="20">
        <f t="shared" si="1"/>
        <v>68</v>
      </c>
      <c r="B71" s="20" t="s">
        <v>49</v>
      </c>
      <c r="C71" s="70" t="s">
        <v>505</v>
      </c>
      <c r="D71" s="30" t="s">
        <v>464</v>
      </c>
      <c r="E71" s="20" t="s">
        <v>873</v>
      </c>
    </row>
    <row r="72" spans="1:5">
      <c r="A72" s="55">
        <f t="shared" si="1"/>
        <v>69</v>
      </c>
      <c r="B72" s="19" t="s">
        <v>50</v>
      </c>
      <c r="C72" s="54" t="s">
        <v>505</v>
      </c>
      <c r="D72" s="29" t="s">
        <v>783</v>
      </c>
      <c r="E72" s="19" t="s">
        <v>875</v>
      </c>
    </row>
    <row r="73" spans="1:5">
      <c r="A73" s="20">
        <f t="shared" si="1"/>
        <v>70</v>
      </c>
      <c r="B73" s="20"/>
      <c r="C73" s="70" t="s">
        <v>506</v>
      </c>
      <c r="D73" s="30" t="s">
        <v>940</v>
      </c>
      <c r="E73" s="20" t="s">
        <v>881</v>
      </c>
    </row>
    <row r="74" spans="1:5">
      <c r="A74" s="55">
        <f t="shared" si="1"/>
        <v>71</v>
      </c>
      <c r="D74" s="29" t="s">
        <v>941</v>
      </c>
      <c r="E74" s="19" t="s">
        <v>916</v>
      </c>
    </row>
    <row r="75" spans="1:5">
      <c r="A75" s="55">
        <f t="shared" si="1"/>
        <v>72</v>
      </c>
      <c r="B75" s="19" t="s">
        <v>51</v>
      </c>
      <c r="C75" s="54" t="s">
        <v>505</v>
      </c>
      <c r="D75" s="29" t="s">
        <v>718</v>
      </c>
      <c r="E75" s="19" t="s">
        <v>871</v>
      </c>
    </row>
    <row r="76" spans="1:5" ht="22.5" customHeight="1">
      <c r="A76" s="55">
        <f t="shared" si="1"/>
        <v>73</v>
      </c>
      <c r="B76" s="19" t="s">
        <v>52</v>
      </c>
      <c r="C76" s="54" t="s">
        <v>505</v>
      </c>
      <c r="D76" s="29" t="s">
        <v>784</v>
      </c>
      <c r="E76" s="19" t="s">
        <v>902</v>
      </c>
    </row>
    <row r="77" spans="1:5" ht="22.5" customHeight="1">
      <c r="A77" s="55">
        <f t="shared" si="1"/>
        <v>74</v>
      </c>
      <c r="C77" s="54" t="s">
        <v>506</v>
      </c>
      <c r="D77" s="29" t="s">
        <v>942</v>
      </c>
      <c r="E77" s="19" t="s">
        <v>510</v>
      </c>
    </row>
    <row r="78" spans="1:5" ht="44">
      <c r="A78" s="55">
        <f t="shared" si="1"/>
        <v>75</v>
      </c>
      <c r="B78" s="19" t="s">
        <v>53</v>
      </c>
      <c r="C78" s="54" t="s">
        <v>505</v>
      </c>
      <c r="D78" s="29" t="s">
        <v>943</v>
      </c>
      <c r="E78" s="19" t="s">
        <v>944</v>
      </c>
    </row>
    <row r="79" spans="1:5">
      <c r="A79" s="55">
        <f t="shared" si="1"/>
        <v>76</v>
      </c>
      <c r="C79" s="54" t="s">
        <v>506</v>
      </c>
      <c r="D79" s="29" t="s">
        <v>945</v>
      </c>
      <c r="E79" s="19" t="s">
        <v>510</v>
      </c>
    </row>
    <row r="80" spans="1:5">
      <c r="A80" s="55">
        <f t="shared" si="1"/>
        <v>77</v>
      </c>
      <c r="B80" s="19" t="s">
        <v>55</v>
      </c>
      <c r="C80" s="54" t="s">
        <v>505</v>
      </c>
      <c r="D80" s="29" t="s">
        <v>785</v>
      </c>
      <c r="E80" s="19" t="s">
        <v>907</v>
      </c>
    </row>
    <row r="81" spans="1:5">
      <c r="A81" s="55">
        <f t="shared" si="1"/>
        <v>78</v>
      </c>
      <c r="C81" s="54" t="s">
        <v>506</v>
      </c>
      <c r="D81" s="29" t="s">
        <v>929</v>
      </c>
      <c r="E81" s="19" t="s">
        <v>930</v>
      </c>
    </row>
    <row r="82" spans="1:5">
      <c r="A82" s="55">
        <f t="shared" si="1"/>
        <v>79</v>
      </c>
      <c r="B82" s="20" t="s">
        <v>56</v>
      </c>
      <c r="C82" s="70" t="s">
        <v>505</v>
      </c>
      <c r="D82" s="30" t="s">
        <v>946</v>
      </c>
      <c r="E82" s="20" t="s">
        <v>873</v>
      </c>
    </row>
    <row r="83" spans="1:5">
      <c r="A83" s="55">
        <f t="shared" si="1"/>
        <v>80</v>
      </c>
      <c r="B83" s="19" t="s">
        <v>57</v>
      </c>
      <c r="C83" s="54" t="s">
        <v>505</v>
      </c>
      <c r="D83" s="29" t="s">
        <v>786</v>
      </c>
      <c r="E83" s="23" t="s">
        <v>509</v>
      </c>
    </row>
    <row r="84" spans="1:5">
      <c r="A84" s="20">
        <f t="shared" si="1"/>
        <v>81</v>
      </c>
      <c r="B84" s="20"/>
      <c r="C84" s="70" t="s">
        <v>506</v>
      </c>
      <c r="D84" s="30" t="s">
        <v>947</v>
      </c>
      <c r="E84" s="20" t="s">
        <v>948</v>
      </c>
    </row>
    <row r="85" spans="1:5">
      <c r="A85" s="55">
        <f t="shared" si="1"/>
        <v>82</v>
      </c>
      <c r="B85" s="19" t="s">
        <v>58</v>
      </c>
      <c r="C85" s="54" t="s">
        <v>505</v>
      </c>
      <c r="D85" s="29" t="s">
        <v>787</v>
      </c>
      <c r="E85" s="19" t="s">
        <v>875</v>
      </c>
    </row>
    <row r="86" spans="1:5">
      <c r="A86" s="55">
        <f t="shared" si="1"/>
        <v>83</v>
      </c>
      <c r="C86" s="54" t="s">
        <v>506</v>
      </c>
      <c r="D86" s="29" t="s">
        <v>929</v>
      </c>
      <c r="E86" s="19" t="s">
        <v>930</v>
      </c>
    </row>
    <row r="87" spans="1:5">
      <c r="A87" s="55">
        <f t="shared" si="1"/>
        <v>84</v>
      </c>
      <c r="C87" s="54" t="s">
        <v>505</v>
      </c>
      <c r="D87" s="29" t="s">
        <v>915</v>
      </c>
      <c r="E87" s="19" t="s">
        <v>898</v>
      </c>
    </row>
    <row r="88" spans="1:5">
      <c r="A88" s="55">
        <f t="shared" si="1"/>
        <v>85</v>
      </c>
      <c r="C88" s="54" t="s">
        <v>506</v>
      </c>
      <c r="D88" s="29" t="s">
        <v>949</v>
      </c>
    </row>
    <row r="89" spans="1:5">
      <c r="A89" s="55">
        <f t="shared" si="1"/>
        <v>86</v>
      </c>
      <c r="C89" s="54" t="s">
        <v>505</v>
      </c>
      <c r="D89" s="29" t="s">
        <v>949</v>
      </c>
    </row>
    <row r="90" spans="1:5" ht="13.5" customHeight="1">
      <c r="A90" s="55">
        <f t="shared" si="1"/>
        <v>87</v>
      </c>
      <c r="B90" s="19" t="s">
        <v>59</v>
      </c>
      <c r="C90" s="54" t="s">
        <v>505</v>
      </c>
      <c r="D90" s="29" t="s">
        <v>788</v>
      </c>
      <c r="E90" s="19" t="s">
        <v>873</v>
      </c>
    </row>
    <row r="91" spans="1:5">
      <c r="A91" s="55">
        <f t="shared" si="1"/>
        <v>88</v>
      </c>
      <c r="B91" s="19" t="s">
        <v>60</v>
      </c>
      <c r="C91" s="54" t="s">
        <v>505</v>
      </c>
      <c r="D91" s="29" t="s">
        <v>789</v>
      </c>
      <c r="E91" s="19" t="s">
        <v>875</v>
      </c>
    </row>
    <row r="92" spans="1:5">
      <c r="A92" s="55">
        <f t="shared" si="1"/>
        <v>89</v>
      </c>
      <c r="C92" s="54" t="s">
        <v>506</v>
      </c>
      <c r="D92" s="29" t="s">
        <v>929</v>
      </c>
      <c r="E92" s="19" t="s">
        <v>930</v>
      </c>
    </row>
    <row r="93" spans="1:5">
      <c r="A93" s="55">
        <f t="shared" si="1"/>
        <v>90</v>
      </c>
      <c r="B93" s="19" t="s">
        <v>61</v>
      </c>
      <c r="C93" s="54" t="s">
        <v>505</v>
      </c>
      <c r="D93" s="29" t="s">
        <v>790</v>
      </c>
      <c r="E93" s="19" t="s">
        <v>944</v>
      </c>
    </row>
    <row r="94" spans="1:5">
      <c r="A94" s="55">
        <f t="shared" si="1"/>
        <v>91</v>
      </c>
      <c r="B94" s="19" t="s">
        <v>62</v>
      </c>
      <c r="C94" s="54" t="s">
        <v>505</v>
      </c>
      <c r="D94" s="29" t="s">
        <v>791</v>
      </c>
      <c r="E94" s="19" t="s">
        <v>950</v>
      </c>
    </row>
    <row r="95" spans="1:5">
      <c r="A95" s="55">
        <f t="shared" si="1"/>
        <v>92</v>
      </c>
      <c r="B95" s="19" t="s">
        <v>63</v>
      </c>
      <c r="C95" s="54" t="s">
        <v>505</v>
      </c>
      <c r="D95" s="29" t="s">
        <v>951</v>
      </c>
      <c r="E95" s="19" t="s">
        <v>944</v>
      </c>
    </row>
    <row r="96" spans="1:5">
      <c r="A96" s="55">
        <f t="shared" si="1"/>
        <v>93</v>
      </c>
      <c r="B96" s="19" t="s">
        <v>64</v>
      </c>
      <c r="C96" s="54" t="s">
        <v>505</v>
      </c>
      <c r="D96" s="29" t="s">
        <v>793</v>
      </c>
      <c r="E96" s="19" t="s">
        <v>902</v>
      </c>
    </row>
    <row r="97" spans="1:5">
      <c r="A97" s="20">
        <f t="shared" si="1"/>
        <v>94</v>
      </c>
      <c r="B97" s="20"/>
      <c r="C97" s="70" t="s">
        <v>506</v>
      </c>
      <c r="D97" s="30" t="s">
        <v>929</v>
      </c>
      <c r="E97" s="20" t="s">
        <v>930</v>
      </c>
    </row>
    <row r="98" spans="1:5">
      <c r="A98" s="55">
        <f t="shared" si="1"/>
        <v>95</v>
      </c>
      <c r="B98" s="19" t="s">
        <v>65</v>
      </c>
      <c r="C98" s="54" t="s">
        <v>506</v>
      </c>
      <c r="D98" s="29" t="s">
        <v>794</v>
      </c>
      <c r="E98" s="19" t="s">
        <v>876</v>
      </c>
    </row>
    <row r="99" spans="1:5">
      <c r="A99" s="55">
        <f t="shared" si="1"/>
        <v>96</v>
      </c>
      <c r="B99" s="19" t="s">
        <v>66</v>
      </c>
      <c r="C99" s="54" t="s">
        <v>505</v>
      </c>
      <c r="D99" s="29" t="s">
        <v>772</v>
      </c>
      <c r="E99" s="19" t="s">
        <v>509</v>
      </c>
    </row>
    <row r="100" spans="1:5">
      <c r="A100" s="55">
        <f t="shared" si="1"/>
        <v>97</v>
      </c>
      <c r="C100" s="54" t="s">
        <v>506</v>
      </c>
      <c r="D100" s="29" t="s">
        <v>953</v>
      </c>
      <c r="E100" s="19" t="s">
        <v>888</v>
      </c>
    </row>
    <row r="101" spans="1:5" ht="24.75" customHeight="1">
      <c r="A101" s="55">
        <f t="shared" si="1"/>
        <v>98</v>
      </c>
      <c r="B101" s="19" t="s">
        <v>67</v>
      </c>
      <c r="C101" s="54" t="s">
        <v>505</v>
      </c>
      <c r="D101" s="29" t="s">
        <v>795</v>
      </c>
      <c r="E101" s="19" t="s">
        <v>954</v>
      </c>
    </row>
    <row r="102" spans="1:5">
      <c r="A102" s="58">
        <f t="shared" si="1"/>
        <v>99</v>
      </c>
      <c r="B102" s="25" t="s">
        <v>68</v>
      </c>
      <c r="C102" s="74" t="s">
        <v>505</v>
      </c>
      <c r="D102" s="35" t="s">
        <v>796</v>
      </c>
      <c r="E102" s="59" t="s">
        <v>885</v>
      </c>
    </row>
    <row r="103" spans="1:5">
      <c r="A103" s="55">
        <f t="shared" si="1"/>
        <v>100</v>
      </c>
      <c r="C103" s="54" t="s">
        <v>506</v>
      </c>
      <c r="D103" s="29" t="s">
        <v>955</v>
      </c>
      <c r="E103" s="19" t="s">
        <v>916</v>
      </c>
    </row>
    <row r="104" spans="1:5">
      <c r="A104" s="55">
        <f t="shared" si="1"/>
        <v>101</v>
      </c>
      <c r="B104" s="19" t="s">
        <v>69</v>
      </c>
      <c r="C104" s="54" t="s">
        <v>505</v>
      </c>
      <c r="D104" s="29" t="s">
        <v>797</v>
      </c>
      <c r="E104" s="19" t="s">
        <v>873</v>
      </c>
    </row>
    <row r="105" spans="1:5">
      <c r="A105" s="55">
        <f t="shared" si="1"/>
        <v>102</v>
      </c>
      <c r="B105" s="19" t="s">
        <v>70</v>
      </c>
      <c r="C105" s="54" t="s">
        <v>505</v>
      </c>
      <c r="D105" s="29" t="s">
        <v>798</v>
      </c>
      <c r="E105" s="79" t="s">
        <v>923</v>
      </c>
    </row>
    <row r="106" spans="1:5">
      <c r="A106" s="55">
        <f t="shared" si="1"/>
        <v>103</v>
      </c>
      <c r="B106" s="19" t="s">
        <v>71</v>
      </c>
      <c r="D106" s="29" t="s">
        <v>72</v>
      </c>
      <c r="E106" s="79"/>
    </row>
    <row r="107" spans="1:5">
      <c r="A107" s="55">
        <f t="shared" si="1"/>
        <v>104</v>
      </c>
      <c r="B107" s="19" t="s">
        <v>73</v>
      </c>
      <c r="D107" s="29" t="s">
        <v>74</v>
      </c>
      <c r="E107" s="79"/>
    </row>
    <row r="108" spans="1:5">
      <c r="A108" s="55">
        <f t="shared" si="1"/>
        <v>105</v>
      </c>
      <c r="B108" s="19" t="s">
        <v>75</v>
      </c>
      <c r="D108" s="29" t="s">
        <v>76</v>
      </c>
      <c r="E108" s="79"/>
    </row>
    <row r="109" spans="1:5">
      <c r="A109" s="55">
        <f t="shared" si="1"/>
        <v>106</v>
      </c>
      <c r="B109" s="19" t="s">
        <v>77</v>
      </c>
      <c r="D109" s="29" t="s">
        <v>78</v>
      </c>
      <c r="E109" s="79"/>
    </row>
    <row r="110" spans="1:5">
      <c r="A110" s="55">
        <f t="shared" si="1"/>
        <v>107</v>
      </c>
      <c r="B110" s="19" t="s">
        <v>79</v>
      </c>
      <c r="D110" s="29" t="s">
        <v>80</v>
      </c>
      <c r="E110" s="79"/>
    </row>
    <row r="111" spans="1:5">
      <c r="A111" s="55">
        <f t="shared" si="1"/>
        <v>108</v>
      </c>
      <c r="B111" s="19" t="s">
        <v>81</v>
      </c>
      <c r="D111" s="29" t="s">
        <v>82</v>
      </c>
      <c r="E111" s="79"/>
    </row>
    <row r="112" spans="1:5">
      <c r="A112" s="55">
        <f t="shared" si="1"/>
        <v>109</v>
      </c>
      <c r="B112" s="19" t="s">
        <v>83</v>
      </c>
      <c r="D112" s="29" t="s">
        <v>78</v>
      </c>
      <c r="E112" s="79"/>
    </row>
    <row r="113" spans="1:5">
      <c r="A113" s="55">
        <f t="shared" si="1"/>
        <v>110</v>
      </c>
      <c r="B113" s="19" t="s">
        <v>84</v>
      </c>
      <c r="D113" s="29" t="s">
        <v>80</v>
      </c>
      <c r="E113" s="79"/>
    </row>
    <row r="114" spans="1:5">
      <c r="A114" s="55">
        <f t="shared" si="1"/>
        <v>111</v>
      </c>
      <c r="B114" s="19" t="s">
        <v>85</v>
      </c>
      <c r="D114" s="29" t="s">
        <v>76</v>
      </c>
      <c r="E114" s="79"/>
    </row>
    <row r="115" spans="1:5">
      <c r="A115" s="55">
        <f t="shared" si="1"/>
        <v>112</v>
      </c>
      <c r="C115" s="54" t="s">
        <v>505</v>
      </c>
      <c r="D115" s="29" t="s">
        <v>956</v>
      </c>
      <c r="E115" s="19" t="s">
        <v>894</v>
      </c>
    </row>
    <row r="116" spans="1:5">
      <c r="A116" s="20">
        <f t="shared" si="1"/>
        <v>113</v>
      </c>
      <c r="B116" s="20" t="s">
        <v>86</v>
      </c>
      <c r="C116" s="70" t="s">
        <v>505</v>
      </c>
      <c r="D116" s="30" t="s">
        <v>799</v>
      </c>
      <c r="E116" s="20" t="s">
        <v>902</v>
      </c>
    </row>
    <row r="117" spans="1:5">
      <c r="A117" s="55">
        <f t="shared" si="1"/>
        <v>114</v>
      </c>
      <c r="B117" s="19" t="s">
        <v>87</v>
      </c>
      <c r="C117" s="54" t="s">
        <v>506</v>
      </c>
      <c r="D117" s="29" t="s">
        <v>800</v>
      </c>
      <c r="E117" s="19" t="s">
        <v>958</v>
      </c>
    </row>
    <row r="118" spans="1:5">
      <c r="A118" s="55">
        <f t="shared" si="1"/>
        <v>115</v>
      </c>
      <c r="C118" s="54" t="s">
        <v>506</v>
      </c>
      <c r="D118" s="29" t="s">
        <v>957</v>
      </c>
    </row>
    <row r="119" spans="1:5">
      <c r="A119" s="55">
        <f t="shared" si="1"/>
        <v>116</v>
      </c>
      <c r="C119" s="54" t="s">
        <v>506</v>
      </c>
      <c r="D119" s="29" t="s">
        <v>960</v>
      </c>
      <c r="E119" s="19" t="s">
        <v>961</v>
      </c>
    </row>
    <row r="120" spans="1:5">
      <c r="A120" s="55">
        <f t="shared" si="1"/>
        <v>117</v>
      </c>
      <c r="B120" s="19" t="s">
        <v>88</v>
      </c>
      <c r="C120" s="54" t="s">
        <v>505</v>
      </c>
      <c r="D120" s="29" t="s">
        <v>665</v>
      </c>
      <c r="E120" s="19" t="s">
        <v>907</v>
      </c>
    </row>
    <row r="121" spans="1:5">
      <c r="A121" s="55">
        <f t="shared" si="1"/>
        <v>118</v>
      </c>
      <c r="C121" s="54" t="s">
        <v>506</v>
      </c>
      <c r="D121" s="29" t="s">
        <v>957</v>
      </c>
    </row>
    <row r="122" spans="1:5">
      <c r="A122" s="55">
        <f t="shared" si="1"/>
        <v>119</v>
      </c>
      <c r="C122" s="54" t="s">
        <v>506</v>
      </c>
      <c r="D122" s="29" t="s">
        <v>904</v>
      </c>
    </row>
    <row r="123" spans="1:5">
      <c r="A123" s="55">
        <f t="shared" si="1"/>
        <v>120</v>
      </c>
      <c r="C123" s="54" t="s">
        <v>505</v>
      </c>
      <c r="D123" s="29" t="s">
        <v>957</v>
      </c>
    </row>
    <row r="124" spans="1:5">
      <c r="A124" s="55">
        <f t="shared" si="1"/>
        <v>121</v>
      </c>
      <c r="D124" s="29" t="s">
        <v>904</v>
      </c>
    </row>
    <row r="125" spans="1:5" ht="11.25" customHeight="1">
      <c r="A125" s="55">
        <f t="shared" si="1"/>
        <v>122</v>
      </c>
      <c r="B125" s="19" t="s">
        <v>89</v>
      </c>
      <c r="C125" s="54" t="s">
        <v>505</v>
      </c>
      <c r="D125" s="29" t="s">
        <v>792</v>
      </c>
      <c r="E125" s="19" t="s">
        <v>907</v>
      </c>
    </row>
    <row r="126" spans="1:5" ht="33">
      <c r="A126" s="55">
        <f t="shared" si="1"/>
        <v>123</v>
      </c>
      <c r="B126" s="19" t="s">
        <v>90</v>
      </c>
      <c r="C126" s="54" t="s">
        <v>505</v>
      </c>
      <c r="D126" s="29" t="s">
        <v>968</v>
      </c>
      <c r="E126" s="19" t="s">
        <v>898</v>
      </c>
    </row>
    <row r="127" spans="1:5">
      <c r="A127" s="55">
        <f t="shared" si="1"/>
        <v>124</v>
      </c>
      <c r="C127" s="54" t="s">
        <v>505</v>
      </c>
      <c r="D127" s="29" t="s">
        <v>962</v>
      </c>
      <c r="E127" s="19" t="s">
        <v>903</v>
      </c>
    </row>
    <row r="128" spans="1:5">
      <c r="A128" s="55">
        <f t="shared" si="1"/>
        <v>125</v>
      </c>
      <c r="C128" s="54" t="s">
        <v>506</v>
      </c>
      <c r="D128" s="29" t="s">
        <v>963</v>
      </c>
      <c r="E128" s="19" t="s">
        <v>510</v>
      </c>
    </row>
    <row r="129" spans="1:5">
      <c r="A129" s="55">
        <f t="shared" si="1"/>
        <v>126</v>
      </c>
      <c r="C129" s="54" t="s">
        <v>506</v>
      </c>
      <c r="D129" s="29" t="s">
        <v>929</v>
      </c>
      <c r="E129" s="19" t="s">
        <v>930</v>
      </c>
    </row>
    <row r="130" spans="1:5">
      <c r="A130" s="55">
        <f t="shared" si="1"/>
        <v>127</v>
      </c>
      <c r="B130" s="19" t="s">
        <v>91</v>
      </c>
      <c r="C130" s="54" t="s">
        <v>505</v>
      </c>
      <c r="D130" s="29" t="s">
        <v>92</v>
      </c>
      <c r="E130" s="19" t="s">
        <v>950</v>
      </c>
    </row>
    <row r="131" spans="1:5">
      <c r="A131" s="55">
        <f t="shared" si="1"/>
        <v>128</v>
      </c>
      <c r="C131" s="54" t="s">
        <v>505</v>
      </c>
      <c r="D131" s="29" t="s">
        <v>965</v>
      </c>
      <c r="E131" s="19" t="s">
        <v>902</v>
      </c>
    </row>
    <row r="132" spans="1:5">
      <c r="A132" s="55">
        <f t="shared" si="1"/>
        <v>129</v>
      </c>
      <c r="C132" s="54" t="s">
        <v>506</v>
      </c>
      <c r="D132" s="29" t="s">
        <v>929</v>
      </c>
      <c r="E132" s="19" t="s">
        <v>881</v>
      </c>
    </row>
    <row r="133" spans="1:5">
      <c r="A133" s="20">
        <f t="shared" ref="A133:A196" si="2">ROW()-3</f>
        <v>130</v>
      </c>
      <c r="B133" s="20" t="s">
        <v>93</v>
      </c>
      <c r="C133" s="70" t="s">
        <v>505</v>
      </c>
      <c r="D133" s="30" t="s">
        <v>801</v>
      </c>
      <c r="E133" s="20" t="s">
        <v>966</v>
      </c>
    </row>
    <row r="134" spans="1:5" ht="22">
      <c r="A134" s="55">
        <f t="shared" si="2"/>
        <v>131</v>
      </c>
      <c r="B134" s="19" t="s">
        <v>94</v>
      </c>
      <c r="C134" s="54" t="s">
        <v>505</v>
      </c>
      <c r="D134" s="29" t="s">
        <v>969</v>
      </c>
      <c r="E134" s="19" t="s">
        <v>877</v>
      </c>
    </row>
    <row r="135" spans="1:5">
      <c r="A135" s="55">
        <f t="shared" si="2"/>
        <v>132</v>
      </c>
      <c r="B135" s="19" t="s">
        <v>95</v>
      </c>
      <c r="C135" s="54" t="s">
        <v>505</v>
      </c>
      <c r="D135" s="29" t="s">
        <v>970</v>
      </c>
      <c r="E135" s="19" t="s">
        <v>917</v>
      </c>
    </row>
    <row r="136" spans="1:5">
      <c r="A136" s="55">
        <f t="shared" si="2"/>
        <v>133</v>
      </c>
      <c r="B136" s="19" t="s">
        <v>96</v>
      </c>
      <c r="C136" s="54" t="s">
        <v>505</v>
      </c>
      <c r="D136" s="29" t="s">
        <v>643</v>
      </c>
      <c r="E136" s="19" t="s">
        <v>877</v>
      </c>
    </row>
    <row r="137" spans="1:5">
      <c r="A137" s="55">
        <f t="shared" si="2"/>
        <v>134</v>
      </c>
      <c r="B137" s="19" t="s">
        <v>97</v>
      </c>
      <c r="C137" s="54" t="s">
        <v>506</v>
      </c>
      <c r="D137" s="29" t="s">
        <v>644</v>
      </c>
      <c r="E137" s="19" t="s">
        <v>958</v>
      </c>
    </row>
    <row r="138" spans="1:5">
      <c r="A138" s="55">
        <f t="shared" si="2"/>
        <v>135</v>
      </c>
      <c r="B138" s="19" t="s">
        <v>98</v>
      </c>
      <c r="C138" s="54" t="s">
        <v>506</v>
      </c>
      <c r="D138" s="29" t="s">
        <v>645</v>
      </c>
      <c r="E138" s="19" t="s">
        <v>958</v>
      </c>
    </row>
    <row r="139" spans="1:5">
      <c r="A139" s="55">
        <f t="shared" si="2"/>
        <v>136</v>
      </c>
      <c r="B139" s="19" t="s">
        <v>99</v>
      </c>
      <c r="C139" s="54" t="s">
        <v>506</v>
      </c>
      <c r="D139" s="29" t="s">
        <v>646</v>
      </c>
      <c r="E139" s="19" t="s">
        <v>958</v>
      </c>
    </row>
    <row r="140" spans="1:5">
      <c r="A140" s="55">
        <f t="shared" si="2"/>
        <v>137</v>
      </c>
      <c r="B140" s="19" t="s">
        <v>100</v>
      </c>
      <c r="C140" s="54" t="s">
        <v>506</v>
      </c>
      <c r="D140" s="29" t="s">
        <v>647</v>
      </c>
      <c r="E140" s="19" t="s">
        <v>886</v>
      </c>
    </row>
    <row r="141" spans="1:5">
      <c r="A141" s="55">
        <f t="shared" si="2"/>
        <v>138</v>
      </c>
      <c r="B141" s="19" t="s">
        <v>101</v>
      </c>
      <c r="C141" s="54" t="s">
        <v>971</v>
      </c>
      <c r="D141" s="29" t="s">
        <v>648</v>
      </c>
      <c r="E141" s="19" t="s">
        <v>886</v>
      </c>
    </row>
    <row r="142" spans="1:5">
      <c r="A142" s="20">
        <f t="shared" si="2"/>
        <v>139</v>
      </c>
      <c r="B142" s="20" t="s">
        <v>102</v>
      </c>
      <c r="C142" s="70" t="s">
        <v>972</v>
      </c>
      <c r="D142" s="30" t="s">
        <v>649</v>
      </c>
      <c r="E142" s="20" t="s">
        <v>888</v>
      </c>
    </row>
    <row r="143" spans="1:5">
      <c r="A143" s="55">
        <f t="shared" si="2"/>
        <v>140</v>
      </c>
      <c r="B143" s="19" t="s">
        <v>103</v>
      </c>
      <c r="C143" s="54" t="s">
        <v>972</v>
      </c>
      <c r="D143" s="29" t="s">
        <v>650</v>
      </c>
      <c r="E143" s="19" t="s">
        <v>958</v>
      </c>
    </row>
    <row r="144" spans="1:5">
      <c r="A144" s="55">
        <f t="shared" si="2"/>
        <v>141</v>
      </c>
      <c r="B144" s="19" t="s">
        <v>104</v>
      </c>
      <c r="C144" s="54" t="s">
        <v>972</v>
      </c>
      <c r="D144" s="29" t="s">
        <v>651</v>
      </c>
      <c r="E144" s="19" t="s">
        <v>958</v>
      </c>
    </row>
    <row r="145" spans="1:5">
      <c r="A145" s="55">
        <f t="shared" si="2"/>
        <v>142</v>
      </c>
      <c r="B145" s="19" t="s">
        <v>105</v>
      </c>
      <c r="C145" s="54" t="s">
        <v>972</v>
      </c>
      <c r="D145" s="34" t="s">
        <v>652</v>
      </c>
      <c r="E145" s="19" t="s">
        <v>958</v>
      </c>
    </row>
    <row r="146" spans="1:5">
      <c r="A146" s="55">
        <f t="shared" si="2"/>
        <v>143</v>
      </c>
      <c r="B146" s="19" t="s">
        <v>106</v>
      </c>
      <c r="C146" s="54" t="s">
        <v>971</v>
      </c>
      <c r="D146" s="34" t="s">
        <v>652</v>
      </c>
      <c r="E146" s="19" t="s">
        <v>881</v>
      </c>
    </row>
    <row r="147" spans="1:5">
      <c r="A147" s="55">
        <f t="shared" si="2"/>
        <v>144</v>
      </c>
      <c r="B147" s="19" t="s">
        <v>107</v>
      </c>
      <c r="C147" s="54" t="s">
        <v>972</v>
      </c>
      <c r="D147" s="34" t="s">
        <v>653</v>
      </c>
      <c r="E147" s="19" t="s">
        <v>888</v>
      </c>
    </row>
    <row r="148" spans="1:5">
      <c r="A148" s="55">
        <f t="shared" si="2"/>
        <v>145</v>
      </c>
      <c r="B148" s="19" t="s">
        <v>108</v>
      </c>
      <c r="C148" s="54" t="s">
        <v>972</v>
      </c>
      <c r="D148" s="34" t="s">
        <v>973</v>
      </c>
      <c r="E148" s="19" t="s">
        <v>967</v>
      </c>
    </row>
    <row r="149" spans="1:5">
      <c r="A149" s="20">
        <f t="shared" si="2"/>
        <v>146</v>
      </c>
      <c r="B149" s="20"/>
      <c r="C149" s="70" t="s">
        <v>971</v>
      </c>
      <c r="D149" s="60" t="s">
        <v>929</v>
      </c>
      <c r="E149" s="20" t="s">
        <v>930</v>
      </c>
    </row>
    <row r="150" spans="1:5">
      <c r="A150" s="55">
        <f t="shared" si="2"/>
        <v>147</v>
      </c>
      <c r="B150" s="19" t="s">
        <v>109</v>
      </c>
      <c r="C150" s="54" t="s">
        <v>971</v>
      </c>
      <c r="D150" s="29" t="s">
        <v>654</v>
      </c>
      <c r="E150" s="19" t="s">
        <v>886</v>
      </c>
    </row>
    <row r="151" spans="1:5">
      <c r="A151" s="55">
        <f t="shared" si="2"/>
        <v>148</v>
      </c>
      <c r="B151" s="19" t="s">
        <v>110</v>
      </c>
      <c r="C151" s="54" t="s">
        <v>971</v>
      </c>
      <c r="D151" s="29" t="s">
        <v>974</v>
      </c>
      <c r="E151" s="19" t="s">
        <v>976</v>
      </c>
    </row>
    <row r="152" spans="1:5">
      <c r="A152" s="20">
        <f t="shared" si="2"/>
        <v>149</v>
      </c>
      <c r="B152" s="20" t="s">
        <v>111</v>
      </c>
      <c r="C152" s="70" t="s">
        <v>972</v>
      </c>
      <c r="D152" s="30" t="s">
        <v>975</v>
      </c>
      <c r="E152" s="20" t="s">
        <v>977</v>
      </c>
    </row>
    <row r="153" spans="1:5">
      <c r="A153" s="55">
        <f t="shared" si="2"/>
        <v>150</v>
      </c>
      <c r="B153" s="19" t="s">
        <v>112</v>
      </c>
      <c r="C153" s="54" t="s">
        <v>972</v>
      </c>
      <c r="D153" s="29" t="s">
        <v>655</v>
      </c>
      <c r="E153" s="19" t="s">
        <v>886</v>
      </c>
    </row>
    <row r="154" spans="1:5">
      <c r="A154" s="55">
        <f t="shared" si="2"/>
        <v>151</v>
      </c>
      <c r="B154" s="19" t="s">
        <v>113</v>
      </c>
      <c r="C154" s="54" t="s">
        <v>978</v>
      </c>
      <c r="D154" s="29" t="s">
        <v>656</v>
      </c>
      <c r="E154" s="19" t="s">
        <v>878</v>
      </c>
    </row>
    <row r="155" spans="1:5">
      <c r="A155" s="55">
        <f t="shared" si="2"/>
        <v>152</v>
      </c>
      <c r="B155" s="19" t="s">
        <v>114</v>
      </c>
      <c r="C155" s="54" t="s">
        <v>971</v>
      </c>
      <c r="D155" s="29" t="s">
        <v>657</v>
      </c>
      <c r="E155" s="19" t="s">
        <v>979</v>
      </c>
    </row>
    <row r="156" spans="1:5">
      <c r="A156" s="20">
        <f t="shared" si="2"/>
        <v>153</v>
      </c>
      <c r="B156" s="20" t="s">
        <v>115</v>
      </c>
      <c r="C156" s="70" t="s">
        <v>972</v>
      </c>
      <c r="D156" s="30" t="s">
        <v>658</v>
      </c>
      <c r="E156" s="20" t="s">
        <v>979</v>
      </c>
    </row>
    <row r="157" spans="1:5">
      <c r="A157" s="55">
        <f t="shared" si="2"/>
        <v>154</v>
      </c>
      <c r="B157" s="19" t="s">
        <v>116</v>
      </c>
      <c r="C157" s="54" t="s">
        <v>506</v>
      </c>
      <c r="D157" s="29" t="s">
        <v>659</v>
      </c>
      <c r="E157" s="19" t="s">
        <v>958</v>
      </c>
    </row>
    <row r="158" spans="1:5">
      <c r="A158" s="55">
        <f t="shared" si="2"/>
        <v>155</v>
      </c>
      <c r="C158" s="54" t="s">
        <v>972</v>
      </c>
      <c r="D158" s="29" t="s">
        <v>929</v>
      </c>
      <c r="E158" s="19" t="s">
        <v>930</v>
      </c>
    </row>
    <row r="159" spans="1:5">
      <c r="A159" s="55">
        <f t="shared" si="2"/>
        <v>156</v>
      </c>
      <c r="B159" s="19" t="s">
        <v>117</v>
      </c>
      <c r="C159" s="54" t="s">
        <v>506</v>
      </c>
      <c r="D159" s="29" t="s">
        <v>660</v>
      </c>
      <c r="E159" s="19" t="s">
        <v>979</v>
      </c>
    </row>
    <row r="160" spans="1:5">
      <c r="A160" s="20">
        <f t="shared" si="2"/>
        <v>157</v>
      </c>
      <c r="B160" s="20" t="s">
        <v>118</v>
      </c>
      <c r="C160" s="70" t="s">
        <v>506</v>
      </c>
      <c r="D160" s="30" t="s">
        <v>441</v>
      </c>
      <c r="E160" s="20" t="s">
        <v>977</v>
      </c>
    </row>
    <row r="161" spans="1:6">
      <c r="A161" s="55">
        <f t="shared" si="2"/>
        <v>158</v>
      </c>
      <c r="B161" s="19" t="s">
        <v>119</v>
      </c>
      <c r="C161" s="54" t="s">
        <v>971</v>
      </c>
      <c r="D161" s="29" t="s">
        <v>661</v>
      </c>
      <c r="E161" s="19" t="s">
        <v>886</v>
      </c>
    </row>
    <row r="162" spans="1:6">
      <c r="A162" s="55">
        <f t="shared" si="2"/>
        <v>159</v>
      </c>
      <c r="D162" s="29" t="s">
        <v>980</v>
      </c>
      <c r="E162" s="19" t="s">
        <v>918</v>
      </c>
    </row>
    <row r="163" spans="1:6">
      <c r="A163" s="55">
        <f t="shared" si="2"/>
        <v>160</v>
      </c>
      <c r="B163" s="19" t="s">
        <v>120</v>
      </c>
      <c r="C163" s="54" t="s">
        <v>506</v>
      </c>
      <c r="D163" s="29" t="s">
        <v>662</v>
      </c>
      <c r="E163" s="19" t="s">
        <v>958</v>
      </c>
    </row>
    <row r="164" spans="1:6">
      <c r="A164" s="55">
        <f t="shared" si="2"/>
        <v>161</v>
      </c>
      <c r="B164" s="20" t="s">
        <v>121</v>
      </c>
      <c r="C164" s="70" t="s">
        <v>506</v>
      </c>
      <c r="D164" s="30" t="s">
        <v>981</v>
      </c>
      <c r="E164" s="20"/>
      <c r="F164" s="1" t="s">
        <v>982</v>
      </c>
    </row>
    <row r="165" spans="1:6">
      <c r="A165" s="55">
        <f t="shared" si="2"/>
        <v>162</v>
      </c>
      <c r="B165" s="19" t="s">
        <v>122</v>
      </c>
      <c r="C165" s="54" t="s">
        <v>971</v>
      </c>
      <c r="D165" s="29" t="s">
        <v>663</v>
      </c>
      <c r="E165" s="19" t="s">
        <v>886</v>
      </c>
      <c r="F165" s="4"/>
    </row>
    <row r="166" spans="1:6">
      <c r="A166" s="55">
        <f t="shared" si="2"/>
        <v>163</v>
      </c>
      <c r="C166" s="54" t="s">
        <v>972</v>
      </c>
      <c r="D166" s="29" t="s">
        <v>957</v>
      </c>
      <c r="E166" s="19" t="s">
        <v>984</v>
      </c>
      <c r="F166" s="4"/>
    </row>
    <row r="167" spans="1:6">
      <c r="A167" s="55">
        <f t="shared" si="2"/>
        <v>164</v>
      </c>
      <c r="B167" s="19" t="s">
        <v>123</v>
      </c>
      <c r="C167" s="54" t="s">
        <v>971</v>
      </c>
      <c r="D167" s="29" t="s">
        <v>664</v>
      </c>
      <c r="E167" s="19" t="s">
        <v>872</v>
      </c>
    </row>
    <row r="168" spans="1:6">
      <c r="A168" s="55">
        <f t="shared" si="2"/>
        <v>165</v>
      </c>
      <c r="D168" s="29" t="s">
        <v>929</v>
      </c>
      <c r="E168" s="19" t="s">
        <v>930</v>
      </c>
    </row>
    <row r="169" spans="1:6">
      <c r="A169" s="55">
        <f t="shared" si="2"/>
        <v>166</v>
      </c>
      <c r="B169" s="20" t="s">
        <v>124</v>
      </c>
      <c r="C169" s="70" t="s">
        <v>972</v>
      </c>
      <c r="D169" s="30" t="s">
        <v>985</v>
      </c>
      <c r="E169" s="20" t="s">
        <v>964</v>
      </c>
    </row>
    <row r="170" spans="1:6">
      <c r="A170" s="55">
        <f t="shared" si="2"/>
        <v>167</v>
      </c>
      <c r="C170" s="54" t="s">
        <v>506</v>
      </c>
      <c r="D170" s="29" t="s">
        <v>986</v>
      </c>
      <c r="E170" s="19" t="s">
        <v>886</v>
      </c>
    </row>
    <row r="171" spans="1:6">
      <c r="A171" s="55">
        <f t="shared" si="2"/>
        <v>168</v>
      </c>
      <c r="B171" s="19" t="s">
        <v>125</v>
      </c>
      <c r="C171" s="54" t="s">
        <v>505</v>
      </c>
      <c r="D171" s="29" t="s">
        <v>665</v>
      </c>
      <c r="E171" s="19" t="s">
        <v>907</v>
      </c>
    </row>
    <row r="172" spans="1:6">
      <c r="A172" s="55">
        <f t="shared" si="2"/>
        <v>169</v>
      </c>
      <c r="C172" s="54" t="s">
        <v>506</v>
      </c>
      <c r="D172" s="29" t="s">
        <v>904</v>
      </c>
      <c r="E172" s="19" t="s">
        <v>916</v>
      </c>
    </row>
    <row r="173" spans="1:6">
      <c r="A173" s="55">
        <f t="shared" si="2"/>
        <v>170</v>
      </c>
      <c r="B173" s="19" t="s">
        <v>505</v>
      </c>
      <c r="C173" s="54" t="s">
        <v>505</v>
      </c>
      <c r="D173" s="29" t="s">
        <v>957</v>
      </c>
      <c r="E173" s="19" t="s">
        <v>987</v>
      </c>
    </row>
    <row r="174" spans="1:6">
      <c r="A174" s="55">
        <f t="shared" si="2"/>
        <v>171</v>
      </c>
      <c r="B174" s="19" t="s">
        <v>126</v>
      </c>
      <c r="C174" s="54" t="s">
        <v>506</v>
      </c>
      <c r="D174" s="29" t="s">
        <v>666</v>
      </c>
      <c r="E174" s="19" t="s">
        <v>886</v>
      </c>
    </row>
    <row r="175" spans="1:6">
      <c r="A175" s="55">
        <f t="shared" si="2"/>
        <v>172</v>
      </c>
      <c r="B175" s="19" t="s">
        <v>127</v>
      </c>
      <c r="C175" s="54" t="s">
        <v>505</v>
      </c>
      <c r="D175" s="29" t="s">
        <v>478</v>
      </c>
      <c r="E175" s="19" t="s">
        <v>874</v>
      </c>
    </row>
    <row r="176" spans="1:6">
      <c r="A176" s="55">
        <f t="shared" si="2"/>
        <v>173</v>
      </c>
      <c r="B176" s="19" t="s">
        <v>128</v>
      </c>
      <c r="C176" s="54" t="s">
        <v>506</v>
      </c>
      <c r="D176" s="29" t="s">
        <v>983</v>
      </c>
      <c r="E176" s="19" t="s">
        <v>886</v>
      </c>
    </row>
    <row r="177" spans="1:5">
      <c r="A177" s="55">
        <f t="shared" si="2"/>
        <v>174</v>
      </c>
      <c r="B177" s="19" t="s">
        <v>129</v>
      </c>
      <c r="C177" s="54" t="s">
        <v>505</v>
      </c>
      <c r="D177" s="29" t="s">
        <v>667</v>
      </c>
      <c r="E177" s="19" t="s">
        <v>902</v>
      </c>
    </row>
    <row r="178" spans="1:5">
      <c r="A178" s="55">
        <f t="shared" si="2"/>
        <v>175</v>
      </c>
      <c r="C178" s="54" t="s">
        <v>506</v>
      </c>
      <c r="D178" s="29" t="s">
        <v>988</v>
      </c>
      <c r="E178" s="19" t="s">
        <v>989</v>
      </c>
    </row>
    <row r="179" spans="1:5" ht="22">
      <c r="A179" s="55">
        <f t="shared" si="2"/>
        <v>176</v>
      </c>
      <c r="B179" s="19" t="s">
        <v>130</v>
      </c>
      <c r="C179" s="54" t="s">
        <v>505</v>
      </c>
      <c r="D179" s="29" t="s">
        <v>668</v>
      </c>
      <c r="E179" s="19" t="s">
        <v>875</v>
      </c>
    </row>
    <row r="180" spans="1:5">
      <c r="A180" s="55">
        <f t="shared" si="2"/>
        <v>177</v>
      </c>
      <c r="C180" s="54" t="s">
        <v>506</v>
      </c>
      <c r="D180" s="29" t="s">
        <v>991</v>
      </c>
      <c r="E180" s="19" t="s">
        <v>992</v>
      </c>
    </row>
    <row r="181" spans="1:5">
      <c r="A181" s="55">
        <f t="shared" si="2"/>
        <v>178</v>
      </c>
      <c r="B181" s="19" t="s">
        <v>131</v>
      </c>
      <c r="C181" s="54" t="s">
        <v>505</v>
      </c>
      <c r="D181" s="29" t="s">
        <v>669</v>
      </c>
      <c r="E181" s="19" t="s">
        <v>993</v>
      </c>
    </row>
    <row r="182" spans="1:5">
      <c r="A182" s="55">
        <f t="shared" si="2"/>
        <v>179</v>
      </c>
      <c r="B182" s="19" t="s">
        <v>132</v>
      </c>
      <c r="C182" s="54" t="s">
        <v>505</v>
      </c>
      <c r="D182" s="29" t="s">
        <v>670</v>
      </c>
      <c r="E182" s="19" t="s">
        <v>509</v>
      </c>
    </row>
    <row r="183" spans="1:5">
      <c r="A183" s="55">
        <f t="shared" si="2"/>
        <v>180</v>
      </c>
      <c r="B183" s="19" t="s">
        <v>133</v>
      </c>
      <c r="C183" s="54" t="s">
        <v>505</v>
      </c>
      <c r="D183" s="29" t="s">
        <v>671</v>
      </c>
      <c r="E183" s="19" t="s">
        <v>509</v>
      </c>
    </row>
    <row r="184" spans="1:5">
      <c r="A184" s="55">
        <f t="shared" si="2"/>
        <v>181</v>
      </c>
      <c r="C184" s="54" t="s">
        <v>506</v>
      </c>
      <c r="D184" s="29" t="s">
        <v>957</v>
      </c>
      <c r="E184" s="19" t="s">
        <v>996</v>
      </c>
    </row>
    <row r="185" spans="1:5">
      <c r="A185" s="55">
        <f t="shared" si="2"/>
        <v>182</v>
      </c>
      <c r="B185" s="19" t="s">
        <v>134</v>
      </c>
      <c r="C185" s="54" t="s">
        <v>505</v>
      </c>
      <c r="D185" s="29" t="s">
        <v>672</v>
      </c>
      <c r="E185" s="19" t="s">
        <v>997</v>
      </c>
    </row>
    <row r="186" spans="1:5">
      <c r="A186" s="55">
        <f t="shared" si="2"/>
        <v>183</v>
      </c>
      <c r="B186" s="19" t="s">
        <v>135</v>
      </c>
      <c r="C186" s="54" t="s">
        <v>505</v>
      </c>
      <c r="D186" s="29" t="s">
        <v>673</v>
      </c>
      <c r="E186" s="19" t="s">
        <v>509</v>
      </c>
    </row>
    <row r="187" spans="1:5">
      <c r="A187" s="55">
        <f t="shared" si="2"/>
        <v>184</v>
      </c>
      <c r="B187" s="20" t="s">
        <v>136</v>
      </c>
      <c r="C187" s="70" t="s">
        <v>505</v>
      </c>
      <c r="D187" s="30" t="s">
        <v>674</v>
      </c>
      <c r="E187" s="19" t="s">
        <v>509</v>
      </c>
    </row>
    <row r="188" spans="1:5">
      <c r="A188" s="55">
        <f t="shared" si="2"/>
        <v>185</v>
      </c>
      <c r="C188" s="54" t="s">
        <v>506</v>
      </c>
      <c r="D188" s="29" t="s">
        <v>955</v>
      </c>
      <c r="E188" s="24" t="s">
        <v>999</v>
      </c>
    </row>
    <row r="189" spans="1:5">
      <c r="A189" s="55">
        <f t="shared" si="2"/>
        <v>186</v>
      </c>
      <c r="B189" s="19" t="s">
        <v>137</v>
      </c>
      <c r="C189" s="54" t="s">
        <v>505</v>
      </c>
      <c r="D189" s="29" t="s">
        <v>675</v>
      </c>
      <c r="E189" s="19" t="s">
        <v>950</v>
      </c>
    </row>
    <row r="190" spans="1:5" ht="44">
      <c r="A190" s="55">
        <f t="shared" si="2"/>
        <v>187</v>
      </c>
      <c r="B190" s="19" t="s">
        <v>138</v>
      </c>
      <c r="C190" s="54" t="s">
        <v>505</v>
      </c>
      <c r="D190" s="29" t="s">
        <v>1003</v>
      </c>
      <c r="E190" s="19" t="s">
        <v>923</v>
      </c>
    </row>
    <row r="191" spans="1:5">
      <c r="A191" s="55">
        <f t="shared" si="2"/>
        <v>188</v>
      </c>
      <c r="C191" s="54" t="s">
        <v>506</v>
      </c>
      <c r="D191" s="29" t="s">
        <v>1004</v>
      </c>
      <c r="E191" s="19" t="s">
        <v>930</v>
      </c>
    </row>
    <row r="192" spans="1:5">
      <c r="A192" s="55">
        <f t="shared" si="2"/>
        <v>189</v>
      </c>
      <c r="B192" s="20"/>
      <c r="C192" s="70" t="s">
        <v>505</v>
      </c>
      <c r="D192" s="30" t="s">
        <v>1002</v>
      </c>
      <c r="E192" s="20" t="s">
        <v>990</v>
      </c>
    </row>
    <row r="193" spans="1:5">
      <c r="A193" s="55">
        <f t="shared" si="2"/>
        <v>190</v>
      </c>
      <c r="B193" s="19" t="s">
        <v>139</v>
      </c>
      <c r="C193" s="54" t="s">
        <v>505</v>
      </c>
      <c r="D193" s="29" t="s">
        <v>676</v>
      </c>
      <c r="E193" s="19" t="s">
        <v>509</v>
      </c>
    </row>
    <row r="194" spans="1:5">
      <c r="A194" s="55">
        <f t="shared" si="2"/>
        <v>191</v>
      </c>
      <c r="B194" s="19" t="s">
        <v>140</v>
      </c>
      <c r="C194" s="54" t="s">
        <v>505</v>
      </c>
      <c r="D194" s="29" t="s">
        <v>677</v>
      </c>
      <c r="E194" s="19" t="s">
        <v>509</v>
      </c>
    </row>
    <row r="195" spans="1:5">
      <c r="A195" s="55">
        <f t="shared" si="2"/>
        <v>192</v>
      </c>
      <c r="C195" s="54" t="s">
        <v>892</v>
      </c>
      <c r="D195" s="29" t="s">
        <v>1005</v>
      </c>
      <c r="E195" s="19" t="s">
        <v>893</v>
      </c>
    </row>
    <row r="196" spans="1:5">
      <c r="A196" s="55">
        <f t="shared" si="2"/>
        <v>193</v>
      </c>
      <c r="B196" s="20" t="s">
        <v>141</v>
      </c>
      <c r="C196" s="70" t="s">
        <v>505</v>
      </c>
      <c r="D196" s="30" t="s">
        <v>678</v>
      </c>
      <c r="E196" s="20" t="s">
        <v>902</v>
      </c>
    </row>
    <row r="197" spans="1:5">
      <c r="A197" s="55">
        <f t="shared" ref="A197:A260" si="3">ROW()-3</f>
        <v>194</v>
      </c>
      <c r="B197" s="19" t="s">
        <v>142</v>
      </c>
      <c r="C197" s="54" t="s">
        <v>505</v>
      </c>
      <c r="D197" s="29" t="s">
        <v>679</v>
      </c>
      <c r="E197" s="19" t="s">
        <v>509</v>
      </c>
    </row>
    <row r="198" spans="1:5">
      <c r="A198" s="55">
        <f t="shared" si="3"/>
        <v>195</v>
      </c>
      <c r="B198" s="19" t="s">
        <v>143</v>
      </c>
      <c r="C198" s="54" t="s">
        <v>505</v>
      </c>
      <c r="D198" s="29" t="s">
        <v>680</v>
      </c>
      <c r="E198" s="19" t="s">
        <v>885</v>
      </c>
    </row>
    <row r="199" spans="1:5">
      <c r="A199" s="55">
        <f t="shared" si="3"/>
        <v>196</v>
      </c>
      <c r="B199" s="19" t="s">
        <v>144</v>
      </c>
      <c r="C199" s="54" t="s">
        <v>506</v>
      </c>
      <c r="D199" s="29" t="s">
        <v>681</v>
      </c>
      <c r="E199" s="19" t="s">
        <v>967</v>
      </c>
    </row>
    <row r="200" spans="1:5">
      <c r="A200" s="55">
        <f t="shared" si="3"/>
        <v>197</v>
      </c>
      <c r="B200" s="20" t="s">
        <v>145</v>
      </c>
      <c r="C200" s="70" t="s">
        <v>505</v>
      </c>
      <c r="D200" s="30" t="s">
        <v>682</v>
      </c>
      <c r="E200" s="20" t="s">
        <v>997</v>
      </c>
    </row>
    <row r="201" spans="1:5">
      <c r="A201" s="55">
        <f t="shared" si="3"/>
        <v>198</v>
      </c>
      <c r="B201" s="19" t="s">
        <v>146</v>
      </c>
      <c r="C201" s="54" t="s">
        <v>505</v>
      </c>
      <c r="D201" s="29" t="s">
        <v>683</v>
      </c>
      <c r="E201" s="19" t="s">
        <v>509</v>
      </c>
    </row>
    <row r="202" spans="1:5" ht="22">
      <c r="A202" s="55">
        <f t="shared" si="3"/>
        <v>199</v>
      </c>
      <c r="B202" s="20" t="s">
        <v>147</v>
      </c>
      <c r="C202" s="70" t="s">
        <v>506</v>
      </c>
      <c r="D202" s="30" t="s">
        <v>1006</v>
      </c>
      <c r="E202" s="20" t="s">
        <v>888</v>
      </c>
    </row>
    <row r="203" spans="1:5">
      <c r="A203" s="55">
        <f t="shared" si="3"/>
        <v>200</v>
      </c>
      <c r="B203" s="19" t="s">
        <v>148</v>
      </c>
      <c r="C203" s="54" t="s">
        <v>505</v>
      </c>
      <c r="D203" s="29" t="s">
        <v>684</v>
      </c>
      <c r="E203" s="19" t="s">
        <v>509</v>
      </c>
    </row>
    <row r="204" spans="1:5">
      <c r="A204" s="55">
        <f t="shared" si="3"/>
        <v>201</v>
      </c>
      <c r="B204" s="19" t="s">
        <v>149</v>
      </c>
      <c r="C204" s="54" t="s">
        <v>506</v>
      </c>
      <c r="D204" s="29" t="s">
        <v>685</v>
      </c>
      <c r="E204" s="19" t="s">
        <v>908</v>
      </c>
    </row>
    <row r="205" spans="1:5">
      <c r="A205" s="55">
        <f t="shared" si="3"/>
        <v>202</v>
      </c>
      <c r="B205" s="19" t="s">
        <v>150</v>
      </c>
      <c r="C205" s="54" t="s">
        <v>505</v>
      </c>
      <c r="D205" s="29" t="s">
        <v>686</v>
      </c>
      <c r="E205" s="19" t="s">
        <v>950</v>
      </c>
    </row>
    <row r="206" spans="1:5">
      <c r="A206" s="55">
        <f t="shared" si="3"/>
        <v>203</v>
      </c>
      <c r="B206" s="19" t="s">
        <v>151</v>
      </c>
      <c r="C206" s="54" t="s">
        <v>506</v>
      </c>
      <c r="D206" s="29" t="s">
        <v>687</v>
      </c>
      <c r="E206" s="19" t="s">
        <v>888</v>
      </c>
    </row>
    <row r="207" spans="1:5">
      <c r="A207" s="55">
        <f t="shared" si="3"/>
        <v>204</v>
      </c>
      <c r="B207" s="19" t="s">
        <v>152</v>
      </c>
      <c r="C207" s="54" t="s">
        <v>505</v>
      </c>
      <c r="D207" s="29" t="s">
        <v>688</v>
      </c>
      <c r="E207" s="19" t="s">
        <v>1007</v>
      </c>
    </row>
    <row r="208" spans="1:5">
      <c r="A208" s="55">
        <f t="shared" si="3"/>
        <v>205</v>
      </c>
      <c r="B208" s="19" t="s">
        <v>153</v>
      </c>
      <c r="C208" s="54" t="s">
        <v>505</v>
      </c>
      <c r="D208" s="29" t="s">
        <v>689</v>
      </c>
      <c r="E208" s="19" t="s">
        <v>907</v>
      </c>
    </row>
    <row r="209" spans="1:5">
      <c r="A209" s="55">
        <f t="shared" si="3"/>
        <v>206</v>
      </c>
      <c r="B209" s="19" t="s">
        <v>154</v>
      </c>
      <c r="C209" s="54" t="s">
        <v>506</v>
      </c>
      <c r="D209" s="29" t="s">
        <v>1008</v>
      </c>
      <c r="E209" s="19" t="s">
        <v>872</v>
      </c>
    </row>
    <row r="210" spans="1:5">
      <c r="A210" s="55">
        <f t="shared" si="3"/>
        <v>207</v>
      </c>
      <c r="B210" s="20"/>
      <c r="C210" s="70"/>
      <c r="D210" s="30" t="s">
        <v>1009</v>
      </c>
      <c r="E210" s="20" t="s">
        <v>873</v>
      </c>
    </row>
    <row r="211" spans="1:5">
      <c r="A211" s="55">
        <f t="shared" si="3"/>
        <v>208</v>
      </c>
      <c r="B211" s="19" t="s">
        <v>155</v>
      </c>
      <c r="C211" s="54" t="s">
        <v>505</v>
      </c>
      <c r="D211" s="29" t="s">
        <v>690</v>
      </c>
      <c r="E211" s="19" t="s">
        <v>885</v>
      </c>
    </row>
    <row r="212" spans="1:5">
      <c r="A212" s="55">
        <f t="shared" si="3"/>
        <v>209</v>
      </c>
      <c r="B212" s="19" t="s">
        <v>156</v>
      </c>
      <c r="C212" s="54" t="s">
        <v>505</v>
      </c>
      <c r="D212" s="29" t="s">
        <v>691</v>
      </c>
      <c r="E212" s="19" t="s">
        <v>509</v>
      </c>
    </row>
    <row r="213" spans="1:5">
      <c r="A213" s="55">
        <f t="shared" si="3"/>
        <v>210</v>
      </c>
      <c r="C213" s="54" t="s">
        <v>506</v>
      </c>
      <c r="D213" s="29" t="s">
        <v>986</v>
      </c>
      <c r="E213" s="19" t="s">
        <v>880</v>
      </c>
    </row>
    <row r="214" spans="1:5">
      <c r="A214" s="55">
        <f t="shared" si="3"/>
        <v>211</v>
      </c>
      <c r="B214" s="20" t="s">
        <v>157</v>
      </c>
      <c r="C214" s="70" t="s">
        <v>505</v>
      </c>
      <c r="D214" s="30" t="s">
        <v>692</v>
      </c>
      <c r="E214" s="20" t="s">
        <v>966</v>
      </c>
    </row>
    <row r="215" spans="1:5">
      <c r="A215" s="55">
        <f t="shared" si="3"/>
        <v>212</v>
      </c>
      <c r="B215" s="19" t="s">
        <v>158</v>
      </c>
      <c r="C215" s="54" t="s">
        <v>505</v>
      </c>
      <c r="D215" s="29" t="s">
        <v>693</v>
      </c>
      <c r="E215" s="19" t="s">
        <v>877</v>
      </c>
    </row>
    <row r="216" spans="1:5">
      <c r="A216" s="55">
        <f t="shared" si="3"/>
        <v>213</v>
      </c>
      <c r="B216" s="19" t="s">
        <v>159</v>
      </c>
      <c r="C216" s="54" t="s">
        <v>505</v>
      </c>
      <c r="D216" s="29" t="s">
        <v>694</v>
      </c>
      <c r="E216" s="19" t="s">
        <v>509</v>
      </c>
    </row>
    <row r="217" spans="1:5">
      <c r="A217" s="55">
        <f t="shared" si="3"/>
        <v>214</v>
      </c>
      <c r="C217" s="54" t="s">
        <v>506</v>
      </c>
      <c r="D217" s="29" t="s">
        <v>1010</v>
      </c>
      <c r="E217" s="19" t="s">
        <v>1011</v>
      </c>
    </row>
    <row r="218" spans="1:5">
      <c r="A218" s="55">
        <f t="shared" si="3"/>
        <v>215</v>
      </c>
      <c r="B218" s="19" t="s">
        <v>160</v>
      </c>
      <c r="C218" s="54" t="s">
        <v>505</v>
      </c>
      <c r="D218" s="29" t="s">
        <v>695</v>
      </c>
      <c r="E218" s="19" t="s">
        <v>903</v>
      </c>
    </row>
    <row r="219" spans="1:5">
      <c r="A219" s="55">
        <f t="shared" si="3"/>
        <v>216</v>
      </c>
      <c r="B219" s="20" t="s">
        <v>161</v>
      </c>
      <c r="C219" s="70" t="s">
        <v>505</v>
      </c>
      <c r="D219" s="30" t="s">
        <v>696</v>
      </c>
      <c r="E219" s="20" t="s">
        <v>902</v>
      </c>
    </row>
    <row r="220" spans="1:5">
      <c r="A220" s="55">
        <f t="shared" si="3"/>
        <v>217</v>
      </c>
      <c r="B220" s="19" t="s">
        <v>162</v>
      </c>
      <c r="C220" s="54" t="s">
        <v>505</v>
      </c>
      <c r="D220" s="29" t="s">
        <v>697</v>
      </c>
      <c r="E220" s="19" t="s">
        <v>875</v>
      </c>
    </row>
    <row r="221" spans="1:5">
      <c r="A221" s="55">
        <f t="shared" si="3"/>
        <v>218</v>
      </c>
      <c r="C221" s="54" t="s">
        <v>506</v>
      </c>
      <c r="D221" s="29" t="s">
        <v>1012</v>
      </c>
      <c r="E221" s="19" t="s">
        <v>1013</v>
      </c>
    </row>
    <row r="222" spans="1:5">
      <c r="A222" s="55">
        <f t="shared" si="3"/>
        <v>219</v>
      </c>
      <c r="B222" s="19" t="s">
        <v>163</v>
      </c>
      <c r="C222" s="54" t="s">
        <v>505</v>
      </c>
      <c r="D222" s="29" t="s">
        <v>698</v>
      </c>
      <c r="E222" s="19" t="s">
        <v>903</v>
      </c>
    </row>
    <row r="223" spans="1:5">
      <c r="A223" s="55">
        <f t="shared" si="3"/>
        <v>220</v>
      </c>
      <c r="C223" s="54" t="s">
        <v>506</v>
      </c>
      <c r="D223" s="29" t="s">
        <v>929</v>
      </c>
      <c r="E223" s="19" t="s">
        <v>930</v>
      </c>
    </row>
    <row r="224" spans="1:5">
      <c r="A224" s="55">
        <f t="shared" si="3"/>
        <v>221</v>
      </c>
      <c r="B224" s="20" t="s">
        <v>164</v>
      </c>
      <c r="C224" s="70" t="s">
        <v>505</v>
      </c>
      <c r="D224" s="30" t="s">
        <v>699</v>
      </c>
      <c r="E224" s="20" t="s">
        <v>873</v>
      </c>
    </row>
    <row r="225" spans="1:5">
      <c r="A225" s="55">
        <f t="shared" si="3"/>
        <v>222</v>
      </c>
      <c r="B225" s="19" t="s">
        <v>165</v>
      </c>
      <c r="C225" s="54" t="s">
        <v>505</v>
      </c>
      <c r="D225" s="29" t="s">
        <v>700</v>
      </c>
      <c r="E225" s="19" t="s">
        <v>509</v>
      </c>
    </row>
    <row r="226" spans="1:5">
      <c r="A226" s="55">
        <f t="shared" si="3"/>
        <v>223</v>
      </c>
      <c r="B226" s="23"/>
      <c r="C226" s="70" t="s">
        <v>506</v>
      </c>
      <c r="D226" s="30" t="s">
        <v>1014</v>
      </c>
      <c r="E226" s="20" t="s">
        <v>930</v>
      </c>
    </row>
    <row r="227" spans="1:5">
      <c r="A227" s="55">
        <f t="shared" si="3"/>
        <v>224</v>
      </c>
      <c r="B227" s="24" t="s">
        <v>166</v>
      </c>
      <c r="C227" s="54" t="s">
        <v>505</v>
      </c>
      <c r="D227" s="29" t="s">
        <v>701</v>
      </c>
      <c r="E227" s="19" t="s">
        <v>509</v>
      </c>
    </row>
    <row r="228" spans="1:5">
      <c r="A228" s="55">
        <f t="shared" si="3"/>
        <v>225</v>
      </c>
      <c r="C228" s="54" t="s">
        <v>506</v>
      </c>
      <c r="D228" s="29" t="s">
        <v>1014</v>
      </c>
      <c r="E228" s="19" t="s">
        <v>920</v>
      </c>
    </row>
    <row r="229" spans="1:5">
      <c r="A229" s="55">
        <f t="shared" si="3"/>
        <v>226</v>
      </c>
      <c r="B229" s="19" t="s">
        <v>167</v>
      </c>
      <c r="C229" s="54" t="s">
        <v>505</v>
      </c>
      <c r="D229" s="29" t="s">
        <v>702</v>
      </c>
      <c r="E229" s="19" t="s">
        <v>902</v>
      </c>
    </row>
    <row r="230" spans="1:5">
      <c r="A230" s="55">
        <f t="shared" si="3"/>
        <v>227</v>
      </c>
      <c r="B230" s="19" t="s">
        <v>168</v>
      </c>
      <c r="D230" s="29" t="s">
        <v>169</v>
      </c>
      <c r="E230" s="19" t="s">
        <v>902</v>
      </c>
    </row>
    <row r="231" spans="1:5">
      <c r="A231" s="55">
        <f t="shared" si="3"/>
        <v>228</v>
      </c>
      <c r="B231" s="19" t="s">
        <v>170</v>
      </c>
      <c r="C231" s="54" t="s">
        <v>506</v>
      </c>
      <c r="D231" s="29" t="s">
        <v>703</v>
      </c>
      <c r="E231" s="19" t="s">
        <v>888</v>
      </c>
    </row>
    <row r="232" spans="1:5">
      <c r="A232" s="55">
        <f t="shared" si="3"/>
        <v>229</v>
      </c>
      <c r="C232" s="54" t="s">
        <v>505</v>
      </c>
      <c r="D232" s="29" t="s">
        <v>1015</v>
      </c>
      <c r="E232" s="19" t="s">
        <v>921</v>
      </c>
    </row>
    <row r="233" spans="1:5">
      <c r="A233" s="55">
        <f t="shared" si="3"/>
        <v>230</v>
      </c>
      <c r="B233" s="19" t="s">
        <v>171</v>
      </c>
      <c r="C233" s="54" t="s">
        <v>505</v>
      </c>
      <c r="D233" s="29" t="s">
        <v>704</v>
      </c>
      <c r="E233" s="19" t="s">
        <v>902</v>
      </c>
    </row>
    <row r="234" spans="1:5">
      <c r="A234" s="55">
        <f t="shared" si="3"/>
        <v>231</v>
      </c>
      <c r="B234" s="19" t="s">
        <v>172</v>
      </c>
      <c r="D234" s="29" t="s">
        <v>173</v>
      </c>
      <c r="E234" s="19" t="s">
        <v>902</v>
      </c>
    </row>
    <row r="235" spans="1:5">
      <c r="A235" s="55">
        <f t="shared" si="3"/>
        <v>232</v>
      </c>
      <c r="C235" s="75" t="s">
        <v>506</v>
      </c>
      <c r="D235" s="19" t="s">
        <v>1014</v>
      </c>
      <c r="E235" s="19" t="s">
        <v>930</v>
      </c>
    </row>
    <row r="236" spans="1:5">
      <c r="A236" s="55">
        <f t="shared" si="3"/>
        <v>233</v>
      </c>
      <c r="B236" s="20" t="s">
        <v>174</v>
      </c>
      <c r="C236" s="70" t="s">
        <v>505</v>
      </c>
      <c r="D236" s="30" t="s">
        <v>705</v>
      </c>
      <c r="E236" s="20" t="s">
        <v>871</v>
      </c>
    </row>
    <row r="237" spans="1:5">
      <c r="A237" s="23">
        <f t="shared" si="3"/>
        <v>234</v>
      </c>
      <c r="B237" s="24" t="s">
        <v>175</v>
      </c>
      <c r="C237" s="76" t="s">
        <v>506</v>
      </c>
      <c r="D237" s="62" t="s">
        <v>706</v>
      </c>
      <c r="E237" s="24" t="s">
        <v>878</v>
      </c>
    </row>
    <row r="238" spans="1:5">
      <c r="A238" s="55">
        <f t="shared" si="3"/>
        <v>235</v>
      </c>
      <c r="B238" s="19" t="s">
        <v>176</v>
      </c>
      <c r="C238" s="54" t="s">
        <v>505</v>
      </c>
      <c r="D238" s="29" t="s">
        <v>707</v>
      </c>
      <c r="E238" s="19" t="s">
        <v>932</v>
      </c>
    </row>
    <row r="239" spans="1:5" ht="77">
      <c r="A239" s="55">
        <f t="shared" si="3"/>
        <v>236</v>
      </c>
      <c r="B239" s="19" t="s">
        <v>177</v>
      </c>
      <c r="C239" s="54" t="s">
        <v>505</v>
      </c>
      <c r="D239" s="29" t="s">
        <v>1016</v>
      </c>
      <c r="E239" s="19" t="s">
        <v>902</v>
      </c>
    </row>
    <row r="240" spans="1:5">
      <c r="A240" s="55">
        <f t="shared" si="3"/>
        <v>237</v>
      </c>
      <c r="C240" s="54" t="s">
        <v>506</v>
      </c>
      <c r="D240" s="29" t="s">
        <v>929</v>
      </c>
      <c r="E240" s="19" t="s">
        <v>924</v>
      </c>
    </row>
    <row r="241" spans="1:5">
      <c r="A241" s="55">
        <f t="shared" si="3"/>
        <v>238</v>
      </c>
      <c r="B241" s="19" t="s">
        <v>179</v>
      </c>
      <c r="D241" s="29" t="s">
        <v>180</v>
      </c>
      <c r="E241" s="19" t="s">
        <v>903</v>
      </c>
    </row>
    <row r="242" spans="1:5">
      <c r="A242" s="20">
        <f t="shared" si="3"/>
        <v>239</v>
      </c>
      <c r="B242" s="20"/>
      <c r="C242" s="70" t="s">
        <v>506</v>
      </c>
      <c r="D242" s="30" t="s">
        <v>1017</v>
      </c>
      <c r="E242" s="20" t="s">
        <v>948</v>
      </c>
    </row>
    <row r="243" spans="1:5">
      <c r="A243" s="55">
        <f t="shared" si="3"/>
        <v>240</v>
      </c>
      <c r="B243" s="19" t="s">
        <v>181</v>
      </c>
      <c r="C243" s="54" t="s">
        <v>505</v>
      </c>
      <c r="D243" s="29" t="s">
        <v>708</v>
      </c>
      <c r="E243" s="19" t="s">
        <v>885</v>
      </c>
    </row>
    <row r="244" spans="1:5">
      <c r="A244" s="55">
        <f t="shared" si="3"/>
        <v>241</v>
      </c>
      <c r="B244" s="19" t="s">
        <v>182</v>
      </c>
      <c r="C244" s="54" t="s">
        <v>506</v>
      </c>
      <c r="D244" s="29" t="s">
        <v>709</v>
      </c>
      <c r="E244" s="19" t="s">
        <v>886</v>
      </c>
    </row>
    <row r="245" spans="1:5">
      <c r="A245" s="55">
        <f t="shared" si="3"/>
        <v>242</v>
      </c>
      <c r="C245" s="54" t="s">
        <v>506</v>
      </c>
      <c r="D245" s="29" t="s">
        <v>1018</v>
      </c>
      <c r="E245" s="19" t="s">
        <v>918</v>
      </c>
    </row>
    <row r="246" spans="1:5">
      <c r="A246" s="55">
        <f t="shared" si="3"/>
        <v>243</v>
      </c>
      <c r="B246" s="19" t="s">
        <v>183</v>
      </c>
      <c r="C246" s="54" t="s">
        <v>505</v>
      </c>
      <c r="D246" s="29" t="s">
        <v>1019</v>
      </c>
      <c r="E246" s="19" t="s">
        <v>950</v>
      </c>
    </row>
    <row r="247" spans="1:5">
      <c r="A247" s="55">
        <f t="shared" si="3"/>
        <v>244</v>
      </c>
      <c r="C247" s="54" t="s">
        <v>505</v>
      </c>
      <c r="D247" s="29" t="s">
        <v>1018</v>
      </c>
      <c r="E247" s="19" t="s">
        <v>921</v>
      </c>
    </row>
    <row r="248" spans="1:5">
      <c r="A248" s="55">
        <f t="shared" si="3"/>
        <v>245</v>
      </c>
      <c r="C248" s="54" t="s">
        <v>506</v>
      </c>
      <c r="D248" s="29" t="s">
        <v>957</v>
      </c>
      <c r="E248" s="19" t="s">
        <v>872</v>
      </c>
    </row>
    <row r="249" spans="1:5">
      <c r="A249" s="55">
        <f t="shared" si="3"/>
        <v>246</v>
      </c>
      <c r="B249" s="19" t="s">
        <v>184</v>
      </c>
      <c r="C249" s="54" t="s">
        <v>505</v>
      </c>
      <c r="D249" s="29" t="s">
        <v>710</v>
      </c>
      <c r="E249" s="19" t="s">
        <v>873</v>
      </c>
    </row>
    <row r="250" spans="1:5" ht="33">
      <c r="A250" s="55">
        <f t="shared" si="3"/>
        <v>247</v>
      </c>
      <c r="B250" s="19" t="s">
        <v>185</v>
      </c>
      <c r="C250" s="54" t="s">
        <v>505</v>
      </c>
      <c r="D250" s="29" t="s">
        <v>1020</v>
      </c>
      <c r="E250" s="19" t="s">
        <v>902</v>
      </c>
    </row>
    <row r="251" spans="1:5">
      <c r="A251" s="55">
        <f t="shared" si="3"/>
        <v>248</v>
      </c>
      <c r="C251" s="54" t="s">
        <v>505</v>
      </c>
      <c r="D251" s="29" t="s">
        <v>1021</v>
      </c>
      <c r="E251" s="19" t="s">
        <v>903</v>
      </c>
    </row>
    <row r="252" spans="1:5">
      <c r="A252" s="20">
        <f t="shared" si="3"/>
        <v>249</v>
      </c>
      <c r="B252" s="20"/>
      <c r="C252" s="70" t="s">
        <v>506</v>
      </c>
      <c r="D252" s="30" t="s">
        <v>1022</v>
      </c>
      <c r="E252" s="20" t="s">
        <v>948</v>
      </c>
    </row>
    <row r="253" spans="1:5">
      <c r="A253" s="55">
        <f t="shared" si="3"/>
        <v>250</v>
      </c>
      <c r="B253" s="19" t="s">
        <v>186</v>
      </c>
      <c r="C253" s="54" t="s">
        <v>505</v>
      </c>
      <c r="D253" s="29" t="s">
        <v>711</v>
      </c>
      <c r="E253" s="19" t="s">
        <v>509</v>
      </c>
    </row>
    <row r="254" spans="1:5">
      <c r="A254" s="55">
        <f t="shared" si="3"/>
        <v>251</v>
      </c>
      <c r="B254" s="19" t="s">
        <v>187</v>
      </c>
      <c r="C254" s="54" t="s">
        <v>506</v>
      </c>
      <c r="D254" s="29" t="s">
        <v>712</v>
      </c>
      <c r="E254" s="19" t="s">
        <v>888</v>
      </c>
    </row>
    <row r="255" spans="1:5" ht="22">
      <c r="A255" s="55">
        <f t="shared" si="3"/>
        <v>252</v>
      </c>
      <c r="B255" s="19" t="s">
        <v>188</v>
      </c>
      <c r="C255" s="54" t="s">
        <v>505</v>
      </c>
      <c r="D255" s="29" t="s">
        <v>1023</v>
      </c>
      <c r="E255" s="19" t="s">
        <v>907</v>
      </c>
    </row>
    <row r="256" spans="1:5">
      <c r="A256" s="55">
        <f t="shared" si="3"/>
        <v>253</v>
      </c>
      <c r="B256" s="19" t="s">
        <v>189</v>
      </c>
      <c r="C256" s="54" t="s">
        <v>506</v>
      </c>
      <c r="D256" s="29" t="s">
        <v>713</v>
      </c>
      <c r="E256" s="19" t="s">
        <v>886</v>
      </c>
    </row>
    <row r="257" spans="1:5">
      <c r="A257" s="55">
        <f t="shared" si="3"/>
        <v>254</v>
      </c>
      <c r="D257" s="29" t="s">
        <v>1018</v>
      </c>
      <c r="E257" s="19" t="s">
        <v>916</v>
      </c>
    </row>
    <row r="258" spans="1:5">
      <c r="A258" s="55">
        <f t="shared" si="3"/>
        <v>255</v>
      </c>
      <c r="B258" s="19" t="s">
        <v>190</v>
      </c>
      <c r="C258" s="54" t="s">
        <v>505</v>
      </c>
      <c r="D258" s="29" t="s">
        <v>441</v>
      </c>
      <c r="E258" s="19" t="s">
        <v>906</v>
      </c>
    </row>
    <row r="259" spans="1:5">
      <c r="A259" s="20">
        <f t="shared" si="3"/>
        <v>256</v>
      </c>
      <c r="B259" s="20"/>
      <c r="C259" s="70"/>
      <c r="D259" s="30" t="s">
        <v>1024</v>
      </c>
      <c r="E259" s="20" t="s">
        <v>921</v>
      </c>
    </row>
    <row r="260" spans="1:5">
      <c r="A260" s="55">
        <f t="shared" si="3"/>
        <v>257</v>
      </c>
      <c r="B260" s="19" t="s">
        <v>191</v>
      </c>
      <c r="C260" s="54" t="s">
        <v>505</v>
      </c>
      <c r="D260" s="29" t="s">
        <v>714</v>
      </c>
      <c r="E260" s="19" t="s">
        <v>509</v>
      </c>
    </row>
    <row r="261" spans="1:5" ht="22">
      <c r="A261" s="55">
        <f t="shared" ref="A261:A324" si="4">ROW()-3</f>
        <v>258</v>
      </c>
      <c r="B261" s="19" t="s">
        <v>192</v>
      </c>
      <c r="C261" s="54" t="s">
        <v>505</v>
      </c>
      <c r="D261" s="29" t="s">
        <v>1025</v>
      </c>
      <c r="E261" s="19" t="s">
        <v>875</v>
      </c>
    </row>
    <row r="262" spans="1:5">
      <c r="A262" s="55">
        <f t="shared" si="4"/>
        <v>259</v>
      </c>
      <c r="B262" s="19" t="s">
        <v>193</v>
      </c>
      <c r="C262" s="54" t="s">
        <v>505</v>
      </c>
      <c r="D262" s="29" t="s">
        <v>1026</v>
      </c>
      <c r="E262" s="19" t="s">
        <v>885</v>
      </c>
    </row>
    <row r="263" spans="1:5">
      <c r="A263" s="55">
        <f t="shared" si="4"/>
        <v>260</v>
      </c>
      <c r="B263" s="19" t="s">
        <v>194</v>
      </c>
      <c r="C263" s="54" t="s">
        <v>505</v>
      </c>
      <c r="D263" s="29" t="s">
        <v>1183</v>
      </c>
      <c r="E263" s="19" t="s">
        <v>509</v>
      </c>
    </row>
    <row r="264" spans="1:5">
      <c r="A264" s="55">
        <f t="shared" si="4"/>
        <v>261</v>
      </c>
      <c r="B264" s="19" t="s">
        <v>195</v>
      </c>
      <c r="C264" s="54" t="s">
        <v>892</v>
      </c>
      <c r="D264" s="29" t="s">
        <v>715</v>
      </c>
      <c r="E264" s="19" t="s">
        <v>1027</v>
      </c>
    </row>
    <row r="265" spans="1:5">
      <c r="A265" s="55">
        <f t="shared" si="4"/>
        <v>262</v>
      </c>
      <c r="B265" s="19" t="s">
        <v>196</v>
      </c>
      <c r="C265" s="54" t="s">
        <v>505</v>
      </c>
      <c r="D265" s="29" t="s">
        <v>716</v>
      </c>
      <c r="E265" s="19" t="s">
        <v>903</v>
      </c>
    </row>
    <row r="266" spans="1:5">
      <c r="A266" s="55">
        <f t="shared" si="4"/>
        <v>263</v>
      </c>
      <c r="B266" s="19" t="s">
        <v>197</v>
      </c>
      <c r="C266" s="54" t="s">
        <v>892</v>
      </c>
      <c r="D266" s="29" t="s">
        <v>717</v>
      </c>
      <c r="E266" s="19" t="s">
        <v>1027</v>
      </c>
    </row>
    <row r="267" spans="1:5">
      <c r="A267" s="20">
        <f t="shared" si="4"/>
        <v>264</v>
      </c>
      <c r="B267" s="20" t="s">
        <v>198</v>
      </c>
      <c r="C267" s="70" t="s">
        <v>505</v>
      </c>
      <c r="D267" s="30" t="s">
        <v>718</v>
      </c>
      <c r="E267" s="20" t="s">
        <v>871</v>
      </c>
    </row>
    <row r="268" spans="1:5">
      <c r="A268" s="55">
        <f t="shared" si="4"/>
        <v>265</v>
      </c>
      <c r="B268" s="19" t="s">
        <v>199</v>
      </c>
      <c r="C268" s="54" t="s">
        <v>505</v>
      </c>
      <c r="D268" s="29" t="s">
        <v>725</v>
      </c>
      <c r="E268" s="19" t="s">
        <v>509</v>
      </c>
    </row>
    <row r="269" spans="1:5">
      <c r="A269" s="55">
        <f t="shared" si="4"/>
        <v>266</v>
      </c>
      <c r="D269" s="29" t="s">
        <v>1028</v>
      </c>
      <c r="E269" s="19" t="s">
        <v>885</v>
      </c>
    </row>
    <row r="270" spans="1:5" ht="22">
      <c r="A270" s="55">
        <f t="shared" si="4"/>
        <v>267</v>
      </c>
      <c r="B270" s="19" t="s">
        <v>200</v>
      </c>
      <c r="C270" s="54" t="s">
        <v>505</v>
      </c>
      <c r="D270" s="29" t="s">
        <v>719</v>
      </c>
      <c r="E270" s="19" t="s">
        <v>875</v>
      </c>
    </row>
    <row r="271" spans="1:5">
      <c r="A271" s="55">
        <f t="shared" si="4"/>
        <v>268</v>
      </c>
      <c r="B271" s="19" t="s">
        <v>201</v>
      </c>
      <c r="C271" s="54" t="s">
        <v>505</v>
      </c>
      <c r="D271" s="29" t="s">
        <v>720</v>
      </c>
      <c r="E271" s="19" t="s">
        <v>917</v>
      </c>
    </row>
    <row r="272" spans="1:5">
      <c r="A272" s="55">
        <f t="shared" si="4"/>
        <v>269</v>
      </c>
      <c r="C272" s="54" t="s">
        <v>506</v>
      </c>
      <c r="D272" s="29" t="s">
        <v>1029</v>
      </c>
      <c r="E272" s="19" t="s">
        <v>930</v>
      </c>
    </row>
    <row r="273" spans="1:5">
      <c r="A273" s="55">
        <f t="shared" si="4"/>
        <v>270</v>
      </c>
      <c r="B273" s="19" t="s">
        <v>202</v>
      </c>
      <c r="C273" s="54" t="s">
        <v>505</v>
      </c>
      <c r="D273" s="29" t="s">
        <v>721</v>
      </c>
      <c r="E273" s="19" t="s">
        <v>873</v>
      </c>
    </row>
    <row r="274" spans="1:5">
      <c r="A274" s="20">
        <f t="shared" si="4"/>
        <v>271</v>
      </c>
      <c r="B274" s="20" t="s">
        <v>203</v>
      </c>
      <c r="C274" s="70" t="s">
        <v>505</v>
      </c>
      <c r="D274" s="30" t="s">
        <v>722</v>
      </c>
      <c r="E274" s="20" t="s">
        <v>902</v>
      </c>
    </row>
    <row r="275" spans="1:5">
      <c r="A275" s="55">
        <f t="shared" si="4"/>
        <v>272</v>
      </c>
      <c r="B275" s="19" t="s">
        <v>204</v>
      </c>
      <c r="C275" s="54" t="s">
        <v>505</v>
      </c>
      <c r="D275" s="29" t="s">
        <v>723</v>
      </c>
      <c r="E275" s="19" t="s">
        <v>1030</v>
      </c>
    </row>
    <row r="276" spans="1:5">
      <c r="A276" s="20">
        <f t="shared" si="4"/>
        <v>273</v>
      </c>
      <c r="B276" s="20"/>
      <c r="C276" s="70" t="s">
        <v>506</v>
      </c>
      <c r="D276" s="30" t="s">
        <v>1031</v>
      </c>
      <c r="E276" s="20" t="s">
        <v>930</v>
      </c>
    </row>
    <row r="277" spans="1:5">
      <c r="A277" s="55">
        <f t="shared" si="4"/>
        <v>274</v>
      </c>
      <c r="B277" s="19" t="s">
        <v>205</v>
      </c>
      <c r="D277" s="29" t="s">
        <v>206</v>
      </c>
      <c r="E277" s="19" t="s">
        <v>1032</v>
      </c>
    </row>
    <row r="278" spans="1:5">
      <c r="A278" s="55">
        <f t="shared" si="4"/>
        <v>275</v>
      </c>
      <c r="B278" s="19" t="s">
        <v>207</v>
      </c>
      <c r="D278" s="29" t="s">
        <v>1033</v>
      </c>
      <c r="E278" s="19" t="s">
        <v>877</v>
      </c>
    </row>
    <row r="279" spans="1:5">
      <c r="A279" s="55">
        <f t="shared" si="4"/>
        <v>276</v>
      </c>
      <c r="B279" s="19" t="s">
        <v>208</v>
      </c>
      <c r="C279" s="54" t="s">
        <v>505</v>
      </c>
      <c r="D279" s="29" t="s">
        <v>724</v>
      </c>
      <c r="E279" s="19" t="s">
        <v>875</v>
      </c>
    </row>
    <row r="280" spans="1:5">
      <c r="A280" s="55">
        <f t="shared" si="4"/>
        <v>277</v>
      </c>
      <c r="B280" s="19" t="s">
        <v>209</v>
      </c>
      <c r="C280" s="54" t="s">
        <v>505</v>
      </c>
      <c r="D280" s="29" t="s">
        <v>725</v>
      </c>
      <c r="E280" s="19" t="s">
        <v>509</v>
      </c>
    </row>
    <row r="281" spans="1:5">
      <c r="A281" s="55">
        <f t="shared" si="4"/>
        <v>278</v>
      </c>
      <c r="B281" s="19" t="s">
        <v>210</v>
      </c>
      <c r="C281" s="54" t="s">
        <v>505</v>
      </c>
      <c r="D281" s="29" t="s">
        <v>726</v>
      </c>
      <c r="E281" s="19" t="s">
        <v>875</v>
      </c>
    </row>
    <row r="282" spans="1:5" ht="22">
      <c r="A282" s="55">
        <f t="shared" si="4"/>
        <v>279</v>
      </c>
      <c r="B282" s="19" t="s">
        <v>211</v>
      </c>
      <c r="C282" s="54" t="s">
        <v>505</v>
      </c>
      <c r="D282" s="29" t="s">
        <v>1034</v>
      </c>
      <c r="E282" s="19" t="s">
        <v>1032</v>
      </c>
    </row>
    <row r="283" spans="1:5">
      <c r="A283" s="55">
        <f t="shared" si="4"/>
        <v>280</v>
      </c>
      <c r="B283" s="19" t="s">
        <v>213</v>
      </c>
      <c r="C283" s="81" t="s">
        <v>1037</v>
      </c>
      <c r="D283" s="29" t="s">
        <v>728</v>
      </c>
      <c r="E283" s="79" t="s">
        <v>1038</v>
      </c>
    </row>
    <row r="284" spans="1:5">
      <c r="A284" s="55">
        <f t="shared" si="4"/>
        <v>281</v>
      </c>
      <c r="B284" s="19" t="s">
        <v>214</v>
      </c>
      <c r="C284" s="81"/>
      <c r="D284" s="29" t="s">
        <v>178</v>
      </c>
      <c r="E284" s="79"/>
    </row>
    <row r="285" spans="1:5">
      <c r="A285" s="55">
        <f t="shared" si="4"/>
        <v>282</v>
      </c>
      <c r="B285" s="19" t="s">
        <v>215</v>
      </c>
      <c r="C285" s="81"/>
      <c r="D285" s="29" t="s">
        <v>216</v>
      </c>
      <c r="E285" s="79"/>
    </row>
    <row r="286" spans="1:5">
      <c r="A286" s="55">
        <f t="shared" si="4"/>
        <v>283</v>
      </c>
      <c r="B286" s="19" t="s">
        <v>217</v>
      </c>
      <c r="C286" s="81"/>
      <c r="D286" s="29" t="s">
        <v>178</v>
      </c>
      <c r="E286" s="79"/>
    </row>
    <row r="287" spans="1:5">
      <c r="A287" s="55">
        <f t="shared" si="4"/>
        <v>284</v>
      </c>
      <c r="B287" s="19" t="s">
        <v>218</v>
      </c>
      <c r="C287" s="81"/>
      <c r="D287" s="29" t="s">
        <v>219</v>
      </c>
      <c r="E287" s="79"/>
    </row>
    <row r="288" spans="1:5">
      <c r="A288" s="55">
        <f t="shared" si="4"/>
        <v>285</v>
      </c>
      <c r="B288" s="19" t="s">
        <v>220</v>
      </c>
      <c r="C288" s="81"/>
      <c r="D288" s="29" t="s">
        <v>178</v>
      </c>
      <c r="E288" s="79"/>
    </row>
    <row r="289" spans="1:5">
      <c r="A289" s="55">
        <f t="shared" si="4"/>
        <v>286</v>
      </c>
      <c r="B289" s="19" t="s">
        <v>221</v>
      </c>
      <c r="C289" s="81"/>
      <c r="D289" s="29" t="s">
        <v>222</v>
      </c>
      <c r="E289" s="79"/>
    </row>
    <row r="290" spans="1:5">
      <c r="A290" s="55">
        <f t="shared" si="4"/>
        <v>287</v>
      </c>
      <c r="B290" s="19" t="s">
        <v>223</v>
      </c>
      <c r="C290" s="81"/>
      <c r="D290" s="29" t="s">
        <v>178</v>
      </c>
      <c r="E290" s="79"/>
    </row>
    <row r="291" spans="1:5">
      <c r="A291" s="55">
        <f t="shared" si="4"/>
        <v>288</v>
      </c>
      <c r="B291" s="19" t="s">
        <v>224</v>
      </c>
      <c r="C291" s="81"/>
      <c r="D291" s="29" t="s">
        <v>225</v>
      </c>
      <c r="E291" s="79"/>
    </row>
    <row r="292" spans="1:5">
      <c r="A292" s="55">
        <f t="shared" si="4"/>
        <v>289</v>
      </c>
      <c r="B292" s="19" t="s">
        <v>226</v>
      </c>
      <c r="C292" s="81"/>
      <c r="D292" s="29" t="s">
        <v>227</v>
      </c>
      <c r="E292" s="79"/>
    </row>
    <row r="293" spans="1:5">
      <c r="A293" s="55">
        <f t="shared" si="4"/>
        <v>290</v>
      </c>
      <c r="B293" s="19" t="s">
        <v>228</v>
      </c>
      <c r="C293" s="81"/>
      <c r="D293" s="29" t="s">
        <v>225</v>
      </c>
      <c r="E293" s="79"/>
    </row>
    <row r="294" spans="1:5">
      <c r="A294" s="55">
        <f t="shared" si="4"/>
        <v>291</v>
      </c>
      <c r="B294" s="19" t="s">
        <v>229</v>
      </c>
      <c r="C294" s="81"/>
      <c r="D294" s="29" t="s">
        <v>230</v>
      </c>
      <c r="E294" s="79"/>
    </row>
    <row r="295" spans="1:5">
      <c r="A295" s="55">
        <f t="shared" si="4"/>
        <v>292</v>
      </c>
      <c r="B295" s="19" t="s">
        <v>231</v>
      </c>
      <c r="C295" s="81"/>
      <c r="D295" s="29" t="s">
        <v>178</v>
      </c>
      <c r="E295" s="79"/>
    </row>
    <row r="296" spans="1:5">
      <c r="A296" s="55">
        <f t="shared" si="4"/>
        <v>293</v>
      </c>
      <c r="B296" s="19" t="s">
        <v>232</v>
      </c>
      <c r="C296" s="81"/>
      <c r="D296" s="29" t="s">
        <v>225</v>
      </c>
      <c r="E296" s="79"/>
    </row>
    <row r="297" spans="1:5">
      <c r="A297" s="55">
        <f t="shared" si="4"/>
        <v>294</v>
      </c>
      <c r="B297" s="19" t="s">
        <v>233</v>
      </c>
      <c r="C297" s="81"/>
      <c r="D297" s="29" t="s">
        <v>234</v>
      </c>
      <c r="E297" s="79"/>
    </row>
    <row r="298" spans="1:5">
      <c r="A298" s="55">
        <f t="shared" si="4"/>
        <v>295</v>
      </c>
      <c r="B298" s="19" t="s">
        <v>235</v>
      </c>
      <c r="C298" s="81"/>
      <c r="D298" s="29" t="s">
        <v>178</v>
      </c>
      <c r="E298" s="79"/>
    </row>
    <row r="299" spans="1:5">
      <c r="A299" s="55">
        <f t="shared" si="4"/>
        <v>296</v>
      </c>
      <c r="B299" s="19" t="s">
        <v>236</v>
      </c>
      <c r="C299" s="81"/>
      <c r="D299" s="29" t="s">
        <v>225</v>
      </c>
      <c r="E299" s="79"/>
    </row>
    <row r="300" spans="1:5">
      <c r="A300" s="55">
        <f t="shared" si="4"/>
        <v>297</v>
      </c>
      <c r="B300" s="19" t="s">
        <v>237</v>
      </c>
      <c r="C300" s="81"/>
      <c r="D300" s="29" t="s">
        <v>234</v>
      </c>
      <c r="E300" s="79"/>
    </row>
    <row r="301" spans="1:5">
      <c r="A301" s="55">
        <f t="shared" si="4"/>
        <v>298</v>
      </c>
      <c r="B301" s="19" t="s">
        <v>238</v>
      </c>
      <c r="C301" s="81"/>
      <c r="D301" s="29" t="s">
        <v>178</v>
      </c>
      <c r="E301" s="79"/>
    </row>
    <row r="302" spans="1:5">
      <c r="A302" s="55">
        <f t="shared" si="4"/>
        <v>299</v>
      </c>
      <c r="B302" s="19" t="s">
        <v>239</v>
      </c>
      <c r="D302" s="29" t="s">
        <v>240</v>
      </c>
      <c r="E302" s="19" t="s">
        <v>1032</v>
      </c>
    </row>
    <row r="303" spans="1:5">
      <c r="A303" s="55">
        <f t="shared" si="4"/>
        <v>300</v>
      </c>
      <c r="C303" s="54" t="s">
        <v>892</v>
      </c>
      <c r="D303" s="29" t="s">
        <v>1035</v>
      </c>
      <c r="E303" s="19" t="s">
        <v>1036</v>
      </c>
    </row>
    <row r="304" spans="1:5">
      <c r="A304" s="55">
        <f t="shared" si="4"/>
        <v>301</v>
      </c>
      <c r="B304" s="19" t="s">
        <v>241</v>
      </c>
      <c r="C304" s="54" t="s">
        <v>505</v>
      </c>
      <c r="D304" s="29" t="s">
        <v>729</v>
      </c>
      <c r="E304" s="19" t="s">
        <v>871</v>
      </c>
    </row>
    <row r="305" spans="1:5">
      <c r="A305" s="55">
        <f t="shared" si="4"/>
        <v>302</v>
      </c>
      <c r="C305" s="54" t="s">
        <v>506</v>
      </c>
      <c r="D305" s="29" t="s">
        <v>1184</v>
      </c>
      <c r="E305" s="19" t="s">
        <v>989</v>
      </c>
    </row>
    <row r="306" spans="1:5">
      <c r="A306" s="20">
        <f t="shared" si="4"/>
        <v>303</v>
      </c>
      <c r="B306" s="20" t="s">
        <v>242</v>
      </c>
      <c r="C306" s="70" t="s">
        <v>505</v>
      </c>
      <c r="D306" s="30" t="s">
        <v>1039</v>
      </c>
      <c r="E306" s="20" t="s">
        <v>873</v>
      </c>
    </row>
    <row r="307" spans="1:5">
      <c r="A307" s="55">
        <f t="shared" si="4"/>
        <v>304</v>
      </c>
      <c r="D307" s="29" t="s">
        <v>1040</v>
      </c>
      <c r="E307" s="19" t="s">
        <v>875</v>
      </c>
    </row>
    <row r="308" spans="1:5">
      <c r="A308" s="20">
        <f t="shared" si="4"/>
        <v>305</v>
      </c>
      <c r="B308" s="20"/>
      <c r="C308" s="70" t="s">
        <v>892</v>
      </c>
      <c r="D308" s="30" t="s">
        <v>1041</v>
      </c>
      <c r="E308" s="20" t="s">
        <v>893</v>
      </c>
    </row>
    <row r="309" spans="1:5">
      <c r="A309" s="55">
        <f t="shared" si="4"/>
        <v>306</v>
      </c>
      <c r="B309" s="19" t="s">
        <v>243</v>
      </c>
      <c r="C309" s="54" t="s">
        <v>505</v>
      </c>
      <c r="D309" s="29" t="s">
        <v>730</v>
      </c>
      <c r="E309" s="19" t="s">
        <v>885</v>
      </c>
    </row>
    <row r="310" spans="1:5">
      <c r="A310" s="55">
        <f t="shared" si="4"/>
        <v>307</v>
      </c>
      <c r="B310" s="19" t="s">
        <v>244</v>
      </c>
      <c r="C310" s="54" t="s">
        <v>505</v>
      </c>
      <c r="D310" s="29" t="s">
        <v>731</v>
      </c>
      <c r="E310" s="19" t="s">
        <v>877</v>
      </c>
    </row>
    <row r="311" spans="1:5">
      <c r="A311" s="55">
        <f t="shared" si="4"/>
        <v>308</v>
      </c>
      <c r="D311" s="29" t="s">
        <v>904</v>
      </c>
      <c r="E311" s="19" t="s">
        <v>917</v>
      </c>
    </row>
    <row r="312" spans="1:5">
      <c r="A312" s="20">
        <f t="shared" si="4"/>
        <v>309</v>
      </c>
      <c r="B312" s="20"/>
      <c r="C312" s="70" t="s">
        <v>506</v>
      </c>
      <c r="D312" s="30" t="s">
        <v>1042</v>
      </c>
      <c r="E312" s="20" t="s">
        <v>948</v>
      </c>
    </row>
    <row r="313" spans="1:5">
      <c r="A313" s="55">
        <f t="shared" si="4"/>
        <v>310</v>
      </c>
      <c r="B313" s="19" t="s">
        <v>245</v>
      </c>
      <c r="C313" s="54" t="s">
        <v>505</v>
      </c>
      <c r="D313" s="29" t="s">
        <v>732</v>
      </c>
      <c r="E313" s="19" t="s">
        <v>885</v>
      </c>
    </row>
    <row r="314" spans="1:5">
      <c r="A314" s="55">
        <f t="shared" si="4"/>
        <v>311</v>
      </c>
      <c r="C314" s="54" t="s">
        <v>506</v>
      </c>
      <c r="D314" s="29" t="s">
        <v>957</v>
      </c>
      <c r="E314" s="19" t="s">
        <v>994</v>
      </c>
    </row>
    <row r="315" spans="1:5">
      <c r="A315" s="20">
        <f t="shared" si="4"/>
        <v>312</v>
      </c>
      <c r="B315" s="20" t="s">
        <v>246</v>
      </c>
      <c r="C315" s="70" t="s">
        <v>505</v>
      </c>
      <c r="D315" s="30" t="s">
        <v>733</v>
      </c>
      <c r="E315" s="20" t="s">
        <v>873</v>
      </c>
    </row>
    <row r="316" spans="1:5">
      <c r="A316" s="55">
        <f t="shared" si="4"/>
        <v>313</v>
      </c>
      <c r="B316" s="19" t="s">
        <v>247</v>
      </c>
      <c r="C316" s="54" t="s">
        <v>505</v>
      </c>
      <c r="D316" s="29" t="s">
        <v>734</v>
      </c>
      <c r="E316" s="19" t="s">
        <v>885</v>
      </c>
    </row>
    <row r="317" spans="1:5">
      <c r="A317" s="55">
        <f t="shared" si="4"/>
        <v>314</v>
      </c>
      <c r="B317" s="19" t="s">
        <v>248</v>
      </c>
      <c r="C317" s="54" t="s">
        <v>505</v>
      </c>
      <c r="D317" s="29" t="s">
        <v>735</v>
      </c>
      <c r="E317" s="19" t="s">
        <v>885</v>
      </c>
    </row>
    <row r="318" spans="1:5">
      <c r="A318" s="55">
        <f t="shared" si="4"/>
        <v>315</v>
      </c>
      <c r="B318" s="19" t="s">
        <v>249</v>
      </c>
      <c r="C318" s="54" t="s">
        <v>505</v>
      </c>
      <c r="D318" s="29" t="s">
        <v>714</v>
      </c>
      <c r="E318" s="19" t="s">
        <v>509</v>
      </c>
    </row>
    <row r="319" spans="1:5">
      <c r="A319" s="55">
        <f t="shared" si="4"/>
        <v>316</v>
      </c>
      <c r="B319" s="19" t="s">
        <v>250</v>
      </c>
      <c r="C319" s="54" t="s">
        <v>505</v>
      </c>
      <c r="D319" s="29" t="s">
        <v>736</v>
      </c>
      <c r="E319" s="19" t="s">
        <v>509</v>
      </c>
    </row>
    <row r="320" spans="1:5">
      <c r="A320" s="55">
        <f t="shared" si="4"/>
        <v>317</v>
      </c>
      <c r="B320" s="19" t="s">
        <v>251</v>
      </c>
      <c r="C320" s="54" t="s">
        <v>505</v>
      </c>
      <c r="D320" s="29" t="s">
        <v>737</v>
      </c>
      <c r="E320" s="19" t="s">
        <v>875</v>
      </c>
    </row>
    <row r="321" spans="1:5">
      <c r="A321" s="20">
        <f t="shared" si="4"/>
        <v>318</v>
      </c>
      <c r="B321" s="20" t="s">
        <v>252</v>
      </c>
      <c r="C321" s="70" t="s">
        <v>506</v>
      </c>
      <c r="D321" s="30" t="s">
        <v>738</v>
      </c>
      <c r="E321" s="20" t="s">
        <v>967</v>
      </c>
    </row>
    <row r="322" spans="1:5">
      <c r="A322" s="55">
        <f t="shared" si="4"/>
        <v>319</v>
      </c>
      <c r="B322" s="19" t="s">
        <v>253</v>
      </c>
      <c r="C322" s="54" t="s">
        <v>505</v>
      </c>
      <c r="D322" s="29" t="s">
        <v>739</v>
      </c>
      <c r="E322" s="19" t="s">
        <v>885</v>
      </c>
    </row>
    <row r="323" spans="1:5">
      <c r="A323" s="55">
        <f t="shared" si="4"/>
        <v>320</v>
      </c>
      <c r="B323" s="19" t="s">
        <v>254</v>
      </c>
      <c r="C323" s="54" t="s">
        <v>505</v>
      </c>
      <c r="D323" s="29" t="s">
        <v>740</v>
      </c>
      <c r="E323" s="19" t="s">
        <v>875</v>
      </c>
    </row>
    <row r="324" spans="1:5">
      <c r="A324" s="55">
        <f t="shared" si="4"/>
        <v>321</v>
      </c>
      <c r="B324" s="19" t="s">
        <v>255</v>
      </c>
      <c r="C324" s="54" t="s">
        <v>505</v>
      </c>
      <c r="D324" s="29" t="s">
        <v>727</v>
      </c>
      <c r="E324" s="38" t="s">
        <v>1186</v>
      </c>
    </row>
    <row r="325" spans="1:5">
      <c r="A325" s="20">
        <f t="shared" ref="A325:A366" si="5">ROW()-3</f>
        <v>322</v>
      </c>
      <c r="B325" s="20"/>
      <c r="C325" s="70" t="s">
        <v>892</v>
      </c>
      <c r="D325" s="30" t="s">
        <v>1185</v>
      </c>
      <c r="E325" s="68" t="s">
        <v>1036</v>
      </c>
    </row>
    <row r="326" spans="1:5">
      <c r="A326" s="55">
        <f t="shared" si="5"/>
        <v>323</v>
      </c>
      <c r="B326" s="19" t="s">
        <v>256</v>
      </c>
      <c r="D326" s="29" t="s">
        <v>212</v>
      </c>
      <c r="E326" s="38" t="s">
        <v>923</v>
      </c>
    </row>
    <row r="327" spans="1:5">
      <c r="A327" s="55">
        <f t="shared" si="5"/>
        <v>324</v>
      </c>
      <c r="B327" s="19" t="s">
        <v>257</v>
      </c>
      <c r="C327" s="54" t="s">
        <v>505</v>
      </c>
      <c r="D327" s="29" t="s">
        <v>728</v>
      </c>
      <c r="E327" s="38"/>
    </row>
    <row r="328" spans="1:5">
      <c r="A328" s="55">
        <f t="shared" si="5"/>
        <v>325</v>
      </c>
      <c r="B328" s="19" t="s">
        <v>258</v>
      </c>
      <c r="D328" s="29" t="s">
        <v>178</v>
      </c>
      <c r="E328" s="38"/>
    </row>
    <row r="329" spans="1:5">
      <c r="A329" s="55">
        <f t="shared" si="5"/>
        <v>326</v>
      </c>
      <c r="B329" s="19" t="s">
        <v>259</v>
      </c>
      <c r="C329" s="54" t="s">
        <v>505</v>
      </c>
      <c r="D329" s="29" t="s">
        <v>741</v>
      </c>
      <c r="E329" s="38"/>
    </row>
    <row r="330" spans="1:5">
      <c r="A330" s="55">
        <f t="shared" si="5"/>
        <v>327</v>
      </c>
      <c r="B330" s="19" t="s">
        <v>260</v>
      </c>
      <c r="D330" s="29" t="s">
        <v>178</v>
      </c>
      <c r="E330" s="38"/>
    </row>
    <row r="331" spans="1:5">
      <c r="A331" s="55">
        <f t="shared" si="5"/>
        <v>328</v>
      </c>
      <c r="B331" s="19" t="s">
        <v>261</v>
      </c>
      <c r="D331" s="29" t="s">
        <v>262</v>
      </c>
      <c r="E331" s="38"/>
    </row>
    <row r="332" spans="1:5">
      <c r="A332" s="55">
        <f t="shared" si="5"/>
        <v>329</v>
      </c>
      <c r="B332" s="19" t="s">
        <v>263</v>
      </c>
      <c r="D332" s="29" t="s">
        <v>178</v>
      </c>
      <c r="E332" s="38"/>
    </row>
    <row r="333" spans="1:5">
      <c r="A333" s="55">
        <f t="shared" si="5"/>
        <v>330</v>
      </c>
      <c r="B333" s="19" t="s">
        <v>264</v>
      </c>
      <c r="D333" s="29" t="s">
        <v>265</v>
      </c>
      <c r="E333" s="38"/>
    </row>
    <row r="334" spans="1:5">
      <c r="A334" s="55">
        <f t="shared" si="5"/>
        <v>331</v>
      </c>
      <c r="B334" s="19" t="s">
        <v>266</v>
      </c>
      <c r="D334" s="29" t="s">
        <v>267</v>
      </c>
      <c r="E334" s="38"/>
    </row>
    <row r="335" spans="1:5">
      <c r="A335" s="55">
        <f t="shared" si="5"/>
        <v>332</v>
      </c>
      <c r="B335" s="19" t="s">
        <v>268</v>
      </c>
      <c r="C335" s="54" t="s">
        <v>505</v>
      </c>
      <c r="D335" s="29" t="s">
        <v>227</v>
      </c>
      <c r="E335" s="38"/>
    </row>
    <row r="336" spans="1:5">
      <c r="A336" s="55">
        <f t="shared" si="5"/>
        <v>333</v>
      </c>
      <c r="B336" s="19" t="s">
        <v>269</v>
      </c>
      <c r="D336" s="29" t="s">
        <v>178</v>
      </c>
      <c r="E336" s="38"/>
    </row>
    <row r="337" spans="1:5">
      <c r="A337" s="55">
        <f t="shared" si="5"/>
        <v>334</v>
      </c>
      <c r="B337" s="19" t="s">
        <v>270</v>
      </c>
      <c r="D337" s="29" t="s">
        <v>271</v>
      </c>
      <c r="E337" s="38"/>
    </row>
    <row r="338" spans="1:5">
      <c r="A338" s="55">
        <f t="shared" si="5"/>
        <v>335</v>
      </c>
      <c r="B338" s="19" t="s">
        <v>272</v>
      </c>
      <c r="D338" s="29" t="s">
        <v>178</v>
      </c>
      <c r="E338" s="38"/>
    </row>
    <row r="339" spans="1:5">
      <c r="A339" s="55">
        <f t="shared" si="5"/>
        <v>336</v>
      </c>
      <c r="B339" s="19" t="s">
        <v>273</v>
      </c>
      <c r="D339" s="29" t="s">
        <v>230</v>
      </c>
      <c r="E339" s="38"/>
    </row>
    <row r="340" spans="1:5">
      <c r="A340" s="55">
        <f t="shared" si="5"/>
        <v>337</v>
      </c>
      <c r="B340" s="19" t="s">
        <v>274</v>
      </c>
      <c r="D340" s="29" t="s">
        <v>178</v>
      </c>
      <c r="E340" s="38"/>
    </row>
    <row r="341" spans="1:5">
      <c r="A341" s="55">
        <f t="shared" si="5"/>
        <v>338</v>
      </c>
      <c r="B341" s="19" t="s">
        <v>275</v>
      </c>
      <c r="D341" s="29" t="s">
        <v>234</v>
      </c>
      <c r="E341" s="38"/>
    </row>
    <row r="342" spans="1:5">
      <c r="A342" s="55">
        <f t="shared" si="5"/>
        <v>339</v>
      </c>
      <c r="B342" s="19" t="s">
        <v>276</v>
      </c>
      <c r="D342" s="29" t="s">
        <v>178</v>
      </c>
      <c r="E342" s="38"/>
    </row>
    <row r="343" spans="1:5">
      <c r="A343" s="55">
        <f t="shared" si="5"/>
        <v>340</v>
      </c>
      <c r="B343" s="19" t="s">
        <v>277</v>
      </c>
      <c r="C343" s="54" t="s">
        <v>505</v>
      </c>
      <c r="D343" s="29" t="s">
        <v>278</v>
      </c>
      <c r="E343" s="19" t="s">
        <v>1032</v>
      </c>
    </row>
    <row r="344" spans="1:5">
      <c r="A344" s="55">
        <f t="shared" si="5"/>
        <v>341</v>
      </c>
      <c r="C344" s="54" t="s">
        <v>892</v>
      </c>
      <c r="D344" s="29" t="s">
        <v>1035</v>
      </c>
      <c r="E344" s="19" t="s">
        <v>1036</v>
      </c>
    </row>
    <row r="345" spans="1:5">
      <c r="A345" s="55">
        <f t="shared" si="5"/>
        <v>342</v>
      </c>
      <c r="B345" s="19" t="s">
        <v>279</v>
      </c>
      <c r="C345" s="54" t="s">
        <v>505</v>
      </c>
      <c r="D345" s="29" t="s">
        <v>742</v>
      </c>
      <c r="E345" s="19" t="s">
        <v>871</v>
      </c>
    </row>
    <row r="346" spans="1:5">
      <c r="A346" s="55">
        <f t="shared" si="5"/>
        <v>343</v>
      </c>
      <c r="B346" s="19" t="s">
        <v>280</v>
      </c>
      <c r="C346" s="54" t="s">
        <v>505</v>
      </c>
      <c r="D346" s="29" t="s">
        <v>718</v>
      </c>
      <c r="E346" s="19" t="s">
        <v>871</v>
      </c>
    </row>
    <row r="347" spans="1:5">
      <c r="A347" s="61">
        <f t="shared" si="5"/>
        <v>344</v>
      </c>
      <c r="B347" s="24"/>
      <c r="C347" s="76" t="s">
        <v>506</v>
      </c>
      <c r="D347" s="62" t="s">
        <v>949</v>
      </c>
      <c r="E347" s="63" t="s">
        <v>901</v>
      </c>
    </row>
    <row r="348" spans="1:5">
      <c r="A348" s="64">
        <f t="shared" si="5"/>
        <v>345</v>
      </c>
      <c r="B348" s="23" t="s">
        <v>281</v>
      </c>
      <c r="C348" s="72" t="s">
        <v>505</v>
      </c>
      <c r="D348" s="33" t="s">
        <v>580</v>
      </c>
      <c r="E348" s="65"/>
    </row>
    <row r="349" spans="1:5">
      <c r="A349" s="64">
        <f t="shared" si="5"/>
        <v>346</v>
      </c>
      <c r="B349" s="23" t="s">
        <v>282</v>
      </c>
      <c r="C349" s="72" t="s">
        <v>505</v>
      </c>
      <c r="D349" s="33" t="s">
        <v>743</v>
      </c>
      <c r="E349" s="65" t="s">
        <v>901</v>
      </c>
    </row>
    <row r="350" spans="1:5" ht="39.75" customHeight="1">
      <c r="A350" s="64">
        <f t="shared" si="5"/>
        <v>347</v>
      </c>
      <c r="B350" s="23" t="s">
        <v>283</v>
      </c>
      <c r="C350" s="72" t="s">
        <v>505</v>
      </c>
      <c r="D350" s="33" t="s">
        <v>744</v>
      </c>
      <c r="E350" s="65" t="s">
        <v>885</v>
      </c>
    </row>
    <row r="351" spans="1:5" ht="22">
      <c r="A351" s="64">
        <f t="shared" si="5"/>
        <v>348</v>
      </c>
      <c r="B351" s="23" t="s">
        <v>284</v>
      </c>
      <c r="C351" s="72" t="s">
        <v>505</v>
      </c>
      <c r="D351" s="33" t="s">
        <v>745</v>
      </c>
      <c r="E351" s="65" t="s">
        <v>885</v>
      </c>
    </row>
    <row r="352" spans="1:5" ht="33">
      <c r="A352" s="66">
        <f t="shared" si="5"/>
        <v>349</v>
      </c>
      <c r="B352" s="20" t="s">
        <v>285</v>
      </c>
      <c r="C352" s="70" t="s">
        <v>505</v>
      </c>
      <c r="D352" s="30" t="s">
        <v>746</v>
      </c>
      <c r="E352" s="67" t="s">
        <v>875</v>
      </c>
    </row>
    <row r="353" spans="1:5">
      <c r="A353" s="55">
        <f t="shared" si="5"/>
        <v>350</v>
      </c>
      <c r="B353" s="19" t="s">
        <v>286</v>
      </c>
      <c r="C353" s="54" t="s">
        <v>506</v>
      </c>
      <c r="D353" s="29" t="s">
        <v>747</v>
      </c>
      <c r="E353" s="19" t="s">
        <v>958</v>
      </c>
    </row>
    <row r="354" spans="1:5">
      <c r="A354" s="20">
        <f t="shared" si="5"/>
        <v>351</v>
      </c>
      <c r="B354" s="20" t="s">
        <v>287</v>
      </c>
      <c r="C354" s="70" t="s">
        <v>505</v>
      </c>
      <c r="D354" s="30" t="s">
        <v>748</v>
      </c>
      <c r="E354" s="20" t="s">
        <v>873</v>
      </c>
    </row>
    <row r="355" spans="1:5">
      <c r="A355" s="55">
        <f t="shared" si="5"/>
        <v>352</v>
      </c>
      <c r="B355" s="19" t="s">
        <v>288</v>
      </c>
      <c r="C355" s="54" t="s">
        <v>505</v>
      </c>
      <c r="D355" s="29" t="s">
        <v>749</v>
      </c>
      <c r="E355" s="19" t="s">
        <v>885</v>
      </c>
    </row>
    <row r="356" spans="1:5">
      <c r="A356" s="55">
        <f t="shared" si="5"/>
        <v>353</v>
      </c>
      <c r="B356" s="19" t="s">
        <v>289</v>
      </c>
      <c r="C356" s="54" t="s">
        <v>505</v>
      </c>
      <c r="D356" s="29" t="s">
        <v>1044</v>
      </c>
      <c r="E356" s="19" t="s">
        <v>885</v>
      </c>
    </row>
    <row r="357" spans="1:5">
      <c r="A357" s="55">
        <f t="shared" si="5"/>
        <v>354</v>
      </c>
      <c r="B357" s="19" t="s">
        <v>290</v>
      </c>
      <c r="C357" s="54" t="s">
        <v>505</v>
      </c>
      <c r="D357" s="29" t="s">
        <v>750</v>
      </c>
      <c r="E357" s="19" t="s">
        <v>901</v>
      </c>
    </row>
    <row r="358" spans="1:5">
      <c r="A358" s="55">
        <f t="shared" si="5"/>
        <v>355</v>
      </c>
      <c r="B358" s="19" t="s">
        <v>291</v>
      </c>
      <c r="C358" s="54" t="s">
        <v>505</v>
      </c>
      <c r="D358" s="29" t="s">
        <v>751</v>
      </c>
      <c r="E358" s="19" t="s">
        <v>877</v>
      </c>
    </row>
    <row r="359" spans="1:5">
      <c r="A359" s="55">
        <f t="shared" si="5"/>
        <v>356</v>
      </c>
      <c r="B359" s="19" t="s">
        <v>292</v>
      </c>
      <c r="C359" s="54" t="s">
        <v>505</v>
      </c>
      <c r="D359" s="29" t="s">
        <v>752</v>
      </c>
      <c r="E359" s="19" t="s">
        <v>885</v>
      </c>
    </row>
    <row r="360" spans="1:5" ht="33">
      <c r="A360" s="55">
        <f t="shared" si="5"/>
        <v>357</v>
      </c>
      <c r="B360" s="19" t="s">
        <v>293</v>
      </c>
      <c r="C360" s="54" t="s">
        <v>505</v>
      </c>
      <c r="D360" s="29" t="s">
        <v>1045</v>
      </c>
      <c r="E360" s="19" t="s">
        <v>885</v>
      </c>
    </row>
    <row r="361" spans="1:5">
      <c r="A361" s="55">
        <f t="shared" si="5"/>
        <v>358</v>
      </c>
      <c r="B361" s="19" t="s">
        <v>294</v>
      </c>
      <c r="C361" s="54" t="s">
        <v>505</v>
      </c>
      <c r="D361" s="29" t="s">
        <v>753</v>
      </c>
      <c r="E361" s="19" t="s">
        <v>877</v>
      </c>
    </row>
    <row r="362" spans="1:5">
      <c r="A362" s="55">
        <f t="shared" si="5"/>
        <v>359</v>
      </c>
      <c r="B362" s="19" t="s">
        <v>295</v>
      </c>
      <c r="C362" s="54" t="s">
        <v>505</v>
      </c>
      <c r="D362" s="29" t="s">
        <v>750</v>
      </c>
      <c r="E362" s="19" t="s">
        <v>901</v>
      </c>
    </row>
    <row r="363" spans="1:5">
      <c r="A363" s="55">
        <f t="shared" si="5"/>
        <v>360</v>
      </c>
      <c r="B363" s="19" t="s">
        <v>296</v>
      </c>
      <c r="C363" s="54" t="s">
        <v>505</v>
      </c>
      <c r="D363" s="29" t="s">
        <v>754</v>
      </c>
      <c r="E363" s="19" t="s">
        <v>900</v>
      </c>
    </row>
    <row r="364" spans="1:5">
      <c r="A364" s="55">
        <f t="shared" si="5"/>
        <v>361</v>
      </c>
      <c r="B364" s="19" t="s">
        <v>297</v>
      </c>
      <c r="C364" s="54" t="s">
        <v>505</v>
      </c>
      <c r="D364" s="29" t="s">
        <v>742</v>
      </c>
      <c r="E364" s="19" t="s">
        <v>901</v>
      </c>
    </row>
    <row r="365" spans="1:5">
      <c r="A365" s="55">
        <f t="shared" si="5"/>
        <v>362</v>
      </c>
      <c r="B365" s="19" t="s">
        <v>298</v>
      </c>
      <c r="C365" s="54" t="s">
        <v>506</v>
      </c>
      <c r="D365" s="29" t="s">
        <v>755</v>
      </c>
      <c r="E365" s="19" t="s">
        <v>872</v>
      </c>
    </row>
    <row r="366" spans="1:5">
      <c r="A366" s="55">
        <f t="shared" si="5"/>
        <v>363</v>
      </c>
      <c r="B366" s="19" t="s">
        <v>299</v>
      </c>
      <c r="C366" s="54" t="s">
        <v>505</v>
      </c>
      <c r="D366" s="29" t="s">
        <v>756</v>
      </c>
      <c r="E366" s="19" t="s">
        <v>902</v>
      </c>
    </row>
    <row r="368" spans="1:5" ht="12" thickBot="1">
      <c r="A368" s="80" t="s">
        <v>300</v>
      </c>
      <c r="B368" s="80"/>
      <c r="C368" s="80"/>
      <c r="D368" s="80"/>
      <c r="E368" s="80"/>
    </row>
    <row r="369" spans="1:5" ht="13" thickTop="1" thickBot="1">
      <c r="A369" s="36" t="s">
        <v>441</v>
      </c>
      <c r="B369" s="36" t="s">
        <v>595</v>
      </c>
      <c r="C369" s="36" t="s">
        <v>415</v>
      </c>
      <c r="D369" s="36" t="s">
        <v>414</v>
      </c>
      <c r="E369" s="26" t="s">
        <v>416</v>
      </c>
    </row>
    <row r="370" spans="1:5">
      <c r="A370" s="19">
        <f>ROW()-6</f>
        <v>364</v>
      </c>
      <c r="B370" s="19" t="s">
        <v>525</v>
      </c>
      <c r="C370" s="54" t="s">
        <v>506</v>
      </c>
      <c r="D370" s="29" t="s">
        <v>417</v>
      </c>
      <c r="E370" s="19" t="s">
        <v>886</v>
      </c>
    </row>
    <row r="371" spans="1:5">
      <c r="A371" s="55">
        <f t="shared" ref="A371:A434" si="6">ROW()-6</f>
        <v>365</v>
      </c>
      <c r="C371" s="54" t="s">
        <v>972</v>
      </c>
      <c r="D371" s="29" t="s">
        <v>1043</v>
      </c>
      <c r="E371" s="19" t="s">
        <v>883</v>
      </c>
    </row>
    <row r="372" spans="1:5">
      <c r="A372" s="20">
        <f t="shared" si="6"/>
        <v>366</v>
      </c>
      <c r="B372" s="20" t="s">
        <v>526</v>
      </c>
      <c r="C372" s="70" t="s">
        <v>506</v>
      </c>
      <c r="D372" s="30" t="s">
        <v>461</v>
      </c>
      <c r="E372" s="20" t="s">
        <v>888</v>
      </c>
    </row>
    <row r="373" spans="1:5">
      <c r="A373" s="55">
        <f t="shared" si="6"/>
        <v>367</v>
      </c>
      <c r="B373" s="19" t="s">
        <v>31</v>
      </c>
      <c r="C373" s="54" t="s">
        <v>972</v>
      </c>
      <c r="D373" s="29" t="s">
        <v>459</v>
      </c>
      <c r="E373" s="19" t="s">
        <v>886</v>
      </c>
    </row>
    <row r="374" spans="1:5">
      <c r="A374" s="55">
        <f t="shared" si="6"/>
        <v>368</v>
      </c>
      <c r="C374" s="54" t="s">
        <v>971</v>
      </c>
      <c r="D374" s="29" t="s">
        <v>1046</v>
      </c>
      <c r="E374" s="19" t="s">
        <v>880</v>
      </c>
    </row>
    <row r="375" spans="1:5">
      <c r="A375" s="20">
        <f t="shared" si="6"/>
        <v>369</v>
      </c>
      <c r="B375" s="20"/>
      <c r="C375" s="70" t="s">
        <v>972</v>
      </c>
      <c r="D375" s="30" t="s">
        <v>1047</v>
      </c>
      <c r="E375" s="20" t="s">
        <v>880</v>
      </c>
    </row>
    <row r="376" spans="1:5">
      <c r="A376" s="55">
        <f t="shared" si="6"/>
        <v>370</v>
      </c>
      <c r="B376" s="19" t="s">
        <v>524</v>
      </c>
      <c r="C376" s="54" t="s">
        <v>506</v>
      </c>
      <c r="D376" s="29" t="s">
        <v>418</v>
      </c>
      <c r="E376" s="19" t="s">
        <v>876</v>
      </c>
    </row>
    <row r="377" spans="1:5">
      <c r="A377" s="55">
        <f t="shared" si="6"/>
        <v>371</v>
      </c>
      <c r="B377" s="19" t="s">
        <v>523</v>
      </c>
      <c r="C377" s="54" t="s">
        <v>506</v>
      </c>
      <c r="D377" s="29" t="s">
        <v>419</v>
      </c>
      <c r="E377" s="19" t="s">
        <v>958</v>
      </c>
    </row>
    <row r="378" spans="1:5">
      <c r="A378" s="55">
        <f t="shared" si="6"/>
        <v>372</v>
      </c>
      <c r="B378" s="19" t="s">
        <v>527</v>
      </c>
      <c r="C378" s="54" t="s">
        <v>506</v>
      </c>
      <c r="D378" s="29" t="s">
        <v>420</v>
      </c>
      <c r="E378" s="19" t="s">
        <v>958</v>
      </c>
    </row>
    <row r="379" spans="1:5">
      <c r="A379" s="55">
        <f t="shared" si="6"/>
        <v>373</v>
      </c>
      <c r="B379" s="19" t="s">
        <v>528</v>
      </c>
      <c r="C379" s="54" t="s">
        <v>506</v>
      </c>
      <c r="D379" s="29" t="s">
        <v>421</v>
      </c>
      <c r="E379" s="19" t="s">
        <v>958</v>
      </c>
    </row>
    <row r="380" spans="1:5">
      <c r="A380" s="55">
        <f t="shared" si="6"/>
        <v>374</v>
      </c>
      <c r="B380" s="19" t="s">
        <v>522</v>
      </c>
      <c r="C380" s="54" t="s">
        <v>506</v>
      </c>
      <c r="D380" s="29" t="s">
        <v>460</v>
      </c>
      <c r="E380" s="19" t="s">
        <v>958</v>
      </c>
    </row>
    <row r="381" spans="1:5">
      <c r="A381" s="55">
        <f t="shared" si="6"/>
        <v>375</v>
      </c>
      <c r="B381" s="19" t="s">
        <v>529</v>
      </c>
      <c r="C381" s="54" t="s">
        <v>506</v>
      </c>
      <c r="D381" s="29" t="s">
        <v>422</v>
      </c>
      <c r="E381" s="19" t="s">
        <v>886</v>
      </c>
    </row>
    <row r="382" spans="1:5">
      <c r="A382" s="55">
        <f t="shared" si="6"/>
        <v>376</v>
      </c>
      <c r="B382" s="19" t="s">
        <v>530</v>
      </c>
      <c r="C382" s="54" t="s">
        <v>506</v>
      </c>
      <c r="D382" s="29" t="s">
        <v>423</v>
      </c>
      <c r="E382" s="19" t="s">
        <v>958</v>
      </c>
    </row>
    <row r="383" spans="1:5">
      <c r="A383" s="55">
        <f t="shared" si="6"/>
        <v>377</v>
      </c>
      <c r="B383" s="19" t="s">
        <v>531</v>
      </c>
      <c r="C383" s="54" t="s">
        <v>506</v>
      </c>
      <c r="D383" s="29" t="s">
        <v>424</v>
      </c>
      <c r="E383" s="19" t="s">
        <v>958</v>
      </c>
    </row>
    <row r="384" spans="1:5">
      <c r="A384" s="55">
        <f t="shared" si="6"/>
        <v>378</v>
      </c>
      <c r="B384" s="19" t="s">
        <v>532</v>
      </c>
      <c r="C384" s="54" t="s">
        <v>505</v>
      </c>
      <c r="D384" s="29" t="s">
        <v>425</v>
      </c>
      <c r="E384" s="19" t="s">
        <v>509</v>
      </c>
    </row>
    <row r="385" spans="1:6">
      <c r="A385" s="20">
        <f t="shared" si="6"/>
        <v>379</v>
      </c>
      <c r="B385" s="20" t="s">
        <v>533</v>
      </c>
      <c r="C385" s="70" t="s">
        <v>506</v>
      </c>
      <c r="D385" s="30" t="s">
        <v>426</v>
      </c>
      <c r="E385" s="20" t="s">
        <v>998</v>
      </c>
      <c r="F385" s="1" t="s">
        <v>1048</v>
      </c>
    </row>
    <row r="386" spans="1:6">
      <c r="A386" s="55">
        <f t="shared" si="6"/>
        <v>380</v>
      </c>
      <c r="C386" s="54" t="s">
        <v>506</v>
      </c>
      <c r="D386" s="29" t="s">
        <v>1018</v>
      </c>
      <c r="E386" s="19" t="s">
        <v>916</v>
      </c>
    </row>
    <row r="387" spans="1:6" ht="33">
      <c r="A387" s="55">
        <f t="shared" si="6"/>
        <v>381</v>
      </c>
      <c r="B387" s="20" t="s">
        <v>534</v>
      </c>
      <c r="C387" s="70" t="s">
        <v>505</v>
      </c>
      <c r="D387" s="30" t="s">
        <v>1050</v>
      </c>
      <c r="E387" s="20" t="s">
        <v>902</v>
      </c>
    </row>
    <row r="388" spans="1:6">
      <c r="A388" s="55">
        <f t="shared" si="6"/>
        <v>382</v>
      </c>
      <c r="C388" s="54" t="s">
        <v>972</v>
      </c>
      <c r="D388" s="29" t="s">
        <v>955</v>
      </c>
      <c r="E388" s="19" t="s">
        <v>999</v>
      </c>
    </row>
    <row r="389" spans="1:6">
      <c r="A389" s="55">
        <f t="shared" si="6"/>
        <v>383</v>
      </c>
      <c r="B389" s="19" t="s">
        <v>521</v>
      </c>
      <c r="C389" s="54" t="s">
        <v>505</v>
      </c>
      <c r="D389" s="29" t="s">
        <v>427</v>
      </c>
      <c r="E389" s="19" t="s">
        <v>932</v>
      </c>
    </row>
    <row r="390" spans="1:6">
      <c r="A390" s="55">
        <f t="shared" si="6"/>
        <v>384</v>
      </c>
      <c r="B390" s="20"/>
      <c r="C390" s="70" t="s">
        <v>972</v>
      </c>
      <c r="D390" s="30" t="s">
        <v>1049</v>
      </c>
      <c r="E390" s="20" t="s">
        <v>930</v>
      </c>
    </row>
    <row r="391" spans="1:6">
      <c r="A391" s="55">
        <f t="shared" si="6"/>
        <v>385</v>
      </c>
      <c r="B391" s="19" t="s">
        <v>535</v>
      </c>
      <c r="C391" s="54" t="s">
        <v>505</v>
      </c>
      <c r="D391" s="29" t="s">
        <v>1051</v>
      </c>
      <c r="E391" s="19" t="s">
        <v>902</v>
      </c>
    </row>
    <row r="392" spans="1:6">
      <c r="A392" s="55">
        <f t="shared" si="6"/>
        <v>386</v>
      </c>
      <c r="D392" s="29" t="s">
        <v>1052</v>
      </c>
      <c r="E392" s="19" t="s">
        <v>903</v>
      </c>
    </row>
    <row r="393" spans="1:6">
      <c r="A393" s="55">
        <f t="shared" si="6"/>
        <v>387</v>
      </c>
      <c r="B393" s="19" t="s">
        <v>520</v>
      </c>
      <c r="C393" s="54" t="s">
        <v>506</v>
      </c>
      <c r="D393" s="29" t="s">
        <v>428</v>
      </c>
      <c r="E393" s="19" t="s">
        <v>872</v>
      </c>
    </row>
    <row r="394" spans="1:6">
      <c r="A394" s="55">
        <f t="shared" si="6"/>
        <v>388</v>
      </c>
      <c r="B394" s="19" t="s">
        <v>536</v>
      </c>
      <c r="C394" s="54" t="s">
        <v>505</v>
      </c>
      <c r="D394" s="29" t="s">
        <v>429</v>
      </c>
      <c r="E394" s="19" t="s">
        <v>889</v>
      </c>
    </row>
    <row r="395" spans="1:6">
      <c r="A395" s="55">
        <f t="shared" si="6"/>
        <v>389</v>
      </c>
      <c r="B395" s="19" t="s">
        <v>537</v>
      </c>
      <c r="C395" s="54" t="s">
        <v>506</v>
      </c>
      <c r="D395" s="29" t="s">
        <v>1053</v>
      </c>
      <c r="E395" s="19" t="s">
        <v>979</v>
      </c>
    </row>
    <row r="396" spans="1:6" ht="22">
      <c r="A396" s="55">
        <f t="shared" si="6"/>
        <v>390</v>
      </c>
      <c r="C396" s="54" t="s">
        <v>505</v>
      </c>
      <c r="D396" s="29" t="s">
        <v>1054</v>
      </c>
      <c r="E396" s="19" t="s">
        <v>966</v>
      </c>
    </row>
    <row r="397" spans="1:6">
      <c r="A397" s="55">
        <f t="shared" si="6"/>
        <v>391</v>
      </c>
      <c r="B397" s="19" t="s">
        <v>519</v>
      </c>
      <c r="C397" s="54" t="s">
        <v>506</v>
      </c>
      <c r="D397" s="29" t="s">
        <v>430</v>
      </c>
      <c r="E397" s="19" t="s">
        <v>510</v>
      </c>
    </row>
    <row r="398" spans="1:6">
      <c r="A398" s="55">
        <f t="shared" si="6"/>
        <v>392</v>
      </c>
      <c r="C398" s="54" t="s">
        <v>505</v>
      </c>
      <c r="D398" s="19" t="s">
        <v>904</v>
      </c>
      <c r="E398" s="19" t="s">
        <v>921</v>
      </c>
    </row>
    <row r="399" spans="1:6">
      <c r="A399" s="55">
        <f t="shared" si="6"/>
        <v>393</v>
      </c>
      <c r="B399" s="19" t="s">
        <v>538</v>
      </c>
      <c r="C399" s="54" t="s">
        <v>505</v>
      </c>
      <c r="D399" s="29" t="s">
        <v>431</v>
      </c>
      <c r="E399" s="19" t="s">
        <v>902</v>
      </c>
    </row>
    <row r="400" spans="1:6">
      <c r="A400" s="55">
        <f t="shared" si="6"/>
        <v>394</v>
      </c>
      <c r="C400" s="54" t="s">
        <v>506</v>
      </c>
      <c r="D400" s="29" t="s">
        <v>1042</v>
      </c>
      <c r="E400" s="19" t="s">
        <v>948</v>
      </c>
    </row>
    <row r="401" spans="1:5">
      <c r="A401" s="61">
        <f t="shared" si="6"/>
        <v>395</v>
      </c>
      <c r="B401" s="24" t="s">
        <v>539</v>
      </c>
      <c r="C401" s="76" t="s">
        <v>505</v>
      </c>
      <c r="D401" s="62" t="s">
        <v>432</v>
      </c>
      <c r="E401" s="63" t="s">
        <v>877</v>
      </c>
    </row>
    <row r="402" spans="1:5" ht="50.25" customHeight="1">
      <c r="A402" s="64">
        <f t="shared" si="6"/>
        <v>396</v>
      </c>
      <c r="B402" s="23" t="s">
        <v>540</v>
      </c>
      <c r="C402" s="72" t="s">
        <v>505</v>
      </c>
      <c r="D402" s="33" t="s">
        <v>1055</v>
      </c>
      <c r="E402" s="65" t="s">
        <v>885</v>
      </c>
    </row>
    <row r="403" spans="1:5">
      <c r="A403" s="64">
        <f t="shared" si="6"/>
        <v>397</v>
      </c>
      <c r="B403" s="23"/>
      <c r="C403" s="72" t="s">
        <v>505</v>
      </c>
      <c r="D403" s="33" t="s">
        <v>929</v>
      </c>
      <c r="E403" s="65" t="s">
        <v>917</v>
      </c>
    </row>
    <row r="404" spans="1:5">
      <c r="A404" s="64">
        <f t="shared" si="6"/>
        <v>398</v>
      </c>
      <c r="B404" s="23"/>
      <c r="C404" s="72" t="s">
        <v>506</v>
      </c>
      <c r="D404" s="33" t="s">
        <v>1056</v>
      </c>
      <c r="E404" s="65" t="s">
        <v>948</v>
      </c>
    </row>
    <row r="405" spans="1:5">
      <c r="A405" s="64">
        <f t="shared" si="6"/>
        <v>399</v>
      </c>
      <c r="B405" s="23" t="s">
        <v>541</v>
      </c>
      <c r="C405" s="72" t="s">
        <v>505</v>
      </c>
      <c r="D405" s="33" t="s">
        <v>1057</v>
      </c>
      <c r="E405" s="65" t="s">
        <v>509</v>
      </c>
    </row>
    <row r="406" spans="1:5">
      <c r="A406" s="66">
        <f t="shared" si="6"/>
        <v>400</v>
      </c>
      <c r="B406" s="20"/>
      <c r="C406" s="70" t="s">
        <v>506</v>
      </c>
      <c r="D406" s="30" t="s">
        <v>1058</v>
      </c>
      <c r="E406" s="67" t="s">
        <v>888</v>
      </c>
    </row>
    <row r="407" spans="1:5">
      <c r="A407" s="55">
        <f t="shared" si="6"/>
        <v>401</v>
      </c>
      <c r="B407" s="19" t="s">
        <v>542</v>
      </c>
      <c r="C407" s="54" t="s">
        <v>505</v>
      </c>
      <c r="D407" s="29" t="s">
        <v>433</v>
      </c>
      <c r="E407" s="19" t="s">
        <v>875</v>
      </c>
    </row>
    <row r="408" spans="1:5">
      <c r="A408" s="55">
        <f t="shared" si="6"/>
        <v>402</v>
      </c>
      <c r="B408" s="19" t="s">
        <v>543</v>
      </c>
      <c r="C408" s="54" t="s">
        <v>506</v>
      </c>
      <c r="D408" s="29" t="s">
        <v>802</v>
      </c>
      <c r="E408" s="19" t="s">
        <v>1060</v>
      </c>
    </row>
    <row r="409" spans="1:5">
      <c r="A409" s="55">
        <f t="shared" si="6"/>
        <v>403</v>
      </c>
      <c r="D409" s="29" t="s">
        <v>1059</v>
      </c>
      <c r="E409" s="19" t="s">
        <v>918</v>
      </c>
    </row>
    <row r="410" spans="1:5">
      <c r="A410" s="55">
        <f t="shared" si="6"/>
        <v>404</v>
      </c>
      <c r="B410" s="19" t="s">
        <v>544</v>
      </c>
      <c r="C410" s="54" t="s">
        <v>505</v>
      </c>
      <c r="D410" s="29" t="s">
        <v>434</v>
      </c>
      <c r="E410" s="19" t="s">
        <v>932</v>
      </c>
    </row>
    <row r="411" spans="1:5">
      <c r="A411" s="55">
        <f t="shared" si="6"/>
        <v>405</v>
      </c>
      <c r="C411" s="54" t="s">
        <v>506</v>
      </c>
      <c r="D411" s="29" t="s">
        <v>929</v>
      </c>
      <c r="E411" s="19" t="s">
        <v>881</v>
      </c>
    </row>
    <row r="412" spans="1:5">
      <c r="A412" s="55">
        <f t="shared" si="6"/>
        <v>406</v>
      </c>
      <c r="D412" s="29" t="s">
        <v>949</v>
      </c>
    </row>
    <row r="413" spans="1:5">
      <c r="A413" s="20">
        <f t="shared" si="6"/>
        <v>407</v>
      </c>
      <c r="B413" s="20" t="s">
        <v>545</v>
      </c>
      <c r="C413" s="70" t="s">
        <v>505</v>
      </c>
      <c r="D413" s="30" t="s">
        <v>435</v>
      </c>
      <c r="E413" s="20" t="s">
        <v>1061</v>
      </c>
    </row>
    <row r="414" spans="1:5">
      <c r="A414" s="55">
        <f t="shared" si="6"/>
        <v>408</v>
      </c>
      <c r="B414" s="19" t="s">
        <v>546</v>
      </c>
      <c r="C414" s="54" t="s">
        <v>505</v>
      </c>
      <c r="D414" s="29" t="s">
        <v>436</v>
      </c>
      <c r="E414" s="19" t="s">
        <v>877</v>
      </c>
    </row>
    <row r="415" spans="1:5">
      <c r="A415" s="55">
        <f t="shared" si="6"/>
        <v>409</v>
      </c>
      <c r="B415" s="19" t="s">
        <v>547</v>
      </c>
      <c r="C415" s="54" t="s">
        <v>505</v>
      </c>
      <c r="D415" s="29" t="s">
        <v>437</v>
      </c>
      <c r="E415" s="19" t="s">
        <v>509</v>
      </c>
    </row>
    <row r="416" spans="1:5">
      <c r="A416" s="55">
        <f t="shared" si="6"/>
        <v>410</v>
      </c>
      <c r="B416" s="20" t="s">
        <v>548</v>
      </c>
      <c r="C416" s="70" t="s">
        <v>505</v>
      </c>
      <c r="D416" s="30" t="s">
        <v>438</v>
      </c>
      <c r="E416" s="20" t="s">
        <v>509</v>
      </c>
    </row>
    <row r="417" spans="1:6">
      <c r="A417" s="55">
        <f t="shared" si="6"/>
        <v>411</v>
      </c>
      <c r="B417" s="19" t="s">
        <v>549</v>
      </c>
      <c r="C417" s="54" t="s">
        <v>505</v>
      </c>
      <c r="D417" s="29" t="s">
        <v>462</v>
      </c>
      <c r="E417" s="19" t="s">
        <v>509</v>
      </c>
    </row>
    <row r="418" spans="1:6">
      <c r="A418" s="55">
        <f t="shared" si="6"/>
        <v>412</v>
      </c>
      <c r="B418" s="19" t="s">
        <v>518</v>
      </c>
      <c r="C418" s="54" t="s">
        <v>506</v>
      </c>
      <c r="D418" s="29" t="s">
        <v>439</v>
      </c>
      <c r="E418" s="19" t="s">
        <v>899</v>
      </c>
    </row>
    <row r="419" spans="1:6">
      <c r="A419" s="55">
        <f t="shared" si="6"/>
        <v>413</v>
      </c>
      <c r="B419" s="20" t="s">
        <v>550</v>
      </c>
      <c r="C419" s="70" t="s">
        <v>505</v>
      </c>
      <c r="D419" s="30" t="s">
        <v>440</v>
      </c>
      <c r="E419" s="20" t="s">
        <v>907</v>
      </c>
    </row>
    <row r="420" spans="1:6">
      <c r="A420" s="55">
        <f t="shared" si="6"/>
        <v>414</v>
      </c>
      <c r="B420" s="19" t="s">
        <v>551</v>
      </c>
      <c r="C420" s="54" t="s">
        <v>506</v>
      </c>
      <c r="D420" s="29" t="s">
        <v>442</v>
      </c>
      <c r="E420" s="19" t="s">
        <v>958</v>
      </c>
    </row>
    <row r="421" spans="1:6">
      <c r="A421" s="55">
        <f t="shared" si="6"/>
        <v>415</v>
      </c>
      <c r="B421" s="19" t="s">
        <v>517</v>
      </c>
      <c r="C421" s="54" t="s">
        <v>505</v>
      </c>
      <c r="D421" s="29" t="s">
        <v>441</v>
      </c>
      <c r="E421" s="19" t="s">
        <v>906</v>
      </c>
    </row>
    <row r="422" spans="1:6">
      <c r="A422" s="55">
        <f t="shared" si="6"/>
        <v>416</v>
      </c>
      <c r="B422" s="19" t="s">
        <v>552</v>
      </c>
      <c r="C422" s="54" t="s">
        <v>505</v>
      </c>
      <c r="D422" s="29" t="s">
        <v>443</v>
      </c>
      <c r="E422" s="19" t="s">
        <v>902</v>
      </c>
    </row>
    <row r="423" spans="1:6">
      <c r="A423" s="55">
        <f t="shared" si="6"/>
        <v>417</v>
      </c>
      <c r="B423" s="20"/>
      <c r="C423" s="70" t="s">
        <v>506</v>
      </c>
      <c r="D423" s="30" t="s">
        <v>929</v>
      </c>
      <c r="E423" s="20" t="s">
        <v>881</v>
      </c>
    </row>
    <row r="424" spans="1:6">
      <c r="A424" s="55">
        <f t="shared" si="6"/>
        <v>418</v>
      </c>
      <c r="B424" s="19" t="s">
        <v>553</v>
      </c>
      <c r="C424" s="54" t="s">
        <v>505</v>
      </c>
      <c r="D424" s="29" t="s">
        <v>444</v>
      </c>
      <c r="E424" s="19" t="s">
        <v>509</v>
      </c>
    </row>
    <row r="425" spans="1:6">
      <c r="A425" s="55">
        <f t="shared" si="6"/>
        <v>419</v>
      </c>
      <c r="B425" s="19" t="s">
        <v>554</v>
      </c>
      <c r="C425" s="54" t="s">
        <v>505</v>
      </c>
      <c r="D425" s="29" t="s">
        <v>445</v>
      </c>
      <c r="E425" s="19" t="s">
        <v>885</v>
      </c>
    </row>
    <row r="426" spans="1:6" ht="33">
      <c r="A426" s="55">
        <f t="shared" si="6"/>
        <v>420</v>
      </c>
      <c r="B426" s="19" t="s">
        <v>555</v>
      </c>
      <c r="C426" s="54" t="s">
        <v>505</v>
      </c>
      <c r="D426" s="29" t="s">
        <v>1062</v>
      </c>
      <c r="E426" s="19" t="s">
        <v>877</v>
      </c>
      <c r="F426" s="3" t="s">
        <v>1063</v>
      </c>
    </row>
    <row r="427" spans="1:6">
      <c r="A427" s="55">
        <f t="shared" si="6"/>
        <v>421</v>
      </c>
      <c r="B427" s="19" t="s">
        <v>556</v>
      </c>
      <c r="C427" s="54" t="s">
        <v>505</v>
      </c>
      <c r="D427" s="29" t="s">
        <v>446</v>
      </c>
      <c r="E427" s="19" t="s">
        <v>875</v>
      </c>
    </row>
    <row r="428" spans="1:6">
      <c r="A428" s="55">
        <f t="shared" si="6"/>
        <v>422</v>
      </c>
      <c r="C428" s="54" t="s">
        <v>506</v>
      </c>
      <c r="D428" s="29" t="s">
        <v>1059</v>
      </c>
      <c r="E428" s="19" t="s">
        <v>930</v>
      </c>
    </row>
    <row r="429" spans="1:6">
      <c r="A429" s="20">
        <f t="shared" si="6"/>
        <v>423</v>
      </c>
      <c r="B429" s="20" t="s">
        <v>557</v>
      </c>
      <c r="C429" s="70" t="s">
        <v>505</v>
      </c>
      <c r="D429" s="30" t="s">
        <v>449</v>
      </c>
      <c r="E429" s="20" t="s">
        <v>931</v>
      </c>
    </row>
    <row r="430" spans="1:6">
      <c r="A430" s="55">
        <f t="shared" si="6"/>
        <v>424</v>
      </c>
      <c r="B430" s="19" t="s">
        <v>447</v>
      </c>
      <c r="C430" s="54" t="s">
        <v>511</v>
      </c>
      <c r="D430" s="29" t="s">
        <v>448</v>
      </c>
      <c r="E430" s="19" t="s">
        <v>875</v>
      </c>
    </row>
    <row r="431" spans="1:6">
      <c r="A431" s="55">
        <f t="shared" si="6"/>
        <v>425</v>
      </c>
      <c r="C431" s="54" t="s">
        <v>506</v>
      </c>
      <c r="D431" s="29" t="s">
        <v>1049</v>
      </c>
      <c r="E431" s="19" t="s">
        <v>930</v>
      </c>
    </row>
    <row r="432" spans="1:6">
      <c r="A432" s="20">
        <f t="shared" si="6"/>
        <v>426</v>
      </c>
      <c r="B432" s="20" t="s">
        <v>558</v>
      </c>
      <c r="C432" s="70" t="s">
        <v>505</v>
      </c>
      <c r="D432" s="30" t="s">
        <v>1064</v>
      </c>
      <c r="E432" s="20" t="s">
        <v>873</v>
      </c>
    </row>
    <row r="433" spans="1:6" ht="33">
      <c r="A433" s="55">
        <f t="shared" si="6"/>
        <v>427</v>
      </c>
      <c r="B433" s="19" t="s">
        <v>559</v>
      </c>
      <c r="D433" s="29" t="s">
        <v>1065</v>
      </c>
      <c r="E433" s="19" t="s">
        <v>885</v>
      </c>
    </row>
    <row r="434" spans="1:6">
      <c r="A434" s="55">
        <f t="shared" si="6"/>
        <v>428</v>
      </c>
      <c r="B434" s="19" t="s">
        <v>516</v>
      </c>
      <c r="C434" s="54" t="s">
        <v>505</v>
      </c>
      <c r="D434" s="29" t="s">
        <v>450</v>
      </c>
      <c r="E434" s="19" t="s">
        <v>875</v>
      </c>
    </row>
    <row r="435" spans="1:6">
      <c r="A435" s="55">
        <f t="shared" ref="A435:A448" si="7">ROW()-6</f>
        <v>429</v>
      </c>
      <c r="D435" s="29" t="s">
        <v>1043</v>
      </c>
    </row>
    <row r="436" spans="1:6">
      <c r="A436" s="55">
        <f t="shared" si="7"/>
        <v>430</v>
      </c>
      <c r="B436" s="19" t="s">
        <v>560</v>
      </c>
      <c r="C436" s="54" t="s">
        <v>971</v>
      </c>
      <c r="D436" s="29" t="s">
        <v>451</v>
      </c>
      <c r="E436" s="19" t="s">
        <v>886</v>
      </c>
    </row>
    <row r="437" spans="1:6">
      <c r="A437" s="55">
        <f t="shared" si="7"/>
        <v>431</v>
      </c>
      <c r="B437" s="19" t="s">
        <v>561</v>
      </c>
      <c r="C437" s="54" t="s">
        <v>972</v>
      </c>
      <c r="D437" s="29" t="s">
        <v>452</v>
      </c>
      <c r="E437" s="19" t="s">
        <v>888</v>
      </c>
    </row>
    <row r="438" spans="1:6">
      <c r="A438" s="20">
        <f t="shared" si="7"/>
        <v>432</v>
      </c>
      <c r="B438" s="20"/>
      <c r="C438" s="70" t="s">
        <v>971</v>
      </c>
      <c r="D438" s="30" t="s">
        <v>1067</v>
      </c>
      <c r="E438" s="20" t="s">
        <v>948</v>
      </c>
    </row>
    <row r="439" spans="1:6">
      <c r="A439" s="55">
        <f t="shared" si="7"/>
        <v>433</v>
      </c>
      <c r="B439" s="19" t="s">
        <v>562</v>
      </c>
      <c r="C439" s="54" t="s">
        <v>506</v>
      </c>
      <c r="D439" s="29" t="s">
        <v>1066</v>
      </c>
      <c r="E439" s="19" t="s">
        <v>958</v>
      </c>
    </row>
    <row r="440" spans="1:6">
      <c r="A440" s="55">
        <f t="shared" si="7"/>
        <v>434</v>
      </c>
      <c r="B440" s="19" t="s">
        <v>515</v>
      </c>
      <c r="C440" s="54" t="s">
        <v>506</v>
      </c>
      <c r="D440" s="29" t="s">
        <v>453</v>
      </c>
      <c r="E440" s="19" t="s">
        <v>886</v>
      </c>
    </row>
    <row r="441" spans="1:6">
      <c r="A441" s="55">
        <f t="shared" si="7"/>
        <v>435</v>
      </c>
      <c r="B441" s="19" t="s">
        <v>563</v>
      </c>
      <c r="C441" s="54" t="s">
        <v>506</v>
      </c>
      <c r="D441" s="29" t="s">
        <v>454</v>
      </c>
      <c r="E441" s="19" t="s">
        <v>878</v>
      </c>
    </row>
    <row r="442" spans="1:6">
      <c r="A442" s="55">
        <f t="shared" si="7"/>
        <v>436</v>
      </c>
      <c r="B442" s="20" t="s">
        <v>564</v>
      </c>
      <c r="C442" s="70" t="s">
        <v>506</v>
      </c>
      <c r="D442" s="30" t="s">
        <v>455</v>
      </c>
      <c r="E442" s="20" t="s">
        <v>964</v>
      </c>
    </row>
    <row r="443" spans="1:6">
      <c r="A443" s="55">
        <f t="shared" si="7"/>
        <v>437</v>
      </c>
      <c r="B443" s="23"/>
      <c r="C443" s="72" t="s">
        <v>971</v>
      </c>
      <c r="D443" s="33" t="s">
        <v>1069</v>
      </c>
      <c r="E443" s="23" t="s">
        <v>999</v>
      </c>
    </row>
    <row r="444" spans="1:6">
      <c r="A444" s="55">
        <f t="shared" si="7"/>
        <v>438</v>
      </c>
      <c r="B444" s="23"/>
      <c r="C444" s="72" t="s">
        <v>972</v>
      </c>
      <c r="D444" s="33" t="s">
        <v>949</v>
      </c>
      <c r="E444" s="23" t="s">
        <v>1070</v>
      </c>
    </row>
    <row r="445" spans="1:6">
      <c r="A445" s="55">
        <f t="shared" si="7"/>
        <v>439</v>
      </c>
      <c r="B445" s="19" t="s">
        <v>514</v>
      </c>
      <c r="C445" s="54" t="s">
        <v>971</v>
      </c>
      <c r="D445" s="29" t="s">
        <v>456</v>
      </c>
      <c r="E445" s="19" t="s">
        <v>934</v>
      </c>
      <c r="F445" s="1" t="s">
        <v>1068</v>
      </c>
    </row>
    <row r="446" spans="1:6">
      <c r="A446" s="55">
        <f t="shared" si="7"/>
        <v>440</v>
      </c>
      <c r="B446" s="19" t="s">
        <v>513</v>
      </c>
      <c r="C446" s="54" t="s">
        <v>506</v>
      </c>
      <c r="D446" s="29" t="s">
        <v>457</v>
      </c>
      <c r="E446" s="19" t="s">
        <v>958</v>
      </c>
    </row>
    <row r="447" spans="1:6">
      <c r="A447" s="55">
        <f t="shared" si="7"/>
        <v>441</v>
      </c>
      <c r="C447" s="54" t="s">
        <v>971</v>
      </c>
      <c r="D447" s="29" t="s">
        <v>1072</v>
      </c>
      <c r="E447" s="19" t="s">
        <v>1073</v>
      </c>
    </row>
    <row r="448" spans="1:6">
      <c r="A448" s="55">
        <f t="shared" si="7"/>
        <v>442</v>
      </c>
      <c r="B448" s="19" t="s">
        <v>512</v>
      </c>
      <c r="C448" s="54" t="s">
        <v>506</v>
      </c>
      <c r="D448" s="29" t="s">
        <v>458</v>
      </c>
      <c r="E448" s="19" t="s">
        <v>1071</v>
      </c>
    </row>
    <row r="449" spans="1:5">
      <c r="C449" s="54" t="s">
        <v>971</v>
      </c>
      <c r="D449" s="29" t="s">
        <v>1074</v>
      </c>
      <c r="E449" s="19" t="s">
        <v>880</v>
      </c>
    </row>
    <row r="451" spans="1:5" ht="12" thickBot="1">
      <c r="A451" s="80" t="s">
        <v>301</v>
      </c>
      <c r="B451" s="80"/>
      <c r="C451" s="80"/>
      <c r="D451" s="80"/>
      <c r="E451" s="80"/>
    </row>
    <row r="452" spans="1:5" ht="15.75" customHeight="1" thickTop="1">
      <c r="A452" s="78" t="s">
        <v>1087</v>
      </c>
      <c r="B452" s="78"/>
      <c r="C452" s="78"/>
      <c r="D452" s="78"/>
      <c r="E452" s="78"/>
    </row>
    <row r="453" spans="1:5" ht="12" thickBot="1">
      <c r="A453" s="18" t="s">
        <v>642</v>
      </c>
      <c r="B453" s="18" t="s">
        <v>0</v>
      </c>
      <c r="C453" s="69" t="s">
        <v>415</v>
      </c>
      <c r="D453" s="28" t="s">
        <v>414</v>
      </c>
      <c r="E453" s="18" t="s">
        <v>416</v>
      </c>
    </row>
    <row r="454" spans="1:5">
      <c r="A454" s="19">
        <f>ROW()-11</f>
        <v>443</v>
      </c>
      <c r="B454" s="19" t="s">
        <v>302</v>
      </c>
      <c r="C454" s="54" t="s">
        <v>971</v>
      </c>
      <c r="D454" s="29" t="s">
        <v>803</v>
      </c>
      <c r="E454" s="19" t="s">
        <v>1075</v>
      </c>
    </row>
    <row r="455" spans="1:5">
      <c r="A455" s="20">
        <f>ROW()-11</f>
        <v>444</v>
      </c>
      <c r="B455" s="20" t="s">
        <v>303</v>
      </c>
      <c r="C455" s="70" t="s">
        <v>972</v>
      </c>
      <c r="D455" s="30" t="s">
        <v>804</v>
      </c>
      <c r="E455" s="20" t="s">
        <v>872</v>
      </c>
    </row>
    <row r="456" spans="1:5" ht="22">
      <c r="A456" s="55">
        <f t="shared" ref="A456:A519" si="8">ROW()-11</f>
        <v>445</v>
      </c>
      <c r="B456" s="19" t="s">
        <v>304</v>
      </c>
      <c r="C456" s="54" t="s">
        <v>505</v>
      </c>
      <c r="D456" s="29" t="s">
        <v>1076</v>
      </c>
      <c r="E456" s="19" t="s">
        <v>875</v>
      </c>
    </row>
    <row r="457" spans="1:5">
      <c r="A457" s="55">
        <f t="shared" si="8"/>
        <v>446</v>
      </c>
      <c r="B457" s="19" t="s">
        <v>305</v>
      </c>
      <c r="C457" s="54" t="s">
        <v>971</v>
      </c>
      <c r="D457" s="29" t="s">
        <v>805</v>
      </c>
      <c r="E457" s="19" t="s">
        <v>964</v>
      </c>
    </row>
    <row r="458" spans="1:5" ht="22">
      <c r="A458" s="55">
        <f t="shared" si="8"/>
        <v>447</v>
      </c>
      <c r="B458" s="19" t="s">
        <v>306</v>
      </c>
      <c r="C458" s="54" t="s">
        <v>505</v>
      </c>
      <c r="D458" s="29" t="s">
        <v>806</v>
      </c>
      <c r="E458" s="19" t="s">
        <v>907</v>
      </c>
    </row>
    <row r="459" spans="1:5">
      <c r="A459" s="20">
        <f t="shared" si="8"/>
        <v>448</v>
      </c>
      <c r="B459" s="20"/>
      <c r="C459" s="70" t="s">
        <v>971</v>
      </c>
      <c r="D459" s="30" t="s">
        <v>1077</v>
      </c>
      <c r="E459" s="20" t="s">
        <v>880</v>
      </c>
    </row>
    <row r="460" spans="1:5">
      <c r="A460" s="55">
        <f t="shared" si="8"/>
        <v>449</v>
      </c>
      <c r="B460" s="19" t="s">
        <v>307</v>
      </c>
      <c r="C460" s="54" t="s">
        <v>505</v>
      </c>
      <c r="D460" s="29" t="s">
        <v>807</v>
      </c>
      <c r="E460" s="19" t="s">
        <v>885</v>
      </c>
    </row>
    <row r="461" spans="1:5">
      <c r="A461" s="20">
        <f t="shared" si="8"/>
        <v>450</v>
      </c>
      <c r="B461" s="20" t="s">
        <v>308</v>
      </c>
      <c r="C461" s="70" t="s">
        <v>971</v>
      </c>
      <c r="D461" s="30" t="s">
        <v>808</v>
      </c>
      <c r="E461" s="20" t="s">
        <v>881</v>
      </c>
    </row>
    <row r="462" spans="1:5">
      <c r="A462" s="55">
        <f t="shared" si="8"/>
        <v>451</v>
      </c>
      <c r="B462" s="19" t="s">
        <v>309</v>
      </c>
      <c r="C462" s="54" t="s">
        <v>505</v>
      </c>
      <c r="D462" s="29" t="s">
        <v>809</v>
      </c>
      <c r="E462" s="19" t="s">
        <v>509</v>
      </c>
    </row>
    <row r="463" spans="1:5">
      <c r="A463" s="55">
        <f t="shared" si="8"/>
        <v>452</v>
      </c>
      <c r="B463" s="19" t="s">
        <v>310</v>
      </c>
      <c r="C463" s="54" t="s">
        <v>972</v>
      </c>
      <c r="D463" s="29" t="s">
        <v>810</v>
      </c>
      <c r="E463" s="19" t="s">
        <v>888</v>
      </c>
    </row>
    <row r="464" spans="1:5">
      <c r="A464" s="55">
        <f t="shared" si="8"/>
        <v>453</v>
      </c>
      <c r="B464" s="19" t="s">
        <v>311</v>
      </c>
      <c r="C464" s="54" t="s">
        <v>505</v>
      </c>
      <c r="D464" s="33" t="s">
        <v>811</v>
      </c>
      <c r="E464" s="19" t="s">
        <v>889</v>
      </c>
    </row>
    <row r="465" spans="1:5">
      <c r="A465" s="55">
        <f t="shared" si="8"/>
        <v>454</v>
      </c>
      <c r="B465" s="19" t="s">
        <v>312</v>
      </c>
      <c r="C465" s="54" t="s">
        <v>972</v>
      </c>
      <c r="D465" s="29" t="s">
        <v>464</v>
      </c>
      <c r="E465" s="19" t="s">
        <v>881</v>
      </c>
    </row>
    <row r="466" spans="1:5">
      <c r="A466" s="55">
        <f t="shared" si="8"/>
        <v>455</v>
      </c>
      <c r="B466" s="19" t="s">
        <v>313</v>
      </c>
      <c r="C466" s="54" t="s">
        <v>505</v>
      </c>
      <c r="D466" s="29" t="s">
        <v>812</v>
      </c>
      <c r="E466" s="19" t="s">
        <v>903</v>
      </c>
    </row>
    <row r="467" spans="1:5">
      <c r="A467" s="20">
        <f t="shared" si="8"/>
        <v>456</v>
      </c>
      <c r="B467" s="20" t="s">
        <v>314</v>
      </c>
      <c r="C467" s="70" t="s">
        <v>972</v>
      </c>
      <c r="D467" s="30" t="s">
        <v>813</v>
      </c>
      <c r="E467" s="20" t="s">
        <v>964</v>
      </c>
    </row>
    <row r="468" spans="1:5">
      <c r="A468" s="55">
        <f t="shared" si="8"/>
        <v>457</v>
      </c>
      <c r="B468" s="19" t="s">
        <v>315</v>
      </c>
      <c r="C468" s="54" t="s">
        <v>505</v>
      </c>
      <c r="D468" s="29" t="s">
        <v>814</v>
      </c>
      <c r="E468" s="19" t="s">
        <v>885</v>
      </c>
    </row>
    <row r="469" spans="1:5">
      <c r="A469" s="20">
        <f t="shared" si="8"/>
        <v>458</v>
      </c>
      <c r="B469" s="20" t="s">
        <v>630</v>
      </c>
      <c r="C469" s="70" t="s">
        <v>972</v>
      </c>
      <c r="D469" s="30" t="s">
        <v>463</v>
      </c>
      <c r="E469" s="20" t="s">
        <v>510</v>
      </c>
    </row>
    <row r="470" spans="1:5">
      <c r="A470" s="55">
        <f t="shared" si="8"/>
        <v>459</v>
      </c>
      <c r="B470" s="19" t="s">
        <v>565</v>
      </c>
      <c r="C470" s="54" t="s">
        <v>505</v>
      </c>
      <c r="D470" s="29" t="s">
        <v>1078</v>
      </c>
      <c r="E470" s="19" t="s">
        <v>509</v>
      </c>
    </row>
    <row r="471" spans="1:5">
      <c r="A471" s="20">
        <f t="shared" si="8"/>
        <v>460</v>
      </c>
      <c r="B471" s="20"/>
      <c r="C471" s="70" t="s">
        <v>972</v>
      </c>
      <c r="D471" s="30" t="s">
        <v>1079</v>
      </c>
      <c r="E471" s="20" t="s">
        <v>1011</v>
      </c>
    </row>
    <row r="472" spans="1:5" ht="33">
      <c r="A472" s="55">
        <f t="shared" si="8"/>
        <v>461</v>
      </c>
      <c r="B472" s="19" t="s">
        <v>566</v>
      </c>
      <c r="C472" s="54" t="s">
        <v>505</v>
      </c>
      <c r="D472" s="29" t="s">
        <v>1080</v>
      </c>
      <c r="E472" s="19" t="s">
        <v>885</v>
      </c>
    </row>
    <row r="473" spans="1:5">
      <c r="A473" s="20">
        <f t="shared" si="8"/>
        <v>462</v>
      </c>
      <c r="B473" s="20" t="s">
        <v>631</v>
      </c>
      <c r="C473" s="70" t="s">
        <v>972</v>
      </c>
      <c r="D473" s="30" t="s">
        <v>464</v>
      </c>
      <c r="E473" s="20" t="s">
        <v>510</v>
      </c>
    </row>
    <row r="474" spans="1:5" ht="33">
      <c r="A474" s="55">
        <f t="shared" si="8"/>
        <v>463</v>
      </c>
      <c r="B474" s="19" t="s">
        <v>567</v>
      </c>
      <c r="C474" s="54" t="s">
        <v>505</v>
      </c>
      <c r="D474" s="29" t="s">
        <v>568</v>
      </c>
      <c r="E474" s="19" t="s">
        <v>877</v>
      </c>
    </row>
    <row r="475" spans="1:5" ht="22">
      <c r="A475" s="55">
        <f t="shared" si="8"/>
        <v>464</v>
      </c>
      <c r="B475" s="19" t="s">
        <v>569</v>
      </c>
      <c r="C475" s="54" t="s">
        <v>505</v>
      </c>
      <c r="D475" s="29" t="s">
        <v>465</v>
      </c>
      <c r="E475" s="19" t="s">
        <v>1081</v>
      </c>
    </row>
    <row r="476" spans="1:5">
      <c r="A476" s="20">
        <f t="shared" si="8"/>
        <v>465</v>
      </c>
      <c r="B476" s="20" t="s">
        <v>632</v>
      </c>
      <c r="C476" s="70" t="s">
        <v>972</v>
      </c>
      <c r="D476" s="30" t="s">
        <v>464</v>
      </c>
      <c r="E476" s="20" t="s">
        <v>510</v>
      </c>
    </row>
    <row r="477" spans="1:5" ht="22">
      <c r="A477" s="55">
        <f t="shared" si="8"/>
        <v>466</v>
      </c>
      <c r="B477" s="19" t="s">
        <v>570</v>
      </c>
      <c r="C477" s="54" t="s">
        <v>505</v>
      </c>
      <c r="D477" s="29" t="s">
        <v>571</v>
      </c>
      <c r="E477" s="19" t="s">
        <v>1081</v>
      </c>
    </row>
    <row r="478" spans="1:5">
      <c r="A478" s="55">
        <f t="shared" si="8"/>
        <v>467</v>
      </c>
      <c r="B478" s="19" t="s">
        <v>572</v>
      </c>
      <c r="C478" s="54" t="s">
        <v>972</v>
      </c>
      <c r="D478" s="29" t="s">
        <v>466</v>
      </c>
      <c r="E478" s="19" t="s">
        <v>886</v>
      </c>
    </row>
    <row r="479" spans="1:5" ht="22">
      <c r="A479" s="20">
        <f t="shared" si="8"/>
        <v>468</v>
      </c>
      <c r="B479" s="20" t="s">
        <v>573</v>
      </c>
      <c r="C479" s="70" t="s">
        <v>505</v>
      </c>
      <c r="D479" s="30" t="s">
        <v>576</v>
      </c>
      <c r="E479" s="20" t="s">
        <v>902</v>
      </c>
    </row>
    <row r="480" spans="1:5" ht="22">
      <c r="A480" s="55">
        <f t="shared" si="8"/>
        <v>469</v>
      </c>
      <c r="B480" s="19" t="s">
        <v>574</v>
      </c>
      <c r="C480" s="54" t="s">
        <v>505</v>
      </c>
      <c r="D480" s="29" t="s">
        <v>577</v>
      </c>
      <c r="E480" s="19" t="s">
        <v>877</v>
      </c>
    </row>
    <row r="481" spans="1:6">
      <c r="A481" s="55">
        <f t="shared" si="8"/>
        <v>470</v>
      </c>
      <c r="B481" s="19" t="s">
        <v>575</v>
      </c>
      <c r="C481" s="54" t="s">
        <v>505</v>
      </c>
      <c r="D481" s="29" t="s">
        <v>1082</v>
      </c>
      <c r="E481" s="19" t="s">
        <v>875</v>
      </c>
    </row>
    <row r="482" spans="1:6">
      <c r="A482" s="55">
        <f t="shared" si="8"/>
        <v>471</v>
      </c>
      <c r="B482" s="19" t="s">
        <v>578</v>
      </c>
      <c r="C482" s="54" t="s">
        <v>505</v>
      </c>
      <c r="D482" s="29" t="s">
        <v>1083</v>
      </c>
      <c r="E482" s="19" t="s">
        <v>509</v>
      </c>
    </row>
    <row r="483" spans="1:6">
      <c r="A483" s="55">
        <f t="shared" si="8"/>
        <v>472</v>
      </c>
      <c r="B483" s="19" t="s">
        <v>579</v>
      </c>
      <c r="C483" s="54" t="s">
        <v>971</v>
      </c>
      <c r="D483" s="29" t="s">
        <v>1084</v>
      </c>
      <c r="E483" s="19" t="s">
        <v>881</v>
      </c>
    </row>
    <row r="484" spans="1:6">
      <c r="A484" s="20">
        <f t="shared" si="8"/>
        <v>473</v>
      </c>
      <c r="B484" s="20" t="s">
        <v>581</v>
      </c>
      <c r="C484" s="70" t="s">
        <v>505</v>
      </c>
      <c r="D484" s="30" t="s">
        <v>1085</v>
      </c>
      <c r="E484" s="20" t="s">
        <v>873</v>
      </c>
    </row>
    <row r="485" spans="1:6">
      <c r="A485" s="55">
        <f t="shared" si="8"/>
        <v>474</v>
      </c>
      <c r="D485" s="29" t="s">
        <v>1086</v>
      </c>
      <c r="E485" s="19" t="s">
        <v>877</v>
      </c>
    </row>
    <row r="486" spans="1:6">
      <c r="A486" s="20">
        <f t="shared" si="8"/>
        <v>475</v>
      </c>
      <c r="B486" s="20" t="s">
        <v>32</v>
      </c>
      <c r="C486" s="70" t="s">
        <v>971</v>
      </c>
      <c r="D486" s="30" t="s">
        <v>467</v>
      </c>
      <c r="E486" s="20" t="s">
        <v>881</v>
      </c>
    </row>
    <row r="487" spans="1:6">
      <c r="A487" s="55">
        <f t="shared" si="8"/>
        <v>476</v>
      </c>
      <c r="B487" s="19" t="s">
        <v>582</v>
      </c>
      <c r="C487" s="54" t="s">
        <v>972</v>
      </c>
      <c r="D487" s="29" t="s">
        <v>468</v>
      </c>
      <c r="E487" s="19" t="s">
        <v>916</v>
      </c>
    </row>
    <row r="488" spans="1:6">
      <c r="A488" s="55">
        <f t="shared" si="8"/>
        <v>477</v>
      </c>
      <c r="B488" s="19" t="s">
        <v>583</v>
      </c>
      <c r="C488" s="54" t="s">
        <v>972</v>
      </c>
      <c r="D488" s="29" t="s">
        <v>469</v>
      </c>
      <c r="E488" s="19" t="s">
        <v>886</v>
      </c>
      <c r="F488" s="1" t="s">
        <v>1088</v>
      </c>
    </row>
    <row r="489" spans="1:6" ht="22">
      <c r="A489" s="55">
        <f t="shared" si="8"/>
        <v>478</v>
      </c>
      <c r="B489" s="19" t="s">
        <v>584</v>
      </c>
      <c r="C489" s="54" t="s">
        <v>971</v>
      </c>
      <c r="D489" s="29" t="s">
        <v>1089</v>
      </c>
      <c r="E489" s="19" t="s">
        <v>888</v>
      </c>
    </row>
    <row r="490" spans="1:6">
      <c r="A490" s="55">
        <f t="shared" si="8"/>
        <v>479</v>
      </c>
      <c r="D490" s="29" t="s">
        <v>1090</v>
      </c>
      <c r="E490" s="19" t="s">
        <v>1011</v>
      </c>
    </row>
    <row r="491" spans="1:6">
      <c r="A491" s="55">
        <f t="shared" si="8"/>
        <v>480</v>
      </c>
      <c r="B491" s="19" t="s">
        <v>585</v>
      </c>
      <c r="C491" s="54" t="s">
        <v>972</v>
      </c>
      <c r="D491" s="29" t="s">
        <v>470</v>
      </c>
      <c r="E491" s="19" t="s">
        <v>977</v>
      </c>
    </row>
    <row r="492" spans="1:6">
      <c r="A492" s="20">
        <f t="shared" si="8"/>
        <v>481</v>
      </c>
      <c r="B492" s="20"/>
      <c r="C492" s="70"/>
      <c r="D492" s="30" t="s">
        <v>1090</v>
      </c>
      <c r="E492" s="20" t="s">
        <v>880</v>
      </c>
    </row>
    <row r="493" spans="1:6">
      <c r="A493" s="55">
        <f t="shared" si="8"/>
        <v>482</v>
      </c>
      <c r="B493" s="19" t="s">
        <v>586</v>
      </c>
      <c r="C493" s="54" t="s">
        <v>971</v>
      </c>
      <c r="D493" s="29" t="s">
        <v>471</v>
      </c>
      <c r="E493" s="19" t="s">
        <v>876</v>
      </c>
    </row>
    <row r="494" spans="1:6">
      <c r="A494" s="55">
        <f t="shared" si="8"/>
        <v>483</v>
      </c>
      <c r="D494" s="29" t="s">
        <v>1091</v>
      </c>
      <c r="E494" s="19" t="s">
        <v>918</v>
      </c>
    </row>
    <row r="495" spans="1:6">
      <c r="A495" s="55">
        <f t="shared" si="8"/>
        <v>484</v>
      </c>
      <c r="B495" s="19" t="s">
        <v>587</v>
      </c>
      <c r="C495" s="54" t="s">
        <v>972</v>
      </c>
      <c r="D495" s="29" t="s">
        <v>472</v>
      </c>
      <c r="E495" s="19" t="s">
        <v>952</v>
      </c>
    </row>
    <row r="496" spans="1:6">
      <c r="A496" s="20">
        <f t="shared" si="8"/>
        <v>485</v>
      </c>
      <c r="B496" s="20"/>
      <c r="C496" s="70"/>
      <c r="D496" s="30" t="s">
        <v>1095</v>
      </c>
      <c r="E496" s="20" t="s">
        <v>930</v>
      </c>
    </row>
    <row r="497" spans="1:6">
      <c r="A497" s="55">
        <f t="shared" si="8"/>
        <v>486</v>
      </c>
      <c r="B497" s="19" t="s">
        <v>588</v>
      </c>
      <c r="C497" s="54" t="s">
        <v>972</v>
      </c>
      <c r="D497" s="29" t="s">
        <v>473</v>
      </c>
      <c r="E497" s="19" t="s">
        <v>886</v>
      </c>
    </row>
    <row r="498" spans="1:6">
      <c r="A498" s="55">
        <f t="shared" si="8"/>
        <v>487</v>
      </c>
      <c r="D498" s="29" t="s">
        <v>1096</v>
      </c>
      <c r="E498" s="19" t="s">
        <v>918</v>
      </c>
    </row>
    <row r="499" spans="1:6">
      <c r="A499" s="55">
        <f t="shared" si="8"/>
        <v>488</v>
      </c>
      <c r="B499" s="19" t="s">
        <v>589</v>
      </c>
      <c r="C499" s="54" t="s">
        <v>971</v>
      </c>
      <c r="D499" s="29" t="s">
        <v>1098</v>
      </c>
      <c r="E499" s="19" t="s">
        <v>888</v>
      </c>
    </row>
    <row r="500" spans="1:6" ht="13.5" customHeight="1">
      <c r="A500" s="20">
        <f t="shared" si="8"/>
        <v>489</v>
      </c>
      <c r="B500" s="20"/>
      <c r="C500" s="70" t="s">
        <v>972</v>
      </c>
      <c r="D500" s="30" t="s">
        <v>955</v>
      </c>
      <c r="E500" s="20" t="s">
        <v>930</v>
      </c>
    </row>
    <row r="501" spans="1:6" ht="13.5" customHeight="1">
      <c r="A501" s="55">
        <f t="shared" si="8"/>
        <v>490</v>
      </c>
      <c r="D501" s="29" t="s">
        <v>453</v>
      </c>
      <c r="E501" s="19" t="s">
        <v>886</v>
      </c>
    </row>
    <row r="502" spans="1:6">
      <c r="A502" s="55">
        <f t="shared" si="8"/>
        <v>491</v>
      </c>
      <c r="B502" s="19" t="s">
        <v>590</v>
      </c>
      <c r="C502" s="54" t="s">
        <v>972</v>
      </c>
      <c r="D502" s="29" t="s">
        <v>1097</v>
      </c>
      <c r="E502" s="19" t="s">
        <v>958</v>
      </c>
    </row>
    <row r="503" spans="1:6">
      <c r="A503" s="55">
        <f t="shared" si="8"/>
        <v>492</v>
      </c>
      <c r="B503" s="19" t="s">
        <v>592</v>
      </c>
      <c r="C503" s="54" t="s">
        <v>971</v>
      </c>
      <c r="D503" s="29" t="s">
        <v>474</v>
      </c>
      <c r="E503" s="19" t="s">
        <v>878</v>
      </c>
    </row>
    <row r="504" spans="1:6">
      <c r="A504" s="55">
        <f t="shared" si="8"/>
        <v>493</v>
      </c>
      <c r="B504" s="19" t="s">
        <v>591</v>
      </c>
      <c r="C504" s="54" t="s">
        <v>971</v>
      </c>
      <c r="D504" s="29" t="s">
        <v>1092</v>
      </c>
      <c r="E504" s="19" t="s">
        <v>958</v>
      </c>
    </row>
    <row r="505" spans="1:6">
      <c r="A505" s="55">
        <f t="shared" si="8"/>
        <v>494</v>
      </c>
      <c r="C505" s="54" t="s">
        <v>972</v>
      </c>
      <c r="D505" s="29" t="s">
        <v>929</v>
      </c>
      <c r="E505" s="19" t="s">
        <v>1001</v>
      </c>
    </row>
    <row r="506" spans="1:6">
      <c r="A506" s="55">
        <f t="shared" si="8"/>
        <v>495</v>
      </c>
      <c r="B506" s="19" t="s">
        <v>593</v>
      </c>
      <c r="C506" s="54" t="s">
        <v>971</v>
      </c>
      <c r="D506" s="29" t="s">
        <v>475</v>
      </c>
      <c r="E506" s="19" t="s">
        <v>510</v>
      </c>
    </row>
    <row r="507" spans="1:6">
      <c r="A507" s="55">
        <f t="shared" si="8"/>
        <v>496</v>
      </c>
      <c r="B507" s="19" t="s">
        <v>596</v>
      </c>
      <c r="C507" s="54" t="s">
        <v>972</v>
      </c>
      <c r="D507" s="29" t="s">
        <v>476</v>
      </c>
      <c r="E507" s="19" t="s">
        <v>872</v>
      </c>
    </row>
    <row r="508" spans="1:6" ht="22">
      <c r="A508" s="55">
        <f t="shared" si="8"/>
        <v>497</v>
      </c>
      <c r="B508" s="19" t="s">
        <v>597</v>
      </c>
      <c r="C508" s="54" t="s">
        <v>971</v>
      </c>
      <c r="D508" s="29" t="s">
        <v>1100</v>
      </c>
      <c r="E508" s="19" t="s">
        <v>888</v>
      </c>
    </row>
    <row r="509" spans="1:6">
      <c r="A509" s="55">
        <f t="shared" si="8"/>
        <v>498</v>
      </c>
      <c r="C509" s="54" t="s">
        <v>971</v>
      </c>
      <c r="D509" s="29" t="s">
        <v>1101</v>
      </c>
      <c r="E509" s="19" t="s">
        <v>920</v>
      </c>
    </row>
    <row r="510" spans="1:6">
      <c r="A510" s="20">
        <f t="shared" si="8"/>
        <v>499</v>
      </c>
      <c r="B510" s="20"/>
      <c r="C510" s="70" t="s">
        <v>972</v>
      </c>
      <c r="D510" s="30" t="s">
        <v>1102</v>
      </c>
      <c r="E510" s="20" t="s">
        <v>1103</v>
      </c>
    </row>
    <row r="511" spans="1:6" ht="22">
      <c r="A511" s="55">
        <f t="shared" si="8"/>
        <v>500</v>
      </c>
      <c r="B511" s="19" t="s">
        <v>598</v>
      </c>
      <c r="C511" s="54" t="s">
        <v>971</v>
      </c>
      <c r="D511" s="29" t="s">
        <v>1099</v>
      </c>
      <c r="E511" s="19" t="s">
        <v>878</v>
      </c>
    </row>
    <row r="512" spans="1:6">
      <c r="A512" s="55">
        <f t="shared" si="8"/>
        <v>501</v>
      </c>
      <c r="C512" s="54" t="s">
        <v>972</v>
      </c>
      <c r="D512" s="29" t="s">
        <v>1104</v>
      </c>
      <c r="E512" s="27" t="s">
        <v>999</v>
      </c>
      <c r="F512" s="5" t="s">
        <v>1105</v>
      </c>
    </row>
    <row r="513" spans="1:6">
      <c r="A513" s="55">
        <f t="shared" si="8"/>
        <v>502</v>
      </c>
      <c r="B513" s="19" t="s">
        <v>599</v>
      </c>
      <c r="C513" s="54" t="s">
        <v>971</v>
      </c>
      <c r="D513" s="29" t="s">
        <v>1093</v>
      </c>
      <c r="E513" s="27" t="s">
        <v>886</v>
      </c>
      <c r="F513" s="1" t="s">
        <v>1106</v>
      </c>
    </row>
    <row r="514" spans="1:6">
      <c r="A514" s="55">
        <f t="shared" si="8"/>
        <v>503</v>
      </c>
      <c r="B514" s="19" t="s">
        <v>594</v>
      </c>
      <c r="C514" s="54" t="s">
        <v>972</v>
      </c>
      <c r="D514" s="29" t="s">
        <v>478</v>
      </c>
      <c r="E514" s="19" t="s">
        <v>874</v>
      </c>
    </row>
    <row r="515" spans="1:6">
      <c r="A515" s="55">
        <f t="shared" si="8"/>
        <v>504</v>
      </c>
      <c r="B515" s="19" t="s">
        <v>54</v>
      </c>
      <c r="C515" s="54" t="s">
        <v>971</v>
      </c>
      <c r="D515" s="29" t="s">
        <v>477</v>
      </c>
      <c r="E515" s="19" t="s">
        <v>908</v>
      </c>
    </row>
    <row r="516" spans="1:6">
      <c r="A516" s="20">
        <f t="shared" si="8"/>
        <v>505</v>
      </c>
      <c r="B516" s="20" t="s">
        <v>600</v>
      </c>
      <c r="C516" s="70" t="s">
        <v>972</v>
      </c>
      <c r="D516" s="30" t="s">
        <v>479</v>
      </c>
      <c r="E516" s="20" t="s">
        <v>872</v>
      </c>
    </row>
    <row r="517" spans="1:6">
      <c r="A517" s="55">
        <f t="shared" si="8"/>
        <v>506</v>
      </c>
      <c r="C517" s="54" t="s">
        <v>971</v>
      </c>
      <c r="D517" s="29" t="s">
        <v>1108</v>
      </c>
      <c r="E517" s="19" t="s">
        <v>1107</v>
      </c>
    </row>
    <row r="518" spans="1:6">
      <c r="A518" s="55">
        <f t="shared" si="8"/>
        <v>507</v>
      </c>
      <c r="B518" s="19" t="s">
        <v>601</v>
      </c>
      <c r="C518" s="54" t="s">
        <v>972</v>
      </c>
      <c r="D518" s="29" t="s">
        <v>480</v>
      </c>
      <c r="E518" s="19" t="s">
        <v>958</v>
      </c>
    </row>
    <row r="519" spans="1:6">
      <c r="A519" s="20">
        <f t="shared" si="8"/>
        <v>508</v>
      </c>
      <c r="B519" s="20" t="s">
        <v>602</v>
      </c>
      <c r="C519" s="70" t="s">
        <v>971</v>
      </c>
      <c r="D519" s="30" t="s">
        <v>1094</v>
      </c>
      <c r="E519" s="20" t="s">
        <v>888</v>
      </c>
    </row>
    <row r="520" spans="1:6">
      <c r="A520" s="55">
        <f t="shared" ref="A520:A583" si="9">ROW()-11</f>
        <v>509</v>
      </c>
      <c r="B520" s="19" t="s">
        <v>633</v>
      </c>
      <c r="C520" s="54" t="s">
        <v>972</v>
      </c>
      <c r="D520" s="29" t="s">
        <v>481</v>
      </c>
      <c r="E520" s="19" t="s">
        <v>886</v>
      </c>
    </row>
    <row r="521" spans="1:6">
      <c r="A521" s="55">
        <f t="shared" si="9"/>
        <v>510</v>
      </c>
      <c r="B521" s="19" t="s">
        <v>634</v>
      </c>
      <c r="C521" s="54" t="s">
        <v>971</v>
      </c>
      <c r="D521" s="29" t="s">
        <v>482</v>
      </c>
      <c r="E521" s="19" t="s">
        <v>888</v>
      </c>
    </row>
    <row r="522" spans="1:6">
      <c r="A522" s="55">
        <f t="shared" si="9"/>
        <v>511</v>
      </c>
      <c r="B522" s="19" t="s">
        <v>635</v>
      </c>
      <c r="C522" s="54" t="s">
        <v>972</v>
      </c>
      <c r="D522" s="29" t="s">
        <v>483</v>
      </c>
      <c r="E522" s="19" t="s">
        <v>872</v>
      </c>
    </row>
    <row r="523" spans="1:6">
      <c r="A523" s="20">
        <f t="shared" si="9"/>
        <v>512</v>
      </c>
      <c r="B523" s="20"/>
      <c r="C523" s="70" t="s">
        <v>971</v>
      </c>
      <c r="D523" s="30" t="s">
        <v>1109</v>
      </c>
      <c r="E523" s="20" t="s">
        <v>880</v>
      </c>
    </row>
    <row r="524" spans="1:6">
      <c r="A524" s="55">
        <f t="shared" si="9"/>
        <v>513</v>
      </c>
      <c r="B524" s="19" t="s">
        <v>603</v>
      </c>
      <c r="C524" s="54" t="s">
        <v>972</v>
      </c>
      <c r="D524" s="29" t="s">
        <v>484</v>
      </c>
      <c r="E524" s="19" t="s">
        <v>886</v>
      </c>
    </row>
    <row r="525" spans="1:6">
      <c r="A525" s="55">
        <f t="shared" si="9"/>
        <v>514</v>
      </c>
      <c r="B525" s="19" t="s">
        <v>604</v>
      </c>
      <c r="C525" s="54" t="s">
        <v>972</v>
      </c>
      <c r="D525" s="29" t="s">
        <v>485</v>
      </c>
      <c r="E525" s="19" t="s">
        <v>878</v>
      </c>
    </row>
    <row r="526" spans="1:6" ht="22">
      <c r="A526" s="55">
        <f t="shared" si="9"/>
        <v>515</v>
      </c>
      <c r="B526" s="19" t="s">
        <v>605</v>
      </c>
      <c r="C526" s="54" t="s">
        <v>971</v>
      </c>
      <c r="D526" s="29" t="s">
        <v>1110</v>
      </c>
      <c r="E526" s="19" t="s">
        <v>888</v>
      </c>
    </row>
    <row r="527" spans="1:6">
      <c r="A527" s="20">
        <f t="shared" si="9"/>
        <v>516</v>
      </c>
      <c r="B527" s="20" t="s">
        <v>636</v>
      </c>
      <c r="C527" s="70" t="s">
        <v>972</v>
      </c>
      <c r="D527" s="30" t="s">
        <v>464</v>
      </c>
      <c r="E527" s="20" t="s">
        <v>510</v>
      </c>
    </row>
    <row r="528" spans="1:6">
      <c r="A528" s="55">
        <f t="shared" si="9"/>
        <v>517</v>
      </c>
      <c r="B528" s="19" t="s">
        <v>606</v>
      </c>
      <c r="C528" s="54" t="s">
        <v>971</v>
      </c>
      <c r="D528" s="29" t="s">
        <v>486</v>
      </c>
      <c r="E528" s="19" t="s">
        <v>878</v>
      </c>
    </row>
    <row r="529" spans="1:5">
      <c r="A529" s="55">
        <f t="shared" si="9"/>
        <v>518</v>
      </c>
      <c r="B529" s="19" t="s">
        <v>607</v>
      </c>
      <c r="C529" s="54" t="s">
        <v>972</v>
      </c>
      <c r="D529" s="29" t="s">
        <v>487</v>
      </c>
      <c r="E529" s="19" t="s">
        <v>886</v>
      </c>
    </row>
    <row r="530" spans="1:5">
      <c r="A530" s="55">
        <f t="shared" si="9"/>
        <v>519</v>
      </c>
      <c r="B530" s="19" t="s">
        <v>608</v>
      </c>
      <c r="C530" s="54" t="s">
        <v>971</v>
      </c>
      <c r="D530" s="29" t="s">
        <v>488</v>
      </c>
      <c r="E530" s="19" t="s">
        <v>888</v>
      </c>
    </row>
    <row r="531" spans="1:5">
      <c r="A531" s="55">
        <f t="shared" si="9"/>
        <v>520</v>
      </c>
      <c r="B531" s="19" t="s">
        <v>609</v>
      </c>
      <c r="C531" s="54" t="s">
        <v>971</v>
      </c>
      <c r="D531" s="29" t="s">
        <v>1111</v>
      </c>
      <c r="E531" s="19" t="s">
        <v>888</v>
      </c>
    </row>
    <row r="532" spans="1:5">
      <c r="A532" s="55">
        <f t="shared" si="9"/>
        <v>521</v>
      </c>
      <c r="B532" s="19" t="s">
        <v>637</v>
      </c>
      <c r="C532" s="54" t="s">
        <v>972</v>
      </c>
      <c r="D532" s="29" t="s">
        <v>489</v>
      </c>
      <c r="E532" s="19" t="s">
        <v>872</v>
      </c>
    </row>
    <row r="533" spans="1:5" ht="33">
      <c r="A533" s="20">
        <f t="shared" si="9"/>
        <v>522</v>
      </c>
      <c r="B533" s="20" t="s">
        <v>610</v>
      </c>
      <c r="C533" s="70" t="s">
        <v>971</v>
      </c>
      <c r="D533" s="30" t="s">
        <v>1112</v>
      </c>
      <c r="E533" s="20" t="s">
        <v>888</v>
      </c>
    </row>
    <row r="534" spans="1:5">
      <c r="A534" s="55">
        <f t="shared" si="9"/>
        <v>523</v>
      </c>
      <c r="C534" s="54" t="s">
        <v>972</v>
      </c>
      <c r="D534" s="29" t="s">
        <v>1014</v>
      </c>
      <c r="E534" s="19" t="s">
        <v>1001</v>
      </c>
    </row>
    <row r="535" spans="1:5">
      <c r="A535" s="20">
        <f t="shared" si="9"/>
        <v>524</v>
      </c>
      <c r="B535" s="20" t="s">
        <v>638</v>
      </c>
      <c r="C535" s="70" t="s">
        <v>971</v>
      </c>
      <c r="D535" s="30" t="s">
        <v>490</v>
      </c>
      <c r="E535" s="20" t="s">
        <v>888</v>
      </c>
    </row>
    <row r="536" spans="1:5">
      <c r="A536" s="55">
        <f t="shared" si="9"/>
        <v>525</v>
      </c>
      <c r="B536" s="19" t="s">
        <v>611</v>
      </c>
      <c r="C536" s="54" t="s">
        <v>971</v>
      </c>
      <c r="D536" s="29" t="s">
        <v>491</v>
      </c>
      <c r="E536" s="19" t="s">
        <v>878</v>
      </c>
    </row>
    <row r="537" spans="1:5">
      <c r="A537" s="55">
        <f t="shared" si="9"/>
        <v>526</v>
      </c>
      <c r="C537" s="54" t="s">
        <v>972</v>
      </c>
      <c r="D537" s="29" t="s">
        <v>1115</v>
      </c>
      <c r="E537" s="19" t="s">
        <v>1001</v>
      </c>
    </row>
    <row r="538" spans="1:5" ht="22">
      <c r="A538" s="55">
        <f t="shared" si="9"/>
        <v>527</v>
      </c>
      <c r="B538" s="19" t="s">
        <v>612</v>
      </c>
      <c r="C538" s="54" t="s">
        <v>506</v>
      </c>
      <c r="D538" s="29" t="s">
        <v>1113</v>
      </c>
      <c r="E538" s="19" t="s">
        <v>908</v>
      </c>
    </row>
    <row r="539" spans="1:5">
      <c r="A539" s="55">
        <f t="shared" si="9"/>
        <v>528</v>
      </c>
      <c r="C539" s="54" t="s">
        <v>971</v>
      </c>
      <c r="D539" s="29" t="s">
        <v>1114</v>
      </c>
      <c r="E539" s="19" t="s">
        <v>920</v>
      </c>
    </row>
    <row r="540" spans="1:5">
      <c r="A540" s="20">
        <f t="shared" si="9"/>
        <v>529</v>
      </c>
      <c r="B540" s="20" t="s">
        <v>613</v>
      </c>
      <c r="C540" s="70" t="s">
        <v>972</v>
      </c>
      <c r="D540" s="30" t="s">
        <v>492</v>
      </c>
      <c r="E540" s="20" t="s">
        <v>881</v>
      </c>
    </row>
    <row r="541" spans="1:5">
      <c r="A541" s="55">
        <f t="shared" si="9"/>
        <v>530</v>
      </c>
      <c r="B541" s="19" t="s">
        <v>614</v>
      </c>
      <c r="C541" s="54" t="s">
        <v>971</v>
      </c>
      <c r="D541" s="29" t="s">
        <v>493</v>
      </c>
      <c r="E541" s="19" t="s">
        <v>886</v>
      </c>
    </row>
    <row r="542" spans="1:5">
      <c r="A542" s="55">
        <f t="shared" si="9"/>
        <v>531</v>
      </c>
      <c r="B542" s="19" t="s">
        <v>615</v>
      </c>
      <c r="C542" s="54" t="s">
        <v>972</v>
      </c>
      <c r="D542" s="29" t="s">
        <v>494</v>
      </c>
      <c r="E542" s="19" t="s">
        <v>872</v>
      </c>
    </row>
    <row r="543" spans="1:5">
      <c r="A543" s="55">
        <f t="shared" si="9"/>
        <v>532</v>
      </c>
      <c r="C543" s="54" t="s">
        <v>971</v>
      </c>
      <c r="D543" s="29" t="s">
        <v>1116</v>
      </c>
      <c r="E543" s="19" t="s">
        <v>1011</v>
      </c>
    </row>
    <row r="544" spans="1:5">
      <c r="A544" s="20">
        <f t="shared" si="9"/>
        <v>533</v>
      </c>
      <c r="B544" s="20" t="s">
        <v>616</v>
      </c>
      <c r="C544" s="70" t="s">
        <v>971</v>
      </c>
      <c r="D544" s="30" t="s">
        <v>495</v>
      </c>
      <c r="E544" s="20" t="s">
        <v>967</v>
      </c>
    </row>
    <row r="545" spans="1:6">
      <c r="A545" s="55">
        <f t="shared" si="9"/>
        <v>534</v>
      </c>
      <c r="B545" s="19" t="s">
        <v>617</v>
      </c>
      <c r="C545" s="54" t="s">
        <v>972</v>
      </c>
      <c r="D545" s="29" t="s">
        <v>507</v>
      </c>
      <c r="E545" s="19" t="s">
        <v>878</v>
      </c>
    </row>
    <row r="546" spans="1:6">
      <c r="A546" s="55">
        <f t="shared" si="9"/>
        <v>535</v>
      </c>
      <c r="B546" s="19" t="s">
        <v>639</v>
      </c>
      <c r="C546" s="54" t="s">
        <v>971</v>
      </c>
      <c r="D546" s="29" t="s">
        <v>464</v>
      </c>
      <c r="E546" s="19" t="s">
        <v>958</v>
      </c>
    </row>
    <row r="547" spans="1:6">
      <c r="A547" s="55">
        <f t="shared" si="9"/>
        <v>536</v>
      </c>
      <c r="B547" s="19" t="s">
        <v>618</v>
      </c>
      <c r="C547" s="54" t="s">
        <v>971</v>
      </c>
      <c r="D547" s="29" t="s">
        <v>815</v>
      </c>
      <c r="E547" s="19" t="s">
        <v>958</v>
      </c>
    </row>
    <row r="548" spans="1:6" ht="22">
      <c r="A548" s="55">
        <f t="shared" si="9"/>
        <v>537</v>
      </c>
      <c r="B548" s="19" t="s">
        <v>619</v>
      </c>
      <c r="C548" s="54" t="s">
        <v>972</v>
      </c>
      <c r="D548" s="29" t="s">
        <v>1117</v>
      </c>
      <c r="E548" s="19" t="s">
        <v>886</v>
      </c>
    </row>
    <row r="549" spans="1:6">
      <c r="A549" s="55">
        <f t="shared" si="9"/>
        <v>538</v>
      </c>
      <c r="B549" s="19" t="s">
        <v>640</v>
      </c>
      <c r="C549" s="54" t="s">
        <v>971</v>
      </c>
      <c r="D549" s="29" t="s">
        <v>478</v>
      </c>
      <c r="E549" s="19" t="s">
        <v>959</v>
      </c>
    </row>
    <row r="550" spans="1:6">
      <c r="A550" s="55">
        <f t="shared" si="9"/>
        <v>539</v>
      </c>
      <c r="B550" s="19" t="s">
        <v>620</v>
      </c>
      <c r="C550" s="54" t="s">
        <v>972</v>
      </c>
      <c r="D550" s="29" t="s">
        <v>496</v>
      </c>
      <c r="E550" s="19" t="s">
        <v>890</v>
      </c>
    </row>
    <row r="551" spans="1:6">
      <c r="A551" s="55">
        <f t="shared" si="9"/>
        <v>540</v>
      </c>
      <c r="B551" s="19" t="s">
        <v>621</v>
      </c>
      <c r="C551" s="54" t="s">
        <v>971</v>
      </c>
      <c r="D551" s="29" t="s">
        <v>497</v>
      </c>
      <c r="E551" s="19" t="s">
        <v>888</v>
      </c>
    </row>
    <row r="552" spans="1:6">
      <c r="A552" s="55">
        <f t="shared" si="9"/>
        <v>541</v>
      </c>
      <c r="B552" s="19" t="s">
        <v>622</v>
      </c>
      <c r="C552" s="54" t="s">
        <v>971</v>
      </c>
      <c r="D552" s="29" t="s">
        <v>498</v>
      </c>
      <c r="E552" s="19" t="s">
        <v>908</v>
      </c>
    </row>
    <row r="553" spans="1:6">
      <c r="A553" s="55">
        <f t="shared" si="9"/>
        <v>542</v>
      </c>
      <c r="B553" s="19" t="s">
        <v>623</v>
      </c>
      <c r="C553" s="54" t="s">
        <v>971</v>
      </c>
      <c r="D553" s="29" t="s">
        <v>508</v>
      </c>
      <c r="E553" s="19" t="s">
        <v>948</v>
      </c>
    </row>
    <row r="554" spans="1:6">
      <c r="A554" s="55">
        <f t="shared" si="9"/>
        <v>543</v>
      </c>
      <c r="B554" s="19" t="s">
        <v>641</v>
      </c>
      <c r="C554" s="54" t="s">
        <v>971</v>
      </c>
      <c r="D554" s="29" t="s">
        <v>499</v>
      </c>
      <c r="E554" s="19" t="s">
        <v>1118</v>
      </c>
    </row>
    <row r="555" spans="1:6" ht="22">
      <c r="A555" s="55">
        <f t="shared" si="9"/>
        <v>544</v>
      </c>
      <c r="B555" s="19" t="s">
        <v>624</v>
      </c>
      <c r="C555" s="54" t="s">
        <v>971</v>
      </c>
      <c r="D555" s="29" t="s">
        <v>500</v>
      </c>
      <c r="E555" s="19" t="s">
        <v>967</v>
      </c>
    </row>
    <row r="556" spans="1:6">
      <c r="A556" s="55">
        <f t="shared" si="9"/>
        <v>545</v>
      </c>
      <c r="B556" s="19" t="s">
        <v>625</v>
      </c>
      <c r="C556" s="54" t="s">
        <v>972</v>
      </c>
      <c r="D556" s="29" t="s">
        <v>501</v>
      </c>
      <c r="E556" s="19" t="s">
        <v>1119</v>
      </c>
      <c r="F556" s="1" t="s">
        <v>1120</v>
      </c>
    </row>
    <row r="557" spans="1:6">
      <c r="A557" s="55">
        <f t="shared" si="9"/>
        <v>546</v>
      </c>
      <c r="B557" s="19" t="s">
        <v>626</v>
      </c>
      <c r="C557" s="54" t="s">
        <v>971</v>
      </c>
      <c r="D557" s="29" t="s">
        <v>502</v>
      </c>
      <c r="E557" s="19" t="s">
        <v>967</v>
      </c>
    </row>
    <row r="558" spans="1:6">
      <c r="A558" s="61">
        <f t="shared" si="9"/>
        <v>547</v>
      </c>
      <c r="B558" s="24" t="s">
        <v>627</v>
      </c>
      <c r="C558" s="76" t="s">
        <v>971</v>
      </c>
      <c r="D558" s="62" t="s">
        <v>503</v>
      </c>
      <c r="E558" s="63" t="s">
        <v>878</v>
      </c>
    </row>
    <row r="559" spans="1:6">
      <c r="A559" s="55">
        <f t="shared" si="9"/>
        <v>548</v>
      </c>
      <c r="C559" s="54" t="s">
        <v>972</v>
      </c>
      <c r="D559" s="29" t="s">
        <v>949</v>
      </c>
      <c r="E559" s="19" t="s">
        <v>1122</v>
      </c>
    </row>
    <row r="560" spans="1:6" ht="22">
      <c r="A560" s="20">
        <f t="shared" si="9"/>
        <v>549</v>
      </c>
      <c r="B560" s="20" t="s">
        <v>628</v>
      </c>
      <c r="C560" s="70" t="s">
        <v>971</v>
      </c>
      <c r="D560" s="30" t="s">
        <v>1121</v>
      </c>
      <c r="E560" s="20" t="s">
        <v>888</v>
      </c>
    </row>
    <row r="561" spans="1:5">
      <c r="A561" s="55">
        <f t="shared" si="9"/>
        <v>550</v>
      </c>
      <c r="B561" s="19" t="s">
        <v>629</v>
      </c>
      <c r="C561" s="54" t="s">
        <v>972</v>
      </c>
      <c r="D561" s="29" t="s">
        <v>504</v>
      </c>
      <c r="E561" s="19" t="s">
        <v>886</v>
      </c>
    </row>
    <row r="562" spans="1:5">
      <c r="A562" s="55">
        <f t="shared" si="9"/>
        <v>551</v>
      </c>
      <c r="B562" s="19" t="s">
        <v>316</v>
      </c>
      <c r="C562" s="54" t="s">
        <v>971</v>
      </c>
      <c r="D562" s="29" t="s">
        <v>816</v>
      </c>
      <c r="E562" s="19" t="s">
        <v>958</v>
      </c>
    </row>
    <row r="563" spans="1:5">
      <c r="A563" s="55">
        <f t="shared" si="9"/>
        <v>552</v>
      </c>
      <c r="B563" s="19" t="s">
        <v>317</v>
      </c>
      <c r="C563" s="54" t="s">
        <v>972</v>
      </c>
      <c r="D563" s="29" t="s">
        <v>817</v>
      </c>
      <c r="E563" s="19" t="s">
        <v>872</v>
      </c>
    </row>
    <row r="564" spans="1:5">
      <c r="A564" s="55">
        <f t="shared" si="9"/>
        <v>553</v>
      </c>
      <c r="B564" s="19" t="s">
        <v>318</v>
      </c>
      <c r="C564" s="54" t="s">
        <v>971</v>
      </c>
      <c r="D564" s="29" t="s">
        <v>818</v>
      </c>
      <c r="E564" s="19" t="s">
        <v>888</v>
      </c>
    </row>
    <row r="565" spans="1:5">
      <c r="A565" s="20">
        <f t="shared" si="9"/>
        <v>554</v>
      </c>
      <c r="B565" s="20" t="s">
        <v>319</v>
      </c>
      <c r="C565" s="70" t="s">
        <v>972</v>
      </c>
      <c r="D565" s="30" t="s">
        <v>819</v>
      </c>
      <c r="E565" s="20" t="s">
        <v>964</v>
      </c>
    </row>
    <row r="566" spans="1:5">
      <c r="A566" s="55">
        <f t="shared" si="9"/>
        <v>555</v>
      </c>
      <c r="B566" s="19" t="s">
        <v>320</v>
      </c>
      <c r="C566" s="54" t="s">
        <v>971</v>
      </c>
      <c r="D566" s="29" t="s">
        <v>820</v>
      </c>
      <c r="E566" s="19" t="s">
        <v>878</v>
      </c>
    </row>
    <row r="567" spans="1:5">
      <c r="A567" s="55">
        <f t="shared" si="9"/>
        <v>556</v>
      </c>
      <c r="B567" s="19" t="s">
        <v>321</v>
      </c>
      <c r="C567" s="54" t="s">
        <v>972</v>
      </c>
      <c r="D567" s="29" t="s">
        <v>821</v>
      </c>
      <c r="E567" s="19" t="s">
        <v>886</v>
      </c>
    </row>
    <row r="568" spans="1:5">
      <c r="A568" s="55">
        <f t="shared" si="9"/>
        <v>557</v>
      </c>
      <c r="B568" s="19" t="s">
        <v>322</v>
      </c>
      <c r="C568" s="54" t="s">
        <v>971</v>
      </c>
      <c r="D568" s="29" t="s">
        <v>822</v>
      </c>
      <c r="E568" s="19" t="s">
        <v>886</v>
      </c>
    </row>
    <row r="569" spans="1:5">
      <c r="A569" s="55">
        <f t="shared" si="9"/>
        <v>558</v>
      </c>
      <c r="C569" s="54" t="s">
        <v>971</v>
      </c>
      <c r="D569" s="29" t="s">
        <v>1123</v>
      </c>
      <c r="E569" s="19" t="s">
        <v>1073</v>
      </c>
    </row>
    <row r="570" spans="1:5">
      <c r="A570" s="55">
        <f t="shared" si="9"/>
        <v>559</v>
      </c>
      <c r="B570" s="19" t="s">
        <v>323</v>
      </c>
      <c r="C570" s="54" t="s">
        <v>972</v>
      </c>
      <c r="D570" s="29" t="s">
        <v>823</v>
      </c>
      <c r="E570" s="19" t="s">
        <v>979</v>
      </c>
    </row>
    <row r="571" spans="1:5">
      <c r="A571" s="55">
        <f t="shared" si="9"/>
        <v>560</v>
      </c>
      <c r="B571" s="19" t="s">
        <v>324</v>
      </c>
      <c r="C571" s="54" t="s">
        <v>506</v>
      </c>
      <c r="D571" s="29" t="s">
        <v>824</v>
      </c>
      <c r="E571" s="19" t="s">
        <v>964</v>
      </c>
    </row>
    <row r="572" spans="1:5">
      <c r="A572" s="55">
        <f t="shared" si="9"/>
        <v>561</v>
      </c>
      <c r="B572" s="19" t="s">
        <v>325</v>
      </c>
      <c r="C572" s="54" t="s">
        <v>506</v>
      </c>
      <c r="D572" s="29" t="s">
        <v>825</v>
      </c>
      <c r="E572" s="19" t="s">
        <v>967</v>
      </c>
    </row>
    <row r="573" spans="1:5" ht="22">
      <c r="A573" s="55">
        <f t="shared" si="9"/>
        <v>562</v>
      </c>
      <c r="B573" s="19" t="s">
        <v>326</v>
      </c>
      <c r="C573" s="54" t="s">
        <v>506</v>
      </c>
      <c r="D573" s="29" t="s">
        <v>826</v>
      </c>
      <c r="E573" s="19" t="s">
        <v>888</v>
      </c>
    </row>
    <row r="574" spans="1:5">
      <c r="A574" s="55">
        <f t="shared" si="9"/>
        <v>563</v>
      </c>
      <c r="B574" s="19" t="s">
        <v>327</v>
      </c>
      <c r="C574" s="54" t="s">
        <v>506</v>
      </c>
      <c r="D574" s="29" t="s">
        <v>827</v>
      </c>
      <c r="E574" s="19" t="s">
        <v>890</v>
      </c>
    </row>
    <row r="575" spans="1:5">
      <c r="A575" s="20">
        <f t="shared" si="9"/>
        <v>564</v>
      </c>
      <c r="B575" s="20" t="s">
        <v>328</v>
      </c>
      <c r="C575" s="70" t="s">
        <v>506</v>
      </c>
      <c r="D575" s="30" t="s">
        <v>828</v>
      </c>
      <c r="E575" s="20" t="s">
        <v>967</v>
      </c>
    </row>
    <row r="576" spans="1:5">
      <c r="A576" s="55">
        <f t="shared" si="9"/>
        <v>565</v>
      </c>
      <c r="B576" s="19" t="s">
        <v>329</v>
      </c>
      <c r="C576" s="54" t="s">
        <v>506</v>
      </c>
      <c r="D576" s="29" t="s">
        <v>829</v>
      </c>
      <c r="E576" s="19" t="s">
        <v>886</v>
      </c>
    </row>
    <row r="577" spans="1:6">
      <c r="A577" s="55">
        <f t="shared" si="9"/>
        <v>566</v>
      </c>
      <c r="B577" s="19" t="s">
        <v>330</v>
      </c>
      <c r="C577" s="54" t="s">
        <v>505</v>
      </c>
      <c r="D577" s="29" t="s">
        <v>830</v>
      </c>
      <c r="E577" s="19" t="s">
        <v>876</v>
      </c>
    </row>
    <row r="578" spans="1:6">
      <c r="A578" s="55">
        <f t="shared" si="9"/>
        <v>567</v>
      </c>
      <c r="B578" s="19" t="s">
        <v>331</v>
      </c>
      <c r="C578" s="54" t="s">
        <v>506</v>
      </c>
      <c r="D578" s="29" t="s">
        <v>464</v>
      </c>
    </row>
    <row r="579" spans="1:6">
      <c r="A579" s="55">
        <f t="shared" si="9"/>
        <v>568</v>
      </c>
      <c r="B579" s="19" t="s">
        <v>332</v>
      </c>
      <c r="C579" s="54" t="s">
        <v>505</v>
      </c>
      <c r="D579" s="29" t="s">
        <v>831</v>
      </c>
    </row>
    <row r="580" spans="1:6">
      <c r="A580" s="55">
        <f t="shared" si="9"/>
        <v>569</v>
      </c>
      <c r="B580" s="19" t="s">
        <v>333</v>
      </c>
      <c r="C580" s="54" t="s">
        <v>971</v>
      </c>
      <c r="D580" s="29" t="s">
        <v>832</v>
      </c>
      <c r="E580" s="19" t="s">
        <v>878</v>
      </c>
      <c r="F580" s="1" t="s">
        <v>1130</v>
      </c>
    </row>
    <row r="581" spans="1:6">
      <c r="A581" s="55">
        <f t="shared" si="9"/>
        <v>570</v>
      </c>
      <c r="C581" s="54" t="s">
        <v>972</v>
      </c>
      <c r="D581" s="29" t="s">
        <v>1014</v>
      </c>
      <c r="E581" s="19" t="s">
        <v>999</v>
      </c>
    </row>
    <row r="582" spans="1:6">
      <c r="A582" s="55">
        <f t="shared" si="9"/>
        <v>571</v>
      </c>
      <c r="C582" s="54" t="s">
        <v>505</v>
      </c>
      <c r="D582" s="29" t="s">
        <v>1124</v>
      </c>
    </row>
    <row r="583" spans="1:6" ht="22">
      <c r="A583" s="55">
        <f t="shared" si="9"/>
        <v>572</v>
      </c>
      <c r="B583" s="19" t="s">
        <v>334</v>
      </c>
      <c r="C583" s="54" t="s">
        <v>505</v>
      </c>
      <c r="D583" s="29" t="s">
        <v>1125</v>
      </c>
      <c r="E583" s="19" t="s">
        <v>995</v>
      </c>
    </row>
    <row r="584" spans="1:6">
      <c r="A584" s="55">
        <f t="shared" ref="A584:A647" si="10">ROW()-11</f>
        <v>573</v>
      </c>
      <c r="B584" s="19" t="s">
        <v>335</v>
      </c>
      <c r="C584" s="54" t="s">
        <v>506</v>
      </c>
      <c r="D584" s="29" t="s">
        <v>833</v>
      </c>
      <c r="E584" s="19" t="s">
        <v>1126</v>
      </c>
    </row>
    <row r="585" spans="1:6">
      <c r="A585" s="20">
        <f t="shared" si="10"/>
        <v>574</v>
      </c>
      <c r="B585" s="20" t="s">
        <v>336</v>
      </c>
      <c r="C585" s="70" t="s">
        <v>505</v>
      </c>
      <c r="D585" s="30" t="s">
        <v>1128</v>
      </c>
      <c r="E585" s="20" t="s">
        <v>1127</v>
      </c>
    </row>
    <row r="586" spans="1:6" ht="33">
      <c r="A586" s="55">
        <f t="shared" si="10"/>
        <v>575</v>
      </c>
      <c r="B586" s="19" t="s">
        <v>337</v>
      </c>
      <c r="D586" s="29" t="s">
        <v>1129</v>
      </c>
      <c r="E586" s="19" t="s">
        <v>885</v>
      </c>
    </row>
    <row r="587" spans="1:6">
      <c r="A587" s="20">
        <f t="shared" si="10"/>
        <v>576</v>
      </c>
      <c r="B587" s="20" t="s">
        <v>338</v>
      </c>
      <c r="C587" s="70" t="s">
        <v>972</v>
      </c>
      <c r="D587" s="30" t="s">
        <v>463</v>
      </c>
      <c r="E587" s="20" t="s">
        <v>510</v>
      </c>
    </row>
    <row r="588" spans="1:6">
      <c r="A588" s="55">
        <f t="shared" si="10"/>
        <v>577</v>
      </c>
      <c r="B588" s="19" t="s">
        <v>339</v>
      </c>
      <c r="C588" s="54" t="s">
        <v>505</v>
      </c>
      <c r="D588" s="29" t="s">
        <v>834</v>
      </c>
      <c r="E588" s="19" t="s">
        <v>877</v>
      </c>
    </row>
    <row r="589" spans="1:6">
      <c r="A589" s="55">
        <f t="shared" si="10"/>
        <v>578</v>
      </c>
      <c r="B589" s="19" t="s">
        <v>340</v>
      </c>
      <c r="C589" s="54" t="s">
        <v>505</v>
      </c>
      <c r="D589" s="29" t="s">
        <v>835</v>
      </c>
      <c r="E589" s="19" t="s">
        <v>509</v>
      </c>
    </row>
    <row r="590" spans="1:6">
      <c r="A590" s="20">
        <f t="shared" si="10"/>
        <v>579</v>
      </c>
      <c r="B590" s="20" t="s">
        <v>341</v>
      </c>
      <c r="C590" s="70" t="s">
        <v>971</v>
      </c>
      <c r="D590" s="30" t="s">
        <v>836</v>
      </c>
      <c r="E590" s="20" t="s">
        <v>888</v>
      </c>
    </row>
    <row r="591" spans="1:6">
      <c r="A591" s="55">
        <f t="shared" si="10"/>
        <v>580</v>
      </c>
      <c r="B591" s="19" t="s">
        <v>342</v>
      </c>
      <c r="C591" s="54" t="s">
        <v>505</v>
      </c>
      <c r="D591" s="29" t="s">
        <v>837</v>
      </c>
      <c r="E591" s="19" t="s">
        <v>886</v>
      </c>
    </row>
    <row r="592" spans="1:6">
      <c r="A592" s="20">
        <f t="shared" si="10"/>
        <v>581</v>
      </c>
      <c r="B592" s="20" t="s">
        <v>343</v>
      </c>
      <c r="C592" s="70" t="s">
        <v>971</v>
      </c>
      <c r="D592" s="30" t="s">
        <v>838</v>
      </c>
      <c r="E592" s="20" t="s">
        <v>967</v>
      </c>
    </row>
    <row r="593" spans="1:5" ht="33">
      <c r="A593" s="55">
        <f t="shared" si="10"/>
        <v>582</v>
      </c>
      <c r="B593" s="19" t="s">
        <v>344</v>
      </c>
      <c r="C593" s="54" t="s">
        <v>505</v>
      </c>
      <c r="D593" s="29" t="s">
        <v>1132</v>
      </c>
      <c r="E593" s="19" t="s">
        <v>875</v>
      </c>
    </row>
    <row r="594" spans="1:5">
      <c r="A594" s="55">
        <f t="shared" si="10"/>
        <v>583</v>
      </c>
      <c r="B594" s="19" t="s">
        <v>345</v>
      </c>
      <c r="C594" s="54" t="s">
        <v>971</v>
      </c>
      <c r="D594" s="29" t="s">
        <v>1133</v>
      </c>
      <c r="E594" s="19" t="s">
        <v>880</v>
      </c>
    </row>
    <row r="595" spans="1:5">
      <c r="A595" s="20">
        <f t="shared" si="10"/>
        <v>584</v>
      </c>
      <c r="B595" s="20" t="s">
        <v>346</v>
      </c>
      <c r="C595" s="70" t="s">
        <v>505</v>
      </c>
      <c r="D595" s="30" t="s">
        <v>1131</v>
      </c>
      <c r="E595" s="20" t="s">
        <v>873</v>
      </c>
    </row>
    <row r="596" spans="1:5" ht="44">
      <c r="A596" s="55">
        <f t="shared" si="10"/>
        <v>585</v>
      </c>
      <c r="B596" s="19" t="s">
        <v>347</v>
      </c>
      <c r="C596" s="54" t="s">
        <v>505</v>
      </c>
      <c r="D596" s="29" t="s">
        <v>1134</v>
      </c>
      <c r="E596" s="19" t="s">
        <v>885</v>
      </c>
    </row>
    <row r="597" spans="1:5">
      <c r="A597" s="55">
        <f t="shared" si="10"/>
        <v>586</v>
      </c>
      <c r="B597" s="19" t="s">
        <v>348</v>
      </c>
      <c r="C597" s="54" t="s">
        <v>505</v>
      </c>
      <c r="D597" s="29" t="s">
        <v>1135</v>
      </c>
      <c r="E597" s="19" t="s">
        <v>1081</v>
      </c>
    </row>
    <row r="598" spans="1:5">
      <c r="A598" s="55">
        <f t="shared" si="10"/>
        <v>587</v>
      </c>
      <c r="B598" s="19" t="s">
        <v>349</v>
      </c>
      <c r="C598" s="54" t="s">
        <v>505</v>
      </c>
      <c r="D598" s="29" t="s">
        <v>1136</v>
      </c>
      <c r="E598" s="19" t="s">
        <v>877</v>
      </c>
    </row>
    <row r="599" spans="1:5">
      <c r="A599" s="55">
        <f t="shared" si="10"/>
        <v>588</v>
      </c>
      <c r="B599" s="19" t="s">
        <v>350</v>
      </c>
      <c r="C599" s="54" t="s">
        <v>505</v>
      </c>
    </row>
    <row r="600" spans="1:5">
      <c r="A600" s="55">
        <f t="shared" si="10"/>
        <v>589</v>
      </c>
      <c r="B600" s="19" t="s">
        <v>351</v>
      </c>
      <c r="C600" s="54" t="s">
        <v>505</v>
      </c>
      <c r="D600" s="29" t="s">
        <v>839</v>
      </c>
      <c r="E600" s="19" t="s">
        <v>875</v>
      </c>
    </row>
    <row r="601" spans="1:5">
      <c r="A601" s="20">
        <f t="shared" si="10"/>
        <v>590</v>
      </c>
      <c r="B601" s="20"/>
      <c r="C601" s="70" t="s">
        <v>506</v>
      </c>
      <c r="D601" s="30" t="s">
        <v>1137</v>
      </c>
      <c r="E601" s="20" t="s">
        <v>880</v>
      </c>
    </row>
    <row r="602" spans="1:5">
      <c r="A602" s="55">
        <f t="shared" si="10"/>
        <v>591</v>
      </c>
      <c r="B602" s="19" t="s">
        <v>352</v>
      </c>
      <c r="C602" s="54" t="s">
        <v>505</v>
      </c>
      <c r="D602" s="29" t="s">
        <v>840</v>
      </c>
      <c r="E602" s="19" t="s">
        <v>509</v>
      </c>
    </row>
    <row r="603" spans="1:5">
      <c r="A603" s="20">
        <f t="shared" si="10"/>
        <v>592</v>
      </c>
      <c r="B603" s="20" t="s">
        <v>353</v>
      </c>
      <c r="C603" s="70" t="s">
        <v>506</v>
      </c>
      <c r="D603" s="30" t="s">
        <v>464</v>
      </c>
      <c r="E603" s="20" t="s">
        <v>881</v>
      </c>
    </row>
    <row r="604" spans="1:5" ht="44">
      <c r="A604" s="55">
        <f t="shared" si="10"/>
        <v>593</v>
      </c>
      <c r="B604" s="19" t="s">
        <v>354</v>
      </c>
      <c r="C604" s="54" t="s">
        <v>505</v>
      </c>
      <c r="D604" s="29" t="s">
        <v>1138</v>
      </c>
      <c r="E604" s="19" t="s">
        <v>885</v>
      </c>
    </row>
    <row r="605" spans="1:5" ht="55">
      <c r="A605" s="55">
        <f t="shared" si="10"/>
        <v>594</v>
      </c>
      <c r="B605" s="19" t="s">
        <v>355</v>
      </c>
      <c r="C605" s="54" t="s">
        <v>505</v>
      </c>
      <c r="D605" s="29" t="s">
        <v>1139</v>
      </c>
      <c r="E605" s="19" t="s">
        <v>1000</v>
      </c>
    </row>
    <row r="606" spans="1:5">
      <c r="A606" s="55">
        <f t="shared" si="10"/>
        <v>595</v>
      </c>
      <c r="B606" s="19" t="s">
        <v>356</v>
      </c>
      <c r="C606" s="54" t="s">
        <v>971</v>
      </c>
      <c r="D606" s="29" t="s">
        <v>841</v>
      </c>
      <c r="E606" s="19" t="s">
        <v>872</v>
      </c>
    </row>
    <row r="607" spans="1:5">
      <c r="A607" s="20">
        <f t="shared" si="10"/>
        <v>596</v>
      </c>
      <c r="B607" s="20" t="s">
        <v>357</v>
      </c>
      <c r="C607" s="70" t="s">
        <v>505</v>
      </c>
      <c r="D607" s="30" t="s">
        <v>710</v>
      </c>
      <c r="E607" s="20" t="s">
        <v>881</v>
      </c>
    </row>
    <row r="608" spans="1:5" ht="33">
      <c r="A608" s="55">
        <f t="shared" si="10"/>
        <v>597</v>
      </c>
      <c r="B608" s="19" t="s">
        <v>358</v>
      </c>
      <c r="C608" s="54" t="s">
        <v>505</v>
      </c>
      <c r="D608" s="29" t="s">
        <v>1140</v>
      </c>
      <c r="E608" s="19" t="s">
        <v>875</v>
      </c>
    </row>
    <row r="609" spans="1:5">
      <c r="A609" s="55">
        <f t="shared" si="10"/>
        <v>598</v>
      </c>
      <c r="B609" s="19" t="s">
        <v>359</v>
      </c>
      <c r="C609" s="54" t="s">
        <v>971</v>
      </c>
      <c r="D609" s="29" t="s">
        <v>842</v>
      </c>
      <c r="E609" s="19" t="s">
        <v>881</v>
      </c>
    </row>
    <row r="610" spans="1:5">
      <c r="A610" s="55">
        <f t="shared" si="10"/>
        <v>599</v>
      </c>
      <c r="C610" s="54" t="s">
        <v>971</v>
      </c>
      <c r="D610" s="29" t="s">
        <v>949</v>
      </c>
    </row>
    <row r="611" spans="1:5">
      <c r="A611" s="20">
        <f t="shared" si="10"/>
        <v>600</v>
      </c>
      <c r="B611" s="20" t="s">
        <v>360</v>
      </c>
      <c r="C611" s="70" t="s">
        <v>505</v>
      </c>
      <c r="D611" s="30" t="s">
        <v>1141</v>
      </c>
      <c r="E611" s="20" t="s">
        <v>966</v>
      </c>
    </row>
    <row r="612" spans="1:5">
      <c r="A612" s="55">
        <f t="shared" si="10"/>
        <v>601</v>
      </c>
      <c r="C612" s="54" t="s">
        <v>971</v>
      </c>
      <c r="D612" s="29" t="s">
        <v>929</v>
      </c>
      <c r="E612" s="19" t="s">
        <v>1001</v>
      </c>
    </row>
    <row r="613" spans="1:5">
      <c r="A613" s="55">
        <f t="shared" si="10"/>
        <v>602</v>
      </c>
      <c r="B613" s="19" t="s">
        <v>361</v>
      </c>
      <c r="D613" s="29" t="s">
        <v>1142</v>
      </c>
      <c r="E613" s="19" t="s">
        <v>907</v>
      </c>
    </row>
    <row r="614" spans="1:5">
      <c r="A614" s="55">
        <f t="shared" si="10"/>
        <v>603</v>
      </c>
      <c r="B614" s="19" t="s">
        <v>362</v>
      </c>
      <c r="C614" s="54" t="s">
        <v>971</v>
      </c>
      <c r="D614" s="29" t="s">
        <v>843</v>
      </c>
      <c r="E614" s="19" t="s">
        <v>872</v>
      </c>
    </row>
    <row r="615" spans="1:5">
      <c r="A615" s="55">
        <f t="shared" si="10"/>
        <v>604</v>
      </c>
      <c r="C615" s="54" t="s">
        <v>971</v>
      </c>
      <c r="D615" s="29" t="s">
        <v>929</v>
      </c>
      <c r="E615" s="19" t="s">
        <v>930</v>
      </c>
    </row>
    <row r="616" spans="1:5">
      <c r="A616" s="55">
        <f t="shared" si="10"/>
        <v>605</v>
      </c>
      <c r="B616" s="19" t="s">
        <v>363</v>
      </c>
      <c r="C616" s="54" t="s">
        <v>505</v>
      </c>
      <c r="D616" s="29" t="s">
        <v>844</v>
      </c>
      <c r="E616" s="19" t="s">
        <v>873</v>
      </c>
    </row>
    <row r="617" spans="1:5">
      <c r="A617" s="55">
        <f t="shared" si="10"/>
        <v>606</v>
      </c>
      <c r="B617" s="19" t="s">
        <v>364</v>
      </c>
      <c r="D617" s="29" t="s">
        <v>845</v>
      </c>
    </row>
    <row r="618" spans="1:5">
      <c r="A618" s="55">
        <f t="shared" si="10"/>
        <v>607</v>
      </c>
      <c r="C618" s="54" t="s">
        <v>971</v>
      </c>
      <c r="D618" s="29" t="s">
        <v>929</v>
      </c>
      <c r="E618" s="19" t="s">
        <v>920</v>
      </c>
    </row>
    <row r="619" spans="1:5">
      <c r="A619" s="20">
        <f t="shared" si="10"/>
        <v>608</v>
      </c>
      <c r="B619" s="20" t="s">
        <v>365</v>
      </c>
      <c r="C619" s="70" t="s">
        <v>505</v>
      </c>
      <c r="D619" s="30" t="s">
        <v>1143</v>
      </c>
      <c r="E619" s="20" t="s">
        <v>873</v>
      </c>
    </row>
    <row r="620" spans="1:5">
      <c r="A620" s="55">
        <f t="shared" si="10"/>
        <v>609</v>
      </c>
      <c r="D620" s="29" t="s">
        <v>1144</v>
      </c>
      <c r="E620" s="19" t="s">
        <v>509</v>
      </c>
    </row>
    <row r="621" spans="1:5">
      <c r="A621" s="55">
        <f t="shared" si="10"/>
        <v>610</v>
      </c>
      <c r="D621" s="29" t="s">
        <v>1145</v>
      </c>
      <c r="E621" s="19" t="s">
        <v>917</v>
      </c>
    </row>
    <row r="622" spans="1:5">
      <c r="A622" s="55">
        <f t="shared" si="10"/>
        <v>611</v>
      </c>
      <c r="C622" s="54" t="s">
        <v>971</v>
      </c>
      <c r="D622" s="29" t="s">
        <v>1146</v>
      </c>
      <c r="E622" s="19" t="s">
        <v>930</v>
      </c>
    </row>
    <row r="623" spans="1:5">
      <c r="A623" s="20">
        <f t="shared" si="10"/>
        <v>612</v>
      </c>
      <c r="B623" s="20" t="s">
        <v>366</v>
      </c>
      <c r="C623" s="70" t="s">
        <v>505</v>
      </c>
      <c r="D623" s="30" t="s">
        <v>846</v>
      </c>
      <c r="E623" s="20" t="s">
        <v>950</v>
      </c>
    </row>
    <row r="624" spans="1:5">
      <c r="A624" s="55">
        <f t="shared" si="10"/>
        <v>613</v>
      </c>
      <c r="B624" s="19" t="s">
        <v>367</v>
      </c>
      <c r="C624" s="54" t="s">
        <v>505</v>
      </c>
      <c r="D624" s="29" t="s">
        <v>847</v>
      </c>
      <c r="E624" s="19" t="s">
        <v>877</v>
      </c>
    </row>
    <row r="625" spans="1:5">
      <c r="A625" s="55">
        <f t="shared" si="10"/>
        <v>614</v>
      </c>
      <c r="B625" s="19" t="s">
        <v>368</v>
      </c>
      <c r="D625" s="29" t="s">
        <v>369</v>
      </c>
      <c r="E625" s="19" t="s">
        <v>875</v>
      </c>
    </row>
    <row r="626" spans="1:5">
      <c r="A626" s="55">
        <f t="shared" si="10"/>
        <v>615</v>
      </c>
      <c r="B626" s="19" t="s">
        <v>370</v>
      </c>
      <c r="C626" s="54" t="s">
        <v>505</v>
      </c>
      <c r="D626" s="29" t="s">
        <v>848</v>
      </c>
      <c r="E626" s="19" t="s">
        <v>875</v>
      </c>
    </row>
    <row r="627" spans="1:5">
      <c r="A627" s="55">
        <f t="shared" si="10"/>
        <v>616</v>
      </c>
      <c r="C627" s="54" t="s">
        <v>971</v>
      </c>
      <c r="D627" s="29" t="s">
        <v>929</v>
      </c>
      <c r="E627" s="19" t="s">
        <v>930</v>
      </c>
    </row>
    <row r="628" spans="1:5">
      <c r="A628" s="55">
        <f t="shared" si="10"/>
        <v>617</v>
      </c>
      <c r="B628" s="19" t="s">
        <v>371</v>
      </c>
      <c r="C628" s="54" t="s">
        <v>505</v>
      </c>
      <c r="D628" s="29" t="s">
        <v>849</v>
      </c>
      <c r="E628" s="19" t="s">
        <v>921</v>
      </c>
    </row>
    <row r="629" spans="1:5">
      <c r="A629" s="55">
        <f t="shared" si="10"/>
        <v>618</v>
      </c>
      <c r="C629" s="54" t="s">
        <v>971</v>
      </c>
      <c r="D629" s="29" t="s">
        <v>929</v>
      </c>
      <c r="E629" s="19" t="s">
        <v>920</v>
      </c>
    </row>
    <row r="630" spans="1:5" ht="44">
      <c r="A630" s="55">
        <f t="shared" si="10"/>
        <v>619</v>
      </c>
      <c r="B630" s="19" t="s">
        <v>372</v>
      </c>
      <c r="C630" s="54" t="s">
        <v>505</v>
      </c>
      <c r="D630" s="29" t="s">
        <v>1147</v>
      </c>
      <c r="E630" s="19" t="s">
        <v>933</v>
      </c>
    </row>
    <row r="631" spans="1:5">
      <c r="A631" s="55">
        <f t="shared" si="10"/>
        <v>620</v>
      </c>
      <c r="B631" s="19" t="s">
        <v>373</v>
      </c>
      <c r="C631" s="54" t="s">
        <v>971</v>
      </c>
      <c r="D631" s="29" t="s">
        <v>474</v>
      </c>
      <c r="E631" s="19" t="s">
        <v>510</v>
      </c>
    </row>
    <row r="632" spans="1:5">
      <c r="A632" s="55">
        <f t="shared" si="10"/>
        <v>621</v>
      </c>
      <c r="C632" s="54" t="s">
        <v>971</v>
      </c>
      <c r="D632" s="29" t="s">
        <v>929</v>
      </c>
      <c r="E632" s="19" t="s">
        <v>920</v>
      </c>
    </row>
    <row r="633" spans="1:5">
      <c r="A633" s="55">
        <f t="shared" si="10"/>
        <v>622</v>
      </c>
      <c r="B633" s="19" t="s">
        <v>374</v>
      </c>
      <c r="C633" s="54" t="s">
        <v>971</v>
      </c>
      <c r="D633" s="29" t="s">
        <v>850</v>
      </c>
      <c r="E633" s="19" t="s">
        <v>872</v>
      </c>
    </row>
    <row r="634" spans="1:5" ht="22">
      <c r="A634" s="55">
        <f t="shared" si="10"/>
        <v>623</v>
      </c>
      <c r="B634" s="19" t="s">
        <v>375</v>
      </c>
      <c r="C634" s="54" t="s">
        <v>505</v>
      </c>
      <c r="D634" s="29" t="s">
        <v>1148</v>
      </c>
      <c r="E634" s="19" t="s">
        <v>950</v>
      </c>
    </row>
    <row r="635" spans="1:5">
      <c r="A635" s="55">
        <f t="shared" si="10"/>
        <v>624</v>
      </c>
      <c r="B635" s="19" t="s">
        <v>376</v>
      </c>
      <c r="C635" s="54" t="s">
        <v>971</v>
      </c>
      <c r="D635" s="29" t="s">
        <v>929</v>
      </c>
      <c r="E635" s="19" t="s">
        <v>930</v>
      </c>
    </row>
    <row r="636" spans="1:5">
      <c r="A636" s="20">
        <f t="shared" si="10"/>
        <v>625</v>
      </c>
      <c r="B636" s="20" t="s">
        <v>377</v>
      </c>
      <c r="C636" s="70"/>
      <c r="D636" s="30" t="s">
        <v>1149</v>
      </c>
      <c r="E636" s="20" t="s">
        <v>966</v>
      </c>
    </row>
    <row r="637" spans="1:5" ht="22">
      <c r="A637" s="55">
        <f t="shared" si="10"/>
        <v>626</v>
      </c>
      <c r="B637" s="19" t="s">
        <v>378</v>
      </c>
      <c r="C637" s="54" t="s">
        <v>505</v>
      </c>
      <c r="D637" s="29" t="s">
        <v>1151</v>
      </c>
      <c r="E637" s="19" t="s">
        <v>1150</v>
      </c>
    </row>
    <row r="638" spans="1:5">
      <c r="A638" s="55">
        <f t="shared" si="10"/>
        <v>627</v>
      </c>
      <c r="B638" s="19" t="s">
        <v>379</v>
      </c>
    </row>
    <row r="639" spans="1:5" ht="33">
      <c r="A639" s="55">
        <f t="shared" si="10"/>
        <v>628</v>
      </c>
      <c r="B639" s="19" t="s">
        <v>380</v>
      </c>
      <c r="C639" s="54" t="s">
        <v>505</v>
      </c>
      <c r="D639" s="29" t="s">
        <v>1152</v>
      </c>
      <c r="E639" s="19" t="s">
        <v>877</v>
      </c>
    </row>
    <row r="640" spans="1:5">
      <c r="A640" s="55">
        <f t="shared" si="10"/>
        <v>629</v>
      </c>
    </row>
    <row r="641" spans="1:6">
      <c r="A641" s="55">
        <f t="shared" si="10"/>
        <v>630</v>
      </c>
      <c r="B641" s="19" t="s">
        <v>381</v>
      </c>
      <c r="C641" s="54" t="s">
        <v>971</v>
      </c>
      <c r="D641" s="29" t="s">
        <v>1153</v>
      </c>
      <c r="E641" s="19" t="s">
        <v>1154</v>
      </c>
    </row>
    <row r="642" spans="1:6">
      <c r="A642" s="55">
        <f t="shared" si="10"/>
        <v>631</v>
      </c>
      <c r="B642" s="19" t="s">
        <v>382</v>
      </c>
      <c r="C642" s="54" t="s">
        <v>505</v>
      </c>
      <c r="D642" s="29" t="s">
        <v>851</v>
      </c>
      <c r="E642" s="19" t="s">
        <v>950</v>
      </c>
    </row>
    <row r="643" spans="1:6">
      <c r="A643" s="55">
        <f t="shared" si="10"/>
        <v>632</v>
      </c>
      <c r="B643" s="19" t="s">
        <v>383</v>
      </c>
      <c r="C643" s="54" t="s">
        <v>506</v>
      </c>
      <c r="D643" s="29" t="s">
        <v>852</v>
      </c>
      <c r="E643" s="19" t="s">
        <v>977</v>
      </c>
    </row>
    <row r="644" spans="1:6" ht="22">
      <c r="A644" s="55">
        <f t="shared" si="10"/>
        <v>633</v>
      </c>
      <c r="B644" s="19" t="s">
        <v>384</v>
      </c>
      <c r="C644" s="54" t="s">
        <v>505</v>
      </c>
      <c r="D644" s="29" t="s">
        <v>1155</v>
      </c>
      <c r="E644" s="19" t="s">
        <v>902</v>
      </c>
    </row>
    <row r="645" spans="1:6">
      <c r="A645" s="55">
        <f t="shared" si="10"/>
        <v>634</v>
      </c>
      <c r="C645" s="54" t="s">
        <v>971</v>
      </c>
      <c r="D645" s="29" t="s">
        <v>1156</v>
      </c>
      <c r="E645" s="19" t="s">
        <v>930</v>
      </c>
    </row>
    <row r="646" spans="1:6">
      <c r="A646" s="55">
        <f t="shared" si="10"/>
        <v>635</v>
      </c>
      <c r="B646" s="19" t="s">
        <v>385</v>
      </c>
      <c r="C646" s="54" t="s">
        <v>505</v>
      </c>
      <c r="D646" s="29" t="s">
        <v>853</v>
      </c>
      <c r="E646" s="19" t="s">
        <v>1157</v>
      </c>
    </row>
    <row r="647" spans="1:6">
      <c r="A647" s="20">
        <f t="shared" si="10"/>
        <v>636</v>
      </c>
      <c r="B647" s="20" t="s">
        <v>386</v>
      </c>
      <c r="C647" s="70" t="s">
        <v>505</v>
      </c>
      <c r="D647" s="30" t="s">
        <v>854</v>
      </c>
      <c r="E647" s="20" t="s">
        <v>902</v>
      </c>
    </row>
    <row r="648" spans="1:6">
      <c r="A648" s="55">
        <f t="shared" ref="A648:A678" si="11">ROW()-11</f>
        <v>637</v>
      </c>
      <c r="C648" s="54" t="s">
        <v>971</v>
      </c>
      <c r="D648" s="29" t="s">
        <v>929</v>
      </c>
      <c r="E648" s="19" t="s">
        <v>999</v>
      </c>
    </row>
    <row r="649" spans="1:6" ht="22">
      <c r="A649" s="55">
        <f t="shared" si="11"/>
        <v>638</v>
      </c>
      <c r="B649" s="19" t="s">
        <v>387</v>
      </c>
      <c r="C649" s="54" t="s">
        <v>505</v>
      </c>
      <c r="D649" s="29" t="s">
        <v>1158</v>
      </c>
      <c r="E649" s="19" t="s">
        <v>950</v>
      </c>
    </row>
    <row r="650" spans="1:6">
      <c r="A650" s="20">
        <f t="shared" si="11"/>
        <v>639</v>
      </c>
      <c r="B650" s="20"/>
      <c r="C650" s="70" t="s">
        <v>971</v>
      </c>
      <c r="D650" s="30" t="s">
        <v>929</v>
      </c>
      <c r="E650" s="20" t="s">
        <v>1159</v>
      </c>
    </row>
    <row r="651" spans="1:6">
      <c r="A651" s="55">
        <f t="shared" si="11"/>
        <v>640</v>
      </c>
      <c r="B651" s="19" t="s">
        <v>388</v>
      </c>
      <c r="C651" s="54" t="s">
        <v>505</v>
      </c>
      <c r="D651" s="29" t="s">
        <v>855</v>
      </c>
      <c r="E651" s="19" t="s">
        <v>509</v>
      </c>
    </row>
    <row r="652" spans="1:6">
      <c r="A652" s="55">
        <f t="shared" si="11"/>
        <v>641</v>
      </c>
      <c r="C652" s="54" t="s">
        <v>971</v>
      </c>
      <c r="D652" s="29" t="s">
        <v>1160</v>
      </c>
      <c r="E652" s="19" t="s">
        <v>880</v>
      </c>
    </row>
    <row r="653" spans="1:6">
      <c r="A653" s="20">
        <f t="shared" si="11"/>
        <v>642</v>
      </c>
      <c r="B653" s="20"/>
      <c r="C653" s="70" t="s">
        <v>505</v>
      </c>
      <c r="D653" s="30" t="s">
        <v>1161</v>
      </c>
      <c r="E653" s="20" t="s">
        <v>894</v>
      </c>
    </row>
    <row r="654" spans="1:6">
      <c r="A654" s="55">
        <f t="shared" si="11"/>
        <v>643</v>
      </c>
      <c r="B654" s="19" t="s">
        <v>389</v>
      </c>
      <c r="C654" s="54" t="s">
        <v>505</v>
      </c>
      <c r="D654" s="29" t="s">
        <v>390</v>
      </c>
      <c r="E654" s="19" t="s">
        <v>885</v>
      </c>
    </row>
    <row r="655" spans="1:6" ht="22">
      <c r="A655" s="55">
        <f t="shared" si="11"/>
        <v>644</v>
      </c>
      <c r="B655" s="19" t="s">
        <v>391</v>
      </c>
      <c r="C655" s="54" t="s">
        <v>505</v>
      </c>
      <c r="D655" s="29" t="s">
        <v>856</v>
      </c>
      <c r="E655" s="19" t="s">
        <v>885</v>
      </c>
    </row>
    <row r="656" spans="1:6">
      <c r="A656" s="55">
        <f t="shared" si="11"/>
        <v>645</v>
      </c>
      <c r="C656" s="54" t="s">
        <v>505</v>
      </c>
      <c r="D656" s="29" t="s">
        <v>929</v>
      </c>
      <c r="E656" s="19" t="s">
        <v>917</v>
      </c>
      <c r="F656" s="1" t="s">
        <v>1162</v>
      </c>
    </row>
    <row r="657" spans="1:5">
      <c r="A657" s="20">
        <f t="shared" si="11"/>
        <v>646</v>
      </c>
      <c r="B657" s="20" t="s">
        <v>392</v>
      </c>
      <c r="C657" s="70" t="s">
        <v>971</v>
      </c>
      <c r="D657" s="30" t="s">
        <v>464</v>
      </c>
      <c r="E657" s="20" t="s">
        <v>881</v>
      </c>
    </row>
    <row r="658" spans="1:5" ht="22">
      <c r="A658" s="55">
        <f t="shared" si="11"/>
        <v>647</v>
      </c>
      <c r="B658" s="19" t="s">
        <v>393</v>
      </c>
      <c r="C658" s="54" t="s">
        <v>505</v>
      </c>
      <c r="D658" s="29" t="s">
        <v>1163</v>
      </c>
      <c r="E658" s="79" t="s">
        <v>885</v>
      </c>
    </row>
    <row r="659" spans="1:5">
      <c r="A659" s="55">
        <f t="shared" si="11"/>
        <v>648</v>
      </c>
      <c r="B659" s="19" t="s">
        <v>394</v>
      </c>
      <c r="D659" s="29" t="s">
        <v>929</v>
      </c>
      <c r="E659" s="79"/>
    </row>
    <row r="660" spans="1:5" ht="22">
      <c r="A660" s="55">
        <f t="shared" si="11"/>
        <v>649</v>
      </c>
      <c r="B660" s="19" t="s">
        <v>395</v>
      </c>
      <c r="C660" s="54" t="s">
        <v>505</v>
      </c>
      <c r="D660" s="29" t="s">
        <v>1164</v>
      </c>
      <c r="E660" s="79"/>
    </row>
    <row r="661" spans="1:5">
      <c r="A661" s="55">
        <f t="shared" si="11"/>
        <v>650</v>
      </c>
      <c r="B661" s="19" t="s">
        <v>396</v>
      </c>
      <c r="C661" s="54" t="s">
        <v>506</v>
      </c>
      <c r="D661" s="29" t="s">
        <v>474</v>
      </c>
      <c r="E661" s="19" t="s">
        <v>510</v>
      </c>
    </row>
    <row r="662" spans="1:5">
      <c r="A662" s="55">
        <f t="shared" si="11"/>
        <v>651</v>
      </c>
      <c r="B662" s="20" t="s">
        <v>397</v>
      </c>
      <c r="C662" s="70" t="s">
        <v>505</v>
      </c>
      <c r="D662" s="30" t="s">
        <v>857</v>
      </c>
      <c r="E662" s="20" t="s">
        <v>877</v>
      </c>
    </row>
    <row r="663" spans="1:5">
      <c r="A663" s="55">
        <f t="shared" si="11"/>
        <v>652</v>
      </c>
      <c r="C663" s="54" t="s">
        <v>972</v>
      </c>
      <c r="D663" s="29" t="s">
        <v>1165</v>
      </c>
      <c r="E663" s="19" t="s">
        <v>999</v>
      </c>
    </row>
    <row r="664" spans="1:5">
      <c r="A664" s="55">
        <f t="shared" si="11"/>
        <v>653</v>
      </c>
      <c r="B664" s="19" t="s">
        <v>398</v>
      </c>
      <c r="C664" s="54" t="s">
        <v>505</v>
      </c>
      <c r="D664" s="29" t="s">
        <v>858</v>
      </c>
      <c r="E664" s="19" t="s">
        <v>932</v>
      </c>
    </row>
    <row r="665" spans="1:5">
      <c r="A665" s="55">
        <f t="shared" si="11"/>
        <v>654</v>
      </c>
      <c r="B665" s="20"/>
      <c r="C665" s="70" t="s">
        <v>972</v>
      </c>
      <c r="D665" s="30" t="s">
        <v>1049</v>
      </c>
      <c r="E665" s="20" t="s">
        <v>930</v>
      </c>
    </row>
    <row r="666" spans="1:5">
      <c r="A666" s="55">
        <f t="shared" si="11"/>
        <v>655</v>
      </c>
      <c r="B666" s="19" t="s">
        <v>399</v>
      </c>
      <c r="C666" s="54" t="s">
        <v>505</v>
      </c>
      <c r="D666" s="29" t="s">
        <v>859</v>
      </c>
      <c r="E666" s="19" t="s">
        <v>885</v>
      </c>
    </row>
    <row r="667" spans="1:5">
      <c r="A667" s="55">
        <f t="shared" si="11"/>
        <v>656</v>
      </c>
      <c r="B667" s="19" t="s">
        <v>400</v>
      </c>
      <c r="C667" s="54" t="s">
        <v>505</v>
      </c>
      <c r="D667" s="29" t="s">
        <v>860</v>
      </c>
      <c r="E667" s="19" t="s">
        <v>877</v>
      </c>
    </row>
    <row r="668" spans="1:5" ht="22">
      <c r="A668" s="55">
        <f t="shared" si="11"/>
        <v>657</v>
      </c>
      <c r="B668" s="19" t="s">
        <v>401</v>
      </c>
      <c r="C668" s="54" t="s">
        <v>505</v>
      </c>
      <c r="D668" s="29" t="s">
        <v>861</v>
      </c>
      <c r="E668" s="19" t="s">
        <v>885</v>
      </c>
    </row>
    <row r="669" spans="1:5">
      <c r="A669" s="55">
        <f t="shared" si="11"/>
        <v>658</v>
      </c>
      <c r="B669" s="19" t="s">
        <v>402</v>
      </c>
      <c r="D669" s="29" t="s">
        <v>403</v>
      </c>
      <c r="E669" s="19" t="s">
        <v>509</v>
      </c>
    </row>
    <row r="670" spans="1:5">
      <c r="A670" s="55">
        <f t="shared" si="11"/>
        <v>659</v>
      </c>
      <c r="B670" s="19" t="s">
        <v>404</v>
      </c>
      <c r="C670" s="54" t="s">
        <v>506</v>
      </c>
      <c r="D670" s="29" t="s">
        <v>862</v>
      </c>
      <c r="E670" s="19" t="s">
        <v>510</v>
      </c>
    </row>
    <row r="671" spans="1:5">
      <c r="A671" s="55">
        <f t="shared" si="11"/>
        <v>660</v>
      </c>
      <c r="B671" s="19" t="s">
        <v>405</v>
      </c>
      <c r="C671" s="54" t="s">
        <v>505</v>
      </c>
      <c r="D671" s="29" t="s">
        <v>863</v>
      </c>
      <c r="E671" s="19" t="s">
        <v>903</v>
      </c>
    </row>
    <row r="672" spans="1:5">
      <c r="A672" s="55">
        <f t="shared" si="11"/>
        <v>661</v>
      </c>
      <c r="B672" s="19" t="s">
        <v>406</v>
      </c>
      <c r="C672" s="54" t="s">
        <v>506</v>
      </c>
      <c r="D672" s="29" t="s">
        <v>463</v>
      </c>
      <c r="E672" s="19" t="s">
        <v>510</v>
      </c>
    </row>
    <row r="673" spans="1:5">
      <c r="A673" s="55">
        <f t="shared" si="11"/>
        <v>662</v>
      </c>
      <c r="B673" s="19" t="s">
        <v>407</v>
      </c>
      <c r="C673" s="54" t="s">
        <v>505</v>
      </c>
      <c r="D673" s="29" t="s">
        <v>864</v>
      </c>
      <c r="E673" s="19" t="s">
        <v>871</v>
      </c>
    </row>
    <row r="674" spans="1:5">
      <c r="A674" s="20">
        <f t="shared" si="11"/>
        <v>663</v>
      </c>
      <c r="B674" s="20" t="s">
        <v>408</v>
      </c>
      <c r="C674" s="70"/>
      <c r="D674" s="30" t="s">
        <v>409</v>
      </c>
      <c r="E674" s="20" t="s">
        <v>919</v>
      </c>
    </row>
    <row r="675" spans="1:5">
      <c r="A675" s="55">
        <f t="shared" si="11"/>
        <v>664</v>
      </c>
      <c r="B675" s="19" t="s">
        <v>130</v>
      </c>
      <c r="C675" s="54" t="s">
        <v>506</v>
      </c>
      <c r="D675" s="29" t="s">
        <v>865</v>
      </c>
      <c r="E675" s="19" t="s">
        <v>958</v>
      </c>
    </row>
    <row r="676" spans="1:5">
      <c r="A676" s="55">
        <f t="shared" si="11"/>
        <v>665</v>
      </c>
      <c r="B676" s="19" t="s">
        <v>410</v>
      </c>
      <c r="C676" s="54" t="s">
        <v>506</v>
      </c>
      <c r="D676" s="29" t="s">
        <v>866</v>
      </c>
      <c r="E676" s="19" t="s">
        <v>886</v>
      </c>
    </row>
    <row r="677" spans="1:5">
      <c r="A677" s="55">
        <f t="shared" si="11"/>
        <v>666</v>
      </c>
      <c r="B677" s="19" t="s">
        <v>411</v>
      </c>
      <c r="C677" s="54" t="s">
        <v>506</v>
      </c>
      <c r="D677" s="29" t="s">
        <v>867</v>
      </c>
      <c r="E677" s="19" t="s">
        <v>888</v>
      </c>
    </row>
    <row r="678" spans="1:5">
      <c r="A678" s="20">
        <f t="shared" si="11"/>
        <v>667</v>
      </c>
      <c r="B678" s="20" t="s">
        <v>133</v>
      </c>
      <c r="C678" s="70" t="s">
        <v>506</v>
      </c>
      <c r="D678" s="30" t="s">
        <v>868</v>
      </c>
      <c r="E678" s="20" t="s">
        <v>881</v>
      </c>
    </row>
    <row r="679" spans="1:5" ht="12" thickBot="1">
      <c r="A679" s="56"/>
      <c r="B679" s="56"/>
      <c r="C679" s="77"/>
      <c r="D679" s="57"/>
      <c r="E679" s="56"/>
    </row>
    <row r="680" spans="1:5" ht="12" thickTop="1"/>
  </sheetData>
  <mergeCells count="8">
    <mergeCell ref="A452:E452"/>
    <mergeCell ref="E658:E660"/>
    <mergeCell ref="A368:E368"/>
    <mergeCell ref="A451:E451"/>
    <mergeCell ref="A2:E2"/>
    <mergeCell ref="E105:E114"/>
    <mergeCell ref="C283:C301"/>
    <mergeCell ref="E283:E301"/>
  </mergeCells>
  <phoneticPr fontId="13" type="noConversion"/>
  <pageMargins left="0.43307086614173229" right="0.43307086614173229" top="0.74803149606299213" bottom="0.59055118110236215" header="0.31496062992125984" footer="0.31496062992125984"/>
  <pageSetup paperSize="9" orientation="portrait" horizontalDpi="1200" verticalDpi="1200"/>
  <headerFooter>
    <oddHeader>&amp;L&amp;"Courier New,Standard"Max Giebel&amp;C&amp;"Courier New,Standard"Sweden-lesson
transcipt &amp; codes&amp;R&amp;"NeueHaasGroteskDisp Pro Md,Standard"&amp;12Anhang&amp;11
&amp;10Staatsexamen</oddHeader>
    <oddFooter>&amp;C&amp;"Courier New,Standard"SWE.&amp;P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B2:R25"/>
  <sheetViews>
    <sheetView workbookViewId="0">
      <selection activeCell="E37" sqref="E37"/>
    </sheetView>
  </sheetViews>
  <sheetFormatPr baseColWidth="10" defaultRowHeight="14" x14ac:dyDescent="0"/>
  <sheetData>
    <row r="2" spans="2:18" ht="16" thickBot="1">
      <c r="H2" s="82" t="s">
        <v>301</v>
      </c>
      <c r="I2" s="82"/>
      <c r="J2" s="82"/>
      <c r="L2" s="82" t="s">
        <v>300</v>
      </c>
      <c r="M2" s="82"/>
      <c r="N2" s="82"/>
      <c r="P2" s="82" t="s">
        <v>412</v>
      </c>
      <c r="Q2" s="82"/>
      <c r="R2" s="82"/>
    </row>
    <row r="3" spans="2:18" ht="17" thickTop="1" thickBot="1">
      <c r="B3" s="6" t="s">
        <v>1166</v>
      </c>
      <c r="C3" s="7" t="s">
        <v>1167</v>
      </c>
      <c r="D3" s="7" t="s">
        <v>1168</v>
      </c>
      <c r="H3" s="6" t="s">
        <v>1166</v>
      </c>
      <c r="I3" s="7" t="s">
        <v>1167</v>
      </c>
      <c r="J3" s="7" t="s">
        <v>1168</v>
      </c>
      <c r="L3" s="6" t="s">
        <v>1166</v>
      </c>
      <c r="M3" s="7" t="s">
        <v>1167</v>
      </c>
      <c r="N3" s="7" t="s">
        <v>1168</v>
      </c>
      <c r="P3" s="6" t="s">
        <v>1166</v>
      </c>
      <c r="Q3" s="7" t="s">
        <v>1167</v>
      </c>
      <c r="R3" s="7" t="s">
        <v>1168</v>
      </c>
    </row>
    <row r="4" spans="2:18" ht="15">
      <c r="B4" s="8" t="s">
        <v>1169</v>
      </c>
      <c r="C4" s="9">
        <f>COUNTIF(SWEDEN!E:E, "t*I*")</f>
        <v>154</v>
      </c>
      <c r="D4" s="10">
        <f>COUNTIF(SWEDEN!E:E, "s*I*")</f>
        <v>107</v>
      </c>
      <c r="H4" s="8" t="s">
        <v>1169</v>
      </c>
      <c r="I4" s="9">
        <f>COUNTIF(SWEDEN!E454:E678, "t*I*")</f>
        <v>42</v>
      </c>
      <c r="J4" s="10">
        <f>COUNTIF(SWEDEN!E454:E678, "s*I*")</f>
        <v>48</v>
      </c>
      <c r="L4" s="8" t="s">
        <v>1169</v>
      </c>
      <c r="M4" s="9">
        <f>COUNTIF(SWEDEN!E370:E449, "t*I*")</f>
        <v>17</v>
      </c>
      <c r="N4" s="10">
        <f>COUNTIF(SWEDEN!E44:E370, "s*I*")</f>
        <v>36</v>
      </c>
      <c r="P4" s="8" t="s">
        <v>1169</v>
      </c>
      <c r="Q4" s="9">
        <f>C4-I4-M4</f>
        <v>95</v>
      </c>
      <c r="R4" s="9">
        <f>D4-J4-N4</f>
        <v>23</v>
      </c>
    </row>
    <row r="5" spans="2:18" ht="15">
      <c r="B5" s="11" t="s">
        <v>1170</v>
      </c>
      <c r="C5" s="12">
        <f>COUNTIF(SWEDEN!E:E, "t*I*~.*")</f>
        <v>72</v>
      </c>
      <c r="D5" s="12">
        <f>COUNTIF(SWEDEN!E:E, "s*I*~.*")</f>
        <v>68</v>
      </c>
      <c r="F5" t="s">
        <v>932</v>
      </c>
      <c r="H5" s="11" t="s">
        <v>1170</v>
      </c>
      <c r="I5" s="12">
        <f>COUNTIF(SWEDEN!E454:E678, "t*I*~.*")</f>
        <v>27</v>
      </c>
      <c r="J5" s="12">
        <f>COUNTIF(SWEDEN!E454:E678, "s*I*~.*")</f>
        <v>30</v>
      </c>
      <c r="L5" s="11" t="s">
        <v>1170</v>
      </c>
      <c r="M5" s="12">
        <f>COUNTIF(SWEDEN!E44:E370, "t*I*~.*")</f>
        <v>30</v>
      </c>
      <c r="N5" s="12">
        <f>COUNTIF(SWEDEN!E44:E370, "s*I*~.*")</f>
        <v>21</v>
      </c>
      <c r="P5" s="11" t="s">
        <v>1170</v>
      </c>
      <c r="Q5" s="12">
        <f>C5-I5-M5</f>
        <v>15</v>
      </c>
      <c r="R5" s="12">
        <f>D5-J5-N5</f>
        <v>17</v>
      </c>
    </row>
    <row r="6" spans="2:18" ht="15">
      <c r="B6" s="11" t="s">
        <v>1171</v>
      </c>
      <c r="C6" s="12">
        <f>COUNTIF(SWEDEN!E:E, "t*I*~?*")</f>
        <v>42</v>
      </c>
      <c r="D6" s="12">
        <f>COUNTIF(SWEDEN!E:E, "s*I*~?*")</f>
        <v>33</v>
      </c>
      <c r="F6" s="9">
        <f>COUNTIF(SWEDEN!E:E, "tvr-!")</f>
        <v>5</v>
      </c>
      <c r="H6" s="11" t="s">
        <v>1171</v>
      </c>
      <c r="I6" s="12">
        <f>COUNTIF(SWEDEN!E454:E678, "t*I*~?*")</f>
        <v>8</v>
      </c>
      <c r="J6" s="12">
        <f>COUNTIF(SWEDEN!E454:E678, "s*I*~?*")</f>
        <v>16</v>
      </c>
      <c r="L6" s="11" t="s">
        <v>1171</v>
      </c>
      <c r="M6" s="12">
        <f>COUNTIF(SWEDEN!E44:E370, "t*I*~?*")</f>
        <v>22</v>
      </c>
      <c r="N6" s="12">
        <f>COUNTIF(SWEDEN!E44:E370, "s*I*~?*")</f>
        <v>13</v>
      </c>
      <c r="P6" s="11" t="s">
        <v>1171</v>
      </c>
      <c r="Q6" s="12">
        <f>C6-I6-M6</f>
        <v>12</v>
      </c>
      <c r="R6" s="12">
        <f t="shared" ref="R6:R24" si="0">D6-J6-N6</f>
        <v>4</v>
      </c>
    </row>
    <row r="7" spans="2:18" ht="15">
      <c r="B7" s="11" t="s">
        <v>1172</v>
      </c>
      <c r="C7" s="12">
        <f>COUNTIF(SWEDEN!E:E, "t*I*~!*")</f>
        <v>34</v>
      </c>
      <c r="D7" s="12">
        <f>COUNTIF(SWEDEN!E:E, "s*I*~!*")</f>
        <v>5</v>
      </c>
      <c r="H7" s="11" t="s">
        <v>1172</v>
      </c>
      <c r="I7" s="12">
        <f>COUNTIF(SWEDEN!E454:E678, "t*I*~!*")</f>
        <v>7</v>
      </c>
      <c r="J7" s="12">
        <f>COUNTIF(SWEDEN!E454:E678, "s*I*~!*")</f>
        <v>2</v>
      </c>
      <c r="L7" s="11" t="s">
        <v>1172</v>
      </c>
      <c r="M7" s="12">
        <f>COUNTIF(SWEDEN!E44:E370, "t*I*~!*")</f>
        <v>20</v>
      </c>
      <c r="N7" s="12">
        <f>COUNTIF(SWEDEN!E44:E370, "s*I*~!*")</f>
        <v>1</v>
      </c>
      <c r="P7" s="11" t="s">
        <v>1172</v>
      </c>
      <c r="Q7" s="12">
        <f>C7-I7-M7</f>
        <v>7</v>
      </c>
      <c r="R7" s="12">
        <f t="shared" si="0"/>
        <v>2</v>
      </c>
    </row>
    <row r="8" spans="2:18" ht="15">
      <c r="B8" s="13" t="s">
        <v>1173</v>
      </c>
      <c r="C8" s="9">
        <f>COUNTIF(SWEDEN!E:E, "t*Ir*")</f>
        <v>2</v>
      </c>
      <c r="D8" s="10">
        <f>COUNTIF(SWEDEN!E:E, "s*Ir*")</f>
        <v>15</v>
      </c>
      <c r="H8" s="13" t="s">
        <v>1173</v>
      </c>
      <c r="I8" s="9">
        <f>COUNTIF(SWEDEN!E454:E678, "t*Ir*")</f>
        <v>1</v>
      </c>
      <c r="J8" s="10">
        <f>COUNTIF(SWEDEN!E454:E678, "s*Ir*")</f>
        <v>11</v>
      </c>
      <c r="L8" s="13" t="s">
        <v>1173</v>
      </c>
      <c r="M8" s="9">
        <f>COUNTIF(SWEDEN!E44:E370, "t*Ir*")</f>
        <v>1</v>
      </c>
      <c r="N8" s="10">
        <f>COUNTIF(SWEDEN!E44:E370, "s*Ir*")</f>
        <v>1</v>
      </c>
      <c r="P8" s="39" t="s">
        <v>1173</v>
      </c>
      <c r="Q8" s="40">
        <f t="shared" ref="Q8:Q15" si="1">C8-I8-M8</f>
        <v>0</v>
      </c>
      <c r="R8" s="40">
        <f t="shared" si="0"/>
        <v>3</v>
      </c>
    </row>
    <row r="9" spans="2:18" ht="15">
      <c r="B9" s="13" t="s">
        <v>1174</v>
      </c>
      <c r="C9" s="9">
        <f>COUNTIF(SWEDEN!E:E, "t*R*")</f>
        <v>121</v>
      </c>
      <c r="D9" s="10">
        <f>COUNTIF(SWEDEN!E:E, "s*R*")</f>
        <v>181</v>
      </c>
      <c r="H9" s="13" t="s">
        <v>1174</v>
      </c>
      <c r="I9" s="9">
        <f>COUNTIF(SWEDEN!E454:E678, "t*R*")</f>
        <v>25</v>
      </c>
      <c r="J9" s="10">
        <f>COUNTIF(SWEDEN!E454:E678, "s*R*")</f>
        <v>94</v>
      </c>
      <c r="L9" s="13" t="s">
        <v>1174</v>
      </c>
      <c r="M9" s="9">
        <f>COUNTIF(SWEDEN!E44:E370, "t*R*")</f>
        <v>75</v>
      </c>
      <c r="N9" s="10">
        <f>COUNTIF(SWEDEN!E44:E370, "s*R*")</f>
        <v>58</v>
      </c>
      <c r="P9" s="39" t="s">
        <v>1174</v>
      </c>
      <c r="Q9" s="40">
        <f>C9-I9-M9</f>
        <v>21</v>
      </c>
      <c r="R9" s="40">
        <f t="shared" si="0"/>
        <v>29</v>
      </c>
    </row>
    <row r="10" spans="2:18" ht="15">
      <c r="B10" s="11" t="s">
        <v>1175</v>
      </c>
      <c r="C10" s="12">
        <f>COUNTIF(SWEDEN!E:E, "t*R*~.*")</f>
        <v>53</v>
      </c>
      <c r="D10" s="12">
        <f>COUNTIF(SWEDEN!E:E, "S*R*~.*")</f>
        <v>77</v>
      </c>
      <c r="H10" s="11" t="s">
        <v>1175</v>
      </c>
      <c r="I10" s="12">
        <f>COUNTIF(SWEDEN!E454:E678, "t*R*~.*")</f>
        <v>12</v>
      </c>
      <c r="J10" s="12">
        <f>COUNTIF(SWEDEN!E454:E678, "S*R*~.*")</f>
        <v>50</v>
      </c>
      <c r="L10" s="11" t="s">
        <v>1175</v>
      </c>
      <c r="M10" s="12">
        <f>COUNTIF(SWEDEN!E44:E370, "t*R*~.*")</f>
        <v>33</v>
      </c>
      <c r="N10" s="12">
        <f>COUNTIF(SWEDEN!E44:E370, "S*R*~.*")</f>
        <v>17</v>
      </c>
      <c r="P10" s="11" t="s">
        <v>1175</v>
      </c>
      <c r="Q10" s="12">
        <f t="shared" si="1"/>
        <v>8</v>
      </c>
      <c r="R10" s="12">
        <f t="shared" si="0"/>
        <v>10</v>
      </c>
    </row>
    <row r="11" spans="2:18" ht="15">
      <c r="B11" s="11" t="s">
        <v>1176</v>
      </c>
      <c r="C11" s="12">
        <f>COUNTIF(SWEDEN!E:E, "t*R*~+*")</f>
        <v>32</v>
      </c>
      <c r="D11" s="12">
        <f>COUNTIF(SWEDEN!E:E, "S*R*~+*")</f>
        <v>79</v>
      </c>
      <c r="H11" s="11" t="s">
        <v>1176</v>
      </c>
      <c r="I11" s="12">
        <f>COUNTIF(SWEDEN!E454:E678, "t*R*~+*")</f>
        <v>8</v>
      </c>
      <c r="J11" s="12">
        <f>COUNTIF(SWEDEN!E454:E678, "S*R*~+*")</f>
        <v>32</v>
      </c>
      <c r="L11" s="11" t="s">
        <v>1176</v>
      </c>
      <c r="M11" s="12">
        <f>COUNTIF(SWEDEN!E44:E370, "t*R*~+*")</f>
        <v>19</v>
      </c>
      <c r="N11" s="12">
        <f>COUNTIF(SWEDEN!E44:E370, "S*R*~+*")</f>
        <v>35</v>
      </c>
      <c r="P11" s="11" t="s">
        <v>1176</v>
      </c>
      <c r="Q11" s="12">
        <f t="shared" si="1"/>
        <v>5</v>
      </c>
      <c r="R11" s="12">
        <f t="shared" si="0"/>
        <v>12</v>
      </c>
    </row>
    <row r="12" spans="2:18" ht="15">
      <c r="B12" s="11" t="s">
        <v>1177</v>
      </c>
      <c r="C12" s="12">
        <f>COUNTIF(SWEDEN!E:E, "t*R*~-*")</f>
        <v>20</v>
      </c>
      <c r="D12" s="12">
        <f>COUNTIF(SWEDEN!E:E, "S*R*~-*")</f>
        <v>14</v>
      </c>
      <c r="H12" s="11" t="s">
        <v>1177</v>
      </c>
      <c r="I12" s="12">
        <f>COUNTIF(SWEDEN!E454:E678, "t*R*~-*")</f>
        <v>6</v>
      </c>
      <c r="J12" s="12">
        <f>COUNTIF(SWEDEN!E454:E678, "S*R*~-*")</f>
        <v>7</v>
      </c>
      <c r="L12" s="11" t="s">
        <v>1177</v>
      </c>
      <c r="M12" s="12">
        <f>COUNTIF(SWEDEN!E44:E370, "t*R*~-*")</f>
        <v>10</v>
      </c>
      <c r="N12" s="12">
        <f>COUNTIF(SWEDEN!E44:E370, "S*R*~-*")</f>
        <v>3</v>
      </c>
      <c r="P12" s="11" t="s">
        <v>1177</v>
      </c>
      <c r="Q12" s="12">
        <f t="shared" si="1"/>
        <v>4</v>
      </c>
      <c r="R12" s="12">
        <f t="shared" si="0"/>
        <v>4</v>
      </c>
    </row>
    <row r="13" spans="2:18" ht="15">
      <c r="B13" s="11" t="s">
        <v>1178</v>
      </c>
      <c r="C13" s="12">
        <f>COUNTIF(SWEDEN!E:E, "t*R*~=*")</f>
        <v>5</v>
      </c>
      <c r="D13" s="12">
        <f>COUNTIF(SWEDEN!E:E, "S*R*~=*")</f>
        <v>6</v>
      </c>
      <c r="H13" s="11" t="s">
        <v>1178</v>
      </c>
      <c r="I13" s="12">
        <f>COUNTIF(SWEDEN!E454:E678, "t*R*~=*")</f>
        <v>1</v>
      </c>
      <c r="J13" s="12">
        <f>COUNTIF(SWEDEN!E454:E678, "S*R*~=*")</f>
        <v>4</v>
      </c>
      <c r="L13" s="11" t="s">
        <v>1178</v>
      </c>
      <c r="M13" s="12">
        <f>COUNTIF(SWEDEN!E44:E370, "t*R*~=*")</f>
        <v>2</v>
      </c>
      <c r="N13" s="12">
        <f>COUNTIF(SWEDEN!E44:E370, "S*R*~=*")</f>
        <v>0</v>
      </c>
      <c r="P13" s="11" t="s">
        <v>1178</v>
      </c>
      <c r="Q13" s="12">
        <f t="shared" si="1"/>
        <v>2</v>
      </c>
      <c r="R13" s="12">
        <f t="shared" si="0"/>
        <v>2</v>
      </c>
    </row>
    <row r="14" spans="2:18" ht="15">
      <c r="B14" s="11" t="s">
        <v>1179</v>
      </c>
      <c r="C14" s="12">
        <f>COUNTIF(SWEDEN!E:E, "t*R*~!*")</f>
        <v>25</v>
      </c>
      <c r="D14" s="12">
        <f>COUNTIF(SWEDEN!E:E, "S*R*~!*")</f>
        <v>6</v>
      </c>
      <c r="H14" s="11" t="s">
        <v>1179</v>
      </c>
      <c r="I14" s="12">
        <f>COUNTIF(SWEDEN!E454:E678, "t*R*~!*")</f>
        <v>5</v>
      </c>
      <c r="J14" s="12">
        <f>COUNTIF(SWEDEN!E454:E678, "S*R*~!*")</f>
        <v>3</v>
      </c>
      <c r="L14" s="11" t="s">
        <v>1179</v>
      </c>
      <c r="M14" s="12">
        <f>COUNTIF(SWEDEN!E44:E370, "t*R*~!*")</f>
        <v>17</v>
      </c>
      <c r="N14" s="12">
        <f>COUNTIF(SWEDEN!E44:E370, "S*R*~!*")</f>
        <v>2</v>
      </c>
      <c r="P14" s="11" t="s">
        <v>1179</v>
      </c>
      <c r="Q14" s="12">
        <f t="shared" si="1"/>
        <v>3</v>
      </c>
      <c r="R14" s="12">
        <f t="shared" si="0"/>
        <v>1</v>
      </c>
    </row>
    <row r="15" spans="2:18" ht="15">
      <c r="B15" s="11" t="s">
        <v>1180</v>
      </c>
      <c r="C15" s="12">
        <f>COUNTIF(SWEDEN!E:E, "t*R*~?*")</f>
        <v>15</v>
      </c>
      <c r="D15" s="12">
        <f>COUNTIF(SWEDEN!E:E, "S*R*~?*")</f>
        <v>22</v>
      </c>
      <c r="H15" s="11" t="s">
        <v>1180</v>
      </c>
      <c r="I15" s="12">
        <f>COUNTIF(SWEDEN!E454:E678, "t*R*~?*")</f>
        <v>3</v>
      </c>
      <c r="J15" s="12">
        <f>COUNTIF(SWEDEN!E454:E678, "S*R*~?*")</f>
        <v>14</v>
      </c>
      <c r="L15" s="11" t="s">
        <v>1180</v>
      </c>
      <c r="M15" s="12">
        <f>COUNTIF(SWEDEN!E44:E370, "t*R*~?*")</f>
        <v>7</v>
      </c>
      <c r="N15" s="12">
        <f>COUNTIF(SWEDEN!E44:E370, "S*R*~?*")</f>
        <v>5</v>
      </c>
      <c r="P15" s="11" t="s">
        <v>1180</v>
      </c>
      <c r="Q15" s="43">
        <f t="shared" si="1"/>
        <v>5</v>
      </c>
      <c r="R15" s="44">
        <f t="shared" si="0"/>
        <v>3</v>
      </c>
    </row>
    <row r="16" spans="2:18" ht="16" thickBot="1">
      <c r="B16" s="14" t="s">
        <v>1181</v>
      </c>
      <c r="C16" s="9">
        <f>COUNTIF(SWEDEN!E:E, "t*E*")</f>
        <v>17</v>
      </c>
      <c r="D16" s="10">
        <f>COUNTIF(SWEDEN!E:E, "s*E*")</f>
        <v>30</v>
      </c>
      <c r="H16" s="14" t="s">
        <v>1181</v>
      </c>
      <c r="I16" s="9">
        <f>COUNTIF(SWEDEN!E454:E678, "t*E*")</f>
        <v>3</v>
      </c>
      <c r="J16" s="10">
        <f>COUNTIF(SWEDEN!E454:E678, "s*E*")</f>
        <v>13</v>
      </c>
      <c r="L16" s="14" t="s">
        <v>1181</v>
      </c>
      <c r="M16" s="9">
        <f>COUNTIF(SWEDEN!E44:E370, "t*E*")</f>
        <v>11</v>
      </c>
      <c r="N16" s="10">
        <f>COUNTIF(SWEDEN!E44:E370, "s*E*")</f>
        <v>10</v>
      </c>
      <c r="P16" s="41" t="s">
        <v>1181</v>
      </c>
      <c r="Q16" s="42">
        <f>C16-I16-M16</f>
        <v>3</v>
      </c>
      <c r="R16" s="42">
        <f t="shared" si="0"/>
        <v>7</v>
      </c>
    </row>
    <row r="17" spans="2:18" ht="16" thickTop="1">
      <c r="B17" s="46" t="s">
        <v>1187</v>
      </c>
      <c r="C17" s="45">
        <f>COUNTIF(SWEDEN!E:E, "t*E*~.")</f>
        <v>1</v>
      </c>
      <c r="D17" s="45">
        <f>COUNTIF(SWEDEN!E:E, "S*E*~.")</f>
        <v>0</v>
      </c>
      <c r="H17" s="46" t="s">
        <v>1187</v>
      </c>
      <c r="I17" s="45">
        <f>COUNTIF(SWEDEN!E454:E678, "t*E*~.")</f>
        <v>0</v>
      </c>
      <c r="J17" s="45">
        <f>COUNTIF(SWEDEN!E454:E678, "S*E*~.")</f>
        <v>0</v>
      </c>
      <c r="L17" s="46" t="s">
        <v>1187</v>
      </c>
      <c r="M17" s="45">
        <f>COUNTIF(SWEDEN!E44:E370, "t*E*~.")</f>
        <v>1</v>
      </c>
      <c r="N17" s="45">
        <f>COUNTIF(SWEDEN!E44:E370, "S*E*~.")</f>
        <v>0</v>
      </c>
      <c r="P17" s="46" t="s">
        <v>1187</v>
      </c>
      <c r="Q17" s="45">
        <f>C17-I17-M17</f>
        <v>0</v>
      </c>
      <c r="R17" s="45">
        <f t="shared" si="0"/>
        <v>0</v>
      </c>
    </row>
    <row r="18" spans="2:18" ht="15">
      <c r="B18" s="47" t="s">
        <v>1188</v>
      </c>
      <c r="C18" s="45">
        <f>COUNTIF(SWEDEN!E:E, "t*E*~=")</f>
        <v>1</v>
      </c>
      <c r="D18" s="45">
        <f>COUNTIF(SWEDEN!E:E, "S*E*~=")</f>
        <v>0</v>
      </c>
      <c r="H18" s="47" t="s">
        <v>1188</v>
      </c>
      <c r="I18" s="45">
        <f>COUNTIF(SWEDEN!E454:E678, "t*E*~=")</f>
        <v>1</v>
      </c>
      <c r="J18" s="45">
        <f>COUNTIF(SWEDEN!E454:E678, "S*E*~=")</f>
        <v>0</v>
      </c>
      <c r="L18" s="47" t="s">
        <v>1188</v>
      </c>
      <c r="M18" s="45">
        <f>COUNTIF(SWEDEN!E44:E370, "t*E*~=")</f>
        <v>0</v>
      </c>
      <c r="N18" s="45">
        <f>COUNTIF(SWEDEN!E44:E370, "S*E*~=")</f>
        <v>0</v>
      </c>
      <c r="P18" s="47" t="s">
        <v>1188</v>
      </c>
      <c r="Q18" s="45">
        <f>C18-I18-M18</f>
        <v>0</v>
      </c>
      <c r="R18" s="45">
        <f t="shared" si="0"/>
        <v>0</v>
      </c>
    </row>
    <row r="19" spans="2:18" ht="15">
      <c r="B19" s="47" t="s">
        <v>1189</v>
      </c>
      <c r="C19" s="45">
        <f>COUNTIF(SWEDEN!E:E, "t*E*~-")</f>
        <v>0</v>
      </c>
      <c r="D19" s="45">
        <f>COUNTIF(SWEDEN!E:E, "S*E*~-")</f>
        <v>0</v>
      </c>
      <c r="H19" s="47" t="s">
        <v>1189</v>
      </c>
      <c r="I19" s="45">
        <f>COUNTIF(SWEDEN!E454:E678, "t*E*~-")</f>
        <v>0</v>
      </c>
      <c r="J19" s="45">
        <f>COUNTIF(SWEDEN!E454:E678, "S*E*~-")</f>
        <v>0</v>
      </c>
      <c r="L19" s="47" t="s">
        <v>1189</v>
      </c>
      <c r="M19" s="45">
        <f>COUNTIF(SWEDEN!E44:E370, "t*E*~-")</f>
        <v>0</v>
      </c>
      <c r="N19" s="45">
        <f>COUNTIF(SWEDEN!E44:E370, "S*E*~-")</f>
        <v>0</v>
      </c>
      <c r="P19" s="47" t="s">
        <v>1189</v>
      </c>
      <c r="Q19" s="45">
        <f t="shared" ref="Q19:Q24" si="2">C19-I19-M19</f>
        <v>0</v>
      </c>
      <c r="R19" s="45">
        <f t="shared" si="0"/>
        <v>0</v>
      </c>
    </row>
    <row r="20" spans="2:18" ht="15">
      <c r="B20" s="47" t="s">
        <v>1190</v>
      </c>
      <c r="C20" s="45">
        <f>COUNTIF(SWEDEN!E:E, "t*E*~?")</f>
        <v>4</v>
      </c>
      <c r="D20" s="45">
        <f>COUNTIF(SWEDEN!E:E, "S*E*~?")</f>
        <v>1</v>
      </c>
      <c r="H20" s="47" t="s">
        <v>1190</v>
      </c>
      <c r="I20" s="45">
        <f>COUNTIF(SWEDEN!E454:E678, "t*E*~?")</f>
        <v>1</v>
      </c>
      <c r="J20" s="45">
        <f>COUNTIF(SWEDEN!E454:E678, "S*E*~?")</f>
        <v>1</v>
      </c>
      <c r="L20" s="47" t="s">
        <v>1190</v>
      </c>
      <c r="M20" s="45">
        <f>COUNTIF(SWEDEN!E44:E370, "t*E*~?")</f>
        <v>1</v>
      </c>
      <c r="N20" s="45">
        <f>COUNTIF(SWEDEN!E44:E370, "S*E*~?")</f>
        <v>0</v>
      </c>
      <c r="P20" s="47" t="s">
        <v>1190</v>
      </c>
      <c r="Q20" s="45">
        <f t="shared" si="2"/>
        <v>2</v>
      </c>
      <c r="R20" s="45">
        <f t="shared" si="0"/>
        <v>0</v>
      </c>
    </row>
    <row r="21" spans="2:18" ht="15">
      <c r="B21" s="47" t="s">
        <v>1191</v>
      </c>
      <c r="C21" s="45">
        <f>COUNTIF(SWEDEN!E:E, "t*E*~+")</f>
        <v>7</v>
      </c>
      <c r="D21" s="45">
        <f>COUNTIF(SWEDEN!E:E, "S*E*~+")</f>
        <v>17</v>
      </c>
      <c r="H21" s="47" t="s">
        <v>1191</v>
      </c>
      <c r="I21" s="45">
        <f>COUNTIF(SWEDEN!E454:E678, "t*E*~+")</f>
        <v>1</v>
      </c>
      <c r="J21" s="45">
        <f>COUNTIF(SWEDEN!E454:E678, "S*E*~+")</f>
        <v>10</v>
      </c>
      <c r="L21" s="47" t="s">
        <v>1191</v>
      </c>
      <c r="M21" s="45">
        <f>COUNTIF(SWEDEN!E44:E370, "t*E*~+")</f>
        <v>6</v>
      </c>
      <c r="N21" s="45">
        <f>COUNTIF(SWEDEN!E44:E370, "S*E*~+")</f>
        <v>4</v>
      </c>
      <c r="P21" s="47" t="s">
        <v>1191</v>
      </c>
      <c r="Q21" s="45">
        <f t="shared" si="2"/>
        <v>0</v>
      </c>
      <c r="R21" s="45">
        <f t="shared" si="0"/>
        <v>3</v>
      </c>
    </row>
    <row r="22" spans="2:18" ht="15">
      <c r="B22" s="48" t="s">
        <v>1192</v>
      </c>
      <c r="C22" s="49">
        <f>COUNTIF(SWEDEN!E:E, "t*v*")</f>
        <v>264</v>
      </c>
      <c r="D22" s="50">
        <f>COUNTIF(SWEDEN!E:E, "s*v*")</f>
        <v>212</v>
      </c>
      <c r="H22" s="48" t="s">
        <v>1192</v>
      </c>
      <c r="I22" s="49">
        <f>COUNTIF(SWEDEN!E454:E678, "t*v*")</f>
        <v>61</v>
      </c>
      <c r="J22" s="50">
        <f>COUNTIF(SWEDEN!E454:E678, "s*v*")</f>
        <v>107</v>
      </c>
      <c r="L22" s="48" t="s">
        <v>1192</v>
      </c>
      <c r="M22" s="49">
        <f>COUNTIF(SWEDEN!E44:E370, "t*v*")</f>
        <v>148</v>
      </c>
      <c r="N22" s="50">
        <f>COUNTIF(SWEDEN!E44:E370, "s*v*")</f>
        <v>65</v>
      </c>
      <c r="P22" s="48" t="s">
        <v>1192</v>
      </c>
      <c r="Q22" s="49">
        <f t="shared" si="2"/>
        <v>55</v>
      </c>
      <c r="R22" s="50">
        <f t="shared" si="0"/>
        <v>40</v>
      </c>
    </row>
    <row r="23" spans="2:18" ht="15">
      <c r="B23" s="51" t="s">
        <v>1193</v>
      </c>
      <c r="C23" s="43">
        <f>COUNTIF(SWEDEN!E:E, "t*b*")</f>
        <v>4</v>
      </c>
      <c r="D23" s="52">
        <f>COUNTIF(SWEDEN!E:E, "s*b*")</f>
        <v>25</v>
      </c>
      <c r="H23" s="51" t="s">
        <v>1193</v>
      </c>
      <c r="I23" s="43">
        <f>COUNTIF(SWEDEN!E454:E678, "t*b*")</f>
        <v>1</v>
      </c>
      <c r="J23" s="52">
        <f>COUNTIF(SWEDEN!E454:E678, "s*b*")</f>
        <v>10</v>
      </c>
      <c r="L23" s="51" t="s">
        <v>1193</v>
      </c>
      <c r="M23" s="43">
        <f>COUNTIF(SWEDEN!E44:E370, "t*b*")</f>
        <v>3</v>
      </c>
      <c r="N23" s="52">
        <f>COUNTIF(SWEDEN!E44:E370, "s*b*")</f>
        <v>8</v>
      </c>
      <c r="P23" s="51" t="s">
        <v>1193</v>
      </c>
      <c r="Q23" s="43">
        <f t="shared" si="2"/>
        <v>0</v>
      </c>
      <c r="R23" s="52">
        <f t="shared" si="0"/>
        <v>7</v>
      </c>
    </row>
    <row r="24" spans="2:18" ht="15">
      <c r="B24" s="53" t="s">
        <v>1194</v>
      </c>
      <c r="C24" s="12">
        <f>COUNTIF(SWEDEN!E:E, "t*m*")</f>
        <v>34</v>
      </c>
      <c r="D24" s="52">
        <f>COUNTIF(SWEDEN!E:E, "s*m*")</f>
        <v>68</v>
      </c>
      <c r="H24" s="53" t="s">
        <v>1194</v>
      </c>
      <c r="I24" s="12">
        <f>COUNTIF(SWEDEN!E454:E678, "t*m*")</f>
        <v>9</v>
      </c>
      <c r="J24" s="52">
        <f>COUNTIF(SWEDEN!E454:E678, "s*m*")</f>
        <v>27</v>
      </c>
      <c r="L24" s="53" t="s">
        <v>1194</v>
      </c>
      <c r="M24" s="12">
        <f>COUNTIF(SWEDEN!E44:E370, "t*m*")</f>
        <v>22</v>
      </c>
      <c r="N24" s="52">
        <f>COUNTIF(SWEDEN!E44:E370, "s*m*")</f>
        <v>31</v>
      </c>
      <c r="P24" s="53" t="s">
        <v>1194</v>
      </c>
      <c r="Q24" s="12">
        <f t="shared" si="2"/>
        <v>3</v>
      </c>
      <c r="R24" s="52">
        <f t="shared" si="0"/>
        <v>10</v>
      </c>
    </row>
    <row r="25" spans="2:18" ht="15">
      <c r="B25" s="15" t="s">
        <v>1182</v>
      </c>
      <c r="C25" s="16">
        <f>SUM(C4,C9,C8,C16)</f>
        <v>294</v>
      </c>
      <c r="D25" s="17">
        <f>J25+N25+R25</f>
        <v>333</v>
      </c>
      <c r="H25" s="15" t="s">
        <v>1182</v>
      </c>
      <c r="I25" s="16">
        <f>SUM(I4,I9,I8,I16)</f>
        <v>71</v>
      </c>
      <c r="J25" s="17">
        <f>SUM(J4,J8,J9,J16)</f>
        <v>166</v>
      </c>
      <c r="L25" s="15" t="s">
        <v>1182</v>
      </c>
      <c r="M25" s="16">
        <f>SUM(M4,M9,M8,M16)</f>
        <v>104</v>
      </c>
      <c r="N25" s="17">
        <f>SUM(N4,N8,N9,N16)</f>
        <v>105</v>
      </c>
      <c r="P25" s="15" t="s">
        <v>1182</v>
      </c>
      <c r="Q25" s="16">
        <f>SUM(Q4,Q9,Q8,Q16)</f>
        <v>119</v>
      </c>
      <c r="R25" s="17">
        <f>SUM(R4,R8,R9,R16)</f>
        <v>62</v>
      </c>
    </row>
  </sheetData>
  <mergeCells count="3">
    <mergeCell ref="H2:J2"/>
    <mergeCell ref="L2:N2"/>
    <mergeCell ref="P2:R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15"/>
  <sheetViews>
    <sheetView workbookViewId="0">
      <selection activeCell="H26" sqref="H26"/>
    </sheetView>
  </sheetViews>
  <sheetFormatPr baseColWidth="10" defaultRowHeight="14" x14ac:dyDescent="0"/>
  <sheetData>
    <row r="2" spans="2:9" ht="15" customHeight="1">
      <c r="B2" s="83" t="s">
        <v>1195</v>
      </c>
      <c r="C2" s="83"/>
      <c r="D2" s="83"/>
      <c r="E2" s="83"/>
      <c r="F2" s="83"/>
      <c r="G2" s="83"/>
      <c r="H2" s="83"/>
      <c r="I2" s="83"/>
    </row>
    <row r="3" spans="2:9">
      <c r="B3" s="83"/>
      <c r="C3" s="83"/>
      <c r="D3" s="83"/>
      <c r="E3" s="83"/>
      <c r="F3" s="83"/>
      <c r="G3" s="83"/>
      <c r="H3" s="83"/>
      <c r="I3" s="83"/>
    </row>
    <row r="4" spans="2:9">
      <c r="B4" s="83"/>
      <c r="C4" s="83"/>
      <c r="D4" s="83"/>
      <c r="E4" s="83"/>
      <c r="F4" s="83"/>
      <c r="G4" s="83"/>
      <c r="H4" s="83"/>
      <c r="I4" s="83"/>
    </row>
    <row r="5" spans="2:9">
      <c r="B5" s="83"/>
      <c r="C5" s="83"/>
      <c r="D5" s="83"/>
      <c r="E5" s="83"/>
      <c r="F5" s="83"/>
      <c r="G5" s="83"/>
      <c r="H5" s="83"/>
      <c r="I5" s="83"/>
    </row>
    <row r="6" spans="2:9">
      <c r="B6" s="83"/>
      <c r="C6" s="83"/>
      <c r="D6" s="83"/>
      <c r="E6" s="83"/>
      <c r="F6" s="83"/>
      <c r="G6" s="83"/>
      <c r="H6" s="83"/>
      <c r="I6" s="83"/>
    </row>
    <row r="7" spans="2:9">
      <c r="B7" s="83"/>
      <c r="C7" s="83"/>
      <c r="D7" s="83"/>
      <c r="E7" s="83"/>
      <c r="F7" s="83"/>
      <c r="G7" s="83"/>
      <c r="H7" s="83"/>
      <c r="I7" s="83"/>
    </row>
    <row r="8" spans="2:9">
      <c r="B8" s="83"/>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sheetData>
  <mergeCells count="1">
    <mergeCell ref="B2:I15"/>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SWEDEN</vt:lpstr>
      <vt:lpstr>SWE statistics</vt:lpstr>
      <vt:lpstr>Information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dcterms:created xsi:type="dcterms:W3CDTF">2019-05-06T14:46:36Z</dcterms:created>
  <dcterms:modified xsi:type="dcterms:W3CDTF">2020-10-31T23:37:59Z</dcterms:modified>
</cp:coreProperties>
</file>